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Ex3.xml" ContentType="application/vnd.ms-office.chartex+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2.xml" ContentType="application/vnd.ms-excel.slicer+xml"/>
  <Override PartName="/xl/charts/chartEx4.xml" ContentType="application/vnd.ms-office.chartex+xml"/>
  <Override PartName="/xl/charts/style11.xml" ContentType="application/vnd.ms-office.chartstyle+xml"/>
  <Override PartName="/xl/charts/colors11.xml" ContentType="application/vnd.ms-office.chartcolorstyle+xml"/>
  <Override PartName="/xl/charts/chartEx5.xml" ContentType="application/vnd.ms-office.chartex+xml"/>
  <Override PartName="/xl/charts/style12.xml" ContentType="application/vnd.ms-office.chartstyle+xml"/>
  <Override PartName="/xl/charts/colors12.xml" ContentType="application/vnd.ms-office.chartcolorstyle+xml"/>
  <Override PartName="/xl/charts/chart8.xml" ContentType="application/vnd.openxmlformats-officedocument.drawingml.chart+xml"/>
  <Override PartName="/xl/charts/style13.xml" ContentType="application/vnd.ms-office.chartstyle+xml"/>
  <Override PartName="/xl/charts/colors13.xml" ContentType="application/vnd.ms-office.chartcolorstyle+xml"/>
  <Override PartName="/xl/charts/chart9.xml" ContentType="application/vnd.openxmlformats-officedocument.drawingml.chart+xml"/>
  <Override PartName="/xl/charts/style14.xml" ContentType="application/vnd.ms-office.chartstyle+xml"/>
  <Override PartName="/xl/charts/colors14.xml" ContentType="application/vnd.ms-office.chartcolorstyle+xml"/>
  <Override PartName="/xl/charts/chart10.xml" ContentType="application/vnd.openxmlformats-officedocument.drawingml.chart+xml"/>
  <Override PartName="/xl/charts/style15.xml" ContentType="application/vnd.ms-office.chartstyle+xml"/>
  <Override PartName="/xl/charts/colors15.xml" ContentType="application/vnd.ms-office.chartcolorstyle+xml"/>
  <Override PartName="/xl/charts/chart11.xml" ContentType="application/vnd.openxmlformats-officedocument.drawingml.chart+xml"/>
  <Override PartName="/xl/charts/style16.xml" ContentType="application/vnd.ms-office.chartstyle+xml"/>
  <Override PartName="/xl/charts/colors16.xml" ContentType="application/vnd.ms-office.chartcolorstyle+xml"/>
  <Override PartName="/xl/charts/chartEx6.xml" ContentType="application/vnd.ms-office.chartex+xml"/>
  <Override PartName="/xl/charts/style17.xml" ContentType="application/vnd.ms-office.chartstyle+xml"/>
  <Override PartName="/xl/charts/colors17.xml" ContentType="application/vnd.ms-office.chartcolorstyle+xml"/>
  <Override PartName="/xl/charts/chart12.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excel\project\"/>
    </mc:Choice>
  </mc:AlternateContent>
  <xr:revisionPtr revIDLastSave="0" documentId="13_ncr:1_{F7E88C96-BF3A-4B5E-A09A-080B33E495E9}" xr6:coauthVersionLast="47" xr6:coauthVersionMax="47" xr10:uidLastSave="{00000000-0000-0000-0000-000000000000}"/>
  <bookViews>
    <workbookView xWindow="-108" yWindow="-108" windowWidth="23256" windowHeight="12456" activeTab="2" xr2:uid="{EAFEC1D5-C460-459D-9E96-8EE2B0111AF6}"/>
  </bookViews>
  <sheets>
    <sheet name="pivot" sheetId="2" r:id="rId1"/>
    <sheet name="Summary" sheetId="3" r:id="rId2"/>
    <sheet name="sales_analysis_ecommerce_datase" sheetId="1" r:id="rId3"/>
    <sheet name="sales_analysis_ecommerce_da (2)" sheetId="4" r:id="rId4"/>
  </sheets>
  <definedNames>
    <definedName name="_xlnm._FilterDatabase" localSheetId="3" hidden="1">'sales_analysis_ecommerce_da (2)'!$A$1:$Y$1</definedName>
    <definedName name="_xlnm._FilterDatabase" localSheetId="2" hidden="1">sales_analysis_ecommerce_datase!$A$1:$Y$1</definedName>
    <definedName name="_xlchart.v1.12" hidden="1">pivot!$C$13:$C$18</definedName>
    <definedName name="_xlchart.v1.13" hidden="1">pivot!$D$12</definedName>
    <definedName name="_xlchart.v1.14" hidden="1">pivot!$D$13:$D$18</definedName>
    <definedName name="_xlchart.v1.15" hidden="1">pivot!$D$57:$D$66</definedName>
    <definedName name="_xlchart.v1.16" hidden="1">pivot!$E$56</definedName>
    <definedName name="_xlchart.v1.17" hidden="1">pivot!$E$57:$E$66</definedName>
    <definedName name="_xlchart.v1.3" hidden="1">pivot!$C$13:$C$18</definedName>
    <definedName name="_xlchart.v1.4" hidden="1">pivot!$D$12</definedName>
    <definedName name="_xlchart.v1.5" hidden="1">pivot!$D$13:$D$18</definedName>
    <definedName name="_xlchart.v1.6" hidden="1">pivot!$D$57:$D$66</definedName>
    <definedName name="_xlchart.v1.7" hidden="1">pivot!$E$56</definedName>
    <definedName name="_xlchart.v1.8" hidden="1">pivot!$E$57:$E$66</definedName>
    <definedName name="_xlchart.v2.0" hidden="1">pivot!$G$15:$G$22</definedName>
    <definedName name="_xlchart.v2.1" hidden="1">pivot!$H$14</definedName>
    <definedName name="_xlchart.v2.10" hidden="1">pivot!$H$14</definedName>
    <definedName name="_xlchart.v2.11" hidden="1">pivot!$H$15:$H$22</definedName>
    <definedName name="_xlchart.v2.2" hidden="1">pivot!$H$15:$H$22</definedName>
    <definedName name="_xlchart.v2.9" hidden="1">pivot!$G$15:$G$22</definedName>
    <definedName name="Salesdata">Table13[#All]</definedName>
    <definedName name="Slicer_Country">#N/A</definedName>
    <definedName name="Slicer_Gend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70" i="4" l="1"/>
  <c r="G1958" i="4"/>
  <c r="G1918" i="4"/>
  <c r="G1857" i="4"/>
  <c r="G1843" i="4"/>
  <c r="G1839" i="4"/>
  <c r="G1837" i="4"/>
  <c r="G1827" i="4"/>
  <c r="G1825" i="4"/>
  <c r="G1815" i="4"/>
  <c r="G1812" i="4"/>
  <c r="G1807" i="4"/>
  <c r="G1783" i="4"/>
  <c r="G1739" i="4"/>
  <c r="G1719" i="4"/>
  <c r="G1697" i="4"/>
  <c r="G1692" i="4"/>
  <c r="G1656" i="4"/>
  <c r="G1635" i="4"/>
  <c r="G1594" i="4"/>
  <c r="G1568" i="4"/>
  <c r="G1561" i="4"/>
  <c r="G1542" i="4"/>
  <c r="G1525" i="4"/>
  <c r="G1522" i="4"/>
  <c r="G1519" i="4"/>
  <c r="G1485" i="4"/>
  <c r="G1464" i="4"/>
  <c r="G1463" i="4"/>
  <c r="G1449" i="4"/>
  <c r="G1438" i="4"/>
  <c r="G1403" i="4"/>
  <c r="G1373" i="4"/>
  <c r="G1353" i="4"/>
  <c r="G1348" i="4"/>
  <c r="G1296" i="4"/>
  <c r="G1264" i="4"/>
  <c r="G1248" i="4"/>
  <c r="G1207" i="4"/>
  <c r="G1190" i="4"/>
  <c r="G1180" i="4"/>
  <c r="G1163" i="4"/>
  <c r="G1160" i="4"/>
  <c r="G1133" i="4"/>
  <c r="G1114" i="4"/>
  <c r="G1094" i="4"/>
  <c r="G1047" i="4"/>
  <c r="G1046" i="4"/>
  <c r="G1031" i="4"/>
  <c r="G944" i="4"/>
  <c r="G919" i="4"/>
  <c r="G914" i="4"/>
  <c r="G906" i="4"/>
  <c r="G865" i="4"/>
  <c r="G861" i="4"/>
  <c r="G855" i="4"/>
  <c r="G853" i="4"/>
  <c r="G823" i="4"/>
  <c r="G815" i="4"/>
  <c r="G808" i="4"/>
  <c r="G781" i="4"/>
  <c r="G771" i="4"/>
  <c r="G769" i="4"/>
  <c r="G739" i="4"/>
  <c r="G715" i="4"/>
  <c r="G701" i="4"/>
  <c r="G667" i="4"/>
  <c r="G653" i="4"/>
  <c r="G613" i="4"/>
  <c r="G531" i="4"/>
  <c r="G522" i="4"/>
  <c r="G464" i="4"/>
  <c r="G414" i="4"/>
  <c r="G321" i="4"/>
  <c r="G306" i="4"/>
  <c r="G293" i="4"/>
  <c r="G249" i="4"/>
  <c r="G247" i="4"/>
  <c r="G207" i="4"/>
  <c r="G199" i="4"/>
  <c r="G188" i="4"/>
  <c r="G185" i="4"/>
  <c r="G136" i="4"/>
  <c r="G59" i="4"/>
  <c r="W15" i="2"/>
  <c r="X15" i="2"/>
  <c r="W16" i="2"/>
  <c r="X16" i="2"/>
  <c r="Y16" i="2"/>
  <c r="Z16" i="2"/>
  <c r="AA16" i="2"/>
  <c r="W17" i="2"/>
  <c r="X17" i="2"/>
  <c r="Y17" i="2"/>
  <c r="Z17" i="2"/>
  <c r="AA17" i="2"/>
  <c r="W18" i="2"/>
  <c r="X18" i="2"/>
  <c r="Y18" i="2"/>
  <c r="Z18" i="2"/>
  <c r="AA18" i="2"/>
  <c r="W19" i="2"/>
  <c r="X19" i="2"/>
  <c r="Y19" i="2"/>
  <c r="Z19" i="2"/>
  <c r="AA19" i="2"/>
  <c r="Z45" i="2"/>
  <c r="Z62" i="2" s="1"/>
  <c r="AA45" i="2"/>
  <c r="AA62" i="2" s="1"/>
  <c r="Z47" i="2"/>
  <c r="AA47" i="2"/>
  <c r="Z48" i="2"/>
  <c r="AA48" i="2"/>
  <c r="Z49" i="2"/>
  <c r="AA49" i="2"/>
  <c r="Z50" i="2"/>
  <c r="AA50" i="2"/>
  <c r="Z51" i="2"/>
  <c r="AA51" i="2"/>
  <c r="Z52" i="2"/>
  <c r="AA52" i="2"/>
  <c r="Z53" i="2"/>
  <c r="AA53" i="2"/>
  <c r="Z54" i="2"/>
  <c r="AA54" i="2"/>
  <c r="Z55" i="2"/>
  <c r="AA55" i="2"/>
  <c r="Z56" i="2"/>
  <c r="AA56" i="2"/>
  <c r="Z57" i="2"/>
  <c r="AA57" i="2"/>
  <c r="Z58" i="2"/>
  <c r="AA58" i="2"/>
  <c r="Z59" i="2"/>
  <c r="AA59" i="2"/>
  <c r="Z60" i="2"/>
  <c r="AA60" i="2"/>
  <c r="W59" i="2"/>
  <c r="X59" i="2"/>
  <c r="AB61" i="2"/>
  <c r="U3" i="2"/>
  <c r="V3" i="2"/>
  <c r="U4" i="2"/>
  <c r="V4" i="2"/>
  <c r="U5" i="2"/>
  <c r="V5" i="2"/>
  <c r="U6" i="2"/>
  <c r="V6" i="2"/>
  <c r="U7" i="2"/>
  <c r="V7" i="2"/>
  <c r="U8" i="2"/>
  <c r="V8" i="2"/>
  <c r="U9" i="2"/>
  <c r="V9" i="2"/>
  <c r="U10" i="2"/>
  <c r="V10" i="2"/>
  <c r="U11" i="2"/>
  <c r="V11" i="2"/>
  <c r="O3" i="2"/>
  <c r="O4" i="2"/>
  <c r="C23" i="2"/>
  <c r="C24" i="2"/>
  <c r="E56" i="2"/>
  <c r="D57" i="2"/>
  <c r="E57" i="2"/>
  <c r="D58" i="2"/>
  <c r="E58" i="2"/>
  <c r="D59" i="2"/>
  <c r="E59" i="2"/>
  <c r="D60" i="2"/>
  <c r="E60" i="2"/>
  <c r="D61" i="2"/>
  <c r="E61" i="2"/>
  <c r="D62" i="2"/>
  <c r="E62" i="2"/>
  <c r="D63" i="2"/>
  <c r="E63" i="2"/>
  <c r="D64" i="2"/>
  <c r="E64" i="2"/>
  <c r="D65" i="2"/>
  <c r="E65" i="2"/>
  <c r="D66" i="2"/>
  <c r="E66" i="2"/>
  <c r="K73" i="2"/>
  <c r="L73" i="2"/>
  <c r="K74" i="2"/>
  <c r="L74" i="2"/>
  <c r="K75" i="2"/>
  <c r="L75" i="2"/>
  <c r="K76" i="2"/>
  <c r="L76" i="2"/>
  <c r="K77" i="2"/>
  <c r="L77" i="2"/>
  <c r="K78" i="2"/>
  <c r="L78" i="2"/>
  <c r="AB59" i="2"/>
  <c r="W60" i="2"/>
  <c r="X60" i="2"/>
  <c r="AB60" i="2"/>
  <c r="W61" i="2"/>
  <c r="X61" i="2"/>
  <c r="W62" i="2"/>
  <c r="X62" i="2"/>
  <c r="Y62" i="2"/>
  <c r="AB62" i="2"/>
  <c r="S44" i="2"/>
  <c r="T44" i="2"/>
  <c r="S45" i="2"/>
  <c r="T45" i="2"/>
  <c r="S46" i="2"/>
  <c r="T46" i="2"/>
  <c r="S47" i="2"/>
  <c r="T47" i="2"/>
  <c r="S48" i="2"/>
  <c r="T48" i="2"/>
  <c r="S49" i="2"/>
  <c r="T49" i="2"/>
  <c r="S50" i="2"/>
  <c r="T50" i="2"/>
  <c r="S51" i="2"/>
  <c r="T51" i="2"/>
  <c r="S52" i="2"/>
  <c r="T52" i="2"/>
  <c r="H43" i="2"/>
  <c r="I43" i="2"/>
  <c r="H44" i="2"/>
  <c r="I44" i="2"/>
  <c r="H45" i="2"/>
  <c r="I45" i="2"/>
  <c r="H46" i="2"/>
  <c r="I46" i="2"/>
  <c r="H47" i="2"/>
  <c r="I47" i="2"/>
  <c r="H48" i="2"/>
  <c r="I48" i="2"/>
  <c r="H49" i="2"/>
  <c r="I49" i="2"/>
  <c r="H50" i="2"/>
  <c r="I50" i="2"/>
  <c r="H51" i="2"/>
  <c r="I51" i="2"/>
  <c r="E40" i="2"/>
  <c r="D41" i="2"/>
  <c r="E41" i="2"/>
  <c r="D42" i="2"/>
  <c r="E42" i="2"/>
  <c r="D43" i="2"/>
  <c r="E43" i="2"/>
  <c r="D44" i="2"/>
  <c r="E44" i="2"/>
  <c r="D45" i="2"/>
  <c r="E45" i="2"/>
  <c r="D46" i="2"/>
  <c r="E46" i="2"/>
  <c r="A38" i="2"/>
  <c r="B38" i="2"/>
  <c r="A39" i="2"/>
  <c r="B39" i="2"/>
  <c r="A40" i="2"/>
  <c r="B40" i="2"/>
  <c r="A41" i="2"/>
  <c r="B41" i="2"/>
  <c r="A42" i="2"/>
  <c r="B42" i="2"/>
  <c r="J15" i="2"/>
  <c r="K15" i="2"/>
  <c r="J16" i="2"/>
  <c r="K16" i="2"/>
  <c r="J17" i="2"/>
  <c r="K17" i="2"/>
  <c r="J18" i="2"/>
  <c r="K18" i="2"/>
  <c r="J19" i="2"/>
  <c r="K19" i="2"/>
  <c r="J20" i="2"/>
  <c r="K20" i="2"/>
  <c r="J21" i="2"/>
  <c r="K21" i="2"/>
  <c r="J22" i="2"/>
  <c r="K22" i="2"/>
  <c r="J23" i="2"/>
  <c r="K23" i="2"/>
  <c r="G14" i="2"/>
  <c r="H14" i="2"/>
  <c r="G15" i="2"/>
  <c r="H15" i="2"/>
  <c r="G16" i="2"/>
  <c r="H16" i="2"/>
  <c r="G17" i="2"/>
  <c r="H17" i="2"/>
  <c r="G18" i="2"/>
  <c r="H18" i="2"/>
  <c r="G19" i="2"/>
  <c r="H19" i="2"/>
  <c r="G20" i="2"/>
  <c r="H20" i="2"/>
  <c r="G21" i="2"/>
  <c r="H21" i="2"/>
  <c r="G22" i="2"/>
  <c r="H22" i="2"/>
  <c r="C13" i="2"/>
  <c r="D13" i="2"/>
  <c r="C14" i="2"/>
  <c r="D14" i="2"/>
  <c r="C15" i="2"/>
  <c r="D15" i="2"/>
  <c r="C16" i="2"/>
  <c r="D16" i="2"/>
  <c r="C17" i="2"/>
  <c r="D17" i="2"/>
  <c r="C18" i="2"/>
  <c r="D18" i="2"/>
  <c r="A6" i="2"/>
  <c r="A7" i="2"/>
  <c r="G59" i="1"/>
  <c r="G136" i="1"/>
  <c r="G185" i="1"/>
  <c r="G188" i="1"/>
  <c r="G199" i="1"/>
  <c r="G207" i="1"/>
  <c r="G247" i="1"/>
  <c r="G249" i="1"/>
  <c r="G293" i="1"/>
  <c r="G306" i="1"/>
  <c r="G321" i="1"/>
  <c r="G414" i="1"/>
  <c r="G464" i="1"/>
  <c r="G522" i="1"/>
  <c r="G531" i="1"/>
  <c r="G613" i="1"/>
  <c r="G653" i="1"/>
  <c r="G667" i="1"/>
  <c r="G701" i="1"/>
  <c r="G715" i="1"/>
  <c r="G739" i="1"/>
  <c r="G769" i="1"/>
  <c r="G771" i="1"/>
  <c r="G781" i="1"/>
  <c r="G808" i="1"/>
  <c r="G815" i="1"/>
  <c r="G823" i="1"/>
  <c r="G853" i="1"/>
  <c r="G855" i="1"/>
  <c r="G861" i="1"/>
  <c r="G865" i="1"/>
  <c r="G906" i="1"/>
  <c r="G914" i="1"/>
  <c r="G919" i="1"/>
  <c r="G944" i="1"/>
  <c r="G1031" i="1"/>
  <c r="G1046" i="1"/>
  <c r="G1047" i="1"/>
  <c r="G1094" i="1"/>
  <c r="G1114" i="1"/>
  <c r="G1133" i="1"/>
  <c r="G1160" i="1"/>
  <c r="G1163" i="1"/>
  <c r="G1180" i="1"/>
  <c r="G1190" i="1"/>
  <c r="G1207" i="1"/>
  <c r="G1248" i="1"/>
  <c r="G1264" i="1"/>
  <c r="G1296" i="1"/>
  <c r="G1348" i="1"/>
  <c r="G1353" i="1"/>
  <c r="G1373" i="1"/>
  <c r="G1403" i="1"/>
  <c r="G1438" i="1"/>
  <c r="G1449" i="1"/>
  <c r="G1463" i="1"/>
  <c r="G1464" i="1"/>
  <c r="G1485" i="1"/>
  <c r="G1519" i="1"/>
  <c r="G1522" i="1"/>
  <c r="G1525" i="1"/>
  <c r="G1542" i="1"/>
  <c r="G1561" i="1"/>
  <c r="G1568" i="1"/>
  <c r="G1594" i="1"/>
  <c r="G1635" i="1"/>
  <c r="G1656" i="1"/>
  <c r="G1692" i="1"/>
  <c r="G1697" i="1"/>
  <c r="G1719" i="1"/>
  <c r="G1739" i="1"/>
  <c r="G1783" i="1"/>
  <c r="G1807" i="1"/>
  <c r="G1812" i="1"/>
  <c r="G1815" i="1"/>
  <c r="G1825" i="1"/>
  <c r="G1827" i="1"/>
  <c r="G1837" i="1"/>
  <c r="G1839" i="1"/>
  <c r="G1843" i="1"/>
  <c r="G1857" i="1"/>
  <c r="G1918" i="1"/>
  <c r="G1958" i="1"/>
  <c r="G1970" i="1"/>
</calcChain>
</file>

<file path=xl/sharedStrings.xml><?xml version="1.0" encoding="utf-8"?>
<sst xmlns="http://schemas.openxmlformats.org/spreadsheetml/2006/main" count="67662" uniqueCount="15649">
  <si>
    <t>Order_ID</t>
  </si>
  <si>
    <t>Customer_ID</t>
  </si>
  <si>
    <t>Customer_Name</t>
  </si>
  <si>
    <t>Gender</t>
  </si>
  <si>
    <t>Age</t>
  </si>
  <si>
    <t>Email</t>
  </si>
  <si>
    <t>Phone</t>
  </si>
  <si>
    <t>Country</t>
  </si>
  <si>
    <t>City</t>
  </si>
  <si>
    <t>Product_ID</t>
  </si>
  <si>
    <t>Product_Name</t>
  </si>
  <si>
    <t>Category</t>
  </si>
  <si>
    <t>Sub_Category</t>
  </si>
  <si>
    <t>Quantity</t>
  </si>
  <si>
    <t>Price_Per_Unit</t>
  </si>
  <si>
    <t>Discount</t>
  </si>
  <si>
    <t>Shipping_Cost</t>
  </si>
  <si>
    <t>Order_Date</t>
  </si>
  <si>
    <t>Shipping_Date</t>
  </si>
  <si>
    <t>Payment_Method</t>
  </si>
  <si>
    <t>Order_Status</t>
  </si>
  <si>
    <t>Review_Rating</t>
  </si>
  <si>
    <t>Return_Status</t>
  </si>
  <si>
    <t>Warehouse_Location</t>
  </si>
  <si>
    <t>Sales_Rep</t>
  </si>
  <si>
    <t>Lisa Anderson</t>
  </si>
  <si>
    <t>Female</t>
  </si>
  <si>
    <t>bguzman@gmail.com</t>
  </si>
  <si>
    <t>001-839-363-8825</t>
  </si>
  <si>
    <t>Rwanda</t>
  </si>
  <si>
    <t>Michaelburgh</t>
  </si>
  <si>
    <t>P1409</t>
  </si>
  <si>
    <t>Bag</t>
  </si>
  <si>
    <t>Electronics</t>
  </si>
  <si>
    <t>DSLR</t>
  </si>
  <si>
    <t>Net Banking</t>
  </si>
  <si>
    <t>Delivered</t>
  </si>
  <si>
    <t>No</t>
  </si>
  <si>
    <t>Bangalore</t>
  </si>
  <si>
    <t>Jeffrey King</t>
  </si>
  <si>
    <t>Martin Mckenzie</t>
  </si>
  <si>
    <t>Male</t>
  </si>
  <si>
    <t>rossdarren@taylor.com</t>
  </si>
  <si>
    <t>709-022-8547x832</t>
  </si>
  <si>
    <t>Aruba</t>
  </si>
  <si>
    <t>Port Matthew</t>
  </si>
  <si>
    <t>P5506</t>
  </si>
  <si>
    <t>Camera</t>
  </si>
  <si>
    <t>Beauty</t>
  </si>
  <si>
    <t>Earbuds</t>
  </si>
  <si>
    <t>PayPal</t>
  </si>
  <si>
    <t>Shipped</t>
  </si>
  <si>
    <t>Yes</t>
  </si>
  <si>
    <t>Delhi</t>
  </si>
  <si>
    <t>Laura Young</t>
  </si>
  <si>
    <t>Yolanda Cummings</t>
  </si>
  <si>
    <t>brittany40@foster.org</t>
  </si>
  <si>
    <t>901.782.7018x299</t>
  </si>
  <si>
    <t>Macao</t>
  </si>
  <si>
    <t>South Loriburgh</t>
  </si>
  <si>
    <t>P5012</t>
  </si>
  <si>
    <t>Shoes</t>
  </si>
  <si>
    <t>Smart TV</t>
  </si>
  <si>
    <t>Credit Card</t>
  </si>
  <si>
    <t>Kolkata</t>
  </si>
  <si>
    <t>Lindsay Guzman</t>
  </si>
  <si>
    <t>Kayla Mcfarland</t>
  </si>
  <si>
    <t>kellygray@yahoo.com</t>
  </si>
  <si>
    <t>001-920-819-4354x0994</t>
  </si>
  <si>
    <t>New Caledonia</t>
  </si>
  <si>
    <t>Bowenshire</t>
  </si>
  <si>
    <t>P4657</t>
  </si>
  <si>
    <t>Fashion</t>
  </si>
  <si>
    <t>Backpack</t>
  </si>
  <si>
    <t>Chennai</t>
  </si>
  <si>
    <t>Allen Velazquez</t>
  </si>
  <si>
    <t>Mikayla Phillips</t>
  </si>
  <si>
    <t>bakeramy@mcdowell.com</t>
  </si>
  <si>
    <t>Sierra Leone</t>
  </si>
  <si>
    <t>Tylerport</t>
  </si>
  <si>
    <t>P3286</t>
  </si>
  <si>
    <t>Watch</t>
  </si>
  <si>
    <t>Home</t>
  </si>
  <si>
    <t>COD</t>
  </si>
  <si>
    <t>Cancelled</t>
  </si>
  <si>
    <t>Elizabeth Williams</t>
  </si>
  <si>
    <t>Scott Hall</t>
  </si>
  <si>
    <t>andrewruiz@gmail.com</t>
  </si>
  <si>
    <t>000.649.0680x24592</t>
  </si>
  <si>
    <t>Benin</t>
  </si>
  <si>
    <t>Charlesstad</t>
  </si>
  <si>
    <t>P2679</t>
  </si>
  <si>
    <t>TV</t>
  </si>
  <si>
    <t>Smartphone</t>
  </si>
  <si>
    <t>Tina Johnson</t>
  </si>
  <si>
    <t>Jean Lane</t>
  </si>
  <si>
    <t>suttoneddie@gmail.com</t>
  </si>
  <si>
    <t>528.840.5570x4120</t>
  </si>
  <si>
    <t>Turkmenistan</t>
  </si>
  <si>
    <t>Mossfurt</t>
  </si>
  <si>
    <t>P9935</t>
  </si>
  <si>
    <t>Mumbai</t>
  </si>
  <si>
    <t>Andrea Wyatt</t>
  </si>
  <si>
    <t>Joseph Camacho</t>
  </si>
  <si>
    <t>ksnyder@nguyen.net</t>
  </si>
  <si>
    <t>882-377-1394x6411</t>
  </si>
  <si>
    <t>Cambodia</t>
  </si>
  <si>
    <t>East Mallorymouth</t>
  </si>
  <si>
    <t>P2424</t>
  </si>
  <si>
    <t>Laptop</t>
  </si>
  <si>
    <t>Toys</t>
  </si>
  <si>
    <t>Sharon Jackson</t>
  </si>
  <si>
    <t>Mark Smith</t>
  </si>
  <si>
    <t>emilyosborne@yahoo.com</t>
  </si>
  <si>
    <t>Poland</t>
  </si>
  <si>
    <t>New Connie</t>
  </si>
  <si>
    <t>P7912</t>
  </si>
  <si>
    <t>Sports</t>
  </si>
  <si>
    <t>Debit Card</t>
  </si>
  <si>
    <t>Aaron Simmons</t>
  </si>
  <si>
    <t>Nicholas Hall</t>
  </si>
  <si>
    <t>wendygomez@hotmail.com</t>
  </si>
  <si>
    <t>+1-206-859-4179x78790</t>
  </si>
  <si>
    <t>Sao Tome and Principe</t>
  </si>
  <si>
    <t>Dawnland</t>
  </si>
  <si>
    <t>P1520</t>
  </si>
  <si>
    <t>Running Shoes</t>
  </si>
  <si>
    <t>Perry White</t>
  </si>
  <si>
    <t>Denise Collins</t>
  </si>
  <si>
    <t>heidi78@griffin.com</t>
  </si>
  <si>
    <t>(040)943-7664</t>
  </si>
  <si>
    <t>Zimbabwe</t>
  </si>
  <si>
    <t>Samanthaberg</t>
  </si>
  <si>
    <t>P1488</t>
  </si>
  <si>
    <t>Jennifer Ortiz</t>
  </si>
  <si>
    <t>Jason Pena</t>
  </si>
  <si>
    <t>fwagner@hotmail.com</t>
  </si>
  <si>
    <t>536-244-4937x391</t>
  </si>
  <si>
    <t>Cameroon</t>
  </si>
  <si>
    <t>Davisburgh</t>
  </si>
  <si>
    <t>P2535</t>
  </si>
  <si>
    <t>Kimberly Nash</t>
  </si>
  <si>
    <t>Crystal Rogers</t>
  </si>
  <si>
    <t>jillian65@gmail.com</t>
  </si>
  <si>
    <t>001-846-923-2735x12828</t>
  </si>
  <si>
    <t>Philippines</t>
  </si>
  <si>
    <t>New Tammy</t>
  </si>
  <si>
    <t>P4582</t>
  </si>
  <si>
    <t>Johnathan Green</t>
  </si>
  <si>
    <t>Carol Rivera</t>
  </si>
  <si>
    <t>marshallzachary@murphy-barr.com</t>
  </si>
  <si>
    <t>236-452-6350x4488</t>
  </si>
  <si>
    <t>Malaysia</t>
  </si>
  <si>
    <t>Rubenborough</t>
  </si>
  <si>
    <t>P4811</t>
  </si>
  <si>
    <t>Destiny Campbell</t>
  </si>
  <si>
    <t>Gregory Becker</t>
  </si>
  <si>
    <t>fisherlauren@hotmail.com</t>
  </si>
  <si>
    <t>001-484-645-4835x62860</t>
  </si>
  <si>
    <t>New Donnashire</t>
  </si>
  <si>
    <t>P9279</t>
  </si>
  <si>
    <t>Headphones</t>
  </si>
  <si>
    <t>Returned</t>
  </si>
  <si>
    <t>Christine Johnson</t>
  </si>
  <si>
    <t>John Stevens</t>
  </si>
  <si>
    <t>edwardfuller@flores.com</t>
  </si>
  <si>
    <t>001-106-072-2394x19041</t>
  </si>
  <si>
    <t>Barbados</t>
  </si>
  <si>
    <t>Ellisborough</t>
  </si>
  <si>
    <t>P1434</t>
  </si>
  <si>
    <t>Jessica Barrera</t>
  </si>
  <si>
    <t>Grace Montgomery</t>
  </si>
  <si>
    <t>webbrichard@gmail.com</t>
  </si>
  <si>
    <t>(707)597-8704</t>
  </si>
  <si>
    <t>Zambia</t>
  </si>
  <si>
    <t>Port Xavier</t>
  </si>
  <si>
    <t>P4257</t>
  </si>
  <si>
    <t>Edgar Rogers</t>
  </si>
  <si>
    <t>Kimberly Robertson</t>
  </si>
  <si>
    <t>robert24@gmail.com</t>
  </si>
  <si>
    <t>373.911.6816x83360</t>
  </si>
  <si>
    <t>Uruguay</t>
  </si>
  <si>
    <t>Caseville</t>
  </si>
  <si>
    <t>P9928</t>
  </si>
  <si>
    <t>Sydney Lee</t>
  </si>
  <si>
    <t>Maria Benitez</t>
  </si>
  <si>
    <t>evanweber@hotmail.com</t>
  </si>
  <si>
    <t>170.770.8325x3134</t>
  </si>
  <si>
    <t>Kimberlyborough</t>
  </si>
  <si>
    <t>P7873</t>
  </si>
  <si>
    <t>Devin Chapman</t>
  </si>
  <si>
    <t>Kayla Peterson</t>
  </si>
  <si>
    <t>vnielsen@yahoo.com</t>
  </si>
  <si>
    <t>756-368-0287</t>
  </si>
  <si>
    <t>Papua New Guinea</t>
  </si>
  <si>
    <t>Christieland</t>
  </si>
  <si>
    <t>P4611</t>
  </si>
  <si>
    <t>Rodney Crawford</t>
  </si>
  <si>
    <t>Anthony Anderson</t>
  </si>
  <si>
    <t>lisa06@gmail.com</t>
  </si>
  <si>
    <t>001-426-635-9554</t>
  </si>
  <si>
    <t>Colombia</t>
  </si>
  <si>
    <t>North Terrance</t>
  </si>
  <si>
    <t>P8359</t>
  </si>
  <si>
    <t>Daniel Guzman</t>
  </si>
  <si>
    <t>Albert Wilkins</t>
  </si>
  <si>
    <t>heidi89@fletcher.biz</t>
  </si>
  <si>
    <t>848.400.9732x780</t>
  </si>
  <si>
    <t>Afghanistan</t>
  </si>
  <si>
    <t>North Alexaport</t>
  </si>
  <si>
    <t>P5557</t>
  </si>
  <si>
    <t>Crystal Meyer</t>
  </si>
  <si>
    <t>Jeremy Singh</t>
  </si>
  <si>
    <t>cynthia99@mccarty.com</t>
  </si>
  <si>
    <t>400-979-7284x9965</t>
  </si>
  <si>
    <t>Norway</t>
  </si>
  <si>
    <t>Millerland</t>
  </si>
  <si>
    <t>P1106</t>
  </si>
  <si>
    <t>Andrew Shea</t>
  </si>
  <si>
    <t>Kyle Flynn</t>
  </si>
  <si>
    <t>burchmatthew@stewart.org</t>
  </si>
  <si>
    <t>(401)273-8362</t>
  </si>
  <si>
    <t>Sri Lanka</t>
  </si>
  <si>
    <t>Lake Angelamouth</t>
  </si>
  <si>
    <t>P3615</t>
  </si>
  <si>
    <t>Antonio Hernandez</t>
  </si>
  <si>
    <t>Kaitlyn Salas</t>
  </si>
  <si>
    <t>eddiebradford@hotmail.com</t>
  </si>
  <si>
    <t>(100)826-4580</t>
  </si>
  <si>
    <t>Equatorial Guinea</t>
  </si>
  <si>
    <t>Hensonville</t>
  </si>
  <si>
    <t>P7924</t>
  </si>
  <si>
    <t>Donald Young</t>
  </si>
  <si>
    <t>Jonathan Morales</t>
  </si>
  <si>
    <t>bryan28@chung.com</t>
  </si>
  <si>
    <t>+1-787-764-6691x32414</t>
  </si>
  <si>
    <t>Jersey</t>
  </si>
  <si>
    <t>Nicholsonmouth</t>
  </si>
  <si>
    <t>P6574</t>
  </si>
  <si>
    <t>Kelly Estes</t>
  </si>
  <si>
    <t>Joann Hall</t>
  </si>
  <si>
    <t>ohogan@yahoo.com</t>
  </si>
  <si>
    <t>(974)673-9303x0279</t>
  </si>
  <si>
    <t>Korea</t>
  </si>
  <si>
    <t>East Arthur</t>
  </si>
  <si>
    <t>P5552</t>
  </si>
  <si>
    <t>Jonathan Rodriguez</t>
  </si>
  <si>
    <t>Kyle Adkins</t>
  </si>
  <si>
    <t>odavis@young.com</t>
  </si>
  <si>
    <t>+1-930-471-0146x5686</t>
  </si>
  <si>
    <t>Honduras</t>
  </si>
  <si>
    <t>Barbaraberg</t>
  </si>
  <si>
    <t>P3547</t>
  </si>
  <si>
    <t>Robert Carr</t>
  </si>
  <si>
    <t>Rodney Reeves</t>
  </si>
  <si>
    <t>martinezkrista@montgomery-jordan.com</t>
  </si>
  <si>
    <t>+1-076-121-4257x02729</t>
  </si>
  <si>
    <t>West Kathymouth</t>
  </si>
  <si>
    <t>P4527</t>
  </si>
  <si>
    <t>Brenda Washington</t>
  </si>
  <si>
    <t>Joseph Jenkins</t>
  </si>
  <si>
    <t>hollowaybrian@padilla.net</t>
  </si>
  <si>
    <t>368-359-4268x90354</t>
  </si>
  <si>
    <t>Gambia</t>
  </si>
  <si>
    <t>West Laurenhaven</t>
  </si>
  <si>
    <t>P6514</t>
  </si>
  <si>
    <t>Aaron Williams</t>
  </si>
  <si>
    <t>Keith Marsh</t>
  </si>
  <si>
    <t>leonardwatson@garcia.com</t>
  </si>
  <si>
    <t>536.899.7466</t>
  </si>
  <si>
    <t>Saint Vincent and the Grenadines</t>
  </si>
  <si>
    <t>Wilsonland</t>
  </si>
  <si>
    <t>P2674</t>
  </si>
  <si>
    <t>Diane Knight</t>
  </si>
  <si>
    <t>Suzanne Neal</t>
  </si>
  <si>
    <t>kevin94@hotmail.com</t>
  </si>
  <si>
    <t>183-912-0625</t>
  </si>
  <si>
    <t>Hornburgh</t>
  </si>
  <si>
    <t>P2519</t>
  </si>
  <si>
    <t>Michael Solis</t>
  </si>
  <si>
    <t>Raymond Wells</t>
  </si>
  <si>
    <t>isimmons@jones.com</t>
  </si>
  <si>
    <t>Timor-Leste</t>
  </si>
  <si>
    <t>Port Jeremiah</t>
  </si>
  <si>
    <t>P7224</t>
  </si>
  <si>
    <t>Anthony Barton</t>
  </si>
  <si>
    <t>Destiny Murray</t>
  </si>
  <si>
    <t>abradley@hotmail.com</t>
  </si>
  <si>
    <t>638.952.4369x0957</t>
  </si>
  <si>
    <t>India</t>
  </si>
  <si>
    <t>Port Ronald</t>
  </si>
  <si>
    <t>P2584</t>
  </si>
  <si>
    <t>Lauren Chavez</t>
  </si>
  <si>
    <t>David Parker</t>
  </si>
  <si>
    <t>michellecarroll@gmail.com</t>
  </si>
  <si>
    <t>+1-817-210-1935x7155</t>
  </si>
  <si>
    <t>Japan</t>
  </si>
  <si>
    <t>Vanessachester</t>
  </si>
  <si>
    <t>P6881</t>
  </si>
  <si>
    <t>Charles Ewing</t>
  </si>
  <si>
    <t>Christine Martin</t>
  </si>
  <si>
    <t>matthew89@yahoo.com</t>
  </si>
  <si>
    <t>377-787-1388</t>
  </si>
  <si>
    <t>Lindseyhaven</t>
  </si>
  <si>
    <t>P6635</t>
  </si>
  <si>
    <t>Parker Scott</t>
  </si>
  <si>
    <t>Dorothy Santiago</t>
  </si>
  <si>
    <t>mbartlett@hotmail.com</t>
  </si>
  <si>
    <t>353-152-8814</t>
  </si>
  <si>
    <t>Lithuania</t>
  </si>
  <si>
    <t>New Michael</t>
  </si>
  <si>
    <t>P5333</t>
  </si>
  <si>
    <t>Ryan Stephens</t>
  </si>
  <si>
    <t>Kimberly White</t>
  </si>
  <si>
    <t>miguelbennett@hotmail.com</t>
  </si>
  <si>
    <t>(609)297-6873</t>
  </si>
  <si>
    <t>Singapore</t>
  </si>
  <si>
    <t>North Ashleytown</t>
  </si>
  <si>
    <t>P1711</t>
  </si>
  <si>
    <t>Calvin Brown</t>
  </si>
  <si>
    <t>Cameron Jones</t>
  </si>
  <si>
    <t>alejandravazquez@gmail.com</t>
  </si>
  <si>
    <t>286.147.2562x40712</t>
  </si>
  <si>
    <t>Botswana</t>
  </si>
  <si>
    <t>Lake Carmen</t>
  </si>
  <si>
    <t>P8527</t>
  </si>
  <si>
    <t>Jason Morrison</t>
  </si>
  <si>
    <t>Natalie Barnes</t>
  </si>
  <si>
    <t>richardbrennan@park-herman.biz</t>
  </si>
  <si>
    <t>(356)190-1988x904</t>
  </si>
  <si>
    <t>Indonesia</t>
  </si>
  <si>
    <t>Karlchester</t>
  </si>
  <si>
    <t>P9785</t>
  </si>
  <si>
    <t>Martha Miller</t>
  </si>
  <si>
    <t>Kimberly Rodriguez</t>
  </si>
  <si>
    <t>krista86@miller-castillo.info</t>
  </si>
  <si>
    <t>001-708-274-2833x723</t>
  </si>
  <si>
    <t>Lesotho</t>
  </si>
  <si>
    <t>Kingburgh</t>
  </si>
  <si>
    <t>P3045</t>
  </si>
  <si>
    <t>Victoria Wilson</t>
  </si>
  <si>
    <t>Lee Johnson</t>
  </si>
  <si>
    <t>lhubbard@jacobs.com</t>
  </si>
  <si>
    <t>(891)654-9667</t>
  </si>
  <si>
    <t>Algeria</t>
  </si>
  <si>
    <t>Olsonton</t>
  </si>
  <si>
    <t>P7201</t>
  </si>
  <si>
    <t>Brian Warner</t>
  </si>
  <si>
    <t>Andrew Miller</t>
  </si>
  <si>
    <t>carpenterpaul@gmail.com</t>
  </si>
  <si>
    <t>437-035-3210</t>
  </si>
  <si>
    <t>Uganda</t>
  </si>
  <si>
    <t>North Ericview</t>
  </si>
  <si>
    <t>P2291</t>
  </si>
  <si>
    <t>Johnny Taylor</t>
  </si>
  <si>
    <t>Thomas Summers</t>
  </si>
  <si>
    <t>tiffanywilliams@davis.net</t>
  </si>
  <si>
    <t>Andorra</t>
  </si>
  <si>
    <t>East Jesse</t>
  </si>
  <si>
    <t>P5803</t>
  </si>
  <si>
    <t>Raymond Cruz</t>
  </si>
  <si>
    <t>Virginia Wong</t>
  </si>
  <si>
    <t>bmiller@gmail.com</t>
  </si>
  <si>
    <t>(668)984-2491</t>
  </si>
  <si>
    <t>Bouvet Island (Bouvetoya)</t>
  </si>
  <si>
    <t>North Elizabeth</t>
  </si>
  <si>
    <t>P6925</t>
  </si>
  <si>
    <t>Troy Walker</t>
  </si>
  <si>
    <t>Ashley Clark</t>
  </si>
  <si>
    <t>elliottdonald@yahoo.com</t>
  </si>
  <si>
    <t>(551)974-8622</t>
  </si>
  <si>
    <t>Montserrat</t>
  </si>
  <si>
    <t>South Erica</t>
  </si>
  <si>
    <t>P4150</t>
  </si>
  <si>
    <t>Elizabeth Parrish</t>
  </si>
  <si>
    <t>Steven Davis</t>
  </si>
  <si>
    <t>heather09@anthony-martinez.biz</t>
  </si>
  <si>
    <t>+1-550-735-6468x8704</t>
  </si>
  <si>
    <t>Port Tara</t>
  </si>
  <si>
    <t>P2139</t>
  </si>
  <si>
    <t>Christopher Flynn</t>
  </si>
  <si>
    <t>Ashley Dyer</t>
  </si>
  <si>
    <t>stevenwheeler@hotmail.com</t>
  </si>
  <si>
    <t>(012)058-5649</t>
  </si>
  <si>
    <t>Guinea</t>
  </si>
  <si>
    <t>Davisville</t>
  </si>
  <si>
    <t>P1750</t>
  </si>
  <si>
    <t>Michael Shaffer</t>
  </si>
  <si>
    <t>Nicholas Willis</t>
  </si>
  <si>
    <t>jamestiffany@miller.com</t>
  </si>
  <si>
    <t>821-622-4619x60496</t>
  </si>
  <si>
    <t>Tuvalu</t>
  </si>
  <si>
    <t>Brittanyton</t>
  </si>
  <si>
    <t>P4733</t>
  </si>
  <si>
    <t>Brian Richardson</t>
  </si>
  <si>
    <t>Kelly Roman</t>
  </si>
  <si>
    <t>ifields@meyer.net</t>
  </si>
  <si>
    <t>+1-269-786-9074x6369</t>
  </si>
  <si>
    <t>Mozambique</t>
  </si>
  <si>
    <t>Port Megan</t>
  </si>
  <si>
    <t>P5741</t>
  </si>
  <si>
    <t>Harry Sloan</t>
  </si>
  <si>
    <t>Dawn Rivas</t>
  </si>
  <si>
    <t>smithpamela@yahoo.com</t>
  </si>
  <si>
    <t>001-013-845-4037</t>
  </si>
  <si>
    <t>Holy See (Vatican City State)</t>
  </si>
  <si>
    <t>Port Jasonton</t>
  </si>
  <si>
    <t>P2307</t>
  </si>
  <si>
    <t>Madeline Wilkerson</t>
  </si>
  <si>
    <t>Shannon Kelly</t>
  </si>
  <si>
    <t>angelicamason@harrison.com</t>
  </si>
  <si>
    <t>South Jamieton</t>
  </si>
  <si>
    <t>P4814</t>
  </si>
  <si>
    <t>Angela Murphy</t>
  </si>
  <si>
    <t>Andrew Harris</t>
  </si>
  <si>
    <t>kennethmiller@sullivan-lopez.com</t>
  </si>
  <si>
    <t>213-446-4287x67980</t>
  </si>
  <si>
    <t>Belgium</t>
  </si>
  <si>
    <t>Port Janiceville</t>
  </si>
  <si>
    <t>P2654</t>
  </si>
  <si>
    <t>Diamond Taylor DDS</t>
  </si>
  <si>
    <t>Jacob Harris</t>
  </si>
  <si>
    <t>uburgess@fernandez.org</t>
  </si>
  <si>
    <t>+1-102-790-3044x9782</t>
  </si>
  <si>
    <t>United Arab Emirates</t>
  </si>
  <si>
    <t>New Stevenfort</t>
  </si>
  <si>
    <t>P7227</t>
  </si>
  <si>
    <t>Sara Smith</t>
  </si>
  <si>
    <t>Joseph Alexander</t>
  </si>
  <si>
    <t>mcdonaldshelia@salinas.com</t>
  </si>
  <si>
    <t>(277)928-3554x538</t>
  </si>
  <si>
    <t>Spain</t>
  </si>
  <si>
    <t>Newmanside</t>
  </si>
  <si>
    <t>P5554</t>
  </si>
  <si>
    <t>Michael Taylor</t>
  </si>
  <si>
    <t>Daniel Henry</t>
  </si>
  <si>
    <t>evansgregory@yahoo.com</t>
  </si>
  <si>
    <t>293.039.5331x5745</t>
  </si>
  <si>
    <t>Yemen</t>
  </si>
  <si>
    <t>Robertfort</t>
  </si>
  <si>
    <t>P8428</t>
  </si>
  <si>
    <t>Nathan Phillips</t>
  </si>
  <si>
    <t>Alexander Carr</t>
  </si>
  <si>
    <t>monicanguyen@gmail.com</t>
  </si>
  <si>
    <t>001-835-921-7351x7529</t>
  </si>
  <si>
    <t>West Luis</t>
  </si>
  <si>
    <t>P6977</t>
  </si>
  <si>
    <t>Zachary Kaufman</t>
  </si>
  <si>
    <t>Gregory Hampton</t>
  </si>
  <si>
    <t>ccarter@gmail.com</t>
  </si>
  <si>
    <t>Port Elaine</t>
  </si>
  <si>
    <t>P3664</t>
  </si>
  <si>
    <t>Albert Thomas</t>
  </si>
  <si>
    <t>Thomas Swanson</t>
  </si>
  <si>
    <t>anne96@williams.com</t>
  </si>
  <si>
    <t>956-220-6509x2636</t>
  </si>
  <si>
    <t>West Veronicaborough</t>
  </si>
  <si>
    <t>P7065</t>
  </si>
  <si>
    <t>Samuel Christensen</t>
  </si>
  <si>
    <t>Louis Brown</t>
  </si>
  <si>
    <t>david14@taylor-rodgers.net</t>
  </si>
  <si>
    <t>(815)998-6636x0085</t>
  </si>
  <si>
    <t>Paraguay</t>
  </si>
  <si>
    <t>Williamsside</t>
  </si>
  <si>
    <t>P6820</t>
  </si>
  <si>
    <t>Sherry Miller</t>
  </si>
  <si>
    <t>Dean Pollard</t>
  </si>
  <si>
    <t>arnoldrobert@robbins-nichols.net</t>
  </si>
  <si>
    <t>959-721-0453</t>
  </si>
  <si>
    <t>Romania</t>
  </si>
  <si>
    <t>Port Ricky</t>
  </si>
  <si>
    <t>P4432</t>
  </si>
  <si>
    <t>Timothy Rowe</t>
  </si>
  <si>
    <t>Darren Wilson</t>
  </si>
  <si>
    <t>drussell@hotmail.com</t>
  </si>
  <si>
    <t>(224)155-6166</t>
  </si>
  <si>
    <t>West Theresa</t>
  </si>
  <si>
    <t>P5374</t>
  </si>
  <si>
    <t>Michael Sanchez</t>
  </si>
  <si>
    <t>Megan Graves</t>
  </si>
  <si>
    <t>atkinsonbonnie@yahoo.com</t>
  </si>
  <si>
    <t>El Salvador</t>
  </si>
  <si>
    <t>Nelsonmouth</t>
  </si>
  <si>
    <t>P2169</t>
  </si>
  <si>
    <t>James Walter</t>
  </si>
  <si>
    <t>Debra Nelson</t>
  </si>
  <si>
    <t>xlopez@yahoo.com</t>
  </si>
  <si>
    <t>979.599.6440x599</t>
  </si>
  <si>
    <t>Nicaragua</t>
  </si>
  <si>
    <t>Jamesfurt</t>
  </si>
  <si>
    <t>P3803</t>
  </si>
  <si>
    <t>Mary Waller</t>
  </si>
  <si>
    <t>Allen Williams</t>
  </si>
  <si>
    <t>jason67@mills.org</t>
  </si>
  <si>
    <t>557-152-6249x62397</t>
  </si>
  <si>
    <t>Guinea-Bissau</t>
  </si>
  <si>
    <t>North Mark</t>
  </si>
  <si>
    <t>P9751</t>
  </si>
  <si>
    <t>Martha Schmidt</t>
  </si>
  <si>
    <t>Michael Lane</t>
  </si>
  <si>
    <t>waltonsonya@crawford-richardson.info</t>
  </si>
  <si>
    <t>222-001-6300</t>
  </si>
  <si>
    <t>Malta</t>
  </si>
  <si>
    <t>Ashleyburgh</t>
  </si>
  <si>
    <t>P5010</t>
  </si>
  <si>
    <t>Adrian Davidson</t>
  </si>
  <si>
    <t>David Torres</t>
  </si>
  <si>
    <t>daniellopez@gmail.com</t>
  </si>
  <si>
    <t>001-720-624-2862</t>
  </si>
  <si>
    <t>Saint Lucia</t>
  </si>
  <si>
    <t>New Andrewmouth</t>
  </si>
  <si>
    <t>P3677</t>
  </si>
  <si>
    <t>Cindy Gross</t>
  </si>
  <si>
    <t>Nathan Garcia</t>
  </si>
  <si>
    <t>bfleming@clark.com</t>
  </si>
  <si>
    <t>001-485-626-1108x33252</t>
  </si>
  <si>
    <t>Port Valerie</t>
  </si>
  <si>
    <t>P8573</t>
  </si>
  <si>
    <t>Cheryl Gray</t>
  </si>
  <si>
    <t>Nathan White</t>
  </si>
  <si>
    <t>dpotts@coffey-howard.biz</t>
  </si>
  <si>
    <t>141-897-5215x8872</t>
  </si>
  <si>
    <t>Monaco</t>
  </si>
  <si>
    <t>North James</t>
  </si>
  <si>
    <t>P7216</t>
  </si>
  <si>
    <t>Tonya Byrd</t>
  </si>
  <si>
    <t>Robert Olson</t>
  </si>
  <si>
    <t>sullivangary@hotmail.com</t>
  </si>
  <si>
    <t>407-424-1175</t>
  </si>
  <si>
    <t>Nigeria</t>
  </si>
  <si>
    <t>Raystad</t>
  </si>
  <si>
    <t>P5422</t>
  </si>
  <si>
    <t>Sharon Gonzalez</t>
  </si>
  <si>
    <t>Matthew Hall</t>
  </si>
  <si>
    <t>qhess@smith-parker.com</t>
  </si>
  <si>
    <t>289.084.2592</t>
  </si>
  <si>
    <t>Smithmouth</t>
  </si>
  <si>
    <t>P4598</t>
  </si>
  <si>
    <t>Angela Andrews</t>
  </si>
  <si>
    <t>David Gilbert</t>
  </si>
  <si>
    <t>qsanders@green.org</t>
  </si>
  <si>
    <t>694.253.0184</t>
  </si>
  <si>
    <t>Iceland</t>
  </si>
  <si>
    <t>Martinezton</t>
  </si>
  <si>
    <t>P6313</t>
  </si>
  <si>
    <t>Sherry Vincent</t>
  </si>
  <si>
    <t>Brandon Hampton</t>
  </si>
  <si>
    <t>ewheeler@hotmail.com</t>
  </si>
  <si>
    <t>152-105-3918x394</t>
  </si>
  <si>
    <t>Lake Eric</t>
  </si>
  <si>
    <t>P1916</t>
  </si>
  <si>
    <t>Michael Crosby</t>
  </si>
  <si>
    <t>Betty Clark</t>
  </si>
  <si>
    <t>wmann@hotmail.com</t>
  </si>
  <si>
    <t>001-535-897-2124x05216</t>
  </si>
  <si>
    <t>Israel</t>
  </si>
  <si>
    <t>South Ashley</t>
  </si>
  <si>
    <t>P4752</t>
  </si>
  <si>
    <t>Erika Hall</t>
  </si>
  <si>
    <t>Ana Smith</t>
  </si>
  <si>
    <t>greenkathleen@steele.org</t>
  </si>
  <si>
    <t>581-675-7917</t>
  </si>
  <si>
    <t>Cayman Islands</t>
  </si>
  <si>
    <t>Maureenmouth</t>
  </si>
  <si>
    <t>P1525</t>
  </si>
  <si>
    <t>Wesley Rollins</t>
  </si>
  <si>
    <t>Kimberly Johnston</t>
  </si>
  <si>
    <t>dnunez@gmail.com</t>
  </si>
  <si>
    <t>245.540.9045x0305</t>
  </si>
  <si>
    <t>New Teresashire</t>
  </si>
  <si>
    <t>P6168</t>
  </si>
  <si>
    <t>Victoria Schneider</t>
  </si>
  <si>
    <t>Ruben Reese</t>
  </si>
  <si>
    <t>herreralisa@scott.com</t>
  </si>
  <si>
    <t>001-230-363-8643x759</t>
  </si>
  <si>
    <t>French Polynesia</t>
  </si>
  <si>
    <t>Lake Christian</t>
  </si>
  <si>
    <t>P7572</t>
  </si>
  <si>
    <t>Dr. Earl Owens PhD</t>
  </si>
  <si>
    <t>Gilbert Jimenez</t>
  </si>
  <si>
    <t>janet52@yahoo.com</t>
  </si>
  <si>
    <t>+1-186-275-9859x1285</t>
  </si>
  <si>
    <t>Dominican Republic</t>
  </si>
  <si>
    <t>Kimberlymouth</t>
  </si>
  <si>
    <t>P5386</t>
  </si>
  <si>
    <t>Kimberly Stewart</t>
  </si>
  <si>
    <t>Christina Cohen</t>
  </si>
  <si>
    <t>vhunter@morgan.com</t>
  </si>
  <si>
    <t>(588)915-6733</t>
  </si>
  <si>
    <t>Brunei Darussalam</t>
  </si>
  <si>
    <t>North Valerie</t>
  </si>
  <si>
    <t>P2084</t>
  </si>
  <si>
    <t>Heather Roman</t>
  </si>
  <si>
    <t>Bradley Peck</t>
  </si>
  <si>
    <t>qoneill@burns.net</t>
  </si>
  <si>
    <t>Gibraltar</t>
  </si>
  <si>
    <t>Carmenberg</t>
  </si>
  <si>
    <t>P4456</t>
  </si>
  <si>
    <t>Amy Johnson</t>
  </si>
  <si>
    <t>Matthew Baker</t>
  </si>
  <si>
    <t>sullivanmatthew@mejia.net</t>
  </si>
  <si>
    <t>653-423-2032</t>
  </si>
  <si>
    <t>Reunion</t>
  </si>
  <si>
    <t>Lake Kylechester</t>
  </si>
  <si>
    <t>P6155</t>
  </si>
  <si>
    <t>Sara Wilson</t>
  </si>
  <si>
    <t>Nicole Armstrong</t>
  </si>
  <si>
    <t>elizabethburch@daugherty-arnold.biz</t>
  </si>
  <si>
    <t>+1-144-579-3697x2618</t>
  </si>
  <si>
    <t>Azerbaijan</t>
  </si>
  <si>
    <t>East Jenniferbury</t>
  </si>
  <si>
    <t>P4483</t>
  </si>
  <si>
    <t>Krystal Romero</t>
  </si>
  <si>
    <t>Whitney Chapman</t>
  </si>
  <si>
    <t>dave66@yahoo.com</t>
  </si>
  <si>
    <t>001-617-271-8015x0835</t>
  </si>
  <si>
    <t>North Marvinshire</t>
  </si>
  <si>
    <t>P9179</t>
  </si>
  <si>
    <t>Joshua Lowe</t>
  </si>
  <si>
    <t>Lisa Miller</t>
  </si>
  <si>
    <t>michellelawrence@hotmail.com</t>
  </si>
  <si>
    <t>001-513-943-6026x969</t>
  </si>
  <si>
    <t>South Stephen</t>
  </si>
  <si>
    <t>P7482</t>
  </si>
  <si>
    <t>Jocelyn Lee</t>
  </si>
  <si>
    <t>Michael Boyle</t>
  </si>
  <si>
    <t>xvasquez@yahoo.com</t>
  </si>
  <si>
    <t>(400)789-1807x884</t>
  </si>
  <si>
    <t>Barnesside</t>
  </si>
  <si>
    <t>P8517</t>
  </si>
  <si>
    <t>Matthew Elliott</t>
  </si>
  <si>
    <t>Jennifer Mccall</t>
  </si>
  <si>
    <t>forbesbrian@yahoo.com</t>
  </si>
  <si>
    <t>001-396-498-1501</t>
  </si>
  <si>
    <t>Faroe Islands</t>
  </si>
  <si>
    <t>Port Colleenborough</t>
  </si>
  <si>
    <t>P3340</t>
  </si>
  <si>
    <t>Robert Ochoa</t>
  </si>
  <si>
    <t>Robert Moore</t>
  </si>
  <si>
    <t>aprilwilson@yahoo.com</t>
  </si>
  <si>
    <t>966.521.9015</t>
  </si>
  <si>
    <t>Solomon Islands</t>
  </si>
  <si>
    <t>Camachoview</t>
  </si>
  <si>
    <t>P5339</t>
  </si>
  <si>
    <t>Mr. Jacob Lyons</t>
  </si>
  <si>
    <t>Elizabeth Hernandez</t>
  </si>
  <si>
    <t>fhoward@kelley-hernandez.com</t>
  </si>
  <si>
    <t>001-913-526-5268x41272</t>
  </si>
  <si>
    <t>Cote d'Ivoire</t>
  </si>
  <si>
    <t>Scottstad</t>
  </si>
  <si>
    <t>P3287</t>
  </si>
  <si>
    <t>Angel Jones</t>
  </si>
  <si>
    <t>Nathan Powell</t>
  </si>
  <si>
    <t>qferguson@gmail.com</t>
  </si>
  <si>
    <t>439.372.1588</t>
  </si>
  <si>
    <t>Myanmar</t>
  </si>
  <si>
    <t>Medinamouth</t>
  </si>
  <si>
    <t>P5040</t>
  </si>
  <si>
    <t>Kyle Villegas</t>
  </si>
  <si>
    <t>William Liu</t>
  </si>
  <si>
    <t>angelaowen@yahoo.com</t>
  </si>
  <si>
    <t>(805)609-3466</t>
  </si>
  <si>
    <t>French Guiana</t>
  </si>
  <si>
    <t>South Erinmouth</t>
  </si>
  <si>
    <t>P9830</t>
  </si>
  <si>
    <t>Tina Cisneros</t>
  </si>
  <si>
    <t>Adam Gomez</t>
  </si>
  <si>
    <t>gwolf@gmail.com</t>
  </si>
  <si>
    <t>001-976-950-5716x577</t>
  </si>
  <si>
    <t>Belarus</t>
  </si>
  <si>
    <t>Port Brandon</t>
  </si>
  <si>
    <t>P5304</t>
  </si>
  <si>
    <t>Kevin Hogan</t>
  </si>
  <si>
    <t>Cynthia Neal</t>
  </si>
  <si>
    <t>christopher68@gay.com</t>
  </si>
  <si>
    <t>793-598-6396x3312</t>
  </si>
  <si>
    <t>Nepal</t>
  </si>
  <si>
    <t>New Johnmouth</t>
  </si>
  <si>
    <t>P8019</t>
  </si>
  <si>
    <t>Mr. John Mendoza</t>
  </si>
  <si>
    <t>David Hill</t>
  </si>
  <si>
    <t>clayteresa@gmail.com</t>
  </si>
  <si>
    <t>927.287.0666x92588</t>
  </si>
  <si>
    <t>Anguilla</t>
  </si>
  <si>
    <t>East Danielmouth</t>
  </si>
  <si>
    <t>P7543</t>
  </si>
  <si>
    <t>Courtney Mueller</t>
  </si>
  <si>
    <t>Regina Sanders</t>
  </si>
  <si>
    <t>washingtonstephen@hotmail.com</t>
  </si>
  <si>
    <t>997-841-5723</t>
  </si>
  <si>
    <t>Kyrgyz Republic</t>
  </si>
  <si>
    <t>Stephanietown</t>
  </si>
  <si>
    <t>P6930</t>
  </si>
  <si>
    <t>Dominique Robles</t>
  </si>
  <si>
    <t>Alison Dennis</t>
  </si>
  <si>
    <t>walkerangela@hansen-moore.com</t>
  </si>
  <si>
    <t>Liberia</t>
  </si>
  <si>
    <t>Davidmouth</t>
  </si>
  <si>
    <t>P4593</t>
  </si>
  <si>
    <t>Emily Williams</t>
  </si>
  <si>
    <t>Andrea Hernandez</t>
  </si>
  <si>
    <t>mccarthytimothy@yahoo.com</t>
  </si>
  <si>
    <t>(060)113-2747</t>
  </si>
  <si>
    <t>Mauritania</t>
  </si>
  <si>
    <t>Saraville</t>
  </si>
  <si>
    <t>P3266</t>
  </si>
  <si>
    <t>Stephanie Ferguson</t>
  </si>
  <si>
    <t>Jerry Hebert</t>
  </si>
  <si>
    <t>urobinson@chen.com</t>
  </si>
  <si>
    <t>494.544.5596</t>
  </si>
  <si>
    <t>Serbia</t>
  </si>
  <si>
    <t>Frankborough</t>
  </si>
  <si>
    <t>P9348</t>
  </si>
  <si>
    <t>Stephanie Mcdonald</t>
  </si>
  <si>
    <t>Benjamin Young</t>
  </si>
  <si>
    <t>sharondiaz@bailey.com</t>
  </si>
  <si>
    <t>452-103-4877x543</t>
  </si>
  <si>
    <t>Denmark</t>
  </si>
  <si>
    <t>Ruizport</t>
  </si>
  <si>
    <t>P9085</t>
  </si>
  <si>
    <t>Benjamin Chavez</t>
  </si>
  <si>
    <t>Carol Evans</t>
  </si>
  <si>
    <t>walshjason@andrews.net</t>
  </si>
  <si>
    <t>001-379-702-2657x52443</t>
  </si>
  <si>
    <t>Moldova</t>
  </si>
  <si>
    <t>Cynthiafort</t>
  </si>
  <si>
    <t>P2489</t>
  </si>
  <si>
    <t>Courtney Hernandez</t>
  </si>
  <si>
    <t>Dennis Bishop</t>
  </si>
  <si>
    <t>linda12@lara.com</t>
  </si>
  <si>
    <t>780-298-4802</t>
  </si>
  <si>
    <t>West Calvintown</t>
  </si>
  <si>
    <t>P1771</t>
  </si>
  <si>
    <t>Jeremy Brown</t>
  </si>
  <si>
    <t>Darren Dennis</t>
  </si>
  <si>
    <t>cindy47@becker-mccall.com</t>
  </si>
  <si>
    <t>654.964.2747x7750</t>
  </si>
  <si>
    <t>Meganville</t>
  </si>
  <si>
    <t>P2796</t>
  </si>
  <si>
    <t>Robert Brown</t>
  </si>
  <si>
    <t>Melanie Young</t>
  </si>
  <si>
    <t>ebarber@roberts.com</t>
  </si>
  <si>
    <t>+1-627-279-2037x84056</t>
  </si>
  <si>
    <t>Burkina Faso</t>
  </si>
  <si>
    <t>Butlermouth</t>
  </si>
  <si>
    <t>P3504</t>
  </si>
  <si>
    <t>Joseph Baker</t>
  </si>
  <si>
    <t>Diana Wilson</t>
  </si>
  <si>
    <t>griffinsuzanne@yahoo.com</t>
  </si>
  <si>
    <t>001-596-170-7320x67239</t>
  </si>
  <si>
    <t>Wallis and Futuna</t>
  </si>
  <si>
    <t>Port Paulburgh</t>
  </si>
  <si>
    <t>P3621</t>
  </si>
  <si>
    <t>Kimberly Casey</t>
  </si>
  <si>
    <t>James Solomon</t>
  </si>
  <si>
    <t>katherinethompson@yahoo.com</t>
  </si>
  <si>
    <t>(329)794-9021x516</t>
  </si>
  <si>
    <t>South Georgia and the South Sandwich Islands</t>
  </si>
  <si>
    <t>Port Jodi</t>
  </si>
  <si>
    <t>P7916</t>
  </si>
  <si>
    <t>Michael Garcia</t>
  </si>
  <si>
    <t>Megan Price</t>
  </si>
  <si>
    <t>barbaragarcia@harris-cohen.com</t>
  </si>
  <si>
    <t>741.049.6291</t>
  </si>
  <si>
    <t>Djibouti</t>
  </si>
  <si>
    <t>East Jennifer</t>
  </si>
  <si>
    <t>P2040</t>
  </si>
  <si>
    <t>Lisa Jones</t>
  </si>
  <si>
    <t>Rachel Bowman</t>
  </si>
  <si>
    <t>estradajohn@gmail.com</t>
  </si>
  <si>
    <t>908.193.5517x7886</t>
  </si>
  <si>
    <t>Bahrain</t>
  </si>
  <si>
    <t>Lake Georgeville</t>
  </si>
  <si>
    <t>P7304</t>
  </si>
  <si>
    <t>Patrick Cooke</t>
  </si>
  <si>
    <t>aaronsmith@gmail.com</t>
  </si>
  <si>
    <t>(422)888-1901</t>
  </si>
  <si>
    <t>Seychelles</t>
  </si>
  <si>
    <t>Port Michelleberg</t>
  </si>
  <si>
    <t>P7252</t>
  </si>
  <si>
    <t>Melissa Adams</t>
  </si>
  <si>
    <t>Nicole Hughes</t>
  </si>
  <si>
    <t>xsilva@ferguson-morris.com</t>
  </si>
  <si>
    <t>514.056.2773x27104</t>
  </si>
  <si>
    <t>South Africa</t>
  </si>
  <si>
    <t>Lake Rachelville</t>
  </si>
  <si>
    <t>P8668</t>
  </si>
  <si>
    <t>Rodney Morgan</t>
  </si>
  <si>
    <t>Rebecca Simpson</t>
  </si>
  <si>
    <t>wilcoxkatherine@ramos-howard.com</t>
  </si>
  <si>
    <t>456.186.5108x98135</t>
  </si>
  <si>
    <t>United States Virgin Islands</t>
  </si>
  <si>
    <t>Candicehaven</t>
  </si>
  <si>
    <t>P9669</t>
  </si>
  <si>
    <t>Dr. Michael Nelson MD</t>
  </si>
  <si>
    <t>Daniel Mcdonald</t>
  </si>
  <si>
    <t>josephhoffman@banks-hill.com</t>
  </si>
  <si>
    <t>001-179-438-6906x18633</t>
  </si>
  <si>
    <t>Brandonside</t>
  </si>
  <si>
    <t>P5119</t>
  </si>
  <si>
    <t>Donald Fitzgerald</t>
  </si>
  <si>
    <t>Lisa Pena</t>
  </si>
  <si>
    <t>austinjulie@stuart.net</t>
  </si>
  <si>
    <t>300.371.5684x029</t>
  </si>
  <si>
    <t>Rogerville</t>
  </si>
  <si>
    <t>P1188</t>
  </si>
  <si>
    <t>Douglas Parrish</t>
  </si>
  <si>
    <t>Mindy Moore</t>
  </si>
  <si>
    <t>adamsphilip@gmail.com</t>
  </si>
  <si>
    <t>001-287-594-3451x0882</t>
  </si>
  <si>
    <t>Armenia</t>
  </si>
  <si>
    <t>Lake Megan</t>
  </si>
  <si>
    <t>P2876</t>
  </si>
  <si>
    <t>Jack Nguyen</t>
  </si>
  <si>
    <t>Krystal Avila</t>
  </si>
  <si>
    <t>rothmichelle@gmail.com</t>
  </si>
  <si>
    <t>945.732.1103x43902</t>
  </si>
  <si>
    <t>French Southern Territories</t>
  </si>
  <si>
    <t>Kathrynhaven</t>
  </si>
  <si>
    <t>P9797</t>
  </si>
  <si>
    <t>Michael Rodriguez</t>
  </si>
  <si>
    <t>Amy Haley</t>
  </si>
  <si>
    <t>lindafowler@hotmail.com</t>
  </si>
  <si>
    <t>(420)396-6178</t>
  </si>
  <si>
    <t>Angola</t>
  </si>
  <si>
    <t>Carpenterchester</t>
  </si>
  <si>
    <t>P5371</t>
  </si>
  <si>
    <t>Kim Wright</t>
  </si>
  <si>
    <t>Matthew Maynard</t>
  </si>
  <si>
    <t>charris@gmail.com</t>
  </si>
  <si>
    <t>(654)776-9462x9790</t>
  </si>
  <si>
    <t>Johnsonmouth</t>
  </si>
  <si>
    <t>P6573</t>
  </si>
  <si>
    <t>Anthony Fields</t>
  </si>
  <si>
    <t>Katelyn Mack</t>
  </si>
  <si>
    <t>tuckerpatricia@parrish-carrillo.net</t>
  </si>
  <si>
    <t>001-183-350-7512x252</t>
  </si>
  <si>
    <t>Mongolia</t>
  </si>
  <si>
    <t>South Christinetown</t>
  </si>
  <si>
    <t>P2827</t>
  </si>
  <si>
    <t>Joseph Perry</t>
  </si>
  <si>
    <t>Joshua Nielsen DDS</t>
  </si>
  <si>
    <t>colewilliam@roberts.info</t>
  </si>
  <si>
    <t>+1-719-927-9003x8028</t>
  </si>
  <si>
    <t>Leefort</t>
  </si>
  <si>
    <t>P5808</t>
  </si>
  <si>
    <t>Alyssa Lutz</t>
  </si>
  <si>
    <t>Carol Chavez</t>
  </si>
  <si>
    <t>ahubbard@hotmail.com</t>
  </si>
  <si>
    <t>726.330.0850</t>
  </si>
  <si>
    <t>Sudan</t>
  </si>
  <si>
    <t>Port Regina</t>
  </si>
  <si>
    <t>P8123</t>
  </si>
  <si>
    <t>Mr. Matthew Bryant MD</t>
  </si>
  <si>
    <t>Dr. Terri English</t>
  </si>
  <si>
    <t>erin11@gmail.com</t>
  </si>
  <si>
    <t>+1-280-600-9726x0396</t>
  </si>
  <si>
    <t>Micronesia</t>
  </si>
  <si>
    <t>South Catherine</t>
  </si>
  <si>
    <t>P3591</t>
  </si>
  <si>
    <t>Donald Simon</t>
  </si>
  <si>
    <t>Maureen Miller</t>
  </si>
  <si>
    <t>ecoleman@gmail.com</t>
  </si>
  <si>
    <t>+1-656-340-5841x65986</t>
  </si>
  <si>
    <t>Guernsey</t>
  </si>
  <si>
    <t>Keithmouth</t>
  </si>
  <si>
    <t>P8433</t>
  </si>
  <si>
    <t>Tammy Carlson</t>
  </si>
  <si>
    <t>Brent Mitchell</t>
  </si>
  <si>
    <t>vmoore@yahoo.com</t>
  </si>
  <si>
    <t>655-187-7988x9182</t>
  </si>
  <si>
    <t>Robertsburgh</t>
  </si>
  <si>
    <t>P1053</t>
  </si>
  <si>
    <t>Carl Burns</t>
  </si>
  <si>
    <t>Raymond Smith</t>
  </si>
  <si>
    <t>schmidtalexis@yahoo.com</t>
  </si>
  <si>
    <t>001-849-987-0959x33672</t>
  </si>
  <si>
    <t>Saudi Arabia</t>
  </si>
  <si>
    <t>Annaside</t>
  </si>
  <si>
    <t>P5315</t>
  </si>
  <si>
    <t>Patricia Jackson</t>
  </si>
  <si>
    <t>Linda Morton</t>
  </si>
  <si>
    <t>markcook@gmail.com</t>
  </si>
  <si>
    <t>Tanzania</t>
  </si>
  <si>
    <t>South Jamesfort</t>
  </si>
  <si>
    <t>P9201</t>
  </si>
  <si>
    <t>Elizabeth Garza</t>
  </si>
  <si>
    <t>Tony Campos</t>
  </si>
  <si>
    <t>hodgetodd@yahoo.com</t>
  </si>
  <si>
    <t>260.447.8255x888</t>
  </si>
  <si>
    <t>South Christina</t>
  </si>
  <si>
    <t>P3927</t>
  </si>
  <si>
    <t>Elizabeth Rowe</t>
  </si>
  <si>
    <t>Samantha Miller</t>
  </si>
  <si>
    <t>christopher15@gmail.com</t>
  </si>
  <si>
    <t>001-845-886-1478x596</t>
  </si>
  <si>
    <t>Thailand</t>
  </si>
  <si>
    <t>Lake Joshua</t>
  </si>
  <si>
    <t>P9317</t>
  </si>
  <si>
    <t>Mariah Brown</t>
  </si>
  <si>
    <t>Sierra Silva</t>
  </si>
  <si>
    <t>joseph82@gmail.com</t>
  </si>
  <si>
    <t>827-846-3187x54075</t>
  </si>
  <si>
    <t>Saint Martin</t>
  </si>
  <si>
    <t>West Jessicaview</t>
  </si>
  <si>
    <t>P2743</t>
  </si>
  <si>
    <t>Patrick Johnson</t>
  </si>
  <si>
    <t>Dr. Leah Cobb DVM</t>
  </si>
  <si>
    <t>jesusmason@pratt.com</t>
  </si>
  <si>
    <t>578-788-5616</t>
  </si>
  <si>
    <t>British Virgin Islands</t>
  </si>
  <si>
    <t>Brianchester</t>
  </si>
  <si>
    <t>P5889</t>
  </si>
  <si>
    <t>James Smith</t>
  </si>
  <si>
    <t>Edward Harper</t>
  </si>
  <si>
    <t>pgreer@james.com</t>
  </si>
  <si>
    <t>+1-490-461-2203x460</t>
  </si>
  <si>
    <t>Panama</t>
  </si>
  <si>
    <t>Wardside</t>
  </si>
  <si>
    <t>Donald Rose</t>
  </si>
  <si>
    <t>Aaron Zhang</t>
  </si>
  <si>
    <t>restrada@yahoo.com</t>
  </si>
  <si>
    <t>001-473-809-9946</t>
  </si>
  <si>
    <t>Port Cynthiaport</t>
  </si>
  <si>
    <t>P4258</t>
  </si>
  <si>
    <t>Kimberly Medina</t>
  </si>
  <si>
    <t>Tiffany Williams</t>
  </si>
  <si>
    <t>robinhill@deleon.info</t>
  </si>
  <si>
    <t>Italy</t>
  </si>
  <si>
    <t>Ayersfort</t>
  </si>
  <si>
    <t>Anthony Castillo</t>
  </si>
  <si>
    <t>Katherine Trevino</t>
  </si>
  <si>
    <t>hughesgregory@west.net</t>
  </si>
  <si>
    <t>+1-434-636-3887x9415</t>
  </si>
  <si>
    <t>Isle of Man</t>
  </si>
  <si>
    <t>Goodport</t>
  </si>
  <si>
    <t>P7126</t>
  </si>
  <si>
    <t>Nathan Baldwin</t>
  </si>
  <si>
    <t>Elizabeth Hall</t>
  </si>
  <si>
    <t>ericday@collins.biz</t>
  </si>
  <si>
    <t>885-040-8476x86121</t>
  </si>
  <si>
    <t>Antigua and Barbuda</t>
  </si>
  <si>
    <t>Port Corey</t>
  </si>
  <si>
    <t>P3646</t>
  </si>
  <si>
    <t>Steven Cordova</t>
  </si>
  <si>
    <t>Veronica Walton MD</t>
  </si>
  <si>
    <t>jennarose@obrien.com</t>
  </si>
  <si>
    <t>657-648-1011x63614</t>
  </si>
  <si>
    <t>Alexanderview</t>
  </si>
  <si>
    <t>P9837</t>
  </si>
  <si>
    <t>Veronica Mitchell</t>
  </si>
  <si>
    <t>Kelsey Chambers</t>
  </si>
  <si>
    <t>zthornton@snyder.com</t>
  </si>
  <si>
    <t>(715)372-3103</t>
  </si>
  <si>
    <t>Hong Kong</t>
  </si>
  <si>
    <t>Pattonland</t>
  </si>
  <si>
    <t>P9689</t>
  </si>
  <si>
    <t>Jorge Taylor</t>
  </si>
  <si>
    <t>Larry Harris</t>
  </si>
  <si>
    <t>rebecca78@snyder.com</t>
  </si>
  <si>
    <t>Eritrea</t>
  </si>
  <si>
    <t>Katherinemouth</t>
  </si>
  <si>
    <t>P1009</t>
  </si>
  <si>
    <t>Barbara Clark</t>
  </si>
  <si>
    <t>Maxwell Mcgrath</t>
  </si>
  <si>
    <t>bergerjose@gmail.com</t>
  </si>
  <si>
    <t>(869)998-2941x903</t>
  </si>
  <si>
    <t>Tokelau</t>
  </si>
  <si>
    <t>Lake Dianeview</t>
  </si>
  <si>
    <t>P6310</t>
  </si>
  <si>
    <t>Gerald Williams</t>
  </si>
  <si>
    <t>Kaitlyn Martinez</t>
  </si>
  <si>
    <t>nicolesmith@yahoo.com</t>
  </si>
  <si>
    <t>(667)097-1629x483</t>
  </si>
  <si>
    <t>Chandlerhaven</t>
  </si>
  <si>
    <t>P9005</t>
  </si>
  <si>
    <t>Patrick Anderson</t>
  </si>
  <si>
    <t>Francisco Cherry</t>
  </si>
  <si>
    <t>hailey64@dixon.com</t>
  </si>
  <si>
    <t>(426)335-4062</t>
  </si>
  <si>
    <t>Tonga</t>
  </si>
  <si>
    <t>Johnborough</t>
  </si>
  <si>
    <t>P1319</t>
  </si>
  <si>
    <t>Jamie Shelton</t>
  </si>
  <si>
    <t>Stephanie Franklin</t>
  </si>
  <si>
    <t>bharris@scott-garcia.com</t>
  </si>
  <si>
    <t>(366)685-0373x1786</t>
  </si>
  <si>
    <t>Albania</t>
  </si>
  <si>
    <t>South Heathertown</t>
  </si>
  <si>
    <t>P2832</t>
  </si>
  <si>
    <t>Michael Spencer</t>
  </si>
  <si>
    <t>Kari Miles</t>
  </si>
  <si>
    <t>conradscott@erickson-simon.biz</t>
  </si>
  <si>
    <t>(054)638-4592</t>
  </si>
  <si>
    <t>West Jamesville</t>
  </si>
  <si>
    <t>P6947</t>
  </si>
  <si>
    <t>Beth Stevens</t>
  </si>
  <si>
    <t>Robin Nunez</t>
  </si>
  <si>
    <t>nmoore@hotmail.com</t>
  </si>
  <si>
    <t>041-311-0346x03076</t>
  </si>
  <si>
    <t>East Stanleyport</t>
  </si>
  <si>
    <t>P6038</t>
  </si>
  <si>
    <t>Phillip Aguilar</t>
  </si>
  <si>
    <t>Hannah Miles</t>
  </si>
  <si>
    <t>brittanykim@johnston.biz</t>
  </si>
  <si>
    <t>+1-222-527-4569x56029</t>
  </si>
  <si>
    <t>Adamsstad</t>
  </si>
  <si>
    <t>P4923</t>
  </si>
  <si>
    <t>Priscilla Kirk</t>
  </si>
  <si>
    <t>William Cannon</t>
  </si>
  <si>
    <t>arnoldchristina@hotmail.com</t>
  </si>
  <si>
    <t>(332)229-4189</t>
  </si>
  <si>
    <t>Togo</t>
  </si>
  <si>
    <t>West Thomaston</t>
  </si>
  <si>
    <t>P1949</t>
  </si>
  <si>
    <t>Joseph Thomas</t>
  </si>
  <si>
    <t>Samantha Singleton</t>
  </si>
  <si>
    <t>kennethrich@watkins.com</t>
  </si>
  <si>
    <t>(559)353-7461x661</t>
  </si>
  <si>
    <t>Peru</t>
  </si>
  <si>
    <t>Ryanview</t>
  </si>
  <si>
    <t>P4946</t>
  </si>
  <si>
    <t>Stacy Silva</t>
  </si>
  <si>
    <t>David Peterson</t>
  </si>
  <si>
    <t>qrodriguez@hotmail.com</t>
  </si>
  <si>
    <t>+1-312-077-1880x1121</t>
  </si>
  <si>
    <t>Latvia</t>
  </si>
  <si>
    <t>Paynefort</t>
  </si>
  <si>
    <t>P2290</t>
  </si>
  <si>
    <t>Christina Morales</t>
  </si>
  <si>
    <t>Cindy Norris</t>
  </si>
  <si>
    <t>jimenezkevin@clark.net</t>
  </si>
  <si>
    <t>326.842.7135x8598</t>
  </si>
  <si>
    <t>Cape Verde</t>
  </si>
  <si>
    <t>Port Jenniferfort</t>
  </si>
  <si>
    <t>P2403</t>
  </si>
  <si>
    <t>Corey Jackson</t>
  </si>
  <si>
    <t>Yesenia Cantu</t>
  </si>
  <si>
    <t>younglaura@hotmail.com</t>
  </si>
  <si>
    <t>001-962-172-1583x665</t>
  </si>
  <si>
    <t>Luxembourg</t>
  </si>
  <si>
    <t>Lake Teresa</t>
  </si>
  <si>
    <t>P8962</t>
  </si>
  <si>
    <t>Linda Turner</t>
  </si>
  <si>
    <t>Tammy Smith</t>
  </si>
  <si>
    <t>april20@hotmail.com</t>
  </si>
  <si>
    <t>(564)566-9949x41818</t>
  </si>
  <si>
    <t>Christmas Island</t>
  </si>
  <si>
    <t>Lake Leslieton</t>
  </si>
  <si>
    <t>P2133</t>
  </si>
  <si>
    <t>Michael Ward</t>
  </si>
  <si>
    <t>Nathan Harris</t>
  </si>
  <si>
    <t>pereznatalie@davis-taylor.info</t>
  </si>
  <si>
    <t>429-231-1458x03913</t>
  </si>
  <si>
    <t>Turkey</t>
  </si>
  <si>
    <t>Huntfurt</t>
  </si>
  <si>
    <t>P9727</t>
  </si>
  <si>
    <t>Keith Deleon</t>
  </si>
  <si>
    <t>Sherry Christensen</t>
  </si>
  <si>
    <t>owenkathleen@cochran.com</t>
  </si>
  <si>
    <t>(356)066-0380x50980</t>
  </si>
  <si>
    <t>Steinshire</t>
  </si>
  <si>
    <t>P3060</t>
  </si>
  <si>
    <t>Heather Villegas</t>
  </si>
  <si>
    <t>Julie Butler</t>
  </si>
  <si>
    <t>jimenezjohnny@burke-ware.com</t>
  </si>
  <si>
    <t>123.548.1442x916</t>
  </si>
  <si>
    <t>North Rickyville</t>
  </si>
  <si>
    <t>P3103</t>
  </si>
  <si>
    <t>Shelly Peck</t>
  </si>
  <si>
    <t>Pamela Montes</t>
  </si>
  <si>
    <t>smithwilliam@hotmail.com</t>
  </si>
  <si>
    <t>233.319.5400x513</t>
  </si>
  <si>
    <t>Youngshire</t>
  </si>
  <si>
    <t>P8787</t>
  </si>
  <si>
    <t>Todd Smith</t>
  </si>
  <si>
    <t>Joseph George</t>
  </si>
  <si>
    <t>johnjohnson@hotmail.com</t>
  </si>
  <si>
    <t>001-455-980-6977</t>
  </si>
  <si>
    <t>East Kim</t>
  </si>
  <si>
    <t>P3705</t>
  </si>
  <si>
    <t>Elizabeth Bates</t>
  </si>
  <si>
    <t>Tonya Stewart</t>
  </si>
  <si>
    <t>richardgonzalez@hotmail.com</t>
  </si>
  <si>
    <t>(333)508-6841</t>
  </si>
  <si>
    <t>Burundi</t>
  </si>
  <si>
    <t>Michaelborough</t>
  </si>
  <si>
    <t>P5342</t>
  </si>
  <si>
    <t>Jamie Carlson</t>
  </si>
  <si>
    <t>Amanda Wise</t>
  </si>
  <si>
    <t>olynch@oneill-white.com</t>
  </si>
  <si>
    <t>001-590-094-4142x08043</t>
  </si>
  <si>
    <t>Port Virginia</t>
  </si>
  <si>
    <t>P9645</t>
  </si>
  <si>
    <t>Dennis Smith</t>
  </si>
  <si>
    <t>John George</t>
  </si>
  <si>
    <t>jennifer47@hotmail.com</t>
  </si>
  <si>
    <t>001-080-501-2157x054</t>
  </si>
  <si>
    <t>East Chelsea</t>
  </si>
  <si>
    <t>P7932</t>
  </si>
  <si>
    <t>Ashley Miller</t>
  </si>
  <si>
    <t>Lucas Johns</t>
  </si>
  <si>
    <t>michaelmartinez@roberson.biz</t>
  </si>
  <si>
    <t>001-485-791-7681x0725</t>
  </si>
  <si>
    <t>Lopezchester</t>
  </si>
  <si>
    <t>P4470</t>
  </si>
  <si>
    <t>Matthew Wallace</t>
  </si>
  <si>
    <t>Jeffrey Ruiz</t>
  </si>
  <si>
    <t>qmoran@lowery.org</t>
  </si>
  <si>
    <t>806-365-3534</t>
  </si>
  <si>
    <t>Switzerland</t>
  </si>
  <si>
    <t>Maddoxville</t>
  </si>
  <si>
    <t>P9835</t>
  </si>
  <si>
    <t>Jason Anthony</t>
  </si>
  <si>
    <t>Robert Ortiz</t>
  </si>
  <si>
    <t>matthew16@hotmail.com</t>
  </si>
  <si>
    <t>+1-519-899-5473x7208</t>
  </si>
  <si>
    <t>Canada</t>
  </si>
  <si>
    <t>Barreraburgh</t>
  </si>
  <si>
    <t>P4295</t>
  </si>
  <si>
    <t>Brandi Moran</t>
  </si>
  <si>
    <t>Lisa Horn</t>
  </si>
  <si>
    <t>umacias@williams.org</t>
  </si>
  <si>
    <t>727.755.1359x555</t>
  </si>
  <si>
    <t>Powellshire</t>
  </si>
  <si>
    <t>P6107</t>
  </si>
  <si>
    <t>Cynthia Johnson</t>
  </si>
  <si>
    <t>Matthew Lawrence</t>
  </si>
  <si>
    <t>michaelbell@murphy.com</t>
  </si>
  <si>
    <t>(485)312-0948</t>
  </si>
  <si>
    <t>Greece</t>
  </si>
  <si>
    <t>East Kimberly</t>
  </si>
  <si>
    <t>P7537</t>
  </si>
  <si>
    <t>Heather Ramos</t>
  </si>
  <si>
    <t>Michael Elliott</t>
  </si>
  <si>
    <t>qwilson@hotmail.com</t>
  </si>
  <si>
    <t>(358)689-8705x61008</t>
  </si>
  <si>
    <t>Taylorville</t>
  </si>
  <si>
    <t>P7118</t>
  </si>
  <si>
    <t>Angel Hunter</t>
  </si>
  <si>
    <t>William Phillips</t>
  </si>
  <si>
    <t>orussell@yahoo.com</t>
  </si>
  <si>
    <t>001-100-231-4255</t>
  </si>
  <si>
    <t>East Ryanstad</t>
  </si>
  <si>
    <t>P8177</t>
  </si>
  <si>
    <t>Julie Andersen</t>
  </si>
  <si>
    <t>Sara Thompson</t>
  </si>
  <si>
    <t>amanda46@yahoo.com</t>
  </si>
  <si>
    <t>249-841-2199x53012</t>
  </si>
  <si>
    <t>Ghana</t>
  </si>
  <si>
    <t>North John</t>
  </si>
  <si>
    <t>P9479</t>
  </si>
  <si>
    <t>Michael Burke</t>
  </si>
  <si>
    <t>Larry Barnes</t>
  </si>
  <si>
    <t>hillkimberly@yahoo.com</t>
  </si>
  <si>
    <t>991-639-1471x607</t>
  </si>
  <si>
    <t>Western Sahara</t>
  </si>
  <si>
    <t>Port Angie</t>
  </si>
  <si>
    <t>P8397</t>
  </si>
  <si>
    <t>Kevin Green</t>
  </si>
  <si>
    <t>Tanya Clark</t>
  </si>
  <si>
    <t>gonzalescaleb@hotmail.com</t>
  </si>
  <si>
    <t>413-471-9280</t>
  </si>
  <si>
    <t>Maldives</t>
  </si>
  <si>
    <t>East Scottport</t>
  </si>
  <si>
    <t>P2982</t>
  </si>
  <si>
    <t>Richard Proctor</t>
  </si>
  <si>
    <t>Zachary Barrera</t>
  </si>
  <si>
    <t>georgeamy@erickson-washington.net</t>
  </si>
  <si>
    <t>001-622-387-1152x043</t>
  </si>
  <si>
    <t>Mali</t>
  </si>
  <si>
    <t>Caitlintown</t>
  </si>
  <si>
    <t>P5061</t>
  </si>
  <si>
    <t>Cynthia Hale</t>
  </si>
  <si>
    <t>Kelly Hernandez</t>
  </si>
  <si>
    <t>nicholas73@brown-carter.com</t>
  </si>
  <si>
    <t>(298)439-4342</t>
  </si>
  <si>
    <t>Amberberg</t>
  </si>
  <si>
    <t>P4681</t>
  </si>
  <si>
    <t>Matthew Harris</t>
  </si>
  <si>
    <t>Amber Wilson</t>
  </si>
  <si>
    <t>richardsonheather@yahoo.com</t>
  </si>
  <si>
    <t>+1-173-122-2225x369</t>
  </si>
  <si>
    <t>East Vicki</t>
  </si>
  <si>
    <t>P2049</t>
  </si>
  <si>
    <t>Stephen Howell</t>
  </si>
  <si>
    <t>Jonathan Jenkins</t>
  </si>
  <si>
    <t>johnsonmary@hotmail.com</t>
  </si>
  <si>
    <t>818-240-6376x79012</t>
  </si>
  <si>
    <t>Congo</t>
  </si>
  <si>
    <t>West Kimberly</t>
  </si>
  <si>
    <t>P6539</t>
  </si>
  <si>
    <t>Marcus Fleming</t>
  </si>
  <si>
    <t>Gary Ball</t>
  </si>
  <si>
    <t>cartercharles@yahoo.com</t>
  </si>
  <si>
    <t>001-395-885-0161x21143</t>
  </si>
  <si>
    <t>Svalbard &amp; Jan Mayen Islands</t>
  </si>
  <si>
    <t>Campbellhaven</t>
  </si>
  <si>
    <t>P1344</t>
  </si>
  <si>
    <t>Alicia Mendoza</t>
  </si>
  <si>
    <t>Sarah Smith</t>
  </si>
  <si>
    <t>fward@gmail.com</t>
  </si>
  <si>
    <t>Jamaica</t>
  </si>
  <si>
    <t>Smithburgh</t>
  </si>
  <si>
    <t>P4770</t>
  </si>
  <si>
    <t>Vanessa Fischer</t>
  </si>
  <si>
    <t>Laura Rowe</t>
  </si>
  <si>
    <t>nathanperkins@mccoy.com</t>
  </si>
  <si>
    <t>(636)464-7780x37144</t>
  </si>
  <si>
    <t>Chambersview</t>
  </si>
  <si>
    <t>P4608</t>
  </si>
  <si>
    <t>Melvin Garcia</t>
  </si>
  <si>
    <t>David Nixon</t>
  </si>
  <si>
    <t>yhines@gmail.com</t>
  </si>
  <si>
    <t>001-476-786-2089x18507</t>
  </si>
  <si>
    <t>Northern Mariana Islands</t>
  </si>
  <si>
    <t>Tammychester</t>
  </si>
  <si>
    <t>P1117</t>
  </si>
  <si>
    <t>Charles Norman</t>
  </si>
  <si>
    <t>Jeffery Woods</t>
  </si>
  <si>
    <t>kcordova@gmail.com</t>
  </si>
  <si>
    <t>Garyview</t>
  </si>
  <si>
    <t>P2163</t>
  </si>
  <si>
    <t>Amanda Gonzales</t>
  </si>
  <si>
    <t>Walter Richardson</t>
  </si>
  <si>
    <t>aliciamullins@gmail.com</t>
  </si>
  <si>
    <t>155-775-1307x939</t>
  </si>
  <si>
    <t>South Hollyton</t>
  </si>
  <si>
    <t>P1964</t>
  </si>
  <si>
    <t>Alexis Jones</t>
  </si>
  <si>
    <t>Hannah Suarez</t>
  </si>
  <si>
    <t>blopez@hotmail.com</t>
  </si>
  <si>
    <t>001-777-468-2894</t>
  </si>
  <si>
    <t>American Samoa</t>
  </si>
  <si>
    <t>Aaronstad</t>
  </si>
  <si>
    <t>P4750</t>
  </si>
  <si>
    <t>Brandy Vance</t>
  </si>
  <si>
    <t>Amanda Cooper</t>
  </si>
  <si>
    <t>sarathomas@strong.info</t>
  </si>
  <si>
    <t>946.227.7411</t>
  </si>
  <si>
    <t>Trinidad and Tobago</t>
  </si>
  <si>
    <t>Port Jamesborough</t>
  </si>
  <si>
    <t>P2104</t>
  </si>
  <si>
    <t>Lauren Wade</t>
  </si>
  <si>
    <t>Holly Alvarez</t>
  </si>
  <si>
    <t>shortdavid@reyes-ward.com</t>
  </si>
  <si>
    <t>654.545.3894</t>
  </si>
  <si>
    <t>East Robert</t>
  </si>
  <si>
    <t>P1514</t>
  </si>
  <si>
    <t>Luke Rosales</t>
  </si>
  <si>
    <t>Terry Hall</t>
  </si>
  <si>
    <t>tiffanycastillo@gmail.com</t>
  </si>
  <si>
    <t>001-506-204-9360x31096</t>
  </si>
  <si>
    <t>Jamesland</t>
  </si>
  <si>
    <t>P6413</t>
  </si>
  <si>
    <t>Daniel Bradford</t>
  </si>
  <si>
    <t>Megan Myers</t>
  </si>
  <si>
    <t>gbrandt@gibson.info</t>
  </si>
  <si>
    <t>393.852.2731x886</t>
  </si>
  <si>
    <t>Mauritius</t>
  </si>
  <si>
    <t>New Meghantown</t>
  </si>
  <si>
    <t>P2160</t>
  </si>
  <si>
    <t>Charles Waller</t>
  </si>
  <si>
    <t>Stephanie Hull</t>
  </si>
  <si>
    <t>qacosta@miller.org</t>
  </si>
  <si>
    <t>North Carrie</t>
  </si>
  <si>
    <t>P9423</t>
  </si>
  <si>
    <t>Nathan Beck</t>
  </si>
  <si>
    <t>Jason Morse</t>
  </si>
  <si>
    <t>jenniferburton@gmail.com</t>
  </si>
  <si>
    <t>687.270.1825x2461</t>
  </si>
  <si>
    <t>Kenya</t>
  </si>
  <si>
    <t>Port Jamesfort</t>
  </si>
  <si>
    <t>P4899</t>
  </si>
  <si>
    <t>George Krueger</t>
  </si>
  <si>
    <t>Megan Lang</t>
  </si>
  <si>
    <t>meganmorgan@hotmail.com</t>
  </si>
  <si>
    <t>Lake Nathantown</t>
  </si>
  <si>
    <t>P5562</t>
  </si>
  <si>
    <t>Thomas Williamson</t>
  </si>
  <si>
    <t>Janet Morris</t>
  </si>
  <si>
    <t>brian92@hotmail.com</t>
  </si>
  <si>
    <t>880-454-9619</t>
  </si>
  <si>
    <t>Saint Helena</t>
  </si>
  <si>
    <t>West Sheena</t>
  </si>
  <si>
    <t>P8953</t>
  </si>
  <si>
    <t>Robert Green</t>
  </si>
  <si>
    <t>Kathryn Fernandez</t>
  </si>
  <si>
    <t>martinalan@yahoo.com</t>
  </si>
  <si>
    <t>987.020.8279</t>
  </si>
  <si>
    <t>North Kathleen</t>
  </si>
  <si>
    <t>P4510</t>
  </si>
  <si>
    <t>Miss Tamara Fitzpatrick</t>
  </si>
  <si>
    <t>Kristin Olson</t>
  </si>
  <si>
    <t>richard02@davis.com</t>
  </si>
  <si>
    <t>New Angelastad</t>
  </si>
  <si>
    <t>P9834</t>
  </si>
  <si>
    <t>Megan Coleman</t>
  </si>
  <si>
    <t>Mike Webster</t>
  </si>
  <si>
    <t>tiffany00@yahoo.com</t>
  </si>
  <si>
    <t>001-986-501-8443x0822</t>
  </si>
  <si>
    <t>Grenada</t>
  </si>
  <si>
    <t>Griffinberg</t>
  </si>
  <si>
    <t>P3167</t>
  </si>
  <si>
    <t>Kimberly King</t>
  </si>
  <si>
    <t>Sean Barnett</t>
  </si>
  <si>
    <t>youngdaniel@allen.org</t>
  </si>
  <si>
    <t>349-119-7758</t>
  </si>
  <si>
    <t>Belize</t>
  </si>
  <si>
    <t>Rodgersfort</t>
  </si>
  <si>
    <t>P8744</t>
  </si>
  <si>
    <t>Stacy Guerrero</t>
  </si>
  <si>
    <t>Barbara Holder</t>
  </si>
  <si>
    <t>christinawhite@gmail.com</t>
  </si>
  <si>
    <t>290-488-0510x795</t>
  </si>
  <si>
    <t>Pakistan</t>
  </si>
  <si>
    <t>Josephmouth</t>
  </si>
  <si>
    <t>P4981</t>
  </si>
  <si>
    <t>Steven Stewart</t>
  </si>
  <si>
    <t>Jeremy Williams</t>
  </si>
  <si>
    <t>cassandra15@mitchell.com</t>
  </si>
  <si>
    <t>Englishborough</t>
  </si>
  <si>
    <t>P8749</t>
  </si>
  <si>
    <t>Joan Lyons</t>
  </si>
  <si>
    <t>Joseph Jones</t>
  </si>
  <si>
    <t>jameswatkins@gmail.com</t>
  </si>
  <si>
    <t>270-724-4593</t>
  </si>
  <si>
    <t>Sanchezstad</t>
  </si>
  <si>
    <t>P7669</t>
  </si>
  <si>
    <t>Gary Phillips</t>
  </si>
  <si>
    <t>Frank Chen</t>
  </si>
  <si>
    <t>gordonjulia@hotmail.com</t>
  </si>
  <si>
    <t>001-223-764-7833x18948</t>
  </si>
  <si>
    <t>Jenniferton</t>
  </si>
  <si>
    <t>P4119</t>
  </si>
  <si>
    <t>Roger Conner</t>
  </si>
  <si>
    <t>Amber Smith</t>
  </si>
  <si>
    <t>mshields@hotmail.com</t>
  </si>
  <si>
    <t>630.366.4931x9137</t>
  </si>
  <si>
    <t>North Timothy</t>
  </si>
  <si>
    <t>P2545</t>
  </si>
  <si>
    <t>Michelle Todd</t>
  </si>
  <si>
    <t>Gerald Jones</t>
  </si>
  <si>
    <t>tiffany07@olsen-murray.net</t>
  </si>
  <si>
    <t>(264)043-7805x6844</t>
  </si>
  <si>
    <t>Delgadobury</t>
  </si>
  <si>
    <t>P2588</t>
  </si>
  <si>
    <t>Ashley Williams</t>
  </si>
  <si>
    <t>Theodore Harrison</t>
  </si>
  <si>
    <t>xarnold@hotmail.com</t>
  </si>
  <si>
    <t>+1-037-729-9184x51250</t>
  </si>
  <si>
    <t>South Lauren</t>
  </si>
  <si>
    <t>P8062</t>
  </si>
  <si>
    <t>Olivia Hooper</t>
  </si>
  <si>
    <t>Billy Brown</t>
  </si>
  <si>
    <t>tylercook@hotmail.com</t>
  </si>
  <si>
    <t>443.951.2081x5136</t>
  </si>
  <si>
    <t>Lake Christinehaven</t>
  </si>
  <si>
    <t>P6804</t>
  </si>
  <si>
    <t>Beth Lopez</t>
  </si>
  <si>
    <t>Sophia Vazquez</t>
  </si>
  <si>
    <t>karenyoung@yahoo.com</t>
  </si>
  <si>
    <t>Sabrinachester</t>
  </si>
  <si>
    <t>P7939</t>
  </si>
  <si>
    <t>Caitlyn Davidson</t>
  </si>
  <si>
    <t>James Barber</t>
  </si>
  <si>
    <t>wilsonelizabeth@henry-byrd.com</t>
  </si>
  <si>
    <t>697.253.7164x4175</t>
  </si>
  <si>
    <t>West Sarahbury</t>
  </si>
  <si>
    <t>P7735</t>
  </si>
  <si>
    <t>Daniel Roy</t>
  </si>
  <si>
    <t>James Price</t>
  </si>
  <si>
    <t>dawn78@gmail.com</t>
  </si>
  <si>
    <t>(522)306-9170x6838</t>
  </si>
  <si>
    <t>Saint Kitts and Nevis</t>
  </si>
  <si>
    <t>Gayhaven</t>
  </si>
  <si>
    <t>P8651</t>
  </si>
  <si>
    <t>Daniel Peterson</t>
  </si>
  <si>
    <t>Mr. Brad Marshall</t>
  </si>
  <si>
    <t>burkerachael@estrada.com</t>
  </si>
  <si>
    <t>395.319.7785</t>
  </si>
  <si>
    <t>Lake Nicole</t>
  </si>
  <si>
    <t>P1887</t>
  </si>
  <si>
    <t>Kevin Burch</t>
  </si>
  <si>
    <t>Christopher Meyer</t>
  </si>
  <si>
    <t>justin08@hotmail.com</t>
  </si>
  <si>
    <t>(458)254-6995x45355</t>
  </si>
  <si>
    <t>Palestinian Territory</t>
  </si>
  <si>
    <t>New Marcshire</t>
  </si>
  <si>
    <t>P2612</t>
  </si>
  <si>
    <t>Stephen Skinner</t>
  </si>
  <si>
    <t>Jacqueline Carr</t>
  </si>
  <si>
    <t>kjones@gmail.com</t>
  </si>
  <si>
    <t>778-394-1921</t>
  </si>
  <si>
    <t>Zamoraville</t>
  </si>
  <si>
    <t>P1993</t>
  </si>
  <si>
    <t>Emily Nelson</t>
  </si>
  <si>
    <t>Rachel Schmidt</t>
  </si>
  <si>
    <t>benjamin59@pearson-bauer.org</t>
  </si>
  <si>
    <t>387-987-1426</t>
  </si>
  <si>
    <t>Lake Heatherfurt</t>
  </si>
  <si>
    <t>P7596</t>
  </si>
  <si>
    <t>Jason Wright</t>
  </si>
  <si>
    <t>Elizabeth Jensen</t>
  </si>
  <si>
    <t>victoriarobinson@yahoo.com</t>
  </si>
  <si>
    <t>114-559-1318</t>
  </si>
  <si>
    <t>South Dillontown</t>
  </si>
  <si>
    <t>P6559</t>
  </si>
  <si>
    <t>Paula Bean</t>
  </si>
  <si>
    <t>Jose Parsons</t>
  </si>
  <si>
    <t>gblack@schultz.biz</t>
  </si>
  <si>
    <t>South Annette</t>
  </si>
  <si>
    <t>P2790</t>
  </si>
  <si>
    <t>Sierra Young</t>
  </si>
  <si>
    <t>Ashley Nguyen DDS</t>
  </si>
  <si>
    <t>ujohnson@yahoo.com</t>
  </si>
  <si>
    <t>+1-074-811-2273x1001</t>
  </si>
  <si>
    <t>Lake Shawn</t>
  </si>
  <si>
    <t>P5073</t>
  </si>
  <si>
    <t>Emily Brooks</t>
  </si>
  <si>
    <t>Mackenzie Miller</t>
  </si>
  <si>
    <t>joseph62@phillips.com</t>
  </si>
  <si>
    <t>Bangladesh</t>
  </si>
  <si>
    <t>South Patricia</t>
  </si>
  <si>
    <t>P4139</t>
  </si>
  <si>
    <t>Johnathan Mueller</t>
  </si>
  <si>
    <t>David Salazar</t>
  </si>
  <si>
    <t>bryan67@hotmail.com</t>
  </si>
  <si>
    <t>+1-000-595-4614x609</t>
  </si>
  <si>
    <t>United Kingdom</t>
  </si>
  <si>
    <t>Lauramouth</t>
  </si>
  <si>
    <t>P4116</t>
  </si>
  <si>
    <t>Theresa Beck</t>
  </si>
  <si>
    <t>Jeffrey Torres</t>
  </si>
  <si>
    <t>kayla03@mcgrath.com</t>
  </si>
  <si>
    <t>Oman</t>
  </si>
  <si>
    <t>Michaeltown</t>
  </si>
  <si>
    <t>P9786</t>
  </si>
  <si>
    <t>Kevin Liu</t>
  </si>
  <si>
    <t>Mark Patterson</t>
  </si>
  <si>
    <t>charlottewalker@gmail.com</t>
  </si>
  <si>
    <t>(580)099-7668</t>
  </si>
  <si>
    <t>Chapmanstad</t>
  </si>
  <si>
    <t>P8350</t>
  </si>
  <si>
    <t>Stephanie Watson</t>
  </si>
  <si>
    <t>Adam Davis</t>
  </si>
  <si>
    <t>griffinalex@stephens.com</t>
  </si>
  <si>
    <t>Ericside</t>
  </si>
  <si>
    <t>P3296</t>
  </si>
  <si>
    <t>Elizabeth Chase</t>
  </si>
  <si>
    <t>Mr. Ryan Jenkins</t>
  </si>
  <si>
    <t>brianstewart@hotmail.com</t>
  </si>
  <si>
    <t>(074)433-9601x74244</t>
  </si>
  <si>
    <t>Montenegro</t>
  </si>
  <si>
    <t>Port David</t>
  </si>
  <si>
    <t>Sherry Oliver</t>
  </si>
  <si>
    <t>Cathy Conley</t>
  </si>
  <si>
    <t>jeremiahperez@smith-joyce.com</t>
  </si>
  <si>
    <t>001-424-441-6731x37673</t>
  </si>
  <si>
    <t>Danielburgh</t>
  </si>
  <si>
    <t>P4006</t>
  </si>
  <si>
    <t>Colleen Smith</t>
  </si>
  <si>
    <t>Dr. Matthew Gonzalez</t>
  </si>
  <si>
    <t>robertblevins@ochoa.net</t>
  </si>
  <si>
    <t>706-701-7211x83545</t>
  </si>
  <si>
    <t>Greenland</t>
  </si>
  <si>
    <t>Port Alexandra</t>
  </si>
  <si>
    <t>P5563</t>
  </si>
  <si>
    <t>Jonathon Smith</t>
  </si>
  <si>
    <t>Tammy Love</t>
  </si>
  <si>
    <t>smithgeorge@hotmail.com</t>
  </si>
  <si>
    <t>(535)179-3445x0675</t>
  </si>
  <si>
    <t>Madagascar</t>
  </si>
  <si>
    <t>West Danielle</t>
  </si>
  <si>
    <t>P8579</t>
  </si>
  <si>
    <t>Dr. Jordan Cooper</t>
  </si>
  <si>
    <t>Holly Ward</t>
  </si>
  <si>
    <t>john96@yahoo.com</t>
  </si>
  <si>
    <t>693-564-8370x45126</t>
  </si>
  <si>
    <t>Derekburgh</t>
  </si>
  <si>
    <t>P5092</t>
  </si>
  <si>
    <t>Chad Williamson</t>
  </si>
  <si>
    <t>Robert Martin</t>
  </si>
  <si>
    <t>powersbrandi@morrison.net</t>
  </si>
  <si>
    <t>677-903-4340x25803</t>
  </si>
  <si>
    <t>North Beth</t>
  </si>
  <si>
    <t>P2235</t>
  </si>
  <si>
    <t>Suzanne Velez</t>
  </si>
  <si>
    <t>Edward Garcia</t>
  </si>
  <si>
    <t>swalters@smith.com</t>
  </si>
  <si>
    <t>+1-207-123-8580x38014</t>
  </si>
  <si>
    <t>Rodriguezstad</t>
  </si>
  <si>
    <t>P8260</t>
  </si>
  <si>
    <t>Gregory Parker</t>
  </si>
  <si>
    <t>Jeffery Moses</t>
  </si>
  <si>
    <t>ashleyross@collins-kelly.com</t>
  </si>
  <si>
    <t>001-205-543-3963x263</t>
  </si>
  <si>
    <t>New Stephanie</t>
  </si>
  <si>
    <t>P2604</t>
  </si>
  <si>
    <t>Ian Marquez</t>
  </si>
  <si>
    <t>Andrew Poole</t>
  </si>
  <si>
    <t>phillip01@miller-hunt.net</t>
  </si>
  <si>
    <t>(510)893-7947x96644</t>
  </si>
  <si>
    <t>Guam</t>
  </si>
  <si>
    <t>Lake Lori</t>
  </si>
  <si>
    <t>P1828</t>
  </si>
  <si>
    <t>John Dean</t>
  </si>
  <si>
    <t>Matthew Henderson</t>
  </si>
  <si>
    <t>lcarter@hotmail.com</t>
  </si>
  <si>
    <t>483-146-1735x269</t>
  </si>
  <si>
    <t>North Jenniferberg</t>
  </si>
  <si>
    <t>P9856</t>
  </si>
  <si>
    <t>Jorge Potter</t>
  </si>
  <si>
    <t>James Harrison</t>
  </si>
  <si>
    <t>wcowan@hotmail.com</t>
  </si>
  <si>
    <t>(310)351-9701x01870</t>
  </si>
  <si>
    <t>Eddieland</t>
  </si>
  <si>
    <t>P1241</t>
  </si>
  <si>
    <t>Alex Rice</t>
  </si>
  <si>
    <t>Sean Phillips</t>
  </si>
  <si>
    <t>eharris@hotmail.com</t>
  </si>
  <si>
    <t>077-657-7315x0761</t>
  </si>
  <si>
    <t>Port Deannachester</t>
  </si>
  <si>
    <t>P2528</t>
  </si>
  <si>
    <t>Ariel Neal</t>
  </si>
  <si>
    <t>Chad Keller</t>
  </si>
  <si>
    <t>mwalker@yahoo.com</t>
  </si>
  <si>
    <t>341-734-7300x29526</t>
  </si>
  <si>
    <t>Torreshaven</t>
  </si>
  <si>
    <t>P4872</t>
  </si>
  <si>
    <t>Danielle Green</t>
  </si>
  <si>
    <t>James Pierce</t>
  </si>
  <si>
    <t>lauradavis@hotmail.com</t>
  </si>
  <si>
    <t>740.346.6621x78036</t>
  </si>
  <si>
    <t>East Andreaburgh</t>
  </si>
  <si>
    <t>P3724</t>
  </si>
  <si>
    <t>Mr. Robert Allen</t>
  </si>
  <si>
    <t>Lorraine Miller</t>
  </si>
  <si>
    <t>phillipking@johnson.com</t>
  </si>
  <si>
    <t>617.285.5963x4262</t>
  </si>
  <si>
    <t>Austinport</t>
  </si>
  <si>
    <t>P7658</t>
  </si>
  <si>
    <t>Ann Gibson</t>
  </si>
  <si>
    <t>Jamie Glass</t>
  </si>
  <si>
    <t>richardjohnson@yahoo.com</t>
  </si>
  <si>
    <t>(445)962-3702x018</t>
  </si>
  <si>
    <t>Morocco</t>
  </si>
  <si>
    <t>Jasminestad</t>
  </si>
  <si>
    <t>P8956</t>
  </si>
  <si>
    <t>Diana Rojas</t>
  </si>
  <si>
    <t>John Pierce</t>
  </si>
  <si>
    <t>bbaker@yahoo.com</t>
  </si>
  <si>
    <t>+1-752-666-0543x9207</t>
  </si>
  <si>
    <t>New Sarachester</t>
  </si>
  <si>
    <t>P8886</t>
  </si>
  <si>
    <t>Christopher Leonard</t>
  </si>
  <si>
    <t>Judy Martin</t>
  </si>
  <si>
    <t>browntimothy@hotmail.com</t>
  </si>
  <si>
    <t>Nicholasmouth</t>
  </si>
  <si>
    <t>P4502</t>
  </si>
  <si>
    <t>Andrew Lang</t>
  </si>
  <si>
    <t>Tiffany Lang</t>
  </si>
  <si>
    <t>cynthia25@dean.biz</t>
  </si>
  <si>
    <t>(620)020-4158</t>
  </si>
  <si>
    <t>South Ronaldtown</t>
  </si>
  <si>
    <t>P7570</t>
  </si>
  <si>
    <t>Pamela Moyer</t>
  </si>
  <si>
    <t>Margaret Martinez</t>
  </si>
  <si>
    <t>wadecatherine@hotmail.com</t>
  </si>
  <si>
    <t>941-136-6220x70155</t>
  </si>
  <si>
    <t>North Teresafurt</t>
  </si>
  <si>
    <t>P1960</t>
  </si>
  <si>
    <t>Miss Claudia Mcmillan DDS</t>
  </si>
  <si>
    <t>Gary Moore</t>
  </si>
  <si>
    <t>lisashah@pratt-delgado.com</t>
  </si>
  <si>
    <t>(787)216-4682</t>
  </si>
  <si>
    <t>Dominica</t>
  </si>
  <si>
    <t>Grantborough</t>
  </si>
  <si>
    <t>P3697</t>
  </si>
  <si>
    <t>Robert Swanson</t>
  </si>
  <si>
    <t>Jared Wilkerson</t>
  </si>
  <si>
    <t>marshallmichael@medina-rose.org</t>
  </si>
  <si>
    <t>084-061-6624</t>
  </si>
  <si>
    <t>New Karen</t>
  </si>
  <si>
    <t>P7209</t>
  </si>
  <si>
    <t>Joanne Foster</t>
  </si>
  <si>
    <t>Steven Smith</t>
  </si>
  <si>
    <t>maciassarah@sims-rogers.com</t>
  </si>
  <si>
    <t>+1-919-552-3227x8758</t>
  </si>
  <si>
    <t>Wilsonberg</t>
  </si>
  <si>
    <t>P1035</t>
  </si>
  <si>
    <t>Sara Mccormick</t>
  </si>
  <si>
    <t>Thomas Thompson</t>
  </si>
  <si>
    <t>hbarnes@smith.com</t>
  </si>
  <si>
    <t>001-475-501-6778</t>
  </si>
  <si>
    <t>Lake Robertland</t>
  </si>
  <si>
    <t>P7396</t>
  </si>
  <si>
    <t>Deborah Flores DVM</t>
  </si>
  <si>
    <t>Mr. Chad Roberts</t>
  </si>
  <si>
    <t>gonzalezethan@gilbert-hamilton.com</t>
  </si>
  <si>
    <t>001-032-416-2253x058</t>
  </si>
  <si>
    <t>Russellberg</t>
  </si>
  <si>
    <t>P5345</t>
  </si>
  <si>
    <t>Olivia Robbins PhD</t>
  </si>
  <si>
    <t>Austin Barnett</t>
  </si>
  <si>
    <t>amandaallen@gmail.com</t>
  </si>
  <si>
    <t>001-696-823-8379x134</t>
  </si>
  <si>
    <t>Ethiopia</t>
  </si>
  <si>
    <t>Allisonshire</t>
  </si>
  <si>
    <t>P8454</t>
  </si>
  <si>
    <t>Diane Rogers</t>
  </si>
  <si>
    <t>Erin Moran</t>
  </si>
  <si>
    <t>aedwards@hughes.com</t>
  </si>
  <si>
    <t>+1-502-916-8112x9642</t>
  </si>
  <si>
    <t>East Tara</t>
  </si>
  <si>
    <t>P5673</t>
  </si>
  <si>
    <t>Jeanette Myers</t>
  </si>
  <si>
    <t>Susan Fisher</t>
  </si>
  <si>
    <t>jonathan66@hotmail.com</t>
  </si>
  <si>
    <t>British Indian Ocean Territory (Chagos Archipelago)</t>
  </si>
  <si>
    <t>Catherineside</t>
  </si>
  <si>
    <t>P7930</t>
  </si>
  <si>
    <t>Julia Henderson</t>
  </si>
  <si>
    <t>Daniel Brown</t>
  </si>
  <si>
    <t>rhonda43@gmail.com</t>
  </si>
  <si>
    <t>(620)916-6692x52110</t>
  </si>
  <si>
    <t>North Jacquelinemouth</t>
  </si>
  <si>
    <t>P8973</t>
  </si>
  <si>
    <t>Angelica Glenn</t>
  </si>
  <si>
    <t>Dominique Cruz</t>
  </si>
  <si>
    <t>stacywilliamson@hotmail.com</t>
  </si>
  <si>
    <t>517.874.7999x9227</t>
  </si>
  <si>
    <t>South Sean</t>
  </si>
  <si>
    <t>P3536</t>
  </si>
  <si>
    <t>Juan Soto</t>
  </si>
  <si>
    <t>Brianna Quinn</t>
  </si>
  <si>
    <t>ellisalison@jacobs.com</t>
  </si>
  <si>
    <t>(549)147-6557x23469</t>
  </si>
  <si>
    <t>Finland</t>
  </si>
  <si>
    <t>Dominiquebury</t>
  </si>
  <si>
    <t>P4111</t>
  </si>
  <si>
    <t>Michaela Herring</t>
  </si>
  <si>
    <t>Roger Harper</t>
  </si>
  <si>
    <t>arnoldbrian@ellis.net</t>
  </si>
  <si>
    <t>(496)517-1331x6937</t>
  </si>
  <si>
    <t>Lake Alexandria</t>
  </si>
  <si>
    <t>P5861</t>
  </si>
  <si>
    <t>Kimberly Fowler</t>
  </si>
  <si>
    <t>Sheri Lambert</t>
  </si>
  <si>
    <t>crystalburns@gmail.com</t>
  </si>
  <si>
    <t>376.571.5277x590</t>
  </si>
  <si>
    <t>North Ana</t>
  </si>
  <si>
    <t>P4566</t>
  </si>
  <si>
    <t>Ryan Davis</t>
  </si>
  <si>
    <t>Kent Hendricks</t>
  </si>
  <si>
    <t>aaronlee@yahoo.com</t>
  </si>
  <si>
    <t>West Dustinland</t>
  </si>
  <si>
    <t>P1958</t>
  </si>
  <si>
    <t>Melissa Lucas</t>
  </si>
  <si>
    <t>Bradley Mcknight</t>
  </si>
  <si>
    <t>robert25@hotmail.com</t>
  </si>
  <si>
    <t>(606)373-5502x59218</t>
  </si>
  <si>
    <t>Niger</t>
  </si>
  <si>
    <t>Port Joel</t>
  </si>
  <si>
    <t>P9883</t>
  </si>
  <si>
    <t>Melanie Lin</t>
  </si>
  <si>
    <t>Michelle Ho</t>
  </si>
  <si>
    <t>heatherlozano@stanley.com</t>
  </si>
  <si>
    <t>West Stephanie</t>
  </si>
  <si>
    <t>P1998</t>
  </si>
  <si>
    <t>Kerry Rodriguez</t>
  </si>
  <si>
    <t>Tammy Chen</t>
  </si>
  <si>
    <t>fhinton@gmail.com</t>
  </si>
  <si>
    <t>236-520-5098</t>
  </si>
  <si>
    <t>Millerbury</t>
  </si>
  <si>
    <t>P6138</t>
  </si>
  <si>
    <t>Sandra Flores</t>
  </si>
  <si>
    <t>Martin Barrera</t>
  </si>
  <si>
    <t>wsummers@hotmail.com</t>
  </si>
  <si>
    <t>001-624-904-4416x9386</t>
  </si>
  <si>
    <t>Christinaport</t>
  </si>
  <si>
    <t>P1936</t>
  </si>
  <si>
    <t>Erin Walker</t>
  </si>
  <si>
    <t>Samuel Riley</t>
  </si>
  <si>
    <t>floresstephanie@yahoo.com</t>
  </si>
  <si>
    <t>959.616.5224x59473</t>
  </si>
  <si>
    <t>Andersonland</t>
  </si>
  <si>
    <t>P1821</t>
  </si>
  <si>
    <t>Joel Morris</t>
  </si>
  <si>
    <t>Phillip Wilson</t>
  </si>
  <si>
    <t>scottmurray@gmail.com</t>
  </si>
  <si>
    <t>208.466.2590x4672</t>
  </si>
  <si>
    <t>Niue</t>
  </si>
  <si>
    <t>Davidport</t>
  </si>
  <si>
    <t>P8811</t>
  </si>
  <si>
    <t>Ryan Valdez</t>
  </si>
  <si>
    <t>Justin Hicks</t>
  </si>
  <si>
    <t>danielmcneil@hotmail.com</t>
  </si>
  <si>
    <t>286.918.6920x948</t>
  </si>
  <si>
    <t>Cochranland</t>
  </si>
  <si>
    <t>P9238</t>
  </si>
  <si>
    <t>Robin Benjamin</t>
  </si>
  <si>
    <t>Martin Smith</t>
  </si>
  <si>
    <t>jhorne@gmail.com</t>
  </si>
  <si>
    <t>001-866-168-3771</t>
  </si>
  <si>
    <t>Sherifort</t>
  </si>
  <si>
    <t>P9701</t>
  </si>
  <si>
    <t>Jerry Brown</t>
  </si>
  <si>
    <t>Hailey Banks</t>
  </si>
  <si>
    <t>grayjustin@yahoo.com</t>
  </si>
  <si>
    <t>920-671-7565</t>
  </si>
  <si>
    <t>Walkerville</t>
  </si>
  <si>
    <t>P3579</t>
  </si>
  <si>
    <t>Michael Jacobson</t>
  </si>
  <si>
    <t>Jeffrey Wright</t>
  </si>
  <si>
    <t>jenkinsmisty@reeves.net</t>
  </si>
  <si>
    <t>+1-261-567-1597x827</t>
  </si>
  <si>
    <t>Holmesfort</t>
  </si>
  <si>
    <t>P1931</t>
  </si>
  <si>
    <t>Lindsay Leonard</t>
  </si>
  <si>
    <t>Christopher Page</t>
  </si>
  <si>
    <t>kaylalane@tapia.biz</t>
  </si>
  <si>
    <t>Maryland</t>
  </si>
  <si>
    <t>P9320</t>
  </si>
  <si>
    <t>Ashley Howard</t>
  </si>
  <si>
    <t>Doris Gould</t>
  </si>
  <si>
    <t>mfoley@gmail.com</t>
  </si>
  <si>
    <t>248.516.2670x0373</t>
  </si>
  <si>
    <t>Singhmouth</t>
  </si>
  <si>
    <t>P2312</t>
  </si>
  <si>
    <t>Stephanie Williams</t>
  </si>
  <si>
    <t>Melissa Perez</t>
  </si>
  <si>
    <t>tinariggs@johnson.biz</t>
  </si>
  <si>
    <t>935-204-0225x100</t>
  </si>
  <si>
    <t>North Tiffanychester</t>
  </si>
  <si>
    <t>P4044</t>
  </si>
  <si>
    <t>Dawn Johnson</t>
  </si>
  <si>
    <t>Carol Gordon</t>
  </si>
  <si>
    <t>daviseric@gmail.com</t>
  </si>
  <si>
    <t>855-236-9657x11893</t>
  </si>
  <si>
    <t>Lebanon</t>
  </si>
  <si>
    <t>Taylorview</t>
  </si>
  <si>
    <t>P2122</t>
  </si>
  <si>
    <t>Paul Wells</t>
  </si>
  <si>
    <t>Michael Owens</t>
  </si>
  <si>
    <t>moorejay@hall.org</t>
  </si>
  <si>
    <t>931-010-5968x02076</t>
  </si>
  <si>
    <t>Barrychester</t>
  </si>
  <si>
    <t>P2113</t>
  </si>
  <si>
    <t>Evan Johnson</t>
  </si>
  <si>
    <t>William Johnson</t>
  </si>
  <si>
    <t>tammygilmore@hotmail.com</t>
  </si>
  <si>
    <t>001-151-335-3830x76723</t>
  </si>
  <si>
    <t>Somalia</t>
  </si>
  <si>
    <t>Trevorburgh</t>
  </si>
  <si>
    <t>P4853</t>
  </si>
  <si>
    <t>Jennifer Butler</t>
  </si>
  <si>
    <t>Christopher Edwards</t>
  </si>
  <si>
    <t>susan96@hotmail.com</t>
  </si>
  <si>
    <t>006.481.7822x270</t>
  </si>
  <si>
    <t>Graystad</t>
  </si>
  <si>
    <t>P7615</t>
  </si>
  <si>
    <t>Larry Miller</t>
  </si>
  <si>
    <t>Morgan Gomez</t>
  </si>
  <si>
    <t>andrewelliott@hotmail.com</t>
  </si>
  <si>
    <t>390-107-4121x21181</t>
  </si>
  <si>
    <t>Cyprus</t>
  </si>
  <si>
    <t>West Manuelborough</t>
  </si>
  <si>
    <t>P2964</t>
  </si>
  <si>
    <t>Gregory Mack</t>
  </si>
  <si>
    <t>Dorothy Robles</t>
  </si>
  <si>
    <t>ibaxter@kim.info</t>
  </si>
  <si>
    <t>556.352.9335</t>
  </si>
  <si>
    <t>Edwardstad</t>
  </si>
  <si>
    <t>P5033</t>
  </si>
  <si>
    <t>Scott Mason</t>
  </si>
  <si>
    <t>Kathleen Arnold</t>
  </si>
  <si>
    <t>stephaniemeyers@yahoo.com</t>
  </si>
  <si>
    <t>632.169.9684x0503</t>
  </si>
  <si>
    <t>Manuelborough</t>
  </si>
  <si>
    <t>P1651</t>
  </si>
  <si>
    <t>Robert Howard</t>
  </si>
  <si>
    <t>Jaime Russell</t>
  </si>
  <si>
    <t>jasmine48@gmail.com</t>
  </si>
  <si>
    <t>356-167-1229</t>
  </si>
  <si>
    <t>Kiribati</t>
  </si>
  <si>
    <t>South Jenna</t>
  </si>
  <si>
    <t>P2343</t>
  </si>
  <si>
    <t>Amy Gallagher</t>
  </si>
  <si>
    <t>Eric Duncan</t>
  </si>
  <si>
    <t>keithbranch@gmail.com</t>
  </si>
  <si>
    <t>927.529.7957x4744</t>
  </si>
  <si>
    <t>Kington</t>
  </si>
  <si>
    <t>P7868</t>
  </si>
  <si>
    <t>William Carter</t>
  </si>
  <si>
    <t>Bethany Glover</t>
  </si>
  <si>
    <t>lopezmark@yahoo.com</t>
  </si>
  <si>
    <t>430-768-0858</t>
  </si>
  <si>
    <t>Estonia</t>
  </si>
  <si>
    <t>Schultzbury</t>
  </si>
  <si>
    <t>P9565</t>
  </si>
  <si>
    <t>Nathan Williamson</t>
  </si>
  <si>
    <t>Megan Smith</t>
  </si>
  <si>
    <t>mooreleah@baker.org</t>
  </si>
  <si>
    <t>(167)483-7478</t>
  </si>
  <si>
    <t>Vanuatu</t>
  </si>
  <si>
    <t>Morenoton</t>
  </si>
  <si>
    <t>P6183</t>
  </si>
  <si>
    <t>Caitlin Johnson</t>
  </si>
  <si>
    <t>Brandon Allen</t>
  </si>
  <si>
    <t>emiller@garcia.com</t>
  </si>
  <si>
    <t>527.308.7061x61345</t>
  </si>
  <si>
    <t>Craigberg</t>
  </si>
  <si>
    <t>P5272</t>
  </si>
  <si>
    <t>Derek Cowan</t>
  </si>
  <si>
    <t>Catherine Taylor</t>
  </si>
  <si>
    <t>bmartinez@scott.com</t>
  </si>
  <si>
    <t>424.060.6316x5282</t>
  </si>
  <si>
    <t>Sanchezfort</t>
  </si>
  <si>
    <t>P4346</t>
  </si>
  <si>
    <t>Jennifer Smith</t>
  </si>
  <si>
    <t>Christina Humphrey</t>
  </si>
  <si>
    <t>lhart@edwards-miller.com</t>
  </si>
  <si>
    <t>Ecuador</t>
  </si>
  <si>
    <t>Vanessatown</t>
  </si>
  <si>
    <t>P6147</t>
  </si>
  <si>
    <t>April Caldwell</t>
  </si>
  <si>
    <t>Amy Ortega</t>
  </si>
  <si>
    <t>schmittlucas@martin.biz</t>
  </si>
  <si>
    <t>994.660.0927</t>
  </si>
  <si>
    <t>Lake Christinetown</t>
  </si>
  <si>
    <t>P4910</t>
  </si>
  <si>
    <t>Erin Long</t>
  </si>
  <si>
    <t>Sarah Allen</t>
  </si>
  <si>
    <t>ericlamb@bell-mayo.org</t>
  </si>
  <si>
    <t>(816)700-5464x29976</t>
  </si>
  <si>
    <t>Falkland Islands (Malvinas)</t>
  </si>
  <si>
    <t>Lake Joseport</t>
  </si>
  <si>
    <t>P5351</t>
  </si>
  <si>
    <t>Charles Garcia</t>
  </si>
  <si>
    <t>Vanessa Sanders MD</t>
  </si>
  <si>
    <t>stephaniedavis@hotmail.com</t>
  </si>
  <si>
    <t>922-211-3443x95753</t>
  </si>
  <si>
    <t>Riverastad</t>
  </si>
  <si>
    <t>P7484</t>
  </si>
  <si>
    <t>Diana Carney</t>
  </si>
  <si>
    <t>Mary Cherry</t>
  </si>
  <si>
    <t>cyoung@hotmail.com</t>
  </si>
  <si>
    <t>713.089.5067</t>
  </si>
  <si>
    <t>Mexico</t>
  </si>
  <si>
    <t>Richardsfurt</t>
  </si>
  <si>
    <t>P3144</t>
  </si>
  <si>
    <t>William Davis</t>
  </si>
  <si>
    <t>Scott Collier</t>
  </si>
  <si>
    <t>halljake@gmail.com</t>
  </si>
  <si>
    <t>474.129.7006x31909</t>
  </si>
  <si>
    <t>Stewartshire</t>
  </si>
  <si>
    <t>P5915</t>
  </si>
  <si>
    <t>Scott Mckenzie</t>
  </si>
  <si>
    <t>Donna Welch</t>
  </si>
  <si>
    <t>williamsian@mahoney-walker.com</t>
  </si>
  <si>
    <t>001-294-202-5643x432</t>
  </si>
  <si>
    <t>Port Rebecca</t>
  </si>
  <si>
    <t>P8491</t>
  </si>
  <si>
    <t>Mrs. Sandra Hansen</t>
  </si>
  <si>
    <t>Vincent Harris</t>
  </si>
  <si>
    <t>morrisdaniel@yahoo.com</t>
  </si>
  <si>
    <t>+1-698-783-5393x5779</t>
  </si>
  <si>
    <t>South Francesmouth</t>
  </si>
  <si>
    <t>P6180</t>
  </si>
  <si>
    <t>Natalie Gilbert</t>
  </si>
  <si>
    <t>Nicholas Warren</t>
  </si>
  <si>
    <t>jamieleon@yahoo.com</t>
  </si>
  <si>
    <t>001-749-151-6600x630</t>
  </si>
  <si>
    <t>Bartlettland</t>
  </si>
  <si>
    <t>P2188</t>
  </si>
  <si>
    <t>Sarah Chung</t>
  </si>
  <si>
    <t>Kevin Lowery</t>
  </si>
  <si>
    <t>erodriguez@gmail.com</t>
  </si>
  <si>
    <t>809-530-0642x33563</t>
  </si>
  <si>
    <t>West Kellyborough</t>
  </si>
  <si>
    <t>P1152</t>
  </si>
  <si>
    <t>Kimberly Sutton</t>
  </si>
  <si>
    <t>Alicia Vazquez</t>
  </si>
  <si>
    <t>rodriguezcarrie@hotmail.com</t>
  </si>
  <si>
    <t>359.602.0084</t>
  </si>
  <si>
    <t>Jacobview</t>
  </si>
  <si>
    <t>P8508</t>
  </si>
  <si>
    <t>Natasha Hansen</t>
  </si>
  <si>
    <t>Sean Lee</t>
  </si>
  <si>
    <t>qking@walker-olson.com</t>
  </si>
  <si>
    <t>+1-377-520-1804x23927</t>
  </si>
  <si>
    <t>Puerto Rico</t>
  </si>
  <si>
    <t>Scotthaven</t>
  </si>
  <si>
    <t>P2638</t>
  </si>
  <si>
    <t>Meagan Cannon</t>
  </si>
  <si>
    <t>Rachel Humphrey</t>
  </si>
  <si>
    <t>antoniospence@hotmail.com</t>
  </si>
  <si>
    <t>(956)119-4923x050</t>
  </si>
  <si>
    <t>Slovenia</t>
  </si>
  <si>
    <t>Stephenburgh</t>
  </si>
  <si>
    <t>P2200</t>
  </si>
  <si>
    <t>Tyler Brown</t>
  </si>
  <si>
    <t>Robert Smith</t>
  </si>
  <si>
    <t>dorseybrian@hotmail.com</t>
  </si>
  <si>
    <t>(536)728-7027x215</t>
  </si>
  <si>
    <t>Ryanstad</t>
  </si>
  <si>
    <t>P9808</t>
  </si>
  <si>
    <t>Craig Brooks</t>
  </si>
  <si>
    <t>Manuel Miles</t>
  </si>
  <si>
    <t>butlercory@yahoo.com</t>
  </si>
  <si>
    <t>411-267-1260x27746</t>
  </si>
  <si>
    <t>North Sandra</t>
  </si>
  <si>
    <t>P4492</t>
  </si>
  <si>
    <t>Benjamin Salazar</t>
  </si>
  <si>
    <t>Melissa May</t>
  </si>
  <si>
    <t>lisa48@richmond.com</t>
  </si>
  <si>
    <t>+1-496-487-8315x6349</t>
  </si>
  <si>
    <t>South David</t>
  </si>
  <si>
    <t>P9288</t>
  </si>
  <si>
    <t>Marvin Jefferson</t>
  </si>
  <si>
    <t>Anita Burnett</t>
  </si>
  <si>
    <t>kent59@gmail.com</t>
  </si>
  <si>
    <t>423-761-1743</t>
  </si>
  <si>
    <t>Samoa</t>
  </si>
  <si>
    <t>South Heidi</t>
  </si>
  <si>
    <t>Sharon Dyer</t>
  </si>
  <si>
    <t>Tyler Ortiz</t>
  </si>
  <si>
    <t>frank15@bauer-keith.com</t>
  </si>
  <si>
    <t>(169)788-1434x2468</t>
  </si>
  <si>
    <t>Tamarabury</t>
  </si>
  <si>
    <t>P3170</t>
  </si>
  <si>
    <t>Benjamin Baker</t>
  </si>
  <si>
    <t>Ian Strickland</t>
  </si>
  <si>
    <t>jonesstephanie@gmail.com</t>
  </si>
  <si>
    <t>001-879-342-7808</t>
  </si>
  <si>
    <t>Mayotte</t>
  </si>
  <si>
    <t>Lake Erinfort</t>
  </si>
  <si>
    <t>P6718</t>
  </si>
  <si>
    <t>Kellie Thompson</t>
  </si>
  <si>
    <t>Henry Gomez</t>
  </si>
  <si>
    <t>phillipsdavid@franklin-larson.biz</t>
  </si>
  <si>
    <t>West Charles</t>
  </si>
  <si>
    <t>P2127</t>
  </si>
  <si>
    <t>Leonard Castillo</t>
  </si>
  <si>
    <t>Nathan Patterson</t>
  </si>
  <si>
    <t>tlopez@miller-miller.info</t>
  </si>
  <si>
    <t>716-214-5060</t>
  </si>
  <si>
    <t>Portugal</t>
  </si>
  <si>
    <t>New Jennifer</t>
  </si>
  <si>
    <t>P5002</t>
  </si>
  <si>
    <t>Chris Sullivan</t>
  </si>
  <si>
    <t>William Vazquez</t>
  </si>
  <si>
    <t>lisa91@perry.org</t>
  </si>
  <si>
    <t>(334)982-4275</t>
  </si>
  <si>
    <t>South Kathleen</t>
  </si>
  <si>
    <t>P7054</t>
  </si>
  <si>
    <t>Brendan Brooks</t>
  </si>
  <si>
    <t>Denise Vaughn</t>
  </si>
  <si>
    <t>shane87@warren-kent.biz</t>
  </si>
  <si>
    <t>592-924-3224x874</t>
  </si>
  <si>
    <t>Port Amanda</t>
  </si>
  <si>
    <t>P5669</t>
  </si>
  <si>
    <t>Michelle Henry</t>
  </si>
  <si>
    <t>Patrick Alvarez</t>
  </si>
  <si>
    <t>fmurray@daniel-pennington.info</t>
  </si>
  <si>
    <t>001-420-933-0480x6080</t>
  </si>
  <si>
    <t>Chile</t>
  </si>
  <si>
    <t>Port Kristiburgh</t>
  </si>
  <si>
    <t>P3584</t>
  </si>
  <si>
    <t>Dana Avila</t>
  </si>
  <si>
    <t>Ashley Wright</t>
  </si>
  <si>
    <t>brent61@banks-marshall.com</t>
  </si>
  <si>
    <t>+1-689-002-3471x77507</t>
  </si>
  <si>
    <t>South Travis</t>
  </si>
  <si>
    <t>P8179</t>
  </si>
  <si>
    <t>Nicole Wilson</t>
  </si>
  <si>
    <t>Caroline Patterson</t>
  </si>
  <si>
    <t>avilaloretta@costa.net</t>
  </si>
  <si>
    <t>(510)966-0884x85371</t>
  </si>
  <si>
    <t>Wardview</t>
  </si>
  <si>
    <t>P9900</t>
  </si>
  <si>
    <t>Megan Rivera</t>
  </si>
  <si>
    <t>Gabriella Bernard</t>
  </si>
  <si>
    <t>christopherwalker@gmail.com</t>
  </si>
  <si>
    <t>015.032.0823</t>
  </si>
  <si>
    <t>West Christopherbury</t>
  </si>
  <si>
    <t>P5956</t>
  </si>
  <si>
    <t>Courtney Woodward DVM</t>
  </si>
  <si>
    <t>Stephanie Reynolds</t>
  </si>
  <si>
    <t>christopher67@yahoo.com</t>
  </si>
  <si>
    <t>001-054-763-4082</t>
  </si>
  <si>
    <t>East George</t>
  </si>
  <si>
    <t>P9666</t>
  </si>
  <si>
    <t>Mary Garrett</t>
  </si>
  <si>
    <t>Monica Fischer</t>
  </si>
  <si>
    <t>hineslisa@cole.biz</t>
  </si>
  <si>
    <t>(591)566-4212x48548</t>
  </si>
  <si>
    <t>West Jeremystad</t>
  </si>
  <si>
    <t>P1128</t>
  </si>
  <si>
    <t>Jennifer Flores</t>
  </si>
  <si>
    <t>ricky96@yahoo.com</t>
  </si>
  <si>
    <t>159-058-5595</t>
  </si>
  <si>
    <t>Bakerview</t>
  </si>
  <si>
    <t>P5905</t>
  </si>
  <si>
    <t>Alex Medina</t>
  </si>
  <si>
    <t>Julie Ball</t>
  </si>
  <si>
    <t>beckerjoann@hotmail.com</t>
  </si>
  <si>
    <t>739.084.8468</t>
  </si>
  <si>
    <t>Lake Michelle</t>
  </si>
  <si>
    <t>P2697</t>
  </si>
  <si>
    <t>Dustin Martinez</t>
  </si>
  <si>
    <t>Beth Yoder</t>
  </si>
  <si>
    <t>tiffanyhernandez@yahoo.com</t>
  </si>
  <si>
    <t>(697)916-9601</t>
  </si>
  <si>
    <t>Carterview</t>
  </si>
  <si>
    <t>P3200</t>
  </si>
  <si>
    <t>Richard Valenzuela</t>
  </si>
  <si>
    <t>Brianna Velasquez</t>
  </si>
  <si>
    <t>johnsonjerry@hotmail.com</t>
  </si>
  <si>
    <t>Venezuela</t>
  </si>
  <si>
    <t>Mccormickstad</t>
  </si>
  <si>
    <t>Michael Conrad</t>
  </si>
  <si>
    <t>Daniel Williams</t>
  </si>
  <si>
    <t>dunnelizabeth@gmail.com</t>
  </si>
  <si>
    <t>112.199.9236x397</t>
  </si>
  <si>
    <t>West Darryl</t>
  </si>
  <si>
    <t>P2891</t>
  </si>
  <si>
    <t>William Galvan</t>
  </si>
  <si>
    <t>Michael Hodge</t>
  </si>
  <si>
    <t>calvarez@lyons-riddle.com</t>
  </si>
  <si>
    <t>001-754-981-0891x4320</t>
  </si>
  <si>
    <t>New Alexander</t>
  </si>
  <si>
    <t>P2753</t>
  </si>
  <si>
    <t>Steven Martin</t>
  </si>
  <si>
    <t>Peter Henry</t>
  </si>
  <si>
    <t>turnerpatricia@hotmail.com</t>
  </si>
  <si>
    <t>+1-467-436-8803x56529</t>
  </si>
  <si>
    <t>Lake Mark</t>
  </si>
  <si>
    <t>P3546</t>
  </si>
  <si>
    <t>Renee Walker</t>
  </si>
  <si>
    <t>Michelle Allen</t>
  </si>
  <si>
    <t>kristina52@gmail.com</t>
  </si>
  <si>
    <t>001-579-279-8718x65079</t>
  </si>
  <si>
    <t>West Catherineberg</t>
  </si>
  <si>
    <t>P5462</t>
  </si>
  <si>
    <t>Brett Rodgers</t>
  </si>
  <si>
    <t>Paul Salinas</t>
  </si>
  <si>
    <t>smithmatthew@hotmail.com</t>
  </si>
  <si>
    <t>001-469-860-9615x767</t>
  </si>
  <si>
    <t>North Kristibury</t>
  </si>
  <si>
    <t>P5616</t>
  </si>
  <si>
    <t>Jennifer Martinez</t>
  </si>
  <si>
    <t>Melissa Rose</t>
  </si>
  <si>
    <t>ashleymorgan@brooks.biz</t>
  </si>
  <si>
    <t>355.694.8066x1785</t>
  </si>
  <si>
    <t>Santiagoshire</t>
  </si>
  <si>
    <t>P4450</t>
  </si>
  <si>
    <t>Tiffany Kirby</t>
  </si>
  <si>
    <t>Timothy Roberts</t>
  </si>
  <si>
    <t>wilsonkevin@orozco-avila.info</t>
  </si>
  <si>
    <t>438-962-3257x748</t>
  </si>
  <si>
    <t>Gabon</t>
  </si>
  <si>
    <t>North Jennifermouth</t>
  </si>
  <si>
    <t>P6617</t>
  </si>
  <si>
    <t>Ms. Dominique Gonzalez</t>
  </si>
  <si>
    <t>Alexis Davis</t>
  </si>
  <si>
    <t>stacy48@edwards.info</t>
  </si>
  <si>
    <t>246-530-5814</t>
  </si>
  <si>
    <t>Bolivia</t>
  </si>
  <si>
    <t>New Todd</t>
  </si>
  <si>
    <t>P4335</t>
  </si>
  <si>
    <t>Jeff Lucas</t>
  </si>
  <si>
    <t>Lisa Marks</t>
  </si>
  <si>
    <t>romandouglas@yahoo.com</t>
  </si>
  <si>
    <t>511.162.7182x423</t>
  </si>
  <si>
    <t>Haiti</t>
  </si>
  <si>
    <t>Gravesbury</t>
  </si>
  <si>
    <t>P5325</t>
  </si>
  <si>
    <t>David Jackson</t>
  </si>
  <si>
    <t>Alexandra Robinson</t>
  </si>
  <si>
    <t>autumn94@gmail.com</t>
  </si>
  <si>
    <t>(401)133-4034</t>
  </si>
  <si>
    <t>North Jonathanstad</t>
  </si>
  <si>
    <t>P9280</t>
  </si>
  <si>
    <t>Christina Taylor</t>
  </si>
  <si>
    <t>Rhonda Robinson</t>
  </si>
  <si>
    <t>jjohnson@deleon.com</t>
  </si>
  <si>
    <t>001-473-794-0333x980</t>
  </si>
  <si>
    <t>Costaton</t>
  </si>
  <si>
    <t>P9004</t>
  </si>
  <si>
    <t>Joshua Morrison</t>
  </si>
  <si>
    <t>Stephanie Blevins</t>
  </si>
  <si>
    <t>drew73@johnson.info</t>
  </si>
  <si>
    <t>261-311-4910x0936</t>
  </si>
  <si>
    <t>Taiwan</t>
  </si>
  <si>
    <t>Turnerhaven</t>
  </si>
  <si>
    <t>P5114</t>
  </si>
  <si>
    <t>Sarah Gonzalez</t>
  </si>
  <si>
    <t>Timothy Berg</t>
  </si>
  <si>
    <t>justin13@crawford.com</t>
  </si>
  <si>
    <t>001-709-828-5314x276</t>
  </si>
  <si>
    <t>United States Minor Outlying Islands</t>
  </si>
  <si>
    <t>East Tiffany</t>
  </si>
  <si>
    <t>P1832</t>
  </si>
  <si>
    <t>Brandon Wright</t>
  </si>
  <si>
    <t>Matthew Mendoza</t>
  </si>
  <si>
    <t>danielschristopher@david-bishop.com</t>
  </si>
  <si>
    <t>446.104.3116x327</t>
  </si>
  <si>
    <t>Saint Barthelemy</t>
  </si>
  <si>
    <t>New Katie</t>
  </si>
  <si>
    <t>P2512</t>
  </si>
  <si>
    <t>Trevor Huerta</t>
  </si>
  <si>
    <t>Aaron Rangel</t>
  </si>
  <si>
    <t>tina29@sullivan.com</t>
  </si>
  <si>
    <t>Listad</t>
  </si>
  <si>
    <t>Pamela Fisher</t>
  </si>
  <si>
    <t>Dana Gray</t>
  </si>
  <si>
    <t>lisaweber@hotmail.com</t>
  </si>
  <si>
    <t>East Russellmouth</t>
  </si>
  <si>
    <t>P5533</t>
  </si>
  <si>
    <t>Joshua Cooper</t>
  </si>
  <si>
    <t>James Taylor</t>
  </si>
  <si>
    <t>fordchristine@hotmail.com</t>
  </si>
  <si>
    <t>489-024-2544</t>
  </si>
  <si>
    <t>Netherlands Antilles</t>
  </si>
  <si>
    <t>West Andrew</t>
  </si>
  <si>
    <t>P1722</t>
  </si>
  <si>
    <t>Melissa Finley</t>
  </si>
  <si>
    <t>Brianna Mccall</t>
  </si>
  <si>
    <t>austinkline@lee-bailey.com</t>
  </si>
  <si>
    <t>263-898-8705x946</t>
  </si>
  <si>
    <t>Germany</t>
  </si>
  <si>
    <t>North Toddhaven</t>
  </si>
  <si>
    <t>P1058</t>
  </si>
  <si>
    <t>Janet Davis</t>
  </si>
  <si>
    <t>Raven Williams</t>
  </si>
  <si>
    <t>colontony@cain.com</t>
  </si>
  <si>
    <t>222-164-7740x2922</t>
  </si>
  <si>
    <t>Port Wayneborough</t>
  </si>
  <si>
    <t>P6464</t>
  </si>
  <si>
    <t>Charles Hardy</t>
  </si>
  <si>
    <t>Alicia Boone</t>
  </si>
  <si>
    <t>camerongonzalez@rice.com</t>
  </si>
  <si>
    <t>(904)309-8181x348</t>
  </si>
  <si>
    <t>Jordanland</t>
  </si>
  <si>
    <t>P3143</t>
  </si>
  <si>
    <t>Martha Robinson</t>
  </si>
  <si>
    <t>Jamie Walker</t>
  </si>
  <si>
    <t>allenjessica@yahoo.com</t>
  </si>
  <si>
    <t>001-960-251-9594</t>
  </si>
  <si>
    <t>P5291</t>
  </si>
  <si>
    <t>Matthew Wu</t>
  </si>
  <si>
    <t>Donald Cox</t>
  </si>
  <si>
    <t>kimberlywashington@yahoo.com</t>
  </si>
  <si>
    <t>(796)040-6191x95948</t>
  </si>
  <si>
    <t>Williammouth</t>
  </si>
  <si>
    <t>P3647</t>
  </si>
  <si>
    <t>Sonia Savage</t>
  </si>
  <si>
    <t>Thomas Williams DDS</t>
  </si>
  <si>
    <t>michelle98@woodward-maddox.com</t>
  </si>
  <si>
    <t>001-939-299-5727x409</t>
  </si>
  <si>
    <t>Davisshire</t>
  </si>
  <si>
    <t>P8239</t>
  </si>
  <si>
    <t>John Cooper III</t>
  </si>
  <si>
    <t>George Parks</t>
  </si>
  <si>
    <t>ashleybrown@gmail.com</t>
  </si>
  <si>
    <t>+1-972-425-4998x9593</t>
  </si>
  <si>
    <t>Cook Islands</t>
  </si>
  <si>
    <t>Williamsport</t>
  </si>
  <si>
    <t>P8007</t>
  </si>
  <si>
    <t>James Harris</t>
  </si>
  <si>
    <t>Daniel Riley</t>
  </si>
  <si>
    <t>cholland@gmail.com</t>
  </si>
  <si>
    <t>(701)525-8063</t>
  </si>
  <si>
    <t>Murphyshire</t>
  </si>
  <si>
    <t>P1158</t>
  </si>
  <si>
    <t>Annette Burnett</t>
  </si>
  <si>
    <t>Victor Williams</t>
  </si>
  <si>
    <t>kimberlythomas@allen.com</t>
  </si>
  <si>
    <t>(533)566-1492</t>
  </si>
  <si>
    <t>Tajikistan</t>
  </si>
  <si>
    <t>Hickstown</t>
  </si>
  <si>
    <t>Jessica Carr MD</t>
  </si>
  <si>
    <t>Traci Garcia</t>
  </si>
  <si>
    <t>bjames@wright-stewart.org</t>
  </si>
  <si>
    <t>001-101-121-5753x3853</t>
  </si>
  <si>
    <t>Wilsonside</t>
  </si>
  <si>
    <t>P2232</t>
  </si>
  <si>
    <t>Jessica Harris</t>
  </si>
  <si>
    <t>Michele Harris</t>
  </si>
  <si>
    <t>murraywendy@gmail.com</t>
  </si>
  <si>
    <t>150-628-5864</t>
  </si>
  <si>
    <t>Eddiefurt</t>
  </si>
  <si>
    <t>P3442</t>
  </si>
  <si>
    <t>William Cline</t>
  </si>
  <si>
    <t>Jessica Richmond</t>
  </si>
  <si>
    <t>bradyhannah@johnston.biz</t>
  </si>
  <si>
    <t>Liechtenstein</t>
  </si>
  <si>
    <t>Michaelfort</t>
  </si>
  <si>
    <t>P9938</t>
  </si>
  <si>
    <t>Michael Steele</t>
  </si>
  <si>
    <t>Amanda Perez</t>
  </si>
  <si>
    <t>ifowler@gmail.com</t>
  </si>
  <si>
    <t>(031)000-5248</t>
  </si>
  <si>
    <t>Emilyfort</t>
  </si>
  <si>
    <t>P1590</t>
  </si>
  <si>
    <t>Patrick Thomas</t>
  </si>
  <si>
    <t>Brian Henry</t>
  </si>
  <si>
    <t>nicolejohnson@gmail.com</t>
  </si>
  <si>
    <t>822-420-9076x42586</t>
  </si>
  <si>
    <t>Ernestville</t>
  </si>
  <si>
    <t>P7049</t>
  </si>
  <si>
    <t>Sandra Thompson</t>
  </si>
  <si>
    <t>David Williams</t>
  </si>
  <si>
    <t>pduke@yahoo.com</t>
  </si>
  <si>
    <t>(063)961-5008</t>
  </si>
  <si>
    <t>Guatemala</t>
  </si>
  <si>
    <t>New Laurie</t>
  </si>
  <si>
    <t>P3426</t>
  </si>
  <si>
    <t>Joshua Hill</t>
  </si>
  <si>
    <t>Oscar Randolph</t>
  </si>
  <si>
    <t>gjohnson@garcia.com</t>
  </si>
  <si>
    <t>880-155-8269x62176</t>
  </si>
  <si>
    <t>West Bethside</t>
  </si>
  <si>
    <t>P8041</t>
  </si>
  <si>
    <t>Kristen Wright</t>
  </si>
  <si>
    <t>Janet Perez</t>
  </si>
  <si>
    <t>nunezmichael@yahoo.com</t>
  </si>
  <si>
    <t>(598)954-6970x966</t>
  </si>
  <si>
    <t>New April</t>
  </si>
  <si>
    <t>P3088</t>
  </si>
  <si>
    <t>Christopher Owen</t>
  </si>
  <si>
    <t>Susan Conrad</t>
  </si>
  <si>
    <t>bishopchristopher@yahoo.com</t>
  </si>
  <si>
    <t>+1-664-075-2768x76516</t>
  </si>
  <si>
    <t>South Thomas</t>
  </si>
  <si>
    <t>P1685</t>
  </si>
  <si>
    <t>Jennifer Page</t>
  </si>
  <si>
    <t>Tommy Jones</t>
  </si>
  <si>
    <t>bartonpaige@hotmail.com</t>
  </si>
  <si>
    <t>Amberfurt</t>
  </si>
  <si>
    <t>P6050</t>
  </si>
  <si>
    <t>Paige Castillo</t>
  </si>
  <si>
    <t>Joshua Brown</t>
  </si>
  <si>
    <t>rcook@floyd.com</t>
  </si>
  <si>
    <t>+1-000-790-9952x8598</t>
  </si>
  <si>
    <t>Lake Rebeccaport</t>
  </si>
  <si>
    <t>P6974</t>
  </si>
  <si>
    <t>Steven Norman</t>
  </si>
  <si>
    <t>Alexandria Baker</t>
  </si>
  <si>
    <t>richardwilliams@gmail.com</t>
  </si>
  <si>
    <t>+1-443-050-6420x846</t>
  </si>
  <si>
    <t>Jessicaville</t>
  </si>
  <si>
    <t>P1653</t>
  </si>
  <si>
    <t>Eric Tran</t>
  </si>
  <si>
    <t>Jason Kennedy</t>
  </si>
  <si>
    <t>valeriesmith@rodriguez-mendoza.biz</t>
  </si>
  <si>
    <t>+1-923-143-2172x01977</t>
  </si>
  <si>
    <t>East Steven</t>
  </si>
  <si>
    <t>P6862</t>
  </si>
  <si>
    <t>Seth Hill</t>
  </si>
  <si>
    <t>Renee Logan</t>
  </si>
  <si>
    <t>ortizbryan@gmail.com</t>
  </si>
  <si>
    <t>245-423-9169x60656</t>
  </si>
  <si>
    <t>Palau</t>
  </si>
  <si>
    <t>Yuview</t>
  </si>
  <si>
    <t>P4441</t>
  </si>
  <si>
    <t>Ashley Bailey</t>
  </si>
  <si>
    <t>Daniel Powell</t>
  </si>
  <si>
    <t>heather87@hotmail.com</t>
  </si>
  <si>
    <t>(580)578-3413</t>
  </si>
  <si>
    <t>P5088</t>
  </si>
  <si>
    <t>Jennifer Carter</t>
  </si>
  <si>
    <t>Matthew Villa</t>
  </si>
  <si>
    <t>halllaura@gmail.com</t>
  </si>
  <si>
    <t>East Mark</t>
  </si>
  <si>
    <t>P2684</t>
  </si>
  <si>
    <t>Alyssa Miranda</t>
  </si>
  <si>
    <t>Sabrina Marquez</t>
  </si>
  <si>
    <t>cynthia41@gmail.com</t>
  </si>
  <si>
    <t>001-435-175-1555</t>
  </si>
  <si>
    <t>Lake Jacksonshire</t>
  </si>
  <si>
    <t>P6794</t>
  </si>
  <si>
    <t>Mark Miller</t>
  </si>
  <si>
    <t>Kevin Sanders</t>
  </si>
  <si>
    <t>scottstephen@gmail.com</t>
  </si>
  <si>
    <t>451-162-4240</t>
  </si>
  <si>
    <t>New Dwayne</t>
  </si>
  <si>
    <t>Susan Anderson</t>
  </si>
  <si>
    <t>Heather Hudson MD</t>
  </si>
  <si>
    <t>jamie01@gmail.com</t>
  </si>
  <si>
    <t>New Marytown</t>
  </si>
  <si>
    <t>P3532</t>
  </si>
  <si>
    <t>Yvette Wright</t>
  </si>
  <si>
    <t>Amanda Thomas</t>
  </si>
  <si>
    <t>crystalwilson@davis-dean.net</t>
  </si>
  <si>
    <t>812.901.7107x17722</t>
  </si>
  <si>
    <t>East Sandra</t>
  </si>
  <si>
    <t>P4878</t>
  </si>
  <si>
    <t>Christopher Gibson</t>
  </si>
  <si>
    <t>Rodney Edwards</t>
  </si>
  <si>
    <t>gbrown@rivera-fischer.net</t>
  </si>
  <si>
    <t>941.170.3220</t>
  </si>
  <si>
    <t>Garyberg</t>
  </si>
  <si>
    <t>P3662</t>
  </si>
  <si>
    <t>Lorraine Christensen</t>
  </si>
  <si>
    <t>Stephanie Horn</t>
  </si>
  <si>
    <t>joneskenneth@gmail.com</t>
  </si>
  <si>
    <t>972-715-1757x379</t>
  </si>
  <si>
    <t>Lake Davidbury</t>
  </si>
  <si>
    <t>P3900</t>
  </si>
  <si>
    <t>Angel Aguilar</t>
  </si>
  <si>
    <t>Ryan Lee</t>
  </si>
  <si>
    <t>glennnielsen@yahoo.com</t>
  </si>
  <si>
    <t>001-268-051-1927x997</t>
  </si>
  <si>
    <t>South Jodychester</t>
  </si>
  <si>
    <t>P7755</t>
  </si>
  <si>
    <t>Sheila Smith</t>
  </si>
  <si>
    <t>Joshua Richards</t>
  </si>
  <si>
    <t>benjaminhernandez@serrano.com</t>
  </si>
  <si>
    <t>601.703.4313</t>
  </si>
  <si>
    <t>Josephview</t>
  </si>
  <si>
    <t>P1406</t>
  </si>
  <si>
    <t>Brian Harris</t>
  </si>
  <si>
    <t>Monica Campbell</t>
  </si>
  <si>
    <t>anthonyguerrero@vance-white.com</t>
  </si>
  <si>
    <t>(462)152-2547x9328</t>
  </si>
  <si>
    <t>Jordanville</t>
  </si>
  <si>
    <t>P3938</t>
  </si>
  <si>
    <t>Courtney Miranda</t>
  </si>
  <si>
    <t>Gregory Hoffman</t>
  </si>
  <si>
    <t>lquinn@tucker-lopez.com</t>
  </si>
  <si>
    <t>(786)156-3560</t>
  </si>
  <si>
    <t>Port Michael</t>
  </si>
  <si>
    <t>P6442</t>
  </si>
  <si>
    <t>Henry Nguyen</t>
  </si>
  <si>
    <t>Lindsay Brooks</t>
  </si>
  <si>
    <t>wshannon@franklin-manning.com</t>
  </si>
  <si>
    <t>(685)025-1978</t>
  </si>
  <si>
    <t>Pughview</t>
  </si>
  <si>
    <t>P7745</t>
  </si>
  <si>
    <t>Maria Figueroa MD</t>
  </si>
  <si>
    <t>Angela Bishop</t>
  </si>
  <si>
    <t>lkrueger@lewis.info</t>
  </si>
  <si>
    <t>(929)952-0291</t>
  </si>
  <si>
    <t>West Jeremy</t>
  </si>
  <si>
    <t>P5065</t>
  </si>
  <si>
    <t>Darren Williams</t>
  </si>
  <si>
    <t>Maria Barrera</t>
  </si>
  <si>
    <t>omullen@silva.com</t>
  </si>
  <si>
    <t>301-516-1887x12446</t>
  </si>
  <si>
    <t>East Haleyfort</t>
  </si>
  <si>
    <t>Ricardo Maldonado</t>
  </si>
  <si>
    <t>Heather Adams</t>
  </si>
  <si>
    <t>bgreen@yahoo.com</t>
  </si>
  <si>
    <t>(888)252-1560x3647</t>
  </si>
  <si>
    <t>Gonzalezmouth</t>
  </si>
  <si>
    <t>P3608</t>
  </si>
  <si>
    <t>Jennifer Clark</t>
  </si>
  <si>
    <t>Kevin Mason</t>
  </si>
  <si>
    <t>johntorres@lawrence.com</t>
  </si>
  <si>
    <t>778-139-6967x02576</t>
  </si>
  <si>
    <t>South Taylor</t>
  </si>
  <si>
    <t>P2771</t>
  </si>
  <si>
    <t>Anthony Williams</t>
  </si>
  <si>
    <t>Melissa Owens</t>
  </si>
  <si>
    <t>raymondmiller@gmail.com</t>
  </si>
  <si>
    <t>775.903.2393x365</t>
  </si>
  <si>
    <t>East Kimberlyberg</t>
  </si>
  <si>
    <t>P7267</t>
  </si>
  <si>
    <t>Thomas Yang</t>
  </si>
  <si>
    <t>John Dickerson</t>
  </si>
  <si>
    <t>xrichardson@gmail.com</t>
  </si>
  <si>
    <t>+1-618-735-5487x958</t>
  </si>
  <si>
    <t>Crawfordberg</t>
  </si>
  <si>
    <t>P1634</t>
  </si>
  <si>
    <t>Candace Oneill</t>
  </si>
  <si>
    <t>Samantha Flynn</t>
  </si>
  <si>
    <t>lreyes@pruitt-lawrence.info</t>
  </si>
  <si>
    <t>539.250.0447x704</t>
  </si>
  <si>
    <t>Croatia</t>
  </si>
  <si>
    <t>Bradleyfurt</t>
  </si>
  <si>
    <t>P8711</t>
  </si>
  <si>
    <t>Anne Meyer</t>
  </si>
  <si>
    <t>Ashley Goodman</t>
  </si>
  <si>
    <t>sandra76@yahoo.com</t>
  </si>
  <si>
    <t>(567)912-6668x8990</t>
  </si>
  <si>
    <t>Kellyshire</t>
  </si>
  <si>
    <t>P4644</t>
  </si>
  <si>
    <t>Anthony White</t>
  </si>
  <si>
    <t>Molly Oconnell</t>
  </si>
  <si>
    <t>daniel55@gmail.com</t>
  </si>
  <si>
    <t>(092)577-9445</t>
  </si>
  <si>
    <t>Saint Pierre and Miquelon</t>
  </si>
  <si>
    <t>Jenniferfort</t>
  </si>
  <si>
    <t>P4269</t>
  </si>
  <si>
    <t>Jordan Eaton</t>
  </si>
  <si>
    <t>Ariel Hunter</t>
  </si>
  <si>
    <t>thompsonmatthew@rasmussen.biz</t>
  </si>
  <si>
    <t>+1-917-404-5084x986</t>
  </si>
  <si>
    <t>United States of America</t>
  </si>
  <si>
    <t>Villanuevaberg</t>
  </si>
  <si>
    <t>P8541</t>
  </si>
  <si>
    <t>Brittany Davis</t>
  </si>
  <si>
    <t>Emily Duncan</t>
  </si>
  <si>
    <t>martin38@yahoo.com</t>
  </si>
  <si>
    <t>East Jessicaton</t>
  </si>
  <si>
    <t>P6728</t>
  </si>
  <si>
    <t>Vicki Adams</t>
  </si>
  <si>
    <t>Brianna Davies</t>
  </si>
  <si>
    <t>andrew92@small.com</t>
  </si>
  <si>
    <t>(767)979-9134x152</t>
  </si>
  <si>
    <t>Marciamouth</t>
  </si>
  <si>
    <t>P6000</t>
  </si>
  <si>
    <t>Sheila Ali</t>
  </si>
  <si>
    <t>Jean Calderon</t>
  </si>
  <si>
    <t>wmiller@yahoo.com</t>
  </si>
  <si>
    <t>267.144.0609x663</t>
  </si>
  <si>
    <t>West Mark</t>
  </si>
  <si>
    <t>P4728</t>
  </si>
  <si>
    <t>Carolyn Elliott</t>
  </si>
  <si>
    <t>Christina Rogers</t>
  </si>
  <si>
    <t>mariagross@gmail.com</t>
  </si>
  <si>
    <t>(999)030-8068</t>
  </si>
  <si>
    <t>South Kristen</t>
  </si>
  <si>
    <t>P4652</t>
  </si>
  <si>
    <t>Timothy Pineda</t>
  </si>
  <si>
    <t>Billy Ellis</t>
  </si>
  <si>
    <t>michaeljohnson@tate.info</t>
  </si>
  <si>
    <t>(085)623-5139x24882</t>
  </si>
  <si>
    <t>Aliciamouth</t>
  </si>
  <si>
    <t>P1387</t>
  </si>
  <si>
    <t>Cody Shepherd</t>
  </si>
  <si>
    <t>Alan Alvarado</t>
  </si>
  <si>
    <t>lisa68@hotmail.com</t>
  </si>
  <si>
    <t>001-305-007-2984</t>
  </si>
  <si>
    <t>Johnshire</t>
  </si>
  <si>
    <t>P4164</t>
  </si>
  <si>
    <t>Johnny Lopez</t>
  </si>
  <si>
    <t>Courtney Robertson</t>
  </si>
  <si>
    <t>olsonralph@gmail.com</t>
  </si>
  <si>
    <t>677-304-2446x96460</t>
  </si>
  <si>
    <t>Deborahville</t>
  </si>
  <si>
    <t>P7528</t>
  </si>
  <si>
    <t>Shelly Nash</t>
  </si>
  <si>
    <t>Sherry Wright</t>
  </si>
  <si>
    <t>rhughes@peters-snyder.com</t>
  </si>
  <si>
    <t>Costa Rica</t>
  </si>
  <si>
    <t>Brooksstad</t>
  </si>
  <si>
    <t>P6378</t>
  </si>
  <si>
    <t>Julie Lopez</t>
  </si>
  <si>
    <t>Jill Kim</t>
  </si>
  <si>
    <t>kennedytina@flores.com</t>
  </si>
  <si>
    <t>(329)822-6864x737</t>
  </si>
  <si>
    <t>Mooretown</t>
  </si>
  <si>
    <t>P5564</t>
  </si>
  <si>
    <t>Scott Bailey</t>
  </si>
  <si>
    <t>Madeline Gonzalez</t>
  </si>
  <si>
    <t>jonathan64@martinez.com</t>
  </si>
  <si>
    <t>662.508.9014x42743</t>
  </si>
  <si>
    <t>Williebury</t>
  </si>
  <si>
    <t>P2137</t>
  </si>
  <si>
    <t>Michael Brady</t>
  </si>
  <si>
    <t>David Brandt</t>
  </si>
  <si>
    <t>bgutierrez@jones.info</t>
  </si>
  <si>
    <t>Jonathanfort</t>
  </si>
  <si>
    <t>P5573</t>
  </si>
  <si>
    <t>Stephanie Gonzalez</t>
  </si>
  <si>
    <t>Robert Soto</t>
  </si>
  <si>
    <t>thomasthompson@campbell.com</t>
  </si>
  <si>
    <t>(579)367-5999x68567</t>
  </si>
  <si>
    <t>South Amy</t>
  </si>
  <si>
    <t>P6753</t>
  </si>
  <si>
    <t>Wesley Warren</t>
  </si>
  <si>
    <t>Erica Gomez</t>
  </si>
  <si>
    <t>kennedymichael@gmail.com</t>
  </si>
  <si>
    <t>(550)866-5186x31061</t>
  </si>
  <si>
    <t>Port Johnfurt</t>
  </si>
  <si>
    <t>P9346</t>
  </si>
  <si>
    <t>Kayla Martinez</t>
  </si>
  <si>
    <t>Shawn Nunez</t>
  </si>
  <si>
    <t>jessicahunter@coleman-pierce.com</t>
  </si>
  <si>
    <t>(722)480-2043x2172</t>
  </si>
  <si>
    <t>Schmidtfort</t>
  </si>
  <si>
    <t>P7548</t>
  </si>
  <si>
    <t>Rebecca Thomas MD</t>
  </si>
  <si>
    <t>Elizabeth Griffith</t>
  </si>
  <si>
    <t>cchristensen@yahoo.com</t>
  </si>
  <si>
    <t>Wilkinsfurt</t>
  </si>
  <si>
    <t>Sharon Clark</t>
  </si>
  <si>
    <t>Dale Yang</t>
  </si>
  <si>
    <t>johnsonamanda@rodriguez.com</t>
  </si>
  <si>
    <t>+1-249-291-6946x76248</t>
  </si>
  <si>
    <t>Brownberg</t>
  </si>
  <si>
    <t>P6425</t>
  </si>
  <si>
    <t>Kenneth Hayes</t>
  </si>
  <si>
    <t>Leslie Keller</t>
  </si>
  <si>
    <t>rodney18@yahoo.com</t>
  </si>
  <si>
    <t>644-528-3521</t>
  </si>
  <si>
    <t>New Russellfurt</t>
  </si>
  <si>
    <t>P1452</t>
  </si>
  <si>
    <t>Shannon Mcdaniel</t>
  </si>
  <si>
    <t>Mrs. Anna Hamilton</t>
  </si>
  <si>
    <t>wolfmary@daniels.com</t>
  </si>
  <si>
    <t>(565)715-3803</t>
  </si>
  <si>
    <t>South Jaredborough</t>
  </si>
  <si>
    <t>P2889</t>
  </si>
  <si>
    <t>Ryan Wilson</t>
  </si>
  <si>
    <t>Sabrina Tran</t>
  </si>
  <si>
    <t>steven57@hotmail.com</t>
  </si>
  <si>
    <t>(317)832-0066</t>
  </si>
  <si>
    <t>Rebeccaborough</t>
  </si>
  <si>
    <t>P5279</t>
  </si>
  <si>
    <t>Dustin Long</t>
  </si>
  <si>
    <t>Mary Snow</t>
  </si>
  <si>
    <t>james64@yates.com</t>
  </si>
  <si>
    <t>001-495-286-3601x81782</t>
  </si>
  <si>
    <t>Brianport</t>
  </si>
  <si>
    <t>P3925</t>
  </si>
  <si>
    <t>Nicholas Shepherd</t>
  </si>
  <si>
    <t>Sheila Murphy</t>
  </si>
  <si>
    <t>lopezchristopher@baxter-graham.org</t>
  </si>
  <si>
    <t>467.469.5092</t>
  </si>
  <si>
    <t>Samanthaside</t>
  </si>
  <si>
    <t>P5349</t>
  </si>
  <si>
    <t>Jennifer Wright</t>
  </si>
  <si>
    <t>Kimberly Hahn</t>
  </si>
  <si>
    <t>hwalker@yahoo.com</t>
  </si>
  <si>
    <t>001-700-529-7946</t>
  </si>
  <si>
    <t>Kentview</t>
  </si>
  <si>
    <t>P1626</t>
  </si>
  <si>
    <t>Michelle Smith</t>
  </si>
  <si>
    <t>Nicholas Warner</t>
  </si>
  <si>
    <t>ymccarty@nelson.org</t>
  </si>
  <si>
    <t>090.500.4095</t>
  </si>
  <si>
    <t>Malawi</t>
  </si>
  <si>
    <t>New Mandyshire</t>
  </si>
  <si>
    <t>P2776</t>
  </si>
  <si>
    <t>Theresa Padilla</t>
  </si>
  <si>
    <t>Adriana Baxter</t>
  </si>
  <si>
    <t>katie49@parker.com</t>
  </si>
  <si>
    <t>109.722.1896x1541</t>
  </si>
  <si>
    <t>Port Scott</t>
  </si>
  <si>
    <t>P8119</t>
  </si>
  <si>
    <t>Fred Hernandez</t>
  </si>
  <si>
    <t>Laura Lewis</t>
  </si>
  <si>
    <t>ofrederick@alexander.com</t>
  </si>
  <si>
    <t>+1-082-550-2812x6776</t>
  </si>
  <si>
    <t>P6663</t>
  </si>
  <si>
    <t>Rebecca Stein</t>
  </si>
  <si>
    <t>Kiara Kramer</t>
  </si>
  <si>
    <t>doughertysteven@gmail.com</t>
  </si>
  <si>
    <t>(021)196-2221x0547</t>
  </si>
  <si>
    <t>New Jasminestad</t>
  </si>
  <si>
    <t>P6139</t>
  </si>
  <si>
    <t>Kimberly Hampton</t>
  </si>
  <si>
    <t>Shawn Murphy</t>
  </si>
  <si>
    <t>harrisalicia@yahoo.com</t>
  </si>
  <si>
    <t>Georgia</t>
  </si>
  <si>
    <t>Elizabethfurt</t>
  </si>
  <si>
    <t>P8149</t>
  </si>
  <si>
    <t>Melissa Coleman</t>
  </si>
  <si>
    <t>Nicole Brooks</t>
  </si>
  <si>
    <t>zsantiago@johnson-webb.com</t>
  </si>
  <si>
    <t>Port Marissastad</t>
  </si>
  <si>
    <t>P9379</t>
  </si>
  <si>
    <t>Roberto Suarez</t>
  </si>
  <si>
    <t>Jill Gordon</t>
  </si>
  <si>
    <t>cardenasteresa@white.com</t>
  </si>
  <si>
    <t>743.578.8331</t>
  </si>
  <si>
    <t>Ferrellmouth</t>
  </si>
  <si>
    <t>P2894</t>
  </si>
  <si>
    <t>Vanessa Harris</t>
  </si>
  <si>
    <t>Valerie Hancock</t>
  </si>
  <si>
    <t>annaklein@pena-dixon.com</t>
  </si>
  <si>
    <t>622-714-0380</t>
  </si>
  <si>
    <t>North Johnshire</t>
  </si>
  <si>
    <t>P7311</t>
  </si>
  <si>
    <t>Amy Anderson MD</t>
  </si>
  <si>
    <t>Jill Jones</t>
  </si>
  <si>
    <t>rodriguezcody@gmail.com</t>
  </si>
  <si>
    <t>856-683-8752x430</t>
  </si>
  <si>
    <t>North Zachary</t>
  </si>
  <si>
    <t>P4114</t>
  </si>
  <si>
    <t>Richard Hall</t>
  </si>
  <si>
    <t>Jessica Johnson</t>
  </si>
  <si>
    <t>bethcrane@hotmail.com</t>
  </si>
  <si>
    <t>(806)941-6681</t>
  </si>
  <si>
    <t>Haleymouth</t>
  </si>
  <si>
    <t>P5173</t>
  </si>
  <si>
    <t>Jesus Obrien</t>
  </si>
  <si>
    <t>Sandra Coleman</t>
  </si>
  <si>
    <t>treyes@gmail.com</t>
  </si>
  <si>
    <t>078.823.2948</t>
  </si>
  <si>
    <t>New William</t>
  </si>
  <si>
    <t>P1727</t>
  </si>
  <si>
    <t>Trevor Davis</t>
  </si>
  <si>
    <t>Julie Smith</t>
  </si>
  <si>
    <t>petervance@dodson-norris.com</t>
  </si>
  <si>
    <t>(270)996-2757x2643</t>
  </si>
  <si>
    <t>South Joshua</t>
  </si>
  <si>
    <t>P8144</t>
  </si>
  <si>
    <t>Erica Thomas</t>
  </si>
  <si>
    <t>Jill Anderson</t>
  </si>
  <si>
    <t>perkinsjames@yahoo.com</t>
  </si>
  <si>
    <t>868.530.2497x31435</t>
  </si>
  <si>
    <t>North Amandaland</t>
  </si>
  <si>
    <t>P1027</t>
  </si>
  <si>
    <t>Stephanie Wang</t>
  </si>
  <si>
    <t>Henry Ross</t>
  </si>
  <si>
    <t>williamhenry@hotmail.com</t>
  </si>
  <si>
    <t>+1-052-593-0686x521</t>
  </si>
  <si>
    <t>Christyport</t>
  </si>
  <si>
    <t>P9518</t>
  </si>
  <si>
    <t>Larry Espinoza</t>
  </si>
  <si>
    <t>David Chapman</t>
  </si>
  <si>
    <t>carrieknight@welch.biz</t>
  </si>
  <si>
    <t>311.236.2495</t>
  </si>
  <si>
    <t>Griffintown</t>
  </si>
  <si>
    <t>P9821</t>
  </si>
  <si>
    <t>Ashley Nichols</t>
  </si>
  <si>
    <t>Tina Martinez</t>
  </si>
  <si>
    <t>efleming@yahoo.com</t>
  </si>
  <si>
    <t>001-682-797-9333</t>
  </si>
  <si>
    <t>Bradleybury</t>
  </si>
  <si>
    <t>P4228</t>
  </si>
  <si>
    <t>Timothy Thompson</t>
  </si>
  <si>
    <t>Misty Harrison</t>
  </si>
  <si>
    <t>lynchjennifer@ray.com</t>
  </si>
  <si>
    <t>(125)236-0189x77897</t>
  </si>
  <si>
    <t>West Lynnmouth</t>
  </si>
  <si>
    <t>P6967</t>
  </si>
  <si>
    <t>Devon Sellers</t>
  </si>
  <si>
    <t>Nicholas Summers</t>
  </si>
  <si>
    <t>zbeltran@dawson.com</t>
  </si>
  <si>
    <t>858.777.2306x06185</t>
  </si>
  <si>
    <t>Iran</t>
  </si>
  <si>
    <t>South April</t>
  </si>
  <si>
    <t>P8066</t>
  </si>
  <si>
    <t>Jennifer Morales</t>
  </si>
  <si>
    <t>Karen Chavez</t>
  </si>
  <si>
    <t>aaronhenry@hotmail.com</t>
  </si>
  <si>
    <t>814-618-8566x46541</t>
  </si>
  <si>
    <t>Libyan Arab Jamahiriya</t>
  </si>
  <si>
    <t>South Connie</t>
  </si>
  <si>
    <t>P2146</t>
  </si>
  <si>
    <t>Ricky Hicks</t>
  </si>
  <si>
    <t>Henry Lee</t>
  </si>
  <si>
    <t>bfriedman@hotmail.com</t>
  </si>
  <si>
    <t>(387)794-6019</t>
  </si>
  <si>
    <t>P6409</t>
  </si>
  <si>
    <t>Juan Rogers</t>
  </si>
  <si>
    <t>Michael Hart</t>
  </si>
  <si>
    <t>jacksonlaura@yahoo.com</t>
  </si>
  <si>
    <t>(989)241-9482x26198</t>
  </si>
  <si>
    <t>East Jamesfurt</t>
  </si>
  <si>
    <t>P6143</t>
  </si>
  <si>
    <t>Monica Miller</t>
  </si>
  <si>
    <t>Darryl Mitchell</t>
  </si>
  <si>
    <t>jennifernorris@schmidt.biz</t>
  </si>
  <si>
    <t>(745)568-9133x6736</t>
  </si>
  <si>
    <t>Burgessmouth</t>
  </si>
  <si>
    <t>P3041</t>
  </si>
  <si>
    <t>Kendra Rogers</t>
  </si>
  <si>
    <t>Brittany Hood</t>
  </si>
  <si>
    <t>griffithlatoya@washington.com</t>
  </si>
  <si>
    <t>Michaelfurt</t>
  </si>
  <si>
    <t>P5920</t>
  </si>
  <si>
    <t>Timothy Hughes</t>
  </si>
  <si>
    <t>Lindsay Hayden</t>
  </si>
  <si>
    <t>christophergallegos@blake-mack.org</t>
  </si>
  <si>
    <t>001-151-272-2856</t>
  </si>
  <si>
    <t>Guadeloupe</t>
  </si>
  <si>
    <t>Jennifermouth</t>
  </si>
  <si>
    <t>P9308</t>
  </si>
  <si>
    <t>Stephanie Reed</t>
  </si>
  <si>
    <t>Justin Yoder</t>
  </si>
  <si>
    <t>wscott@bauer.com</t>
  </si>
  <si>
    <t>(046)114-0472x906</t>
  </si>
  <si>
    <t>Josephshire</t>
  </si>
  <si>
    <t>P6067</t>
  </si>
  <si>
    <t>Ann Poole</t>
  </si>
  <si>
    <t>Catherine Edwards</t>
  </si>
  <si>
    <t>katherine29@wilson-gillespie.com</t>
  </si>
  <si>
    <t>117.069.1389x378</t>
  </si>
  <si>
    <t>Nicolebury</t>
  </si>
  <si>
    <t>P7691</t>
  </si>
  <si>
    <t>Travis Lester</t>
  </si>
  <si>
    <t>Tracy Diaz</t>
  </si>
  <si>
    <t>trantaylor@hotmail.com</t>
  </si>
  <si>
    <t>(211)174-9445</t>
  </si>
  <si>
    <t>Wesleyhaven</t>
  </si>
  <si>
    <t>P6344</t>
  </si>
  <si>
    <t>Phillip Smith</t>
  </si>
  <si>
    <t>William Mcgrath</t>
  </si>
  <si>
    <t>bowenbrian@yahoo.com</t>
  </si>
  <si>
    <t>001-705-816-8245x525</t>
  </si>
  <si>
    <t>Jamieport</t>
  </si>
  <si>
    <t>P7592</t>
  </si>
  <si>
    <t>Robert Scott</t>
  </si>
  <si>
    <t>Becky Thompson</t>
  </si>
  <si>
    <t>walkersusan@michael-allen.com</t>
  </si>
  <si>
    <t>(861)019-9454x06973</t>
  </si>
  <si>
    <t>Clarkeville</t>
  </si>
  <si>
    <t>P5844</t>
  </si>
  <si>
    <t>Julie Lynch</t>
  </si>
  <si>
    <t>Devon Reid</t>
  </si>
  <si>
    <t>angela38@yahoo.com</t>
  </si>
  <si>
    <t>001-997-941-4278x3944</t>
  </si>
  <si>
    <t>New Maria</t>
  </si>
  <si>
    <t>P3085</t>
  </si>
  <si>
    <t>Alison Thomas</t>
  </si>
  <si>
    <t>Ms. Stephanie Gonzalez</t>
  </si>
  <si>
    <t>steven15@kemp-barker.com</t>
  </si>
  <si>
    <t>052-183-1517x03777</t>
  </si>
  <si>
    <t>Thomasville</t>
  </si>
  <si>
    <t>P4143</t>
  </si>
  <si>
    <t>Christopher Shelton</t>
  </si>
  <si>
    <t>Christopher Richardson</t>
  </si>
  <si>
    <t>madisonavila@brown.org</t>
  </si>
  <si>
    <t>926-781-2057x705</t>
  </si>
  <si>
    <t>East Kaylamouth</t>
  </si>
  <si>
    <t>P7888</t>
  </si>
  <si>
    <t>Helen Tate</t>
  </si>
  <si>
    <t>Theresa Anderson</t>
  </si>
  <si>
    <t>marcbradford@hotmail.com</t>
  </si>
  <si>
    <t>141.652.4621x380</t>
  </si>
  <si>
    <t>Hungary</t>
  </si>
  <si>
    <t>New Wayneside</t>
  </si>
  <si>
    <t>P7211</t>
  </si>
  <si>
    <t>Jennifer Gould</t>
  </si>
  <si>
    <t>Dennis Lane</t>
  </si>
  <si>
    <t>bpeterson@gmail.com</t>
  </si>
  <si>
    <t>781.157.0143</t>
  </si>
  <si>
    <t>North Loganstad</t>
  </si>
  <si>
    <t>P3851</t>
  </si>
  <si>
    <t>Mrs. Hannah Li MD</t>
  </si>
  <si>
    <t>Dr. Tyler Ellis</t>
  </si>
  <si>
    <t>christopherdiaz@morris.com</t>
  </si>
  <si>
    <t>776-594-1500</t>
  </si>
  <si>
    <t>Port Jeremy</t>
  </si>
  <si>
    <t>P5930</t>
  </si>
  <si>
    <t>Barbara Davis</t>
  </si>
  <si>
    <t>Paul Love</t>
  </si>
  <si>
    <t>cunninghammelanie@yahoo.com</t>
  </si>
  <si>
    <t>341-057-2321x52204</t>
  </si>
  <si>
    <t>Namibia</t>
  </si>
  <si>
    <t>North Morganview</t>
  </si>
  <si>
    <t>P7653</t>
  </si>
  <si>
    <t>Elizabeth Cortez</t>
  </si>
  <si>
    <t>Mr. Bryan Lewis</t>
  </si>
  <si>
    <t>joel66@yahoo.com</t>
  </si>
  <si>
    <t>001-020-826-9582x871</t>
  </si>
  <si>
    <t>South Matthew</t>
  </si>
  <si>
    <t>P9977</t>
  </si>
  <si>
    <t>Shannon King</t>
  </si>
  <si>
    <t>Stephen Beck</t>
  </si>
  <si>
    <t>wellsstephanie@long-jones.com</t>
  </si>
  <si>
    <t>146.639.9572</t>
  </si>
  <si>
    <t>South Alexanderbury</t>
  </si>
  <si>
    <t>P1006</t>
  </si>
  <si>
    <t>John Nielsen</t>
  </si>
  <si>
    <t>Madeline Khan</t>
  </si>
  <si>
    <t>jefferyfarley@torres.net</t>
  </si>
  <si>
    <t>(740)232-9995</t>
  </si>
  <si>
    <t>West Craigtown</t>
  </si>
  <si>
    <t>P5978</t>
  </si>
  <si>
    <t>Carla Saunders</t>
  </si>
  <si>
    <t>Robert Clarke</t>
  </si>
  <si>
    <t>morgananthony@yahoo.com</t>
  </si>
  <si>
    <t>767.456.1005</t>
  </si>
  <si>
    <t>North Cheyenneview</t>
  </si>
  <si>
    <t>P5700</t>
  </si>
  <si>
    <t>Corey Bradley</t>
  </si>
  <si>
    <t>Andrew Wright</t>
  </si>
  <si>
    <t>ericksonkenneth@nelson-simpson.com</t>
  </si>
  <si>
    <t>058.058.5121</t>
  </si>
  <si>
    <t>South Adrienneberg</t>
  </si>
  <si>
    <t>P4443</t>
  </si>
  <si>
    <t>George Harris MD</t>
  </si>
  <si>
    <t>Margaret Flowers</t>
  </si>
  <si>
    <t>blackwelljacqueline@berry.net</t>
  </si>
  <si>
    <t>189.593.5874x5587</t>
  </si>
  <si>
    <t>Kuwait</t>
  </si>
  <si>
    <t>Pachecoport</t>
  </si>
  <si>
    <t>P8043</t>
  </si>
  <si>
    <t>Diana Neal</t>
  </si>
  <si>
    <t>Anthony Jackson</t>
  </si>
  <si>
    <t>powersmarcus@yahoo.com</t>
  </si>
  <si>
    <t>+1-922-714-5558x796</t>
  </si>
  <si>
    <t>North Jacobborough</t>
  </si>
  <si>
    <t>P6279</t>
  </si>
  <si>
    <t>Claudia Brennan</t>
  </si>
  <si>
    <t>Thomas Brandt</t>
  </si>
  <si>
    <t>guzmanelizabeth@gmail.com</t>
  </si>
  <si>
    <t>037-433-5939</t>
  </si>
  <si>
    <t>Heatherside</t>
  </si>
  <si>
    <t>P8618</t>
  </si>
  <si>
    <t>Raymond Nielsen</t>
  </si>
  <si>
    <t>David Edwards</t>
  </si>
  <si>
    <t>jessicajones@hotmail.com</t>
  </si>
  <si>
    <t>+1-413-487-5325x0279</t>
  </si>
  <si>
    <t>New Mariamouth</t>
  </si>
  <si>
    <t>P8238</t>
  </si>
  <si>
    <t>Ronald Fletcher</t>
  </si>
  <si>
    <t>Mark Ferguson</t>
  </si>
  <si>
    <t>curtis05@little-hopkins.net</t>
  </si>
  <si>
    <t>+1-826-976-5974x7057</t>
  </si>
  <si>
    <t>Comoros</t>
  </si>
  <si>
    <t>West Ronaldfort</t>
  </si>
  <si>
    <t>P8244</t>
  </si>
  <si>
    <t>Pedro Anderson</t>
  </si>
  <si>
    <t>Shannon Rodriguez</t>
  </si>
  <si>
    <t>ccastillo@hotmail.com</t>
  </si>
  <si>
    <t>906-200-3847x144</t>
  </si>
  <si>
    <t>South Margaret</t>
  </si>
  <si>
    <t>P4501</t>
  </si>
  <si>
    <t>Billy Glenn</t>
  </si>
  <si>
    <t>Deborah Warner</t>
  </si>
  <si>
    <t>bairdjose@yahoo.com</t>
  </si>
  <si>
    <t>(190)603-9955x55472</t>
  </si>
  <si>
    <t>New Danielshire</t>
  </si>
  <si>
    <t>P9375</t>
  </si>
  <si>
    <t>Lawrence Mcdonald PhD</t>
  </si>
  <si>
    <t>Ashley Harmon</t>
  </si>
  <si>
    <t>lewisronald@duncan.com</t>
  </si>
  <si>
    <t>233.940.9179x2927</t>
  </si>
  <si>
    <t>Cocos (Keeling) Islands</t>
  </si>
  <si>
    <t>Reedshire</t>
  </si>
  <si>
    <t>P8752</t>
  </si>
  <si>
    <t>Sarah Baker</t>
  </si>
  <si>
    <t>John Beasley</t>
  </si>
  <si>
    <t>kellikennedy@gmail.com</t>
  </si>
  <si>
    <t>+1-892-499-2960x6810</t>
  </si>
  <si>
    <t>Griffinfort</t>
  </si>
  <si>
    <t>P3780</t>
  </si>
  <si>
    <t>Erin West</t>
  </si>
  <si>
    <t>Richard Brown</t>
  </si>
  <si>
    <t>ycruz@yahoo.com</t>
  </si>
  <si>
    <t>931-407-8266x492</t>
  </si>
  <si>
    <t>Thompsonland</t>
  </si>
  <si>
    <t>P2389</t>
  </si>
  <si>
    <t>Anthony Reynolds</t>
  </si>
  <si>
    <t>Edward Buchanan</t>
  </si>
  <si>
    <t>jennifer49@schmidt.org</t>
  </si>
  <si>
    <t>001-134-889-7184x3472</t>
  </si>
  <si>
    <t>North Davidton</t>
  </si>
  <si>
    <t>P5649</t>
  </si>
  <si>
    <t>David Cook</t>
  </si>
  <si>
    <t>Roberto Ellison</t>
  </si>
  <si>
    <t>madison73@gmail.com</t>
  </si>
  <si>
    <t>+1-086-895-8224x684</t>
  </si>
  <si>
    <t>East Evanstad</t>
  </si>
  <si>
    <t>P9445</t>
  </si>
  <si>
    <t>Jennifer Savage</t>
  </si>
  <si>
    <t>William Holland</t>
  </si>
  <si>
    <t>lwhitaker@hotmail.com</t>
  </si>
  <si>
    <t>+1-560-445-7531x27743</t>
  </si>
  <si>
    <t>New Johnny</t>
  </si>
  <si>
    <t>P6491</t>
  </si>
  <si>
    <t>Holly Smith</t>
  </si>
  <si>
    <t>Cindy Schultz</t>
  </si>
  <si>
    <t>irodriguez@yahoo.com</t>
  </si>
  <si>
    <t>785-193-2714</t>
  </si>
  <si>
    <t>West Jeffrey</t>
  </si>
  <si>
    <t>P2530</t>
  </si>
  <si>
    <t>Arthur Lutz</t>
  </si>
  <si>
    <t>Leah Jones</t>
  </si>
  <si>
    <t>ybates@ingram.com</t>
  </si>
  <si>
    <t>005.976.7363x3493</t>
  </si>
  <si>
    <t>Melissahaven</t>
  </si>
  <si>
    <t>P4848</t>
  </si>
  <si>
    <t>Daniel Swanson</t>
  </si>
  <si>
    <t>Lori Gonzales</t>
  </si>
  <si>
    <t>handerson@gmail.com</t>
  </si>
  <si>
    <t>001-403-196-5844x3045</t>
  </si>
  <si>
    <t>Port Christopher</t>
  </si>
  <si>
    <t>P6085</t>
  </si>
  <si>
    <t>Allison Rivas</t>
  </si>
  <si>
    <t>Melanie Nelson</t>
  </si>
  <si>
    <t>kaitlyn76@yahoo.com</t>
  </si>
  <si>
    <t>035.436.8008x7111</t>
  </si>
  <si>
    <t>North Craig</t>
  </si>
  <si>
    <t>P4680</t>
  </si>
  <si>
    <t>Kimberly Marshall</t>
  </si>
  <si>
    <t>Kelly Buck</t>
  </si>
  <si>
    <t>jonathanfox@yahoo.com</t>
  </si>
  <si>
    <t>001-615-301-4876x0283</t>
  </si>
  <si>
    <t>Ruizland</t>
  </si>
  <si>
    <t>P4262</t>
  </si>
  <si>
    <t>Helen Sanders</t>
  </si>
  <si>
    <t>lindsey83@clarke.com</t>
  </si>
  <si>
    <t>394.820.1201x031</t>
  </si>
  <si>
    <t>Jefferyton</t>
  </si>
  <si>
    <t>P3414</t>
  </si>
  <si>
    <t>Christine Cain</t>
  </si>
  <si>
    <t>Tommy Daniels</t>
  </si>
  <si>
    <t>kingryan@wang.com</t>
  </si>
  <si>
    <t>001-593-624-1551x78353</t>
  </si>
  <si>
    <t>Lake Carly</t>
  </si>
  <si>
    <t>P1400</t>
  </si>
  <si>
    <t>Nathan Weaver</t>
  </si>
  <si>
    <t>johnsonjames@valdez.net</t>
  </si>
  <si>
    <t>East Danmouth</t>
  </si>
  <si>
    <t>P1757</t>
  </si>
  <si>
    <t>Fred Smith</t>
  </si>
  <si>
    <t>Christopher Le</t>
  </si>
  <si>
    <t>ssmith@sanchez.com</t>
  </si>
  <si>
    <t>+1-813-067-9223x82818</t>
  </si>
  <si>
    <t>Morrowburgh</t>
  </si>
  <si>
    <t>P5011</t>
  </si>
  <si>
    <t>Lee Edwards</t>
  </si>
  <si>
    <t>Yolanda Holland</t>
  </si>
  <si>
    <t>james88@shields.com</t>
  </si>
  <si>
    <t>966-599-4436x59488</t>
  </si>
  <si>
    <t>Sherrifort</t>
  </si>
  <si>
    <t>P8784</t>
  </si>
  <si>
    <t>Kenneth Smith</t>
  </si>
  <si>
    <t>Samuel Palmer</t>
  </si>
  <si>
    <t>corey44@hotmail.com</t>
  </si>
  <si>
    <t>(753)347-9802x2864</t>
  </si>
  <si>
    <t>Port Angela</t>
  </si>
  <si>
    <t>P2193</t>
  </si>
  <si>
    <t>Ian Flynn</t>
  </si>
  <si>
    <t>Dorothy Stanley</t>
  </si>
  <si>
    <t>saramay@gmail.com</t>
  </si>
  <si>
    <t>212-823-4603x031</t>
  </si>
  <si>
    <t>Whitneybury</t>
  </si>
  <si>
    <t>P8461</t>
  </si>
  <si>
    <t>Joseph Underwood</t>
  </si>
  <si>
    <t>Ann Fields</t>
  </si>
  <si>
    <t>ojoseph@hotmail.com</t>
  </si>
  <si>
    <t>001-275-871-4403x558</t>
  </si>
  <si>
    <t>East Richardborough</t>
  </si>
  <si>
    <t>P7790</t>
  </si>
  <si>
    <t>Taylor Murphy</t>
  </si>
  <si>
    <t>Dr. Thomas Mathews</t>
  </si>
  <si>
    <t>daniel08@jackson.info</t>
  </si>
  <si>
    <t>(320)065-4946</t>
  </si>
  <si>
    <t>South Lisaside</t>
  </si>
  <si>
    <t>P4185</t>
  </si>
  <si>
    <t>Jason Winters MD</t>
  </si>
  <si>
    <t>Ryan Raymond</t>
  </si>
  <si>
    <t>rogerrobinson@hotmail.com</t>
  </si>
  <si>
    <t>036.704.3027x79768</t>
  </si>
  <si>
    <t>Qatar</t>
  </si>
  <si>
    <t>Bradview</t>
  </si>
  <si>
    <t>P7291</t>
  </si>
  <si>
    <t>Jennifer Taylor DDS</t>
  </si>
  <si>
    <t>Cynthia Bray</t>
  </si>
  <si>
    <t>nicholas86@stewart.com</t>
  </si>
  <si>
    <t>350-418-4030x323</t>
  </si>
  <si>
    <t>North Kellyfurt</t>
  </si>
  <si>
    <t>P9099</t>
  </si>
  <si>
    <t>Regina Butler</t>
  </si>
  <si>
    <t>Alyssa Banks</t>
  </si>
  <si>
    <t>hendersonderek@gmail.com</t>
  </si>
  <si>
    <t>001-649-522-6061x4480</t>
  </si>
  <si>
    <t>New Mary</t>
  </si>
  <si>
    <t>P7547</t>
  </si>
  <si>
    <t>Steven Lawson</t>
  </si>
  <si>
    <t>Melanie Phillips</t>
  </si>
  <si>
    <t>annetteyoung@fox.com</t>
  </si>
  <si>
    <t>China</t>
  </si>
  <si>
    <t>West Joelville</t>
  </si>
  <si>
    <t>P4997</t>
  </si>
  <si>
    <t>Brandon Bishop MD</t>
  </si>
  <si>
    <t>Brian Salazar</t>
  </si>
  <si>
    <t>richardrivera@wade.com</t>
  </si>
  <si>
    <t>Fryechester</t>
  </si>
  <si>
    <t>P3417</t>
  </si>
  <si>
    <t>Angela Baker</t>
  </si>
  <si>
    <t>Crystal Smith</t>
  </si>
  <si>
    <t>thomas29@yahoo.com</t>
  </si>
  <si>
    <t>068-706-6908</t>
  </si>
  <si>
    <t>Lake Adam</t>
  </si>
  <si>
    <t>P1090</t>
  </si>
  <si>
    <t>Dr. Claudia Lee</t>
  </si>
  <si>
    <t>Brenda Smith</t>
  </si>
  <si>
    <t>jessica29@yahoo.com</t>
  </si>
  <si>
    <t>New Ginafurt</t>
  </si>
  <si>
    <t>P2746</t>
  </si>
  <si>
    <t>Kelly Stephenson</t>
  </si>
  <si>
    <t>Edward Woods</t>
  </si>
  <si>
    <t>patelcharles@gmail.com</t>
  </si>
  <si>
    <t>362.045.3946</t>
  </si>
  <si>
    <t>Rebeccachester</t>
  </si>
  <si>
    <t>P7965</t>
  </si>
  <si>
    <t>James King</t>
  </si>
  <si>
    <t>Kristin Ward</t>
  </si>
  <si>
    <t>lindseybrittney@mitchell.com</t>
  </si>
  <si>
    <t>397.755.5647</t>
  </si>
  <si>
    <t>Bulgaria</t>
  </si>
  <si>
    <t>Ryanbury</t>
  </si>
  <si>
    <t>P4585</t>
  </si>
  <si>
    <t>Andrew Brown</t>
  </si>
  <si>
    <t>Sandy Hoover</t>
  </si>
  <si>
    <t>singhchristina@green-alvarez.com</t>
  </si>
  <si>
    <t>150-395-5427x1063</t>
  </si>
  <si>
    <t>Geraldchester</t>
  </si>
  <si>
    <t>P3881</t>
  </si>
  <si>
    <t>Mr. Christopher Tucker</t>
  </si>
  <si>
    <t>Michael Hood</t>
  </si>
  <si>
    <t>timothy03@yahoo.com</t>
  </si>
  <si>
    <t>Fiji</t>
  </si>
  <si>
    <t>North Brendamouth</t>
  </si>
  <si>
    <t>P9486</t>
  </si>
  <si>
    <t>Christina Dennis</t>
  </si>
  <si>
    <t>Daniel Boyd</t>
  </si>
  <si>
    <t>briana60@stone.biz</t>
  </si>
  <si>
    <t>(989)298-9068</t>
  </si>
  <si>
    <t>North Brittany</t>
  </si>
  <si>
    <t>P8611</t>
  </si>
  <si>
    <t>Ernest Garcia</t>
  </si>
  <si>
    <t>Nancy Williams</t>
  </si>
  <si>
    <t>edgarhunter@hotmail.com</t>
  </si>
  <si>
    <t>(546)891-5777</t>
  </si>
  <si>
    <t>Christopherport</t>
  </si>
  <si>
    <t>P1822</t>
  </si>
  <si>
    <t>Anthony Christensen</t>
  </si>
  <si>
    <t>Heather Sanders</t>
  </si>
  <si>
    <t>jenningsricardo@woods.com</t>
  </si>
  <si>
    <t>+1-300-537-4756x13274</t>
  </si>
  <si>
    <t>Christytown</t>
  </si>
  <si>
    <t>P5082</t>
  </si>
  <si>
    <t>Paula Moody</t>
  </si>
  <si>
    <t>Caleb Fuentes</t>
  </si>
  <si>
    <t>danielle89@yahoo.com</t>
  </si>
  <si>
    <t>536.020.0873x65874</t>
  </si>
  <si>
    <t>Taylorhaven</t>
  </si>
  <si>
    <t>P2988</t>
  </si>
  <si>
    <t>David Lane</t>
  </si>
  <si>
    <t>Charles Wright</t>
  </si>
  <si>
    <t>tonya37@yahoo.com</t>
  </si>
  <si>
    <t>330.572.6190</t>
  </si>
  <si>
    <t>Smithside</t>
  </si>
  <si>
    <t>P8478</t>
  </si>
  <si>
    <t>Megan Castillo</t>
  </si>
  <si>
    <t>Adriana Gates</t>
  </si>
  <si>
    <t>traci15@schroeder-lane.biz</t>
  </si>
  <si>
    <t>001-460-692-0206</t>
  </si>
  <si>
    <t>Valerieton</t>
  </si>
  <si>
    <t>P3184</t>
  </si>
  <si>
    <t>Jose Rowland</t>
  </si>
  <si>
    <t>Lauren Russell</t>
  </si>
  <si>
    <t>marshallpatricia@cochran.org</t>
  </si>
  <si>
    <t>625.293.3395x796</t>
  </si>
  <si>
    <t>New Lee</t>
  </si>
  <si>
    <t>P8612</t>
  </si>
  <si>
    <t>Shelly Ward</t>
  </si>
  <si>
    <t>Amber Lawrence</t>
  </si>
  <si>
    <t>thompsondeborah@gmail.com</t>
  </si>
  <si>
    <t>(585)209-0696x89176</t>
  </si>
  <si>
    <t>Swaziland</t>
  </si>
  <si>
    <t>Harveytown</t>
  </si>
  <si>
    <t>P9702</t>
  </si>
  <si>
    <t>Jay Riggs</t>
  </si>
  <si>
    <t>Alexa Nelson</t>
  </si>
  <si>
    <t>chuffman@lopez-cooke.biz</t>
  </si>
  <si>
    <t>067-454-6172x7283</t>
  </si>
  <si>
    <t>Cuba</t>
  </si>
  <si>
    <t>New Robertmouth</t>
  </si>
  <si>
    <t>P6198</t>
  </si>
  <si>
    <t>William Blankenship</t>
  </si>
  <si>
    <t>Emily Farmer</t>
  </si>
  <si>
    <t>patricia61@gmail.com</t>
  </si>
  <si>
    <t>841-969-4263x1293</t>
  </si>
  <si>
    <t>Bakerfort</t>
  </si>
  <si>
    <t>P8251</t>
  </si>
  <si>
    <t>Dennis Soto</t>
  </si>
  <si>
    <t>Janice Blackwell</t>
  </si>
  <si>
    <t>robertfarmer@bender-spencer.info</t>
  </si>
  <si>
    <t>014.382.8123x85012</t>
  </si>
  <si>
    <t>Sweden</t>
  </si>
  <si>
    <t>Christophertown</t>
  </si>
  <si>
    <t>P9270</t>
  </si>
  <si>
    <t>Deanna Ward</t>
  </si>
  <si>
    <t>Brent Morris</t>
  </si>
  <si>
    <t>dbenjamin@barron-noble.net</t>
  </si>
  <si>
    <t>Vietnam</t>
  </si>
  <si>
    <t>Kaylaview</t>
  </si>
  <si>
    <t>P7991</t>
  </si>
  <si>
    <t>Dr. Douglas Dean</t>
  </si>
  <si>
    <t>Rodney Harris</t>
  </si>
  <si>
    <t>sarah81@allen.org</t>
  </si>
  <si>
    <t>Laurashire</t>
  </si>
  <si>
    <t>P9976</t>
  </si>
  <si>
    <t>Jessica Schmidt</t>
  </si>
  <si>
    <t>Kathleen Rivera</t>
  </si>
  <si>
    <t>langdennis@gmail.com</t>
  </si>
  <si>
    <t>+1-171-459-0395x82890</t>
  </si>
  <si>
    <t>P8305</t>
  </si>
  <si>
    <t>Sharon Davis</t>
  </si>
  <si>
    <t>Peggy Miller</t>
  </si>
  <si>
    <t>jamesthomas@williamson.com</t>
  </si>
  <si>
    <t>+1-507-967-9215x95146</t>
  </si>
  <si>
    <t>New Anthonyview</t>
  </si>
  <si>
    <t>P3607</t>
  </si>
  <si>
    <t>Brandon Martinez</t>
  </si>
  <si>
    <t>Amy Taylor</t>
  </si>
  <si>
    <t>sandovaljames@hall.com</t>
  </si>
  <si>
    <t>(465)685-5192x72722</t>
  </si>
  <si>
    <t>Theresamouth</t>
  </si>
  <si>
    <t>P8777</t>
  </si>
  <si>
    <t>James Johnson</t>
  </si>
  <si>
    <t>Adrienne Lawrence</t>
  </si>
  <si>
    <t>lydia13@white.com</t>
  </si>
  <si>
    <t>001-467-884-4988x194</t>
  </si>
  <si>
    <t>Burnsborough</t>
  </si>
  <si>
    <t>P8373</t>
  </si>
  <si>
    <t>Donald Carter</t>
  </si>
  <si>
    <t>Brenda Davidson</t>
  </si>
  <si>
    <t>briannagilbert@hotmail.com</t>
  </si>
  <si>
    <t>(344)235-2238</t>
  </si>
  <si>
    <t>Ryanport</t>
  </si>
  <si>
    <t>P5246</t>
  </si>
  <si>
    <t>Christina Martinez</t>
  </si>
  <si>
    <t>Joan Henry</t>
  </si>
  <si>
    <t>xpayne@mcknight.info</t>
  </si>
  <si>
    <t>001-228-952-4707x028</t>
  </si>
  <si>
    <t>East Charleshaven</t>
  </si>
  <si>
    <t>P5050</t>
  </si>
  <si>
    <t>Andrea Lloyd</t>
  </si>
  <si>
    <t>Jacqueline Thompson</t>
  </si>
  <si>
    <t>scott49@gmail.com</t>
  </si>
  <si>
    <t>001-985-326-5605</t>
  </si>
  <si>
    <t>P5543</t>
  </si>
  <si>
    <t>Ian Brown</t>
  </si>
  <si>
    <t>Robert Obrien</t>
  </si>
  <si>
    <t>longsarah@thomas.com</t>
  </si>
  <si>
    <t>001-751-021-9075x1967</t>
  </si>
  <si>
    <t>Garrettland</t>
  </si>
  <si>
    <t>P9540</t>
  </si>
  <si>
    <t>Holly Hayes</t>
  </si>
  <si>
    <t>jaimehenry@hall-smith.com</t>
  </si>
  <si>
    <t>(427)235-0141x669</t>
  </si>
  <si>
    <t>Ukraine</t>
  </si>
  <si>
    <t>Port Bryanfurt</t>
  </si>
  <si>
    <t>P8939</t>
  </si>
  <si>
    <t>Kimberly Vazquez</t>
  </si>
  <si>
    <t>Natasha Thornton MD</t>
  </si>
  <si>
    <t>nicholas66@yahoo.com</t>
  </si>
  <si>
    <t>+1-585-804-6624x488</t>
  </si>
  <si>
    <t>P4919</t>
  </si>
  <si>
    <t>Joseph Turner</t>
  </si>
  <si>
    <t>Lucas Velez DDS</t>
  </si>
  <si>
    <t>mjackson@gmail.com</t>
  </si>
  <si>
    <t>(347)785-4351</t>
  </si>
  <si>
    <t>Ryanville</t>
  </si>
  <si>
    <t>P5499</t>
  </si>
  <si>
    <t>Aaron Riley</t>
  </si>
  <si>
    <t>Antonio Jones</t>
  </si>
  <si>
    <t>fullermanuel@hotmail.com</t>
  </si>
  <si>
    <t>068-242-9678</t>
  </si>
  <si>
    <t>New Gregory</t>
  </si>
  <si>
    <t>P8206</t>
  </si>
  <si>
    <t>Carrie Kennedy</t>
  </si>
  <si>
    <t>Eric Mitchell</t>
  </si>
  <si>
    <t>david13@hotmail.com</t>
  </si>
  <si>
    <t>001-852-156-9565</t>
  </si>
  <si>
    <t>Williamsfort</t>
  </si>
  <si>
    <t>P2269</t>
  </si>
  <si>
    <t>Amber Hernandez</t>
  </si>
  <si>
    <t>Andrea Valenzuela</t>
  </si>
  <si>
    <t>nancypeters@lewis.com</t>
  </si>
  <si>
    <t>646.672.4334</t>
  </si>
  <si>
    <t>New Kimview</t>
  </si>
  <si>
    <t>P5681</t>
  </si>
  <si>
    <t>Corey Jacobson</t>
  </si>
  <si>
    <t>Shannon Paul</t>
  </si>
  <si>
    <t>brittneyrodriguez@gmail.com</t>
  </si>
  <si>
    <t>+1-249-917-8393x058</t>
  </si>
  <si>
    <t>South Wayne</t>
  </si>
  <si>
    <t>P4841</t>
  </si>
  <si>
    <t>Kristin Gonzalez</t>
  </si>
  <si>
    <t>Marissa Hodge</t>
  </si>
  <si>
    <t>malloryharris@yahoo.com</t>
  </si>
  <si>
    <t>(906)395-6668</t>
  </si>
  <si>
    <t>Port Karenmouth</t>
  </si>
  <si>
    <t>P5451</t>
  </si>
  <si>
    <t>Samantha Wilson</t>
  </si>
  <si>
    <t>Gilbert Phillips</t>
  </si>
  <si>
    <t>pamela50@yahoo.com</t>
  </si>
  <si>
    <t>724.533.0955</t>
  </si>
  <si>
    <t>Wheelerburgh</t>
  </si>
  <si>
    <t>P6502</t>
  </si>
  <si>
    <t>Wendy Hendricks</t>
  </si>
  <si>
    <t>Mrs. Amber Mcguire MD</t>
  </si>
  <si>
    <t>kelseysmith@hotmail.com</t>
  </si>
  <si>
    <t>270.002.9949</t>
  </si>
  <si>
    <t>Stephenmouth</t>
  </si>
  <si>
    <t>P6238</t>
  </si>
  <si>
    <t>Angel Boyle</t>
  </si>
  <si>
    <t>Regina Williams</t>
  </si>
  <si>
    <t>qhughes@pittman-weber.com</t>
  </si>
  <si>
    <t>(038)782-2256</t>
  </si>
  <si>
    <t>North Christopherchester</t>
  </si>
  <si>
    <t>P9849</t>
  </si>
  <si>
    <t>Thomas Lowery</t>
  </si>
  <si>
    <t>David Becker</t>
  </si>
  <si>
    <t>pattersonshawn@mckenzie.biz</t>
  </si>
  <si>
    <t>001-723-084-1170x1201</t>
  </si>
  <si>
    <t>Leslieview</t>
  </si>
  <si>
    <t>P2320</t>
  </si>
  <si>
    <t>Nancy Allen</t>
  </si>
  <si>
    <t>Kristen Patterson</t>
  </si>
  <si>
    <t>russelljasmine@hotmail.com</t>
  </si>
  <si>
    <t>832-191-9948</t>
  </si>
  <si>
    <t>Galvanstad</t>
  </si>
  <si>
    <t>P3267</t>
  </si>
  <si>
    <t>Deborah Wood</t>
  </si>
  <si>
    <t>Andrew Jones</t>
  </si>
  <si>
    <t>khayden@gmail.com</t>
  </si>
  <si>
    <t>080.610.0236x3273</t>
  </si>
  <si>
    <t>North Kristen</t>
  </si>
  <si>
    <t>P3471</t>
  </si>
  <si>
    <t>Shane Perry</t>
  </si>
  <si>
    <t>Bailey Mason</t>
  </si>
  <si>
    <t>karencampbell@hotmail.com</t>
  </si>
  <si>
    <t>244-104-4153x77691</t>
  </si>
  <si>
    <t>Bermuda</t>
  </si>
  <si>
    <t>West Dianamouth</t>
  </si>
  <si>
    <t>P4788</t>
  </si>
  <si>
    <t>Michael Lopez</t>
  </si>
  <si>
    <t>Jennifer Adams</t>
  </si>
  <si>
    <t>brandon27@hamilton.info</t>
  </si>
  <si>
    <t>001-664-934-7322x58378</t>
  </si>
  <si>
    <t>Bahamas</t>
  </si>
  <si>
    <t>Lake Michael</t>
  </si>
  <si>
    <t>P7275</t>
  </si>
  <si>
    <t>Matthew Buckley</t>
  </si>
  <si>
    <t>Janet Carroll</t>
  </si>
  <si>
    <t>yolandawalters@bauer.biz</t>
  </si>
  <si>
    <t>516.037.2267x77532</t>
  </si>
  <si>
    <t>Lake Adamfurt</t>
  </si>
  <si>
    <t>P3503</t>
  </si>
  <si>
    <t>Jessica Barber</t>
  </si>
  <si>
    <t>David Oneal</t>
  </si>
  <si>
    <t>schwartzmichele@yahoo.com</t>
  </si>
  <si>
    <t>+1-208-189-0259x73537</t>
  </si>
  <si>
    <t>Port Emilyfort</t>
  </si>
  <si>
    <t>P4505</t>
  </si>
  <si>
    <t>Amber Juarez</t>
  </si>
  <si>
    <t>Robert Garcia</t>
  </si>
  <si>
    <t>ygomez@duncan.com</t>
  </si>
  <si>
    <t>049-475-8293</t>
  </si>
  <si>
    <t>Nicholsland</t>
  </si>
  <si>
    <t>P2052</t>
  </si>
  <si>
    <t>Regina Brown</t>
  </si>
  <si>
    <t>Rebecca Harris</t>
  </si>
  <si>
    <t>morgancrawford@hammond.biz</t>
  </si>
  <si>
    <t>001-385-789-5054x41822</t>
  </si>
  <si>
    <t>Port Jessicamouth</t>
  </si>
  <si>
    <t>P7797</t>
  </si>
  <si>
    <t>Brianna Powell</t>
  </si>
  <si>
    <t>Jesus Burgess</t>
  </si>
  <si>
    <t>ssmith@simmons.org</t>
  </si>
  <si>
    <t>698.966.2290x48707</t>
  </si>
  <si>
    <t>Christianland</t>
  </si>
  <si>
    <t>P7678</t>
  </si>
  <si>
    <t>Ashley Bauer</t>
  </si>
  <si>
    <t>Heather Alexander</t>
  </si>
  <si>
    <t>pattonkimberly@dodson.com</t>
  </si>
  <si>
    <t>(885)830-3638</t>
  </si>
  <si>
    <t>Port Nataliefurt</t>
  </si>
  <si>
    <t>P6421</t>
  </si>
  <si>
    <t>Ralph Singleton</t>
  </si>
  <si>
    <t>Patrick Peterson</t>
  </si>
  <si>
    <t>kellikim@davies.net</t>
  </si>
  <si>
    <t>888.973.1933</t>
  </si>
  <si>
    <t>North Annatown</t>
  </si>
  <si>
    <t>P9890</t>
  </si>
  <si>
    <t>Isabella Davis</t>
  </si>
  <si>
    <t>Heather Fitzpatrick</t>
  </si>
  <si>
    <t>natashajohnson@yahoo.com</t>
  </si>
  <si>
    <t>768.662.6677</t>
  </si>
  <si>
    <t>Bosnia and Herzegovina</t>
  </si>
  <si>
    <t>Michealland</t>
  </si>
  <si>
    <t>P8633</t>
  </si>
  <si>
    <t>Emily Austin</t>
  </si>
  <si>
    <t>Kimberly Miller</t>
  </si>
  <si>
    <t>brenda17@yahoo.com</t>
  </si>
  <si>
    <t>286-562-3529x43349</t>
  </si>
  <si>
    <t>Schmidthaven</t>
  </si>
  <si>
    <t>P7812</t>
  </si>
  <si>
    <t>Bradley Zimmerman</t>
  </si>
  <si>
    <t>Michael Hughes</t>
  </si>
  <si>
    <t>kelly77@yahoo.com</t>
  </si>
  <si>
    <t>001-010-532-1268x191</t>
  </si>
  <si>
    <t>Fritzstad</t>
  </si>
  <si>
    <t>P2020</t>
  </si>
  <si>
    <t>Johnathan Hawkins</t>
  </si>
  <si>
    <t>Bradley Krueger</t>
  </si>
  <si>
    <t>paulchristopher@gmail.com</t>
  </si>
  <si>
    <t>+1-025-513-2038x0164</t>
  </si>
  <si>
    <t>East Ronnie</t>
  </si>
  <si>
    <t>P4388</t>
  </si>
  <si>
    <t>Donna Landry MD</t>
  </si>
  <si>
    <t>Daniel Rice</t>
  </si>
  <si>
    <t>thomasjohn@hotmail.com</t>
  </si>
  <si>
    <t>+1-098-076-4016x30354</t>
  </si>
  <si>
    <t>Macedonia</t>
  </si>
  <si>
    <t>Leeshire</t>
  </si>
  <si>
    <t>P7883</t>
  </si>
  <si>
    <t>Justin Willis</t>
  </si>
  <si>
    <t>Tammy White</t>
  </si>
  <si>
    <t>tandrews@campbell.com</t>
  </si>
  <si>
    <t>286.134.8696x5845</t>
  </si>
  <si>
    <t>East Justinton</t>
  </si>
  <si>
    <t>P7381</t>
  </si>
  <si>
    <t>Erin Neal</t>
  </si>
  <si>
    <t>Connor George</t>
  </si>
  <si>
    <t>simpsoncynthia@hotmail.com</t>
  </si>
  <si>
    <t>976-635-9201x261</t>
  </si>
  <si>
    <t>New Nancy</t>
  </si>
  <si>
    <t>P1320</t>
  </si>
  <si>
    <t>Christy Roth</t>
  </si>
  <si>
    <t>Sandra Palmer</t>
  </si>
  <si>
    <t>uscott@hotmail.com</t>
  </si>
  <si>
    <t>Lake Davidville</t>
  </si>
  <si>
    <t>P7232</t>
  </si>
  <si>
    <t>Debbie Peterson</t>
  </si>
  <si>
    <t>Jon Mathews</t>
  </si>
  <si>
    <t>frederick78@gmail.com</t>
  </si>
  <si>
    <t>603.283.7509</t>
  </si>
  <si>
    <t>Bendertown</t>
  </si>
  <si>
    <t>P8814</t>
  </si>
  <si>
    <t>Jason Cook</t>
  </si>
  <si>
    <t>Wendy Jackson</t>
  </si>
  <si>
    <t>seanmueller@hotmail.com</t>
  </si>
  <si>
    <t>933-599-2771x26164</t>
  </si>
  <si>
    <t>North Christophermouth</t>
  </si>
  <si>
    <t>P1096</t>
  </si>
  <si>
    <t>Lisa Butler</t>
  </si>
  <si>
    <t>Erik Allison</t>
  </si>
  <si>
    <t>ashley18@yahoo.com</t>
  </si>
  <si>
    <t>001-512-361-3968x15752</t>
  </si>
  <si>
    <t>Beverlyhaven</t>
  </si>
  <si>
    <t>P6763</t>
  </si>
  <si>
    <t>Cory Terry</t>
  </si>
  <si>
    <t>Mario Wells</t>
  </si>
  <si>
    <t>danielleryan@huerta-alvarez.com</t>
  </si>
  <si>
    <t>South Charles</t>
  </si>
  <si>
    <t>P5892</t>
  </si>
  <si>
    <t>Beverly Villarreal</t>
  </si>
  <si>
    <t>James Cooper</t>
  </si>
  <si>
    <t>olsonpriscilla@hotmail.com</t>
  </si>
  <si>
    <t>(971)276-2083</t>
  </si>
  <si>
    <t>New Michaelbury</t>
  </si>
  <si>
    <t>P7389</t>
  </si>
  <si>
    <t>Jessica Green</t>
  </si>
  <si>
    <t>Joshua Bryant</t>
  </si>
  <si>
    <t>lball@compton-atkins.com</t>
  </si>
  <si>
    <t>929-923-8348</t>
  </si>
  <si>
    <t>East Keith</t>
  </si>
  <si>
    <t>P7865</t>
  </si>
  <si>
    <t>Timothy Kim</t>
  </si>
  <si>
    <t>Robert Cunningham</t>
  </si>
  <si>
    <t>jeremy12@yahoo.com</t>
  </si>
  <si>
    <t>379.209.5855x69433</t>
  </si>
  <si>
    <t>Port Mary</t>
  </si>
  <si>
    <t>P9818</t>
  </si>
  <si>
    <t>Hannah Gilbert</t>
  </si>
  <si>
    <t>Michael Kelly</t>
  </si>
  <si>
    <t>ccurtis@gmail.com</t>
  </si>
  <si>
    <t>+1-488-697-4776x701</t>
  </si>
  <si>
    <t>Port Ianstad</t>
  </si>
  <si>
    <t>P9947</t>
  </si>
  <si>
    <t>Jose Curtis</t>
  </si>
  <si>
    <t>Heidi Rose</t>
  </si>
  <si>
    <t>morganflynn@jones-whitney.info</t>
  </si>
  <si>
    <t>Michaelbury</t>
  </si>
  <si>
    <t>P4613</t>
  </si>
  <si>
    <t>Michelle Pittman</t>
  </si>
  <si>
    <t>Natasha Sullivan</t>
  </si>
  <si>
    <t>christianjessica@yahoo.com</t>
  </si>
  <si>
    <t>(054)210-2427x963</t>
  </si>
  <si>
    <t>Port Loretta</t>
  </si>
  <si>
    <t>P8999</t>
  </si>
  <si>
    <t>Melissa Bishop</t>
  </si>
  <si>
    <t>Lance Perry</t>
  </si>
  <si>
    <t>delgadomark@hotmail.com</t>
  </si>
  <si>
    <t>001-918-906-3591x43202</t>
  </si>
  <si>
    <t>Mooreberg</t>
  </si>
  <si>
    <t>P4595</t>
  </si>
  <si>
    <t>Mrs. Kerry Gallegos</t>
  </si>
  <si>
    <t>Adam Carlson</t>
  </si>
  <si>
    <t>barbara74@anderson-bailey.org</t>
  </si>
  <si>
    <t>527-870-6480x167</t>
  </si>
  <si>
    <t>New Mark</t>
  </si>
  <si>
    <t>P5471</t>
  </si>
  <si>
    <t>Timothy Morgan</t>
  </si>
  <si>
    <t>Denise Marks</t>
  </si>
  <si>
    <t>enguyen@hotmail.com</t>
  </si>
  <si>
    <t>+1-343-184-2409x06032</t>
  </si>
  <si>
    <t>North Jonathan</t>
  </si>
  <si>
    <t>P8140</t>
  </si>
  <si>
    <t>Ashlee Lewis</t>
  </si>
  <si>
    <t>Christopher Klein</t>
  </si>
  <si>
    <t>diazjanet@hotmail.com</t>
  </si>
  <si>
    <t>263.133.0216x7070</t>
  </si>
  <si>
    <t>East Ellenborough</t>
  </si>
  <si>
    <t>Taylor Barnett</t>
  </si>
  <si>
    <t>James Morales</t>
  </si>
  <si>
    <t>matabryan@hopkins.com</t>
  </si>
  <si>
    <t>+1-546-610-1391x63128</t>
  </si>
  <si>
    <t>Sandersstad</t>
  </si>
  <si>
    <t>P1475</t>
  </si>
  <si>
    <t>Richard Lee</t>
  </si>
  <si>
    <t>Rose Smith PhD</t>
  </si>
  <si>
    <t>mgardner@hotmail.com</t>
  </si>
  <si>
    <t>Robertburgh</t>
  </si>
  <si>
    <t>P7371</t>
  </si>
  <si>
    <t>Cheyenne Rodriguez</t>
  </si>
  <si>
    <t>Jennifer Levine</t>
  </si>
  <si>
    <t>gloria15@barker.com</t>
  </si>
  <si>
    <t>001-304-181-4183x05360</t>
  </si>
  <si>
    <t>North Amber</t>
  </si>
  <si>
    <t>P6507</t>
  </si>
  <si>
    <t>Ashley Harrison</t>
  </si>
  <si>
    <t>William Eaton</t>
  </si>
  <si>
    <t>kmartin@yahoo.com</t>
  </si>
  <si>
    <t>092-448-0441x049</t>
  </si>
  <si>
    <t>P7624</t>
  </si>
  <si>
    <t>Jonathan Harris</t>
  </si>
  <si>
    <t>Dawn Bennett</t>
  </si>
  <si>
    <t>muellerjeffrey@marquez.net</t>
  </si>
  <si>
    <t>001-478-705-7368x4635</t>
  </si>
  <si>
    <t>Port Julieside</t>
  </si>
  <si>
    <t>P3704</t>
  </si>
  <si>
    <t>Rachel Raymond</t>
  </si>
  <si>
    <t>Joseph Hudson</t>
  </si>
  <si>
    <t>barrybrittney@yahoo.com</t>
  </si>
  <si>
    <t>(529)997-8981x506</t>
  </si>
  <si>
    <t>West Ronaldshire</t>
  </si>
  <si>
    <t>P8657</t>
  </si>
  <si>
    <t>Susan Rodriguez</t>
  </si>
  <si>
    <t>Ann Glenn</t>
  </si>
  <si>
    <t>tmoore@yahoo.com</t>
  </si>
  <si>
    <t>757-767-0894x273</t>
  </si>
  <si>
    <t>Lake Stephen</t>
  </si>
  <si>
    <t>P3091</t>
  </si>
  <si>
    <t>Sherry Hooper MD</t>
  </si>
  <si>
    <t>Dave Smith</t>
  </si>
  <si>
    <t>justin21@turner.com</t>
  </si>
  <si>
    <t>451-008-2405</t>
  </si>
  <si>
    <t>Christophermouth</t>
  </si>
  <si>
    <t>Kenneth Chaney</t>
  </si>
  <si>
    <t>Crystal Craig</t>
  </si>
  <si>
    <t>garciamiranda@yahoo.com</t>
  </si>
  <si>
    <t>001-193-442-5284x4902</t>
  </si>
  <si>
    <t>West Christopher</t>
  </si>
  <si>
    <t>P1441</t>
  </si>
  <si>
    <t>Tracy Frye</t>
  </si>
  <si>
    <t>Stephanie Pearson</t>
  </si>
  <si>
    <t>roberta73@hotmail.com</t>
  </si>
  <si>
    <t>990.844.1145x09212</t>
  </si>
  <si>
    <t>Port Bradleyport</t>
  </si>
  <si>
    <t>P7455</t>
  </si>
  <si>
    <t>Lisa Callahan</t>
  </si>
  <si>
    <t>Eugene King</t>
  </si>
  <si>
    <t>smartin@gmail.com</t>
  </si>
  <si>
    <t>+1-216-516-3352x9422</t>
  </si>
  <si>
    <t>North Maria</t>
  </si>
  <si>
    <t>P1444</t>
  </si>
  <si>
    <t>Carmen Thomas</t>
  </si>
  <si>
    <t>James Park</t>
  </si>
  <si>
    <t>westchristopher@johnson.info</t>
  </si>
  <si>
    <t>East Madison</t>
  </si>
  <si>
    <t>P2375</t>
  </si>
  <si>
    <t>Cody Lee</t>
  </si>
  <si>
    <t>Michelle Kim</t>
  </si>
  <si>
    <t>vincent52@martinez.biz</t>
  </si>
  <si>
    <t>Patrickville</t>
  </si>
  <si>
    <t>P8022</t>
  </si>
  <si>
    <t>Marco Morse</t>
  </si>
  <si>
    <t>Christopher Williams</t>
  </si>
  <si>
    <t>melissa44@duran.com</t>
  </si>
  <si>
    <t>487-083-4494</t>
  </si>
  <si>
    <t>Brucemouth</t>
  </si>
  <si>
    <t>P3223</t>
  </si>
  <si>
    <t>Carmen Wise</t>
  </si>
  <si>
    <t>Anthony Gonzalez</t>
  </si>
  <si>
    <t>brianfernandez@rangel-short.net</t>
  </si>
  <si>
    <t>536.454.3108</t>
  </si>
  <si>
    <t>Argentina</t>
  </si>
  <si>
    <t>Fitzgeraldburgh</t>
  </si>
  <si>
    <t>P8564</t>
  </si>
  <si>
    <t>James Garcia</t>
  </si>
  <si>
    <t>Matthew Hill</t>
  </si>
  <si>
    <t>mary20@vaughan-henderson.biz</t>
  </si>
  <si>
    <t>(475)118-7373x1629</t>
  </si>
  <si>
    <t>Port Wendy</t>
  </si>
  <si>
    <t>P3977</t>
  </si>
  <si>
    <t>Sarah Williams</t>
  </si>
  <si>
    <t>Louis Austin</t>
  </si>
  <si>
    <t>john06@gmail.com</t>
  </si>
  <si>
    <t>108-423-5188</t>
  </si>
  <si>
    <t>West Amanda</t>
  </si>
  <si>
    <t>P1823</t>
  </si>
  <si>
    <t>Laurie Ortiz DDS</t>
  </si>
  <si>
    <t>Tracy Sherman</t>
  </si>
  <si>
    <t>richardpatton@hotmail.com</t>
  </si>
  <si>
    <t>(731)087-6872x552</t>
  </si>
  <si>
    <t>Brazil</t>
  </si>
  <si>
    <t>Perezshire</t>
  </si>
  <si>
    <t>P5262</t>
  </si>
  <si>
    <t>Luis Murphy</t>
  </si>
  <si>
    <t>Shawn Strickland</t>
  </si>
  <si>
    <t>davisjulie@lara.com</t>
  </si>
  <si>
    <t>449.964.6758</t>
  </si>
  <si>
    <t>Markborough</t>
  </si>
  <si>
    <t>Katherine Mclaughlin</t>
  </si>
  <si>
    <t>Angelica Bean</t>
  </si>
  <si>
    <t>rosecook@cervantes.com</t>
  </si>
  <si>
    <t>(557)344-2753x332</t>
  </si>
  <si>
    <t>Pitcairn Islands</t>
  </si>
  <si>
    <t>New Gregorybury</t>
  </si>
  <si>
    <t>P6363</t>
  </si>
  <si>
    <t>Kyle Castaneda</t>
  </si>
  <si>
    <t>Emily Cummings</t>
  </si>
  <si>
    <t>xwade@nichols-allen.com</t>
  </si>
  <si>
    <t>010-650-3006x4325</t>
  </si>
  <si>
    <t>Bhutan</t>
  </si>
  <si>
    <t>Juliestad</t>
  </si>
  <si>
    <t>P4467</t>
  </si>
  <si>
    <t>Maria Mitchell</t>
  </si>
  <si>
    <t>Christina Guerrero</t>
  </si>
  <si>
    <t>ohall@bryant-smith.com</t>
  </si>
  <si>
    <t>(513)420-1374x4787</t>
  </si>
  <si>
    <t>Andrewfort</t>
  </si>
  <si>
    <t>P8449</t>
  </si>
  <si>
    <t>Mary Williams</t>
  </si>
  <si>
    <t>Ashley Coleman</t>
  </si>
  <si>
    <t>robert77@howe.com</t>
  </si>
  <si>
    <t>+1-477-103-6899x6677</t>
  </si>
  <si>
    <t>Williamschester</t>
  </si>
  <si>
    <t>P6355</t>
  </si>
  <si>
    <t>Wayne Smith</t>
  </si>
  <si>
    <t>Rachel Ruiz</t>
  </si>
  <si>
    <t>cathygates@yahoo.com</t>
  </si>
  <si>
    <t>787-781-3121</t>
  </si>
  <si>
    <t>Czech Republic</t>
  </si>
  <si>
    <t>Gonzalezport</t>
  </si>
  <si>
    <t>P6529</t>
  </si>
  <si>
    <t>Tracy Michael</t>
  </si>
  <si>
    <t>Jerry West</t>
  </si>
  <si>
    <t>sherrybautista@hotmail.com</t>
  </si>
  <si>
    <t>(861)175-4762x84564</t>
  </si>
  <si>
    <t>New Susanberg</t>
  </si>
  <si>
    <t>Laura Knight</t>
  </si>
  <si>
    <t>Christopher Reyes</t>
  </si>
  <si>
    <t>donnawhite@gonzalez.com</t>
  </si>
  <si>
    <t>(282)167-0667x380</t>
  </si>
  <si>
    <t>Larsonland</t>
  </si>
  <si>
    <t>P5558</t>
  </si>
  <si>
    <t>Joseph Calderon</t>
  </si>
  <si>
    <t>Gabrielle Moyer</t>
  </si>
  <si>
    <t>perezchristine@gmail.com</t>
  </si>
  <si>
    <t>(422)203-2504</t>
  </si>
  <si>
    <t>Port Melissahaven</t>
  </si>
  <si>
    <t>P7906</t>
  </si>
  <si>
    <t>Susan Keller</t>
  </si>
  <si>
    <t>Victor Yang</t>
  </si>
  <si>
    <t>darrengreen@yahoo.com</t>
  </si>
  <si>
    <t>001-374-852-4706</t>
  </si>
  <si>
    <t>Marshall Islands</t>
  </si>
  <si>
    <t>Adamview</t>
  </si>
  <si>
    <t>P5133</t>
  </si>
  <si>
    <t>Robert Jones</t>
  </si>
  <si>
    <t>David Brown</t>
  </si>
  <si>
    <t>fblack@yahoo.com</t>
  </si>
  <si>
    <t>445.028.5280</t>
  </si>
  <si>
    <t>Chad</t>
  </si>
  <si>
    <t>Kiddport</t>
  </si>
  <si>
    <t>P2341</t>
  </si>
  <si>
    <t>Jessica Nichols</t>
  </si>
  <si>
    <t>Dr. Mary Hanna MD</t>
  </si>
  <si>
    <t>lisamorrison@johnson.com</t>
  </si>
  <si>
    <t>001-254-243-6468</t>
  </si>
  <si>
    <t>South Louis</t>
  </si>
  <si>
    <t>P8705</t>
  </si>
  <si>
    <t>Amber Lopez</t>
  </si>
  <si>
    <t>Eric Fisher</t>
  </si>
  <si>
    <t>hpeterson@james.com</t>
  </si>
  <si>
    <t>133.878.0678</t>
  </si>
  <si>
    <t>Karafurt</t>
  </si>
  <si>
    <t>P1317</t>
  </si>
  <si>
    <t>Kimberly Brown</t>
  </si>
  <si>
    <t>Jeffery Baker</t>
  </si>
  <si>
    <t>bradleyrichardson@hotmail.com</t>
  </si>
  <si>
    <t>Webbburgh</t>
  </si>
  <si>
    <t>Maria Fields MD</t>
  </si>
  <si>
    <t>Dawn George</t>
  </si>
  <si>
    <t>floresjason@yahoo.com</t>
  </si>
  <si>
    <t>966.088.5657</t>
  </si>
  <si>
    <t>Central African Republic</t>
  </si>
  <si>
    <t>East Angeltown</t>
  </si>
  <si>
    <t>P1853</t>
  </si>
  <si>
    <t>Devin Mills</t>
  </si>
  <si>
    <t>Kimberly Garcia</t>
  </si>
  <si>
    <t>wparrish@stone-martin.net</t>
  </si>
  <si>
    <t>648-491-1897</t>
  </si>
  <si>
    <t>South Timothychester</t>
  </si>
  <si>
    <t>P6733</t>
  </si>
  <si>
    <t>Troy Hall</t>
  </si>
  <si>
    <t>Rebecca Rice</t>
  </si>
  <si>
    <t>gutierrezchristopher@wells.net</t>
  </si>
  <si>
    <t>+1-693-782-6474x365</t>
  </si>
  <si>
    <t>Norrisport</t>
  </si>
  <si>
    <t>P4673</t>
  </si>
  <si>
    <t>Melissa Callahan</t>
  </si>
  <si>
    <t>Brian Williams</t>
  </si>
  <si>
    <t>michaelcook@turner.com</t>
  </si>
  <si>
    <t>New Christopherbury</t>
  </si>
  <si>
    <t>P2124</t>
  </si>
  <si>
    <t>Mr. Jeremy Carey Jr.</t>
  </si>
  <si>
    <t>Leslie Hendricks</t>
  </si>
  <si>
    <t>tracey80@cooper-chan.com</t>
  </si>
  <si>
    <t>880.999.9628</t>
  </si>
  <si>
    <t>Juliefort</t>
  </si>
  <si>
    <t>P1659</t>
  </si>
  <si>
    <t>Felicia Collins</t>
  </si>
  <si>
    <t>Penny Murray</t>
  </si>
  <si>
    <t>jennifer87@martin.info</t>
  </si>
  <si>
    <t>001-977-606-9544</t>
  </si>
  <si>
    <t>Lao People's Democratic Republic</t>
  </si>
  <si>
    <t>Thomasberg</t>
  </si>
  <si>
    <t>P1508</t>
  </si>
  <si>
    <t>Morgan Hall</t>
  </si>
  <si>
    <t>Donna Sosa</t>
  </si>
  <si>
    <t>nancy91@jones.info</t>
  </si>
  <si>
    <t>724-185-9526</t>
  </si>
  <si>
    <t>Joshuaport</t>
  </si>
  <si>
    <t>P5051</t>
  </si>
  <si>
    <t>Mckenzie Velez</t>
  </si>
  <si>
    <t>Sonya Mcdowell</t>
  </si>
  <si>
    <t>nielsenrachel@yahoo.com</t>
  </si>
  <si>
    <t>(711)457-7558</t>
  </si>
  <si>
    <t>Ramireztown</t>
  </si>
  <si>
    <t>P4266</t>
  </si>
  <si>
    <t>Julia Ruiz</t>
  </si>
  <si>
    <t>Dawn Russell DVM</t>
  </si>
  <si>
    <t>pearsonmichael@clark.biz</t>
  </si>
  <si>
    <t>(492)176-2313x089</t>
  </si>
  <si>
    <t>East Daniel</t>
  </si>
  <si>
    <t>P1333</t>
  </si>
  <si>
    <t>Michael Watkins</t>
  </si>
  <si>
    <t>usawyer@rivas-stone.com</t>
  </si>
  <si>
    <t>(945)341-6676x886</t>
  </si>
  <si>
    <t>Taylormouth</t>
  </si>
  <si>
    <t>P3496</t>
  </si>
  <si>
    <t>Robert Rogers</t>
  </si>
  <si>
    <t>Steven Collins</t>
  </si>
  <si>
    <t>asmall@gmail.com</t>
  </si>
  <si>
    <t>New Annette</t>
  </si>
  <si>
    <t>P4908</t>
  </si>
  <si>
    <t>Rhonda Morse</t>
  </si>
  <si>
    <t>igarcia@yahoo.com</t>
  </si>
  <si>
    <t>912-737-5961x8491</t>
  </si>
  <si>
    <t>Lake Joseph</t>
  </si>
  <si>
    <t>P3068</t>
  </si>
  <si>
    <t>Corey Boyd</t>
  </si>
  <si>
    <t>Ethan Chandler</t>
  </si>
  <si>
    <t>kennedyterri@hotmail.com</t>
  </si>
  <si>
    <t>001-906-024-6436x9496</t>
  </si>
  <si>
    <t>P8758</t>
  </si>
  <si>
    <t>John Peterson</t>
  </si>
  <si>
    <t>Adam Lee</t>
  </si>
  <si>
    <t>natalieadkins@yahoo.com</t>
  </si>
  <si>
    <t>(871)928-3816x1295</t>
  </si>
  <si>
    <t>Jaychester</t>
  </si>
  <si>
    <t>P2874</t>
  </si>
  <si>
    <t>Shawn Anderson</t>
  </si>
  <si>
    <t>Lindsey Barton</t>
  </si>
  <si>
    <t>hmorgan@martinez.info</t>
  </si>
  <si>
    <t>086.375.7912x08007</t>
  </si>
  <si>
    <t>Seanshire</t>
  </si>
  <si>
    <t>P4571</t>
  </si>
  <si>
    <t>Matthew Stone</t>
  </si>
  <si>
    <t>Nicholas Mitchell</t>
  </si>
  <si>
    <t>erin76@yahoo.com</t>
  </si>
  <si>
    <t>+1-847-395-6225x055</t>
  </si>
  <si>
    <t>Johntown</t>
  </si>
  <si>
    <t>P8619</t>
  </si>
  <si>
    <t>Mitchell Steele</t>
  </si>
  <si>
    <t>Kara Sanchez</t>
  </si>
  <si>
    <t>floresbrett@yahoo.com</t>
  </si>
  <si>
    <t>001-268-132-2708</t>
  </si>
  <si>
    <t>South Andreahaven</t>
  </si>
  <si>
    <t>P5198</t>
  </si>
  <si>
    <t>Patrick Skinner</t>
  </si>
  <si>
    <t>Ann Hughes</t>
  </si>
  <si>
    <t>allenstephenson@warner-evans.com</t>
  </si>
  <si>
    <t>192.114.3236x5346</t>
  </si>
  <si>
    <t>Thomasmouth</t>
  </si>
  <si>
    <t>P7043</t>
  </si>
  <si>
    <t>Matthew Cruz</t>
  </si>
  <si>
    <t>Kaitlyn Rowe</t>
  </si>
  <si>
    <t>stephen47@yahoo.com</t>
  </si>
  <si>
    <t>515.566.6792</t>
  </si>
  <si>
    <t>Manningtown</t>
  </si>
  <si>
    <t>P3749</t>
  </si>
  <si>
    <t>Emily Williamson</t>
  </si>
  <si>
    <t>Cheryl Holland</t>
  </si>
  <si>
    <t>tyler89@henderson.net</t>
  </si>
  <si>
    <t>(529)447-1723</t>
  </si>
  <si>
    <t>West Shawn</t>
  </si>
  <si>
    <t>Mary Graham</t>
  </si>
  <si>
    <t>Jason Hernandez</t>
  </si>
  <si>
    <t>daltonjeremy@moses-sherman.info</t>
  </si>
  <si>
    <t>614.892.9456x00766</t>
  </si>
  <si>
    <t>Guyana</t>
  </si>
  <si>
    <t>North Cynthiaberg</t>
  </si>
  <si>
    <t>P3683</t>
  </si>
  <si>
    <t>Roy Robinson</t>
  </si>
  <si>
    <t>Clinton Wade</t>
  </si>
  <si>
    <t>tgentry@hotmail.com</t>
  </si>
  <si>
    <t>+1-452-320-2915x8404</t>
  </si>
  <si>
    <t>Patrickhaven</t>
  </si>
  <si>
    <t>P6096</t>
  </si>
  <si>
    <t>Alexa Rodriguez</t>
  </si>
  <si>
    <t>Steven King</t>
  </si>
  <si>
    <t>johnwilliams@spencer.biz</t>
  </si>
  <si>
    <t>803.909.3819x526</t>
  </si>
  <si>
    <t>Netherlands</t>
  </si>
  <si>
    <t>Chapmanton</t>
  </si>
  <si>
    <t>Ashley Becker</t>
  </si>
  <si>
    <t>zduran@maldonado-gordon.org</t>
  </si>
  <si>
    <t>+1-156-866-7139x75174</t>
  </si>
  <si>
    <t>Singhfurt</t>
  </si>
  <si>
    <t>P1420</t>
  </si>
  <si>
    <t>Jeremy Salinas</t>
  </si>
  <si>
    <t>Heather Pierce</t>
  </si>
  <si>
    <t>lauren33@velez.com</t>
  </si>
  <si>
    <t>753-323-2323x779</t>
  </si>
  <si>
    <t>East Tyler</t>
  </si>
  <si>
    <t>P6111</t>
  </si>
  <si>
    <t>Jared Lam</t>
  </si>
  <si>
    <t>Maria Rodriguez</t>
  </si>
  <si>
    <t>jesse65@rosario.org</t>
  </si>
  <si>
    <t>(889)469-1686x1039</t>
  </si>
  <si>
    <t>Larryton</t>
  </si>
  <si>
    <t>P7149</t>
  </si>
  <si>
    <t>Jennifer Mcbride</t>
  </si>
  <si>
    <t>Jordan Johnson</t>
  </si>
  <si>
    <t>riveratimothy@mcknight-romero.com</t>
  </si>
  <si>
    <t>Keithport</t>
  </si>
  <si>
    <t>P7498</t>
  </si>
  <si>
    <t>Daniel Walsh</t>
  </si>
  <si>
    <t>Brandon Johnson</t>
  </si>
  <si>
    <t>bennettvictoria@yahoo.com</t>
  </si>
  <si>
    <t>(526)040-4173</t>
  </si>
  <si>
    <t>Ronaldside</t>
  </si>
  <si>
    <t>P4249</t>
  </si>
  <si>
    <t>Diana Becker</t>
  </si>
  <si>
    <t>Carlos Murray</t>
  </si>
  <si>
    <t>barryguzman@lane.org</t>
  </si>
  <si>
    <t>749-928-5390x83071</t>
  </si>
  <si>
    <t>South Robert</t>
  </si>
  <si>
    <t>P2245</t>
  </si>
  <si>
    <t>Robert Gibson</t>
  </si>
  <si>
    <t>Wendy James</t>
  </si>
  <si>
    <t>roblesjames@skinner-hicks.com</t>
  </si>
  <si>
    <t>904-911-4325x82005</t>
  </si>
  <si>
    <t>Harristown</t>
  </si>
  <si>
    <t>P4978</t>
  </si>
  <si>
    <t>Joel Holland</t>
  </si>
  <si>
    <t>Jennifer Fitzgerald</t>
  </si>
  <si>
    <t>xwilliams@hotmail.com</t>
  </si>
  <si>
    <t>001-738-753-8753x2332</t>
  </si>
  <si>
    <t>Blackburnhaven</t>
  </si>
  <si>
    <t>P2669</t>
  </si>
  <si>
    <t>Kelsey Clark</t>
  </si>
  <si>
    <t>Gabriel Mercer</t>
  </si>
  <si>
    <t>meghanfields@gmail.com</t>
  </si>
  <si>
    <t>(971)315-0659</t>
  </si>
  <si>
    <t>Port Kristinamouth</t>
  </si>
  <si>
    <t>P5941</t>
  </si>
  <si>
    <t>Jeffrey Farrell</t>
  </si>
  <si>
    <t>ikelley@hotmail.com</t>
  </si>
  <si>
    <t>001-243-952-6009</t>
  </si>
  <si>
    <t>East Christophershire</t>
  </si>
  <si>
    <t>P2983</t>
  </si>
  <si>
    <t>Victoria Kelly</t>
  </si>
  <si>
    <t>Raymond Gomez</t>
  </si>
  <si>
    <t>ethanmartinez@cox-bryan.com</t>
  </si>
  <si>
    <t>001-204-590-1250</t>
  </si>
  <si>
    <t>Debraborough</t>
  </si>
  <si>
    <t>P1672</t>
  </si>
  <si>
    <t>Ryan Bowen</t>
  </si>
  <si>
    <t>Michael Adams</t>
  </si>
  <si>
    <t>wendymccoy@scott.com</t>
  </si>
  <si>
    <t>(836)259-5579x2553</t>
  </si>
  <si>
    <t>Mooreland</t>
  </si>
  <si>
    <t>P6688</t>
  </si>
  <si>
    <t>Anthony Terry</t>
  </si>
  <si>
    <t>Andrew Paul</t>
  </si>
  <si>
    <t>bettystewart@acosta-villa.info</t>
  </si>
  <si>
    <t>954.251.9125x01348</t>
  </si>
  <si>
    <t>New Wendystad</t>
  </si>
  <si>
    <t>P9728</t>
  </si>
  <si>
    <t>Kristen Morris</t>
  </si>
  <si>
    <t>Kelly Hinton</t>
  </si>
  <si>
    <t>nataliemccoy@gmail.com</t>
  </si>
  <si>
    <t>799-148-5548x4208</t>
  </si>
  <si>
    <t>New Derektown</t>
  </si>
  <si>
    <t>P8018</t>
  </si>
  <si>
    <t>Vincent Mcgee</t>
  </si>
  <si>
    <t>Patricia Huynh</t>
  </si>
  <si>
    <t>ugonzalez@hotmail.com</t>
  </si>
  <si>
    <t>349-517-5562</t>
  </si>
  <si>
    <t>Anntown</t>
  </si>
  <si>
    <t>P7071</t>
  </si>
  <si>
    <t>George Garcia</t>
  </si>
  <si>
    <t>Kevin Richard</t>
  </si>
  <si>
    <t>josephjohnson@harper.org</t>
  </si>
  <si>
    <t>(424)170-1783</t>
  </si>
  <si>
    <t>West Tracy</t>
  </si>
  <si>
    <t>P2129</t>
  </si>
  <si>
    <t>Samantha Dudley</t>
  </si>
  <si>
    <t>zmitchell@griffith.com</t>
  </si>
  <si>
    <t>(677)446-3468x16129</t>
  </si>
  <si>
    <t>Ochoatown</t>
  </si>
  <si>
    <t>P9289</t>
  </si>
  <si>
    <t>Jason Hughes</t>
  </si>
  <si>
    <t>Shannon Gardner</t>
  </si>
  <si>
    <t>xoliver@bradley-rowe.com</t>
  </si>
  <si>
    <t>771-502-6573x540</t>
  </si>
  <si>
    <t>Port Cliffordmouth</t>
  </si>
  <si>
    <t>P6590</t>
  </si>
  <si>
    <t>Grace Cole</t>
  </si>
  <si>
    <t>Diana Gallagher</t>
  </si>
  <si>
    <t>thomaskathryn@welch.com</t>
  </si>
  <si>
    <t>837-832-2355</t>
  </si>
  <si>
    <t>Port Courtney</t>
  </si>
  <si>
    <t>P1207</t>
  </si>
  <si>
    <t>Janet Smith</t>
  </si>
  <si>
    <t>Alexandra White</t>
  </si>
  <si>
    <t>bmartinez@yahoo.com</t>
  </si>
  <si>
    <t>562-463-5939x34489</t>
  </si>
  <si>
    <t>West Richard</t>
  </si>
  <si>
    <t>P7882</t>
  </si>
  <si>
    <t>Jennifer Aguirre</t>
  </si>
  <si>
    <t>Andrew Ramsey</t>
  </si>
  <si>
    <t>jessicabrown@meyer.com</t>
  </si>
  <si>
    <t>908-621-3345</t>
  </si>
  <si>
    <t>Port Lindsaystad</t>
  </si>
  <si>
    <t>P9031</t>
  </si>
  <si>
    <t>David Smith</t>
  </si>
  <si>
    <t>Ronald Curtis</t>
  </si>
  <si>
    <t>ashley48@hebert.com</t>
  </si>
  <si>
    <t>West Danielshire</t>
  </si>
  <si>
    <t>P2729</t>
  </si>
  <si>
    <t>Chad Miller</t>
  </si>
  <si>
    <t>Jeffrey Simon</t>
  </si>
  <si>
    <t>vknight@flores.com</t>
  </si>
  <si>
    <t>(486)496-1218x6632</t>
  </si>
  <si>
    <t>Williamland</t>
  </si>
  <si>
    <t>P8102</t>
  </si>
  <si>
    <t>Dana Lewis</t>
  </si>
  <si>
    <t>Jeffrey Becker</t>
  </si>
  <si>
    <t>olsonrodney@cohen.org</t>
  </si>
  <si>
    <t>Carterfurt</t>
  </si>
  <si>
    <t>P6934</t>
  </si>
  <si>
    <t>Maria Brady</t>
  </si>
  <si>
    <t>Jason Heath</t>
  </si>
  <si>
    <t>bmurphy@cole-hill.com</t>
  </si>
  <si>
    <t>Lake Theresaside</t>
  </si>
  <si>
    <t>P8532</t>
  </si>
  <si>
    <t>William Garcia</t>
  </si>
  <si>
    <t>Jonathon Lynn</t>
  </si>
  <si>
    <t>kenneth08@yahoo.com</t>
  </si>
  <si>
    <t>(274)763-2229x2346</t>
  </si>
  <si>
    <t>P3506</t>
  </si>
  <si>
    <t>Jessica Reyes</t>
  </si>
  <si>
    <t>Stephanie Johnson</t>
  </si>
  <si>
    <t>rrobinson@gmail.com</t>
  </si>
  <si>
    <t>001-182-191-9444x5295</t>
  </si>
  <si>
    <t>Brownshire</t>
  </si>
  <si>
    <t>P8135</t>
  </si>
  <si>
    <t>Ryan Lyons</t>
  </si>
  <si>
    <t>Brent Brown</t>
  </si>
  <si>
    <t>vjones@copeland.biz</t>
  </si>
  <si>
    <t>376-021-4855x062</t>
  </si>
  <si>
    <t>Port Victoria</t>
  </si>
  <si>
    <t>P3885</t>
  </si>
  <si>
    <t>Hannah Fitzgerald</t>
  </si>
  <si>
    <t>Tyler Sharp</t>
  </si>
  <si>
    <t>michaelrobinson@gmail.com</t>
  </si>
  <si>
    <t>761.711.3127x322</t>
  </si>
  <si>
    <t>Lisafurt</t>
  </si>
  <si>
    <t>P9548</t>
  </si>
  <si>
    <t>Lynn Galloway</t>
  </si>
  <si>
    <t>meganross@cruz.org</t>
  </si>
  <si>
    <t>001-201-897-9377x1100</t>
  </si>
  <si>
    <t>South Chadmouth</t>
  </si>
  <si>
    <t>P5425</t>
  </si>
  <si>
    <t>Blake Mendez</t>
  </si>
  <si>
    <t>William Wells</t>
  </si>
  <si>
    <t>yolandasmith@perez.info</t>
  </si>
  <si>
    <t>009-979-3183</t>
  </si>
  <si>
    <t>West John</t>
  </si>
  <si>
    <t>P9817</t>
  </si>
  <si>
    <t>Sheila Robinson</t>
  </si>
  <si>
    <t>Fernando Vasquez</t>
  </si>
  <si>
    <t>vcarter@allen.com</t>
  </si>
  <si>
    <t>001-871-418-0894x23482</t>
  </si>
  <si>
    <t>Williamshire</t>
  </si>
  <si>
    <t>P8921</t>
  </si>
  <si>
    <t>Phillip Huang</t>
  </si>
  <si>
    <t>Alejandra Martin</t>
  </si>
  <si>
    <t>nealbenjamin@gmail.com</t>
  </si>
  <si>
    <t>110.027.1444x9867</t>
  </si>
  <si>
    <t>P8616</t>
  </si>
  <si>
    <t>Michelle Fowler</t>
  </si>
  <si>
    <t>Ryan Salinas</t>
  </si>
  <si>
    <t>bakervirginia@hotmail.com</t>
  </si>
  <si>
    <t>263-988-7046x2527</t>
  </si>
  <si>
    <t>Stevensmouth</t>
  </si>
  <si>
    <t>P8136</t>
  </si>
  <si>
    <t>Rebecca Green</t>
  </si>
  <si>
    <t>John Davis</t>
  </si>
  <si>
    <t>msloan@gmail.com</t>
  </si>
  <si>
    <t>+1-463-365-2157x797</t>
  </si>
  <si>
    <t>East Mary</t>
  </si>
  <si>
    <t>P5397</t>
  </si>
  <si>
    <t>Maria Mcpherson</t>
  </si>
  <si>
    <t>Jennifer Lindsey</t>
  </si>
  <si>
    <t>leonard52@hotmail.com</t>
  </si>
  <si>
    <t>(944)933-0086</t>
  </si>
  <si>
    <t>West Barbara</t>
  </si>
  <si>
    <t>P6280</t>
  </si>
  <si>
    <t>Larry Lynch</t>
  </si>
  <si>
    <t>Charles Lee</t>
  </si>
  <si>
    <t>greengeorge@barry-carroll.com</t>
  </si>
  <si>
    <t>459.396.5297</t>
  </si>
  <si>
    <t>Jonathanborough</t>
  </si>
  <si>
    <t>P5022</t>
  </si>
  <si>
    <t>Thomas Nelson</t>
  </si>
  <si>
    <t>Angela Moore</t>
  </si>
  <si>
    <t>hernandezhaley@gmail.com</t>
  </si>
  <si>
    <t>001-133-392-8736x206</t>
  </si>
  <si>
    <t>Mcdanielborough</t>
  </si>
  <si>
    <t>P2419</t>
  </si>
  <si>
    <t>Charles Adams</t>
  </si>
  <si>
    <t>Deborah Hayes</t>
  </si>
  <si>
    <t>courtneyrangel@martin.com</t>
  </si>
  <si>
    <t>+1-879-299-2858x121</t>
  </si>
  <si>
    <t>West Joshuaville</t>
  </si>
  <si>
    <t>P5569</t>
  </si>
  <si>
    <t>Mary Alvarez</t>
  </si>
  <si>
    <t>Christina Colon</t>
  </si>
  <si>
    <t>jacksonstanley@hotmail.com</t>
  </si>
  <si>
    <t>001-014-254-6819x687</t>
  </si>
  <si>
    <t>Longview</t>
  </si>
  <si>
    <t>P8385</t>
  </si>
  <si>
    <t>Megan Sosa</t>
  </si>
  <si>
    <t>Charles Brown</t>
  </si>
  <si>
    <t>gravesjorge@silva.biz</t>
  </si>
  <si>
    <t>104-866-0491</t>
  </si>
  <si>
    <t>Alexanderberg</t>
  </si>
  <si>
    <t>P4995</t>
  </si>
  <si>
    <t>David Taylor</t>
  </si>
  <si>
    <t>Tina Bennett DVM</t>
  </si>
  <si>
    <t>zwillis@walton.org</t>
  </si>
  <si>
    <t>139-325-6687x059</t>
  </si>
  <si>
    <t>Lake Thomasbury</t>
  </si>
  <si>
    <t>P8613</t>
  </si>
  <si>
    <t>Jonathan Herrera</t>
  </si>
  <si>
    <t>Jessica Jones</t>
  </si>
  <si>
    <t>zgreene@lopez.biz</t>
  </si>
  <si>
    <t>633-309-8131x28574</t>
  </si>
  <si>
    <t>Australia</t>
  </si>
  <si>
    <t>Stanleyton</t>
  </si>
  <si>
    <t>Kimberly Hudson</t>
  </si>
  <si>
    <t>Dennis White</t>
  </si>
  <si>
    <t>janetdodson@gmail.com</t>
  </si>
  <si>
    <t>001-707-086-9390x46053</t>
  </si>
  <si>
    <t>West Sarah</t>
  </si>
  <si>
    <t>P6511</t>
  </si>
  <si>
    <t>Michelle Brown</t>
  </si>
  <si>
    <t>Justin Cuevas</t>
  </si>
  <si>
    <t>youngveronica@hernandez-barron.com</t>
  </si>
  <si>
    <t>101.600.9013x8171</t>
  </si>
  <si>
    <t>Colleenchester</t>
  </si>
  <si>
    <t>P1470</t>
  </si>
  <si>
    <t>Roger King</t>
  </si>
  <si>
    <t>Lauren Zamora</t>
  </si>
  <si>
    <t>ecunningham@ali-bridges.com</t>
  </si>
  <si>
    <t>001-399-025-5027x41576</t>
  </si>
  <si>
    <t>Jessicaberg</t>
  </si>
  <si>
    <t>P9098</t>
  </si>
  <si>
    <t>Kristina Chapman</t>
  </si>
  <si>
    <t>Holly Gordon</t>
  </si>
  <si>
    <t>jamesmurphy@morris.biz</t>
  </si>
  <si>
    <t>001-643-771-2357x1759</t>
  </si>
  <si>
    <t>Wilsonborough</t>
  </si>
  <si>
    <t>P6325</t>
  </si>
  <si>
    <t>Adam Barnes</t>
  </si>
  <si>
    <t>Bradley Whitney</t>
  </si>
  <si>
    <t>gsmith@gmail.com</t>
  </si>
  <si>
    <t>921.224.7070x139</t>
  </si>
  <si>
    <t>West Johntown</t>
  </si>
  <si>
    <t>P3979</t>
  </si>
  <si>
    <t>Jasmine Taylor</t>
  </si>
  <si>
    <t>Luke Cooper</t>
  </si>
  <si>
    <t>dglass@moore.org</t>
  </si>
  <si>
    <t>155-645-3077x8038</t>
  </si>
  <si>
    <t>Harmonland</t>
  </si>
  <si>
    <t>P8988</t>
  </si>
  <si>
    <t>Donald Lewis</t>
  </si>
  <si>
    <t>Jordan Shaw</t>
  </si>
  <si>
    <t>tcruz@carpenter-barrett.net</t>
  </si>
  <si>
    <t>801.061.9030x09248</t>
  </si>
  <si>
    <t>Hannahbury</t>
  </si>
  <si>
    <t>P4475</t>
  </si>
  <si>
    <t>Michael Collins</t>
  </si>
  <si>
    <t>Kimberly Fletcher</t>
  </si>
  <si>
    <t>manningdanielle@brooks.org</t>
  </si>
  <si>
    <t>001-754-954-5978x0538</t>
  </si>
  <si>
    <t>Port Trevor</t>
  </si>
  <si>
    <t>P6813</t>
  </si>
  <si>
    <t>Roy Williams</t>
  </si>
  <si>
    <t>Joel Baker</t>
  </si>
  <si>
    <t>kramirez@hotmail.com</t>
  </si>
  <si>
    <t>+1-264-354-6873x18984</t>
  </si>
  <si>
    <t>Angelaborough</t>
  </si>
  <si>
    <t>P5232</t>
  </si>
  <si>
    <t>Erica Perkins</t>
  </si>
  <si>
    <t>juarezbrett@gmail.com</t>
  </si>
  <si>
    <t>(011)807-9444x83553</t>
  </si>
  <si>
    <t>North Sarah</t>
  </si>
  <si>
    <t>P6576</t>
  </si>
  <si>
    <t>Pamela Oneill</t>
  </si>
  <si>
    <t>Sandra Jordan</t>
  </si>
  <si>
    <t>henry82@haley.com</t>
  </si>
  <si>
    <t>Sharpberg</t>
  </si>
  <si>
    <t>P5581</t>
  </si>
  <si>
    <t>Angela Oneal</t>
  </si>
  <si>
    <t>Monica Clark</t>
  </si>
  <si>
    <t>oliviaali@turner.com</t>
  </si>
  <si>
    <t>(791)795-2561x766</t>
  </si>
  <si>
    <t>West Jadeberg</t>
  </si>
  <si>
    <t>P5526</t>
  </si>
  <si>
    <t>Joseph Cooke</t>
  </si>
  <si>
    <t>laurengonzalez@gmail.com</t>
  </si>
  <si>
    <t>542-760-3403x56371</t>
  </si>
  <si>
    <t>Mannland</t>
  </si>
  <si>
    <t>P1166</t>
  </si>
  <si>
    <t>Phyllis Dunn</t>
  </si>
  <si>
    <t>Justin Jimenez</t>
  </si>
  <si>
    <t>elizabethberry@yahoo.com</t>
  </si>
  <si>
    <t>(701)630-1293x44309</t>
  </si>
  <si>
    <t>Samuelton</t>
  </si>
  <si>
    <t>P9464</t>
  </si>
  <si>
    <t>Jose Jimenez</t>
  </si>
  <si>
    <t>Nicholas Reed</t>
  </si>
  <si>
    <t>pricewilliam@kelly-edwards.com</t>
  </si>
  <si>
    <t>816-331-0743x38623</t>
  </si>
  <si>
    <t>Port Justin</t>
  </si>
  <si>
    <t>P4130</t>
  </si>
  <si>
    <t>Mary Ortiz</t>
  </si>
  <si>
    <t>Heather Henderson</t>
  </si>
  <si>
    <t>scasey@hotmail.com</t>
  </si>
  <si>
    <t>396.796.0272</t>
  </si>
  <si>
    <t>West Travisport</t>
  </si>
  <si>
    <t>P2402</t>
  </si>
  <si>
    <t>Ray Johnson</t>
  </si>
  <si>
    <t>Cindy Johnson</t>
  </si>
  <si>
    <t>heather30@ross.com</t>
  </si>
  <si>
    <t>Thompsonmouth</t>
  </si>
  <si>
    <t>P4954</t>
  </si>
  <si>
    <t>David Huff</t>
  </si>
  <si>
    <t>Matthew Koch</t>
  </si>
  <si>
    <t>ojones@hotmail.com</t>
  </si>
  <si>
    <t>128.245.0201x679</t>
  </si>
  <si>
    <t>Masontown</t>
  </si>
  <si>
    <t>Nancy Mitchell</t>
  </si>
  <si>
    <t>Marie Zavala</t>
  </si>
  <si>
    <t>amanda29@johnson.com</t>
  </si>
  <si>
    <t>Clarkmouth</t>
  </si>
  <si>
    <t>Thomas Johnson</t>
  </si>
  <si>
    <t>Alex Curtis</t>
  </si>
  <si>
    <t>brandonperry@hotmail.com</t>
  </si>
  <si>
    <t>549-632-1569x539</t>
  </si>
  <si>
    <t>West Kathrynland</t>
  </si>
  <si>
    <t>P4937</t>
  </si>
  <si>
    <t>Allison Evans</t>
  </si>
  <si>
    <t>Brad Chang</t>
  </si>
  <si>
    <t>josephwallace@french.info</t>
  </si>
  <si>
    <t>001-717-153-8213x58058</t>
  </si>
  <si>
    <t>East Christy</t>
  </si>
  <si>
    <t>P8800</t>
  </si>
  <si>
    <t>Dr. Kevin Miller MD</t>
  </si>
  <si>
    <t>Christina Martin</t>
  </si>
  <si>
    <t>danielle09@smith.org</t>
  </si>
  <si>
    <t>New Christinestad</t>
  </si>
  <si>
    <t>P9041</t>
  </si>
  <si>
    <t>Janice Turner</t>
  </si>
  <si>
    <t>Matthew Patel</t>
  </si>
  <si>
    <t>hernandezmichael@moore-davis.com</t>
  </si>
  <si>
    <t>(626)736-8630x4731</t>
  </si>
  <si>
    <t>Petersville</t>
  </si>
  <si>
    <t>P8342</t>
  </si>
  <si>
    <t>John Decker</t>
  </si>
  <si>
    <t>Peter Fernandez Jr.</t>
  </si>
  <si>
    <t>nsmith@york.com</t>
  </si>
  <si>
    <t>524.608.2021x755</t>
  </si>
  <si>
    <t>West Jonathan</t>
  </si>
  <si>
    <t>P1282</t>
  </si>
  <si>
    <t>Lisa Williams</t>
  </si>
  <si>
    <t>Christopher Black</t>
  </si>
  <si>
    <t>bobby54@hotmail.com</t>
  </si>
  <si>
    <t>+1-825-410-6536x71148</t>
  </si>
  <si>
    <t>P2524</t>
  </si>
  <si>
    <t>Barry Stanley</t>
  </si>
  <si>
    <t>Katherine Harris</t>
  </si>
  <si>
    <t>gferguson@hotmail.com</t>
  </si>
  <si>
    <t>202.380.4086x615</t>
  </si>
  <si>
    <t>Zacharyville</t>
  </si>
  <si>
    <t>P5820</t>
  </si>
  <si>
    <t>Angela Odonnell</t>
  </si>
  <si>
    <t>Daniel Torres</t>
  </si>
  <si>
    <t>rogersmolly@smith-pierce.com</t>
  </si>
  <si>
    <t>001-130-615-1691x879</t>
  </si>
  <si>
    <t>New Zealand</t>
  </si>
  <si>
    <t>Port Joetown</t>
  </si>
  <si>
    <t>P4630</t>
  </si>
  <si>
    <t>Patrick Williams</t>
  </si>
  <si>
    <t>Mitchell Munoz</t>
  </si>
  <si>
    <t>angelamathews@hotmail.com</t>
  </si>
  <si>
    <t>119-664-9827</t>
  </si>
  <si>
    <t>Timothytown</t>
  </si>
  <si>
    <t>P7625</t>
  </si>
  <si>
    <t>Ethan Green</t>
  </si>
  <si>
    <t>Alyssa Thompson</t>
  </si>
  <si>
    <t>zmitchell@hotmail.com</t>
  </si>
  <si>
    <t>(536)524-8266x651</t>
  </si>
  <si>
    <t>Thomasborough</t>
  </si>
  <si>
    <t>P4986</t>
  </si>
  <si>
    <t>Annette Miles</t>
  </si>
  <si>
    <t>Susan Perez</t>
  </si>
  <si>
    <t>ocummings@thompson-buckley.org</t>
  </si>
  <si>
    <t>(325)553-7004</t>
  </si>
  <si>
    <t>Meghanland</t>
  </si>
  <si>
    <t>P6016</t>
  </si>
  <si>
    <t>Mary Delacruz</t>
  </si>
  <si>
    <t>Victoria Cuevas</t>
  </si>
  <si>
    <t>bridget90@gmail.com</t>
  </si>
  <si>
    <t>(523)776-2377</t>
  </si>
  <si>
    <t>Jacobsborough</t>
  </si>
  <si>
    <t>P7046</t>
  </si>
  <si>
    <t>David Savage</t>
  </si>
  <si>
    <t>Maria Alexander</t>
  </si>
  <si>
    <t>xperez@jordan.com</t>
  </si>
  <si>
    <t>001-441-827-1975x09042</t>
  </si>
  <si>
    <t>Taylorland</t>
  </si>
  <si>
    <t>P8753</t>
  </si>
  <si>
    <t>Adam Graham</t>
  </si>
  <si>
    <t>Nicole Montes</t>
  </si>
  <si>
    <t>edward05@hotmail.com</t>
  </si>
  <si>
    <t>Norfolk Island</t>
  </si>
  <si>
    <t>East Michaelborough</t>
  </si>
  <si>
    <t>P9698</t>
  </si>
  <si>
    <t>Wendy Bryant</t>
  </si>
  <si>
    <t>Kathleen Ball MD</t>
  </si>
  <si>
    <t>mooredennis@gmail.com</t>
  </si>
  <si>
    <t>975.585.2366x8441</t>
  </si>
  <si>
    <t>Lake Gregory</t>
  </si>
  <si>
    <t>P6632</t>
  </si>
  <si>
    <t>Mary Morales</t>
  </si>
  <si>
    <t>Megan Wood</t>
  </si>
  <si>
    <t>holtthomas@yahoo.com</t>
  </si>
  <si>
    <t>(726)288-8834x531</t>
  </si>
  <si>
    <t>Thomasshire</t>
  </si>
  <si>
    <t>P7971</t>
  </si>
  <si>
    <t>Olivia Moore</t>
  </si>
  <si>
    <t>Lauren Tran</t>
  </si>
  <si>
    <t>njames@martin.com</t>
  </si>
  <si>
    <t>(538)760-6599x80509</t>
  </si>
  <si>
    <t>Lake Karenberg</t>
  </si>
  <si>
    <t>P6419</t>
  </si>
  <si>
    <t>Christopher Medina</t>
  </si>
  <si>
    <t>Kristen Gomez</t>
  </si>
  <si>
    <t>gail59@yahoo.com</t>
  </si>
  <si>
    <t>001-757-531-1594</t>
  </si>
  <si>
    <t>East Williemouth</t>
  </si>
  <si>
    <t>P6764</t>
  </si>
  <si>
    <t>Joseph Hicks</t>
  </si>
  <si>
    <t>Alex Martinez</t>
  </si>
  <si>
    <t>juliekirk@yahoo.com</t>
  </si>
  <si>
    <t>001-494-295-4314x90726</t>
  </si>
  <si>
    <t>Egypt</t>
  </si>
  <si>
    <t>Ramseyburgh</t>
  </si>
  <si>
    <t>P8434</t>
  </si>
  <si>
    <t>Lynn Harris</t>
  </si>
  <si>
    <t>Catherine Alvarez</t>
  </si>
  <si>
    <t>cathybishop@gmail.com</t>
  </si>
  <si>
    <t>(357)386-3940x014</t>
  </si>
  <si>
    <t>Lake Markview</t>
  </si>
  <si>
    <t>P5438</t>
  </si>
  <si>
    <t>Amanda Carr</t>
  </si>
  <si>
    <t>Ronald Mathis</t>
  </si>
  <si>
    <t>ehill@ross.com</t>
  </si>
  <si>
    <t>195.440.6291x478</t>
  </si>
  <si>
    <t>Williamborough</t>
  </si>
  <si>
    <t>P6023</t>
  </si>
  <si>
    <t>Andrea Jones</t>
  </si>
  <si>
    <t>Loretta Morgan</t>
  </si>
  <si>
    <t>anthony94@johnson.com</t>
  </si>
  <si>
    <t>018.688.0364x71576</t>
  </si>
  <si>
    <t>East Marc</t>
  </si>
  <si>
    <t>P5118</t>
  </si>
  <si>
    <t>Jonathan Bishop</t>
  </si>
  <si>
    <t>Joshua Mcclure</t>
  </si>
  <si>
    <t>anthony50@hotmail.com</t>
  </si>
  <si>
    <t>001-486-192-9274x64457</t>
  </si>
  <si>
    <t>Elizabethshire</t>
  </si>
  <si>
    <t>P4777</t>
  </si>
  <si>
    <t>Mark Watson</t>
  </si>
  <si>
    <t>Christopher Holmes</t>
  </si>
  <si>
    <t>andrewrandolph@hotmail.com</t>
  </si>
  <si>
    <t>(941)438-7356x4980</t>
  </si>
  <si>
    <t>New Brandon</t>
  </si>
  <si>
    <t>P2976</t>
  </si>
  <si>
    <t>Carla Turner</t>
  </si>
  <si>
    <t>Travis Butler</t>
  </si>
  <si>
    <t>jennifer93@hotmail.com</t>
  </si>
  <si>
    <t>(018)311-2003</t>
  </si>
  <si>
    <t>Reyestown</t>
  </si>
  <si>
    <t>P4155</t>
  </si>
  <si>
    <t>Anthony Norton</t>
  </si>
  <si>
    <t>Scott Paul</t>
  </si>
  <si>
    <t>sarahmcdonald@gmail.com</t>
  </si>
  <si>
    <t>951-939-8354</t>
  </si>
  <si>
    <t>Port Sierrastad</t>
  </si>
  <si>
    <t>P6169</t>
  </si>
  <si>
    <t>Cynthia Mccarty</t>
  </si>
  <si>
    <t>Brandon Myers</t>
  </si>
  <si>
    <t>oklein@yahoo.com</t>
  </si>
  <si>
    <t>513.776.1894x9546</t>
  </si>
  <si>
    <t>Austria</t>
  </si>
  <si>
    <t>Jillport</t>
  </si>
  <si>
    <t>P2958</t>
  </si>
  <si>
    <t>Terry Odonnell</t>
  </si>
  <si>
    <t>Pamela Rogers</t>
  </si>
  <si>
    <t>johnsonnicholas@hotmail.com</t>
  </si>
  <si>
    <t>706.283.7498x86903</t>
  </si>
  <si>
    <t>Annside</t>
  </si>
  <si>
    <t>P9779</t>
  </si>
  <si>
    <t>Cynthia Henderson</t>
  </si>
  <si>
    <t>Robin Ballard</t>
  </si>
  <si>
    <t>qmaxwell@garcia.org</t>
  </si>
  <si>
    <t>P4033</t>
  </si>
  <si>
    <t>Brandy Thompson</t>
  </si>
  <si>
    <t>Nicole Drake</t>
  </si>
  <si>
    <t>rmyers@gmail.com</t>
  </si>
  <si>
    <t>(153)107-0531x559</t>
  </si>
  <si>
    <t>West Brentland</t>
  </si>
  <si>
    <t>P4138</t>
  </si>
  <si>
    <t>John Castaneda</t>
  </si>
  <si>
    <t>Jenny Williams</t>
  </si>
  <si>
    <t>hendersonzachary@lynch.com</t>
  </si>
  <si>
    <t>127.013.0030x3744</t>
  </si>
  <si>
    <t>Nielsenborough</t>
  </si>
  <si>
    <t>P4545</t>
  </si>
  <si>
    <t>Michael Macdonald</t>
  </si>
  <si>
    <t>Douglas Wilson</t>
  </si>
  <si>
    <t>lwolf@hotmail.com</t>
  </si>
  <si>
    <t>484-839-2616</t>
  </si>
  <si>
    <t>Pierceland</t>
  </si>
  <si>
    <t>P8933</t>
  </si>
  <si>
    <t>Carly Higgins</t>
  </si>
  <si>
    <t>Scott Weber</t>
  </si>
  <si>
    <t>wagnerlindsay@henry.com</t>
  </si>
  <si>
    <t>000-751-6833</t>
  </si>
  <si>
    <t>Davisfurt</t>
  </si>
  <si>
    <t>P5530</t>
  </si>
  <si>
    <t>Cynthia House</t>
  </si>
  <si>
    <t>Jennifer Graham</t>
  </si>
  <si>
    <t>merrittmichelle@lambert-frey.net</t>
  </si>
  <si>
    <t>717-195-4668x173</t>
  </si>
  <si>
    <t>North Leroychester</t>
  </si>
  <si>
    <t>P9595</t>
  </si>
  <si>
    <t>Ryan Allen</t>
  </si>
  <si>
    <t>Derrick Bush</t>
  </si>
  <si>
    <t>williamsbrandy@duke.com</t>
  </si>
  <si>
    <t>001-627-853-1133x599</t>
  </si>
  <si>
    <t>Lisaland</t>
  </si>
  <si>
    <t>P5636</t>
  </si>
  <si>
    <t>Charles Pena</t>
  </si>
  <si>
    <t>David Wells</t>
  </si>
  <si>
    <t>ashleyburnett@welch.com</t>
  </si>
  <si>
    <t>Markshaven</t>
  </si>
  <si>
    <t>P2647</t>
  </si>
  <si>
    <t>Tiffany Jordan</t>
  </si>
  <si>
    <t>Chelsea Cox</t>
  </si>
  <si>
    <t>smithdonna@fox-oneill.com</t>
  </si>
  <si>
    <t>Katherineshire</t>
  </si>
  <si>
    <t>P4180</t>
  </si>
  <si>
    <t>Paul Harris</t>
  </si>
  <si>
    <t>Ryan Leon</t>
  </si>
  <si>
    <t>brownhannah@yahoo.com</t>
  </si>
  <si>
    <t>+1-834-267-3840x12348</t>
  </si>
  <si>
    <t>Uzbekistan</t>
  </si>
  <si>
    <t>South Stephenville</t>
  </si>
  <si>
    <t>P5853</t>
  </si>
  <si>
    <t>Douglas Vasquez</t>
  </si>
  <si>
    <t>Michael Robinson</t>
  </si>
  <si>
    <t>hannah84@jones.com</t>
  </si>
  <si>
    <t>078.669.2527x226</t>
  </si>
  <si>
    <t>Douglasview</t>
  </si>
  <si>
    <t>P4727</t>
  </si>
  <si>
    <t>Mary Clark</t>
  </si>
  <si>
    <t>Olivia Miller</t>
  </si>
  <si>
    <t>richard37@davis-johnson.net</t>
  </si>
  <si>
    <t>(133)677-1028</t>
  </si>
  <si>
    <t>Antarctica (the territory South of 60 deg S)</t>
  </si>
  <si>
    <t>P6912</t>
  </si>
  <si>
    <t>Ms. Jill Scott MD</t>
  </si>
  <si>
    <t>Brad Murillo</t>
  </si>
  <si>
    <t>carranthony@delgado.net</t>
  </si>
  <si>
    <t>001-084-333-9092x4524</t>
  </si>
  <si>
    <t>Ireland</t>
  </si>
  <si>
    <t>East Julie</t>
  </si>
  <si>
    <t>P3939</t>
  </si>
  <si>
    <t>Jerome Barnett DDS</t>
  </si>
  <si>
    <t>Sarah Andrews</t>
  </si>
  <si>
    <t>antoniocampbell@yahoo.com</t>
  </si>
  <si>
    <t>P5952</t>
  </si>
  <si>
    <t>Tracy Chan</t>
  </si>
  <si>
    <t>Jennifer Anderson</t>
  </si>
  <si>
    <t>brandonfoster@hotmail.com</t>
  </si>
  <si>
    <t>001-513-516-2762</t>
  </si>
  <si>
    <t>Port Dawnton</t>
  </si>
  <si>
    <t>P1231</t>
  </si>
  <si>
    <t>Jason Anderson</t>
  </si>
  <si>
    <t>Howard Diaz</t>
  </si>
  <si>
    <t>ematthews@perez.com</t>
  </si>
  <si>
    <t>001-633-843-7016x999</t>
  </si>
  <si>
    <t>West Heather</t>
  </si>
  <si>
    <t>Andre Blair</t>
  </si>
  <si>
    <t>Michael Moore</t>
  </si>
  <si>
    <t>jmcmahon@hotmail.com</t>
  </si>
  <si>
    <t>939.266.9449x4762</t>
  </si>
  <si>
    <t>Russian Federation</t>
  </si>
  <si>
    <t>South Kevinland</t>
  </si>
  <si>
    <t>P3073</t>
  </si>
  <si>
    <t>Tanya Davis</t>
  </si>
  <si>
    <t>William Randolph</t>
  </si>
  <si>
    <t>jacobvasquez@scott.com</t>
  </si>
  <si>
    <t>225-810-0846x97036</t>
  </si>
  <si>
    <t>West Kaitlyn</t>
  </si>
  <si>
    <t>P5494</t>
  </si>
  <si>
    <t>Linda Duncan</t>
  </si>
  <si>
    <t>Eric Stone</t>
  </si>
  <si>
    <t>qlambert@yahoo.com</t>
  </si>
  <si>
    <t>North Johnborough</t>
  </si>
  <si>
    <t>P1745</t>
  </si>
  <si>
    <t>Robert Morgan</t>
  </si>
  <si>
    <t>Brandon Anderson</t>
  </si>
  <si>
    <t>stevenschelsea@gmail.com</t>
  </si>
  <si>
    <t>New Carrieside</t>
  </si>
  <si>
    <t>P1893</t>
  </si>
  <si>
    <t>John Mcpherson</t>
  </si>
  <si>
    <t>Susan Harris</t>
  </si>
  <si>
    <t>patriciacannon@yahoo.com</t>
  </si>
  <si>
    <t>290-716-1467x0222</t>
  </si>
  <si>
    <t>East Miguelton</t>
  </si>
  <si>
    <t>P5786</t>
  </si>
  <si>
    <t>Joshua Miller</t>
  </si>
  <si>
    <t>Roy Bell</t>
  </si>
  <si>
    <t>jason63@nelson-lucas.org</t>
  </si>
  <si>
    <t>001-962-328-1964x0502</t>
  </si>
  <si>
    <t>New Kimberlymouth</t>
  </si>
  <si>
    <t>Ashley Riddle</t>
  </si>
  <si>
    <t>Yvonne Rodriguez</t>
  </si>
  <si>
    <t>justin88@perez.com</t>
  </si>
  <si>
    <t>001-270-880-0863x086</t>
  </si>
  <si>
    <t>Port Heatherview</t>
  </si>
  <si>
    <t>P9042</t>
  </si>
  <si>
    <t>Dr. Amber Bennett</t>
  </si>
  <si>
    <t>Carol Olson</t>
  </si>
  <si>
    <t>xharris@gmail.com</t>
  </si>
  <si>
    <t>374-402-1338x569</t>
  </si>
  <si>
    <t>North Steven</t>
  </si>
  <si>
    <t>P2680</t>
  </si>
  <si>
    <t>Stacy Gonzalez</t>
  </si>
  <si>
    <t>Amanda Hernandez</t>
  </si>
  <si>
    <t>hmartin@yahoo.com</t>
  </si>
  <si>
    <t>+1-211-489-0257x0752</t>
  </si>
  <si>
    <t>Wisebury</t>
  </si>
  <si>
    <t>P1200</t>
  </si>
  <si>
    <t>Charlotte Sparks</t>
  </si>
  <si>
    <t>Bonnie Jackson</t>
  </si>
  <si>
    <t>faulknerjoshua@yahoo.com</t>
  </si>
  <si>
    <t>+1-696-562-5382x266</t>
  </si>
  <si>
    <t>Joneston</t>
  </si>
  <si>
    <t>P5658</t>
  </si>
  <si>
    <t>Justin Oliver</t>
  </si>
  <si>
    <t>Aaron Ashley</t>
  </si>
  <si>
    <t>veronica51@hernandez.com</t>
  </si>
  <si>
    <t>854-995-3684</t>
  </si>
  <si>
    <t>P8690</t>
  </si>
  <si>
    <t>Jason Norton</t>
  </si>
  <si>
    <t>Carlos Meyers</t>
  </si>
  <si>
    <t>klee@hotmail.com</t>
  </si>
  <si>
    <t>414-355-9319</t>
  </si>
  <si>
    <t>Jenkinsmouth</t>
  </si>
  <si>
    <t>P8843</t>
  </si>
  <si>
    <t>Katie Christian</t>
  </si>
  <si>
    <t>Anthony Smith</t>
  </si>
  <si>
    <t>patricia00@myers.org</t>
  </si>
  <si>
    <t>155-041-9964</t>
  </si>
  <si>
    <t>Markbury</t>
  </si>
  <si>
    <t>P8216</t>
  </si>
  <si>
    <t>David White</t>
  </si>
  <si>
    <t>Nancy Parker</t>
  </si>
  <si>
    <t>carneyjames@gutierrez.net</t>
  </si>
  <si>
    <t>Jonesland</t>
  </si>
  <si>
    <t>P6582</t>
  </si>
  <si>
    <t>Dawn Wood</t>
  </si>
  <si>
    <t>James Vasquez</t>
  </si>
  <si>
    <t>richard88@jones.org</t>
  </si>
  <si>
    <t>001-297-626-1489x24324</t>
  </si>
  <si>
    <t>Lake Lisaton</t>
  </si>
  <si>
    <t>P4020</t>
  </si>
  <si>
    <t>Jacqueline Potter</t>
  </si>
  <si>
    <t>Christine Hurley</t>
  </si>
  <si>
    <t>james27@green.com</t>
  </si>
  <si>
    <t>001-240-939-2689x2516</t>
  </si>
  <si>
    <t>North Deborahberg</t>
  </si>
  <si>
    <t>P1841</t>
  </si>
  <si>
    <t>Earl Luna</t>
  </si>
  <si>
    <t>Tommy Shields</t>
  </si>
  <si>
    <t>anthony24@thornton-vance.com</t>
  </si>
  <si>
    <t>126-810-1507</t>
  </si>
  <si>
    <t>Dustinshire</t>
  </si>
  <si>
    <t>P5136</t>
  </si>
  <si>
    <t>Ivan Williams DDS</t>
  </si>
  <si>
    <t>Charles Martinez</t>
  </si>
  <si>
    <t>dhiggins@yahoo.com</t>
  </si>
  <si>
    <t>Brittneyton</t>
  </si>
  <si>
    <t>P8827</t>
  </si>
  <si>
    <t>Jennifer Mendoza</t>
  </si>
  <si>
    <t>Travis Jones</t>
  </si>
  <si>
    <t>jameswhite@hotmail.com</t>
  </si>
  <si>
    <t>(752)862-9758x4182</t>
  </si>
  <si>
    <t>Tracyberg</t>
  </si>
  <si>
    <t>P2869</t>
  </si>
  <si>
    <t>April Bradley</t>
  </si>
  <si>
    <t>Patrick Clark</t>
  </si>
  <si>
    <t>melissa97@park-watkins.com</t>
  </si>
  <si>
    <t>582-163-2322x9213</t>
  </si>
  <si>
    <t>Johnsonport</t>
  </si>
  <si>
    <t>P2070</t>
  </si>
  <si>
    <t>Willie Smith</t>
  </si>
  <si>
    <t>Steven Watson</t>
  </si>
  <si>
    <t>dustindavis@cardenas.com</t>
  </si>
  <si>
    <t>500.109.3353</t>
  </si>
  <si>
    <t>South Danaville</t>
  </si>
  <si>
    <t>P7565</t>
  </si>
  <si>
    <t>Katie Grant</t>
  </si>
  <si>
    <t>Amy Blanchard</t>
  </si>
  <si>
    <t>longjose@frazier.com</t>
  </si>
  <si>
    <t>367.192.3342x0532</t>
  </si>
  <si>
    <t>Padillaborough</t>
  </si>
  <si>
    <t>P9056</t>
  </si>
  <si>
    <t>Tiffany Melton</t>
  </si>
  <si>
    <t>wbrady@yahoo.com</t>
  </si>
  <si>
    <t>(494)647-1945</t>
  </si>
  <si>
    <t>Brooksside</t>
  </si>
  <si>
    <t>P2213</t>
  </si>
  <si>
    <t>John Dawson</t>
  </si>
  <si>
    <t>durannathan@mccormick-gill.com</t>
  </si>
  <si>
    <t>599.943.7482</t>
  </si>
  <si>
    <t>Robertville</t>
  </si>
  <si>
    <t>P1878</t>
  </si>
  <si>
    <t>Jonathan Mckinney</t>
  </si>
  <si>
    <t>Andrew Stewart</t>
  </si>
  <si>
    <t>christensenjeffrey@gmail.com</t>
  </si>
  <si>
    <t>383.148.2898x62682</t>
  </si>
  <si>
    <t>West Erik</t>
  </si>
  <si>
    <t>P3485</t>
  </si>
  <si>
    <t>Melissa Navarro</t>
  </si>
  <si>
    <t>Dana Snyder</t>
  </si>
  <si>
    <t>trobbins@hotmail.com</t>
  </si>
  <si>
    <t>531-094-2779x5242</t>
  </si>
  <si>
    <t>Donnaville</t>
  </si>
  <si>
    <t>P3444</t>
  </si>
  <si>
    <t>Lee Andersen</t>
  </si>
  <si>
    <t>Christine Daniels</t>
  </si>
  <si>
    <t>tjackson@michael.biz</t>
  </si>
  <si>
    <t>174.759.2550</t>
  </si>
  <si>
    <t>East Todd</t>
  </si>
  <si>
    <t>Brandon Lloyd</t>
  </si>
  <si>
    <t>Erika Gardner</t>
  </si>
  <si>
    <t>avilatravis@camacho-palmer.info</t>
  </si>
  <si>
    <t>001-389-936-4975x4314</t>
  </si>
  <si>
    <t>Erikahaven</t>
  </si>
  <si>
    <t>P2395</t>
  </si>
  <si>
    <t>Erica Maxwell</t>
  </si>
  <si>
    <t>Anna Adams</t>
  </si>
  <si>
    <t>brandon51@mitchell.com</t>
  </si>
  <si>
    <t>992-460-5769x648</t>
  </si>
  <si>
    <t>Port Caitlintown</t>
  </si>
  <si>
    <t>P5066</t>
  </si>
  <si>
    <t>Jake Yu</t>
  </si>
  <si>
    <t>Valerie Riley</t>
  </si>
  <si>
    <t>rowlandgina@gmail.com</t>
  </si>
  <si>
    <t>(218)391-6685</t>
  </si>
  <si>
    <t>Tunisia</t>
  </si>
  <si>
    <t>Marieside</t>
  </si>
  <si>
    <t>P2940</t>
  </si>
  <si>
    <t>James Hamilton II</t>
  </si>
  <si>
    <t>Christine Herrera</t>
  </si>
  <si>
    <t>susan77@hotmail.com</t>
  </si>
  <si>
    <t>608-010-5675x65099</t>
  </si>
  <si>
    <t>West Matthewton</t>
  </si>
  <si>
    <t>P7818</t>
  </si>
  <si>
    <t>Shane Brock</t>
  </si>
  <si>
    <t>Craig Turner</t>
  </si>
  <si>
    <t>donnanelson@robbins.com</t>
  </si>
  <si>
    <t>960.763.6986x987</t>
  </si>
  <si>
    <t>South Vanessa</t>
  </si>
  <si>
    <t>P4697</t>
  </si>
  <si>
    <t>William Moore</t>
  </si>
  <si>
    <t>Misty Reyes</t>
  </si>
  <si>
    <t>navarrodonna@jones.info</t>
  </si>
  <si>
    <t>227-663-4873x1230</t>
  </si>
  <si>
    <t>East Ryanbury</t>
  </si>
  <si>
    <t>P9561</t>
  </si>
  <si>
    <t>Ethan Ellis</t>
  </si>
  <si>
    <t>Tina Griffin</t>
  </si>
  <si>
    <t>ccummings@johnson-washington.com</t>
  </si>
  <si>
    <t>143.374.3188x06296</t>
  </si>
  <si>
    <t>Lake Steven</t>
  </si>
  <si>
    <t>Dale Day</t>
  </si>
  <si>
    <t>William Harrell</t>
  </si>
  <si>
    <t>gregory06@roach.com</t>
  </si>
  <si>
    <t>New Samantha</t>
  </si>
  <si>
    <t>P8381</t>
  </si>
  <si>
    <t>Maria Hunter</t>
  </si>
  <si>
    <t>Diane Johnson</t>
  </si>
  <si>
    <t>justin05@fox-jones.info</t>
  </si>
  <si>
    <t>P8253</t>
  </si>
  <si>
    <t>Maria Watts</t>
  </si>
  <si>
    <t>Carla Rogers</t>
  </si>
  <si>
    <t>higginsamanda@hotmail.com</t>
  </si>
  <si>
    <t>001-934-477-3836x662</t>
  </si>
  <si>
    <t>Martinezville</t>
  </si>
  <si>
    <t>P5871</t>
  </si>
  <si>
    <t>Crystal Rice</t>
  </si>
  <si>
    <t>Alexander Dennis</t>
  </si>
  <si>
    <t>millerrobert@hall.org</t>
  </si>
  <si>
    <t>001-763-888-6451x3428</t>
  </si>
  <si>
    <t>P8025</t>
  </si>
  <si>
    <t>Carlos Bishop</t>
  </si>
  <si>
    <t>Jeffery Moody</t>
  </si>
  <si>
    <t>christopher10@hotmail.com</t>
  </si>
  <si>
    <t>607.506.5836x57786</t>
  </si>
  <si>
    <t>Johnfurt</t>
  </si>
  <si>
    <t>P6003</t>
  </si>
  <si>
    <t>Jacob Sullivan</t>
  </si>
  <si>
    <t>Laura Bartlett</t>
  </si>
  <si>
    <t>jennifer38@howard.com</t>
  </si>
  <si>
    <t>+1-125-837-8341x171</t>
  </si>
  <si>
    <t>Juliehaven</t>
  </si>
  <si>
    <t>P1986</t>
  </si>
  <si>
    <t>Allison Martinez</t>
  </si>
  <si>
    <t>Miranda Barnes</t>
  </si>
  <si>
    <t>william74@gmail.com</t>
  </si>
  <si>
    <t>106-756-1590x78293</t>
  </si>
  <si>
    <t>South Jacob</t>
  </si>
  <si>
    <t>P2625</t>
  </si>
  <si>
    <t>Charles Ford</t>
  </si>
  <si>
    <t>Kelly Strickland</t>
  </si>
  <si>
    <t>gpineda@hotmail.com</t>
  </si>
  <si>
    <t>Anthonyville</t>
  </si>
  <si>
    <t>P4404</t>
  </si>
  <si>
    <t>Joshua Snow</t>
  </si>
  <si>
    <t>Jessica Williams</t>
  </si>
  <si>
    <t>emcconnell@hotmail.com</t>
  </si>
  <si>
    <t>P4457</t>
  </si>
  <si>
    <t>Ryan Gates</t>
  </si>
  <si>
    <t>Jeff Miller</t>
  </si>
  <si>
    <t>lmoore@hotmail.com</t>
  </si>
  <si>
    <t>Summerburgh</t>
  </si>
  <si>
    <t>P5335</t>
  </si>
  <si>
    <t>Anita Reynolds</t>
  </si>
  <si>
    <t>Sheila Harris</t>
  </si>
  <si>
    <t>jperez@brown.info</t>
  </si>
  <si>
    <t>001-500-322-0930x61280</t>
  </si>
  <si>
    <t>Pattersonbury</t>
  </si>
  <si>
    <t>P2330</t>
  </si>
  <si>
    <t>Jessica Compton</t>
  </si>
  <si>
    <t>Cheryl Cox</t>
  </si>
  <si>
    <t>debbiemoore@yahoo.com</t>
  </si>
  <si>
    <t>001-097-589-0699</t>
  </si>
  <si>
    <t>North Lisa</t>
  </si>
  <si>
    <t>P3573</t>
  </si>
  <si>
    <t>Jared Lester</t>
  </si>
  <si>
    <t>Juan Smith MD</t>
  </si>
  <si>
    <t>alan78@hotmail.com</t>
  </si>
  <si>
    <t>North Joseph</t>
  </si>
  <si>
    <t>P4929</t>
  </si>
  <si>
    <t>Angela Fitzgerald</t>
  </si>
  <si>
    <t>Heidi Floyd</t>
  </si>
  <si>
    <t>brownshelly@ellis-guzman.net</t>
  </si>
  <si>
    <t>936-385-5674</t>
  </si>
  <si>
    <t>Rodneyfurt</t>
  </si>
  <si>
    <t>P3847</t>
  </si>
  <si>
    <t>Paul Levy</t>
  </si>
  <si>
    <t>Steven Wright</t>
  </si>
  <si>
    <t>audrey35@mullen.biz</t>
  </si>
  <si>
    <t>260.889.6394x2765</t>
  </si>
  <si>
    <t>West Cristianbury</t>
  </si>
  <si>
    <t>P2229</t>
  </si>
  <si>
    <t>Stephanie Collins</t>
  </si>
  <si>
    <t>Dr. Adam Shaw MD</t>
  </si>
  <si>
    <t>scottgreen@walsh.info</t>
  </si>
  <si>
    <t>990.393.9914</t>
  </si>
  <si>
    <t>New Deborah</t>
  </si>
  <si>
    <t>P3564</t>
  </si>
  <si>
    <t>Gregory Romero MD</t>
  </si>
  <si>
    <t>Rachel Mendoza</t>
  </si>
  <si>
    <t>anthonyphillips@hotmail.com</t>
  </si>
  <si>
    <t>P1043</t>
  </si>
  <si>
    <t>Brian Mccullough</t>
  </si>
  <si>
    <t>Mrs. Jo Adkins</t>
  </si>
  <si>
    <t>staceymarquez@bowers.org</t>
  </si>
  <si>
    <t>926.308.5238</t>
  </si>
  <si>
    <t>Port Cindyshire</t>
  </si>
  <si>
    <t>P7693</t>
  </si>
  <si>
    <t>John Jackson</t>
  </si>
  <si>
    <t>Mr. Robert Bradley</t>
  </si>
  <si>
    <t>davidedwards@hotmail.com</t>
  </si>
  <si>
    <t>899-266-0138x60613</t>
  </si>
  <si>
    <t>New Caitlyn</t>
  </si>
  <si>
    <t>Diana Mitchell</t>
  </si>
  <si>
    <t>Shane Snyder</t>
  </si>
  <si>
    <t>christiancruz@gmail.com</t>
  </si>
  <si>
    <t>+1-076-743-4186x630</t>
  </si>
  <si>
    <t>Lake Brad</t>
  </si>
  <si>
    <t>P8699</t>
  </si>
  <si>
    <t>Dr. Erin Lee</t>
  </si>
  <si>
    <t>Stephanie Ingram</t>
  </si>
  <si>
    <t>ashley21@reese.info</t>
  </si>
  <si>
    <t>168-558-2135</t>
  </si>
  <si>
    <t>Port Elizabethmouth</t>
  </si>
  <si>
    <t>P5771</t>
  </si>
  <si>
    <t>Eric Frank</t>
  </si>
  <si>
    <t>Michelle Taylor</t>
  </si>
  <si>
    <t>sellersemily@peck.biz</t>
  </si>
  <si>
    <t>001-403-356-5540x39705</t>
  </si>
  <si>
    <t>Lukeview</t>
  </si>
  <si>
    <t>P1534</t>
  </si>
  <si>
    <t>Shane Sanchez</t>
  </si>
  <si>
    <t>William Nguyen</t>
  </si>
  <si>
    <t>christopherrichardson@hotmail.com</t>
  </si>
  <si>
    <t>001-074-100-2025x9469</t>
  </si>
  <si>
    <t>New Brandontown</t>
  </si>
  <si>
    <t>P4792</t>
  </si>
  <si>
    <t>Jonathan Marshall</t>
  </si>
  <si>
    <t>Jessica Peterson</t>
  </si>
  <si>
    <t>carl64@cisneros.com</t>
  </si>
  <si>
    <t>(332)038-2056x8649</t>
  </si>
  <si>
    <t>Toddmouth</t>
  </si>
  <si>
    <t>P5720</t>
  </si>
  <si>
    <t>Stanley Bates</t>
  </si>
  <si>
    <t>Jessica Cobb</t>
  </si>
  <si>
    <t>ezimmerman@yahoo.com</t>
  </si>
  <si>
    <t>+1-349-345-1064x568</t>
  </si>
  <si>
    <t>Lake James</t>
  </si>
  <si>
    <t>P5632</t>
  </si>
  <si>
    <t>Samantha Riley</t>
  </si>
  <si>
    <t>Nathaniel Martinez</t>
  </si>
  <si>
    <t>kayla68@gmail.com</t>
  </si>
  <si>
    <t>001-608-462-9550x6280</t>
  </si>
  <si>
    <t>South Aaronmouth</t>
  </si>
  <si>
    <t>P8438</t>
  </si>
  <si>
    <t>Carl Park</t>
  </si>
  <si>
    <t>David Phillips</t>
  </si>
  <si>
    <t>vross@solis.com</t>
  </si>
  <si>
    <t>001-608-955-7438x2009</t>
  </si>
  <si>
    <t>Ramseymouth</t>
  </si>
  <si>
    <t>P2166</t>
  </si>
  <si>
    <t>Miss Melissa Ward</t>
  </si>
  <si>
    <t>Traci Hall DDS</t>
  </si>
  <si>
    <t>rmadden@adams.com</t>
  </si>
  <si>
    <t>(973)998-3376x24460</t>
  </si>
  <si>
    <t>New Lanceton</t>
  </si>
  <si>
    <t>P4824</t>
  </si>
  <si>
    <t>Roberta Kennedy</t>
  </si>
  <si>
    <t>Kenneth Davis</t>
  </si>
  <si>
    <t>vanessa35@yahoo.com</t>
  </si>
  <si>
    <t>(924)871-1020x009</t>
  </si>
  <si>
    <t>New Karaland</t>
  </si>
  <si>
    <t>P5334</t>
  </si>
  <si>
    <t>Timothy Morris</t>
  </si>
  <si>
    <t>Robert Johnson</t>
  </si>
  <si>
    <t>carol86@gmail.com</t>
  </si>
  <si>
    <t>106-143-8116</t>
  </si>
  <si>
    <t>Frenchshire</t>
  </si>
  <si>
    <t>P4241</t>
  </si>
  <si>
    <t>Terry Barry</t>
  </si>
  <si>
    <t>Jesus Stevens</t>
  </si>
  <si>
    <t>linda70@garcia.com</t>
  </si>
  <si>
    <t>654-559-3596x319</t>
  </si>
  <si>
    <t>Perrybury</t>
  </si>
  <si>
    <t>Andrew Valentine</t>
  </si>
  <si>
    <t>Heather Crawford</t>
  </si>
  <si>
    <t>ryanmatthew@brooks.info</t>
  </si>
  <si>
    <t>583.630.4578</t>
  </si>
  <si>
    <t>West Wesleyland</t>
  </si>
  <si>
    <t>P2880</t>
  </si>
  <si>
    <t>Cassandra Sexton</t>
  </si>
  <si>
    <t>Anthony Diaz</t>
  </si>
  <si>
    <t>wliu@fletcher-schultz.com</t>
  </si>
  <si>
    <t>Davidberg</t>
  </si>
  <si>
    <t>P9922</t>
  </si>
  <si>
    <t>Caroline Bruce</t>
  </si>
  <si>
    <t>Dana Williams</t>
  </si>
  <si>
    <t>afoster@anthony.biz</t>
  </si>
  <si>
    <t>(539)155-8527</t>
  </si>
  <si>
    <t>Samuelland</t>
  </si>
  <si>
    <t>P4683</t>
  </si>
  <si>
    <t>Candice Johnson</t>
  </si>
  <si>
    <t>Connie Bush</t>
  </si>
  <si>
    <t>kimberly70@franklin.com</t>
  </si>
  <si>
    <t>069-428-5396</t>
  </si>
  <si>
    <t>Adamstad</t>
  </si>
  <si>
    <t>P3441</t>
  </si>
  <si>
    <t>Ronald Perry</t>
  </si>
  <si>
    <t>Lynn Stevens</t>
  </si>
  <si>
    <t>justin96@smith-maldonado.org</t>
  </si>
  <si>
    <t>581.473.5759</t>
  </si>
  <si>
    <t>P5352</t>
  </si>
  <si>
    <t>Donald Williams</t>
  </si>
  <si>
    <t>Colleen Tran</t>
  </si>
  <si>
    <t>ryananderson@roth-barker.com</t>
  </si>
  <si>
    <t>031-467-0139x6506</t>
  </si>
  <si>
    <t>New Shellyberg</t>
  </si>
  <si>
    <t>P3330</t>
  </si>
  <si>
    <t>Christine Hill</t>
  </si>
  <si>
    <t>Troy Adams</t>
  </si>
  <si>
    <t>kmartin@erickson.com</t>
  </si>
  <si>
    <t>Syrian Arab Republic</t>
  </si>
  <si>
    <t>Andrewchester</t>
  </si>
  <si>
    <t>Colleen Arnold</t>
  </si>
  <si>
    <t>James Lee</t>
  </si>
  <si>
    <t>sandovalwhitney@gmail.com</t>
  </si>
  <si>
    <t>991-849-1547x2790</t>
  </si>
  <si>
    <t>South Marc</t>
  </si>
  <si>
    <t>P1977</t>
  </si>
  <si>
    <t>Nicole Monroe</t>
  </si>
  <si>
    <t>Erica Finley</t>
  </si>
  <si>
    <t>gomezmichael@gmail.com</t>
  </si>
  <si>
    <t>Iraq</t>
  </si>
  <si>
    <t>New Stephanieport</t>
  </si>
  <si>
    <t>P3718</t>
  </si>
  <si>
    <t>Katherine Jensen</t>
  </si>
  <si>
    <t>Diane Foster</t>
  </si>
  <si>
    <t>donald90@solis-smith.com</t>
  </si>
  <si>
    <t>838.106.2792x460</t>
  </si>
  <si>
    <t>New Melissastad</t>
  </si>
  <si>
    <t>P6039</t>
  </si>
  <si>
    <t>Danielle Gutierrez</t>
  </si>
  <si>
    <t>Cody Mendoza</t>
  </si>
  <si>
    <t>kellygreene@gmail.com</t>
  </si>
  <si>
    <t>449.269.1025x58403</t>
  </si>
  <si>
    <t>France</t>
  </si>
  <si>
    <t>South Jessicaland</t>
  </si>
  <si>
    <t>P5728</t>
  </si>
  <si>
    <t>Paul Heath</t>
  </si>
  <si>
    <t>Michael Hardin</t>
  </si>
  <si>
    <t>jacobschneider@joseph.net</t>
  </si>
  <si>
    <t>(711)476-7995</t>
  </si>
  <si>
    <t>North Raymond</t>
  </si>
  <si>
    <t>P8195</t>
  </si>
  <si>
    <t>Donna Diaz</t>
  </si>
  <si>
    <t>James Bass</t>
  </si>
  <si>
    <t>amywilson@allen-thompson.com</t>
  </si>
  <si>
    <t>123.117.7283</t>
  </si>
  <si>
    <t>Aaronville</t>
  </si>
  <si>
    <t>P3037</t>
  </si>
  <si>
    <t>Marvin Anderson</t>
  </si>
  <si>
    <t>Joseph Doyle</t>
  </si>
  <si>
    <t>samanthaholder@morris.com</t>
  </si>
  <si>
    <t>204.356.4087</t>
  </si>
  <si>
    <t>P8679</t>
  </si>
  <si>
    <t>Jessica Carson</t>
  </si>
  <si>
    <t>Keith Davis</t>
  </si>
  <si>
    <t>jamesharris@gmail.com</t>
  </si>
  <si>
    <t>Charlesville</t>
  </si>
  <si>
    <t>P5982</t>
  </si>
  <si>
    <t>Tracy Rich</t>
  </si>
  <si>
    <t>Kayla Smith</t>
  </si>
  <si>
    <t>nelsondawn@donovan.com</t>
  </si>
  <si>
    <t>+1-087-605-1676x756</t>
  </si>
  <si>
    <t>Bellland</t>
  </si>
  <si>
    <t>P7594</t>
  </si>
  <si>
    <t>Robert Mitchell</t>
  </si>
  <si>
    <t>Christian Fernandez</t>
  </si>
  <si>
    <t>tamara11@pitts.info</t>
  </si>
  <si>
    <t>New Zachary</t>
  </si>
  <si>
    <t>P5460</t>
  </si>
  <si>
    <t>Diane Smith</t>
  </si>
  <si>
    <t>Tiffany Shelton</t>
  </si>
  <si>
    <t>nicholas52@hess.com</t>
  </si>
  <si>
    <t>+1-199-598-0582x04492</t>
  </si>
  <si>
    <t>Benjaminhaven</t>
  </si>
  <si>
    <t>P9199</t>
  </si>
  <si>
    <t>Sara Sanchez</t>
  </si>
  <si>
    <t>David Bradley</t>
  </si>
  <si>
    <t>nmcintyre@hotmail.com</t>
  </si>
  <si>
    <t>Karenbury</t>
  </si>
  <si>
    <t>P9847</t>
  </si>
  <si>
    <t>Michelle Warren</t>
  </si>
  <si>
    <t>Megan Wilson</t>
  </si>
  <si>
    <t>susanchambers@yahoo.com</t>
  </si>
  <si>
    <t>614.757.9948</t>
  </si>
  <si>
    <t>West Michael</t>
  </si>
  <si>
    <t>P9090</t>
  </si>
  <si>
    <t>robertmatthews@yahoo.com</t>
  </si>
  <si>
    <t>+1-636-141-2574x605</t>
  </si>
  <si>
    <t>Port Brucemouth</t>
  </si>
  <si>
    <t>P8172</t>
  </si>
  <si>
    <t>Susan Harvey</t>
  </si>
  <si>
    <t>Heather Robles</t>
  </si>
  <si>
    <t>andersonbrittany@hotmail.com</t>
  </si>
  <si>
    <t>(836)325-3218</t>
  </si>
  <si>
    <t>P2317</t>
  </si>
  <si>
    <t>Kyle Ruiz</t>
  </si>
  <si>
    <t>Brooke Long</t>
  </si>
  <si>
    <t>jacksonrobert@evans.org</t>
  </si>
  <si>
    <t>693.205.9772x50646</t>
  </si>
  <si>
    <t>Cortezmouth</t>
  </si>
  <si>
    <t>Eric Gonzalez</t>
  </si>
  <si>
    <t>Connie Stephens</t>
  </si>
  <si>
    <t>coxrichard@yahoo.com</t>
  </si>
  <si>
    <t>001-478-923-9092</t>
  </si>
  <si>
    <t>Muellerhaven</t>
  </si>
  <si>
    <t>P8078</t>
  </si>
  <si>
    <t>Linda Macias</t>
  </si>
  <si>
    <t>Justin Howard</t>
  </si>
  <si>
    <t>markvalencia@gmail.com</t>
  </si>
  <si>
    <t>001-271-128-0229</t>
  </si>
  <si>
    <t>Cruzmouth</t>
  </si>
  <si>
    <t>Christopher Nichols</t>
  </si>
  <si>
    <t>Francisco Davis</t>
  </si>
  <si>
    <t>erinkelley@gmail.com</t>
  </si>
  <si>
    <t>491.058.8300</t>
  </si>
  <si>
    <t>East Matthewbury</t>
  </si>
  <si>
    <t>P5102</t>
  </si>
  <si>
    <t>Brian Bailey</t>
  </si>
  <si>
    <t>Tonya Boyer</t>
  </si>
  <si>
    <t>qdaugherty@yahoo.com</t>
  </si>
  <si>
    <t>943.039.3798</t>
  </si>
  <si>
    <t>Johnsonhaven</t>
  </si>
  <si>
    <t>P1423</t>
  </si>
  <si>
    <t>Juan Brooks</t>
  </si>
  <si>
    <t>Michael Jones</t>
  </si>
  <si>
    <t>sarah59@james.com</t>
  </si>
  <si>
    <t>Castroville</t>
  </si>
  <si>
    <t>P2496</t>
  </si>
  <si>
    <t>Tanya Cobb</t>
  </si>
  <si>
    <t>Katherine Martinez</t>
  </si>
  <si>
    <t>craiglisa@young.com</t>
  </si>
  <si>
    <t>219-756-8497x716</t>
  </si>
  <si>
    <t>New Joseph</t>
  </si>
  <si>
    <t>Erica Terry</t>
  </si>
  <si>
    <t>Billy French</t>
  </si>
  <si>
    <t>dana10@burns.info</t>
  </si>
  <si>
    <t>886.804.1997x724</t>
  </si>
  <si>
    <t>West Thomasshire</t>
  </si>
  <si>
    <t>P1339</t>
  </si>
  <si>
    <t>James Mayer</t>
  </si>
  <si>
    <t>Mary Silva</t>
  </si>
  <si>
    <t>pphelps@carrillo-molina.biz</t>
  </si>
  <si>
    <t>001-917-488-9581</t>
  </si>
  <si>
    <t>South Alexandra</t>
  </si>
  <si>
    <t>P5415</t>
  </si>
  <si>
    <t>Sheri Snow</t>
  </si>
  <si>
    <t>Mark Fuller</t>
  </si>
  <si>
    <t>lisa40@hotmail.com</t>
  </si>
  <si>
    <t>040.189.0319</t>
  </si>
  <si>
    <t>Lake Laurieburgh</t>
  </si>
  <si>
    <t>Lisa Wilson</t>
  </si>
  <si>
    <t>Cheyenne Anderson</t>
  </si>
  <si>
    <t>ccarpenter@crawford.com</t>
  </si>
  <si>
    <t>+1-903-702-0060x796</t>
  </si>
  <si>
    <t>New Andreberg</t>
  </si>
  <si>
    <t>P3870</t>
  </si>
  <si>
    <t>Lauren Johnson</t>
  </si>
  <si>
    <t>Terri Jones</t>
  </si>
  <si>
    <t>sandracollins@hotmail.com</t>
  </si>
  <si>
    <t>001-321-090-5889x17880</t>
  </si>
  <si>
    <t>East Zacharymouth</t>
  </si>
  <si>
    <t>P8708</t>
  </si>
  <si>
    <t>Mariah Ramirez</t>
  </si>
  <si>
    <t>Rebecca Carter</t>
  </si>
  <si>
    <t>martinezlisa@yahoo.com</t>
  </si>
  <si>
    <t>(728)757-9567x82784</t>
  </si>
  <si>
    <t>Kellyland</t>
  </si>
  <si>
    <t>P9502</t>
  </si>
  <si>
    <t>Rebekah Morrow</t>
  </si>
  <si>
    <t>Kimberly Dominguez</t>
  </si>
  <si>
    <t>amanda52@gmail.com</t>
  </si>
  <si>
    <t>302.376.3407x048</t>
  </si>
  <si>
    <t>P8245</t>
  </si>
  <si>
    <t>Rachel Cantrell</t>
  </si>
  <si>
    <t>Lisa Ellis</t>
  </si>
  <si>
    <t>wolfejames@jacobs-foster.org</t>
  </si>
  <si>
    <t>001-471-731-5211x271</t>
  </si>
  <si>
    <t>Churchburgh</t>
  </si>
  <si>
    <t>Rachel Jacobs</t>
  </si>
  <si>
    <t>Brandon Arellano</t>
  </si>
  <si>
    <t>saracoleman@hotmail.com</t>
  </si>
  <si>
    <t>(255)458-0532x83425</t>
  </si>
  <si>
    <t>Port Alex</t>
  </si>
  <si>
    <t>P3973</t>
  </si>
  <si>
    <t>Kristen Johnson</t>
  </si>
  <si>
    <t>Laura Jones</t>
  </si>
  <si>
    <t>larsenrobert@hotmail.com</t>
  </si>
  <si>
    <t>001-609-794-7099</t>
  </si>
  <si>
    <t>North Daisy</t>
  </si>
  <si>
    <t>P8141</t>
  </si>
  <si>
    <t>Heather Moore</t>
  </si>
  <si>
    <t>Caitlin Smith</t>
  </si>
  <si>
    <t>angelasexton@lawson.com</t>
  </si>
  <si>
    <t>001-728-704-1216x36287</t>
  </si>
  <si>
    <t>West Davidfort</t>
  </si>
  <si>
    <t>Jonathan Key</t>
  </si>
  <si>
    <t>Bianca Klein</t>
  </si>
  <si>
    <t>jenniferharrison@yahoo.com</t>
  </si>
  <si>
    <t>+1-810-972-0893x377</t>
  </si>
  <si>
    <t>Scottshire</t>
  </si>
  <si>
    <t>P2494</t>
  </si>
  <si>
    <t>Steven Snyder</t>
  </si>
  <si>
    <t>Briana Anderson</t>
  </si>
  <si>
    <t>vjohnson@robbins.com</t>
  </si>
  <si>
    <t>Ashleybury</t>
  </si>
  <si>
    <t>P8700</t>
  </si>
  <si>
    <t>Daniel Rubio</t>
  </si>
  <si>
    <t>Ian Page DDS</t>
  </si>
  <si>
    <t>garrisonrose@carrillo-williams.com</t>
  </si>
  <si>
    <t>001-142-452-2384</t>
  </si>
  <si>
    <t>P6700</t>
  </si>
  <si>
    <t>Raymond Hopkins</t>
  </si>
  <si>
    <t>John Austin</t>
  </si>
  <si>
    <t>patty21@george-harris.info</t>
  </si>
  <si>
    <t>095.291.6835</t>
  </si>
  <si>
    <t>Pearsonchester</t>
  </si>
  <si>
    <t>P7690</t>
  </si>
  <si>
    <t>Eric Clark</t>
  </si>
  <si>
    <t>Beth Boyer</t>
  </si>
  <si>
    <t>dsanchez@smith.com</t>
  </si>
  <si>
    <t>+1-529-115-8273x081</t>
  </si>
  <si>
    <t>Martinique</t>
  </si>
  <si>
    <t>Howellburgh</t>
  </si>
  <si>
    <t>P6460</t>
  </si>
  <si>
    <t>Dennis Williams</t>
  </si>
  <si>
    <t>Matthew Bowen</t>
  </si>
  <si>
    <t>scox@yahoo.com</t>
  </si>
  <si>
    <t>Lake Melissachester</t>
  </si>
  <si>
    <t>P6260</t>
  </si>
  <si>
    <t>Mark Hodge</t>
  </si>
  <si>
    <t>Mrs. Kelly Thomas</t>
  </si>
  <si>
    <t>cameron58@reed.com</t>
  </si>
  <si>
    <t>+1-674-490-7516x505</t>
  </si>
  <si>
    <t>South Nicholasberg</t>
  </si>
  <si>
    <t>P2713</t>
  </si>
  <si>
    <t>Tiffany Riley</t>
  </si>
  <si>
    <t>Nicole Green</t>
  </si>
  <si>
    <t>melindaluna@santos-campbell.info</t>
  </si>
  <si>
    <t>964-423-6701x38035</t>
  </si>
  <si>
    <t>North Anita</t>
  </si>
  <si>
    <t>P3634</t>
  </si>
  <si>
    <t>Michael Williamson</t>
  </si>
  <si>
    <t>Gabrielle Goodwin</t>
  </si>
  <si>
    <t>robertdavis@jones.net</t>
  </si>
  <si>
    <t>459-564-8127x5231</t>
  </si>
  <si>
    <t>East Amyfurt</t>
  </si>
  <si>
    <t>P6403</t>
  </si>
  <si>
    <t>Tina Maldonado</t>
  </si>
  <si>
    <t>Jack White</t>
  </si>
  <si>
    <t>dkerr@wilson.net</t>
  </si>
  <si>
    <t>(142)144-4705x17822</t>
  </si>
  <si>
    <t>Stevenchester</t>
  </si>
  <si>
    <t>P7744</t>
  </si>
  <si>
    <t>Sarah Wilson</t>
  </si>
  <si>
    <t>Christopher Ward</t>
  </si>
  <si>
    <t>dbrewer@davidson.com</t>
  </si>
  <si>
    <t>596-693-7602x89232</t>
  </si>
  <si>
    <t>North Alyssa</t>
  </si>
  <si>
    <t>P9117</t>
  </si>
  <si>
    <t>Krystal Edwards</t>
  </si>
  <si>
    <t>Victor Martinez</t>
  </si>
  <si>
    <t>garciaeric@yahoo.com</t>
  </si>
  <si>
    <t>001-825-238-3595x011</t>
  </si>
  <si>
    <t>East Melissa</t>
  </si>
  <si>
    <t>P5722</t>
  </si>
  <si>
    <t>Billy Russell</t>
  </si>
  <si>
    <t>Howard Cooper</t>
  </si>
  <si>
    <t>trevor72@carter.com</t>
  </si>
  <si>
    <t>New Joel</t>
  </si>
  <si>
    <t>P7561</t>
  </si>
  <si>
    <t>Mark Henderson</t>
  </si>
  <si>
    <t>Crystal Rivera</t>
  </si>
  <si>
    <t>jvaughn@gmail.com</t>
  </si>
  <si>
    <t>994-236-7599</t>
  </si>
  <si>
    <t>West Benjamin</t>
  </si>
  <si>
    <t>P1601</t>
  </si>
  <si>
    <t>Mr. Steve Wilson</t>
  </si>
  <si>
    <t>Kelly Johnson</t>
  </si>
  <si>
    <t>alexandernicole@clarke-campos.com</t>
  </si>
  <si>
    <t>141-096-7117x9977</t>
  </si>
  <si>
    <t>Lorifurt</t>
  </si>
  <si>
    <t>P8451</t>
  </si>
  <si>
    <t>Jeremy Irwin</t>
  </si>
  <si>
    <t>Robert Cannon</t>
  </si>
  <si>
    <t>huntchase@meyers-adkins.info</t>
  </si>
  <si>
    <t>416.238.0700x377</t>
  </si>
  <si>
    <t>P2442</t>
  </si>
  <si>
    <t>Brittany Prince</t>
  </si>
  <si>
    <t>Anita Vasquez</t>
  </si>
  <si>
    <t>oneillfred@hotmail.com</t>
  </si>
  <si>
    <t>(984)700-7903x865</t>
  </si>
  <si>
    <t>New Casey</t>
  </si>
  <si>
    <t>P6153</t>
  </si>
  <si>
    <t>Jennifer Stephens</t>
  </si>
  <si>
    <t>Caleb Harrell</t>
  </si>
  <si>
    <t>fieldsclinton@hotmail.com</t>
  </si>
  <si>
    <t>South Carolinebury</t>
  </si>
  <si>
    <t>P5135</t>
  </si>
  <si>
    <t>Timothy Cunningham</t>
  </si>
  <si>
    <t>Jennifer Stevenson</t>
  </si>
  <si>
    <t>kholder@lynch-young.com</t>
  </si>
  <si>
    <t>(329)059-9167x7520</t>
  </si>
  <si>
    <t>South Richardmouth</t>
  </si>
  <si>
    <t>P6296</t>
  </si>
  <si>
    <t>Aaron Stone</t>
  </si>
  <si>
    <t>Rachel Mills</t>
  </si>
  <si>
    <t>diana67@white.info</t>
  </si>
  <si>
    <t>679-679-6848</t>
  </si>
  <si>
    <t>New Elizabethchester</t>
  </si>
  <si>
    <t>P2899</t>
  </si>
  <si>
    <t>Jessica Dean</t>
  </si>
  <si>
    <t>Terry Young</t>
  </si>
  <si>
    <t>blevinskerry@shaw.com</t>
  </si>
  <si>
    <t>West Lindsey</t>
  </si>
  <si>
    <t>P7622</t>
  </si>
  <si>
    <t>Martin Stafford</t>
  </si>
  <si>
    <t>Lisa Malone</t>
  </si>
  <si>
    <t>blakeandrew@yahoo.com</t>
  </si>
  <si>
    <t>476-647-6999</t>
  </si>
  <si>
    <t>West Kristin</t>
  </si>
  <si>
    <t>P9431</t>
  </si>
  <si>
    <t>Melissa Wong</t>
  </si>
  <si>
    <t>Stephanie Harris</t>
  </si>
  <si>
    <t>porterjill@meyer.info</t>
  </si>
  <si>
    <t>392.015.4656x832</t>
  </si>
  <si>
    <t>Christopherville</t>
  </si>
  <si>
    <t>P1018</t>
  </si>
  <si>
    <t>Thomas Perry</t>
  </si>
  <si>
    <t>Eric Johnson</t>
  </si>
  <si>
    <t>martinezchristina@yahoo.com</t>
  </si>
  <si>
    <t>752-790-7651</t>
  </si>
  <si>
    <t>South Melissa</t>
  </si>
  <si>
    <t>P9889</t>
  </si>
  <si>
    <t>Nicholas Lara</t>
  </si>
  <si>
    <t>Daniel Fox</t>
  </si>
  <si>
    <t>stephanievillanueva@perez.biz</t>
  </si>
  <si>
    <t>114-983-3910</t>
  </si>
  <si>
    <t>Robertsbury</t>
  </si>
  <si>
    <t>P8569</t>
  </si>
  <si>
    <t>Miguel Norris</t>
  </si>
  <si>
    <t>Jaime Davidson</t>
  </si>
  <si>
    <t>tylerkristi@morales.net</t>
  </si>
  <si>
    <t>(393)764-4710</t>
  </si>
  <si>
    <t>Thomasburgh</t>
  </si>
  <si>
    <t>P7770</t>
  </si>
  <si>
    <t>Greg Smith</t>
  </si>
  <si>
    <t>Craig Dixon</t>
  </si>
  <si>
    <t>xmiller@hotmail.com</t>
  </si>
  <si>
    <t>728.612.1712x786</t>
  </si>
  <si>
    <t>New Albert</t>
  </si>
  <si>
    <t>P1888</t>
  </si>
  <si>
    <t>Nicole Brown</t>
  </si>
  <si>
    <t>grantangela@hotmail.com</t>
  </si>
  <si>
    <t>001-191-288-4943x065</t>
  </si>
  <si>
    <t>East Penny</t>
  </si>
  <si>
    <t>P4073</t>
  </si>
  <si>
    <t>Amanda Garcia</t>
  </si>
  <si>
    <t>Monique Brewer</t>
  </si>
  <si>
    <t>shawalan@nguyen.com</t>
  </si>
  <si>
    <t>307.357.1700x37656</t>
  </si>
  <si>
    <t>Patriciaberg</t>
  </si>
  <si>
    <t>P9494</t>
  </si>
  <si>
    <t>Jason Yu</t>
  </si>
  <si>
    <t>Michael Sanders</t>
  </si>
  <si>
    <t>alvarezjill@hotmail.com</t>
  </si>
  <si>
    <t>+1-965-870-3639x19671</t>
  </si>
  <si>
    <t>North David</t>
  </si>
  <si>
    <t>P6927</t>
  </si>
  <si>
    <t>Yesenia Garcia</t>
  </si>
  <si>
    <t>Diana Gray</t>
  </si>
  <si>
    <t>lindsaymaynard@yahoo.com</t>
  </si>
  <si>
    <t>196-434-2197x7490</t>
  </si>
  <si>
    <t>East Stacie</t>
  </si>
  <si>
    <t>P9167</t>
  </si>
  <si>
    <t>Kaitlyn Carroll</t>
  </si>
  <si>
    <t>John Gomez</t>
  </si>
  <si>
    <t>bwolf@lambert.info</t>
  </si>
  <si>
    <t>572.440.3435</t>
  </si>
  <si>
    <t>Lake Jose</t>
  </si>
  <si>
    <t>P8242</t>
  </si>
  <si>
    <t>Elizabeth Page</t>
  </si>
  <si>
    <t>Maria Porter</t>
  </si>
  <si>
    <t>mnguyen@garcia.org</t>
  </si>
  <si>
    <t>(623)291-6258x199</t>
  </si>
  <si>
    <t>Ambermouth</t>
  </si>
  <si>
    <t>P1845</t>
  </si>
  <si>
    <t>Andrew Cochran</t>
  </si>
  <si>
    <t>Victoria Quinn</t>
  </si>
  <si>
    <t>smartinez@reyes.biz</t>
  </si>
  <si>
    <t>Robinsontown</t>
  </si>
  <si>
    <t>Terry Jones</t>
  </si>
  <si>
    <t>Richard Calderon</t>
  </si>
  <si>
    <t>wcox@yahoo.com</t>
  </si>
  <si>
    <t>001-619-448-6434</t>
  </si>
  <si>
    <t>Port Robinstad</t>
  </si>
  <si>
    <t>P5375</t>
  </si>
  <si>
    <t>Vanessa King</t>
  </si>
  <si>
    <t>Sara Barr</t>
  </si>
  <si>
    <t>forbesadam@hotmail.com</t>
  </si>
  <si>
    <t>001-204-980-3617x32943</t>
  </si>
  <si>
    <t>West Aimeeborough</t>
  </si>
  <si>
    <t>P9998</t>
  </si>
  <si>
    <t>Nancy Davis</t>
  </si>
  <si>
    <t>Nathan Lawrence</t>
  </si>
  <si>
    <t>bkelley@torres.com</t>
  </si>
  <si>
    <t>+1-035-806-3187x861</t>
  </si>
  <si>
    <t>Mitchellville</t>
  </si>
  <si>
    <t>P3146</t>
  </si>
  <si>
    <t>Taylor Maldonado</t>
  </si>
  <si>
    <t>Henry Nichols MD</t>
  </si>
  <si>
    <t>andrea50@jones-jordan.com</t>
  </si>
  <si>
    <t>001-261-698-9089x0851</t>
  </si>
  <si>
    <t>Lake Kellyport</t>
  </si>
  <si>
    <t>P5719</t>
  </si>
  <si>
    <t>Kenneth Reyes</t>
  </si>
  <si>
    <t>Roy Walton</t>
  </si>
  <si>
    <t>andrewknight@butler.com</t>
  </si>
  <si>
    <t>001-277-533-9237x67158</t>
  </si>
  <si>
    <t>Schwartztown</t>
  </si>
  <si>
    <t>P8178</t>
  </si>
  <si>
    <t>Jeffrey Sharp Jr.</t>
  </si>
  <si>
    <t>Dr. Charles Smith II</t>
  </si>
  <si>
    <t>wsmith@hotmail.com</t>
  </si>
  <si>
    <t>475.626.0139</t>
  </si>
  <si>
    <t>Zimmermanstad</t>
  </si>
  <si>
    <t>P8941</t>
  </si>
  <si>
    <t>Alexandria Mcdaniel</t>
  </si>
  <si>
    <t>Mrs. Amanda Johnson</t>
  </si>
  <si>
    <t>mariawalls@hotmail.com</t>
  </si>
  <si>
    <t>Mcclainview</t>
  </si>
  <si>
    <t>P2989</t>
  </si>
  <si>
    <t>Bradley Thompson</t>
  </si>
  <si>
    <t>Robert Mendoza</t>
  </si>
  <si>
    <t>nicholasking@hotmail.com</t>
  </si>
  <si>
    <t>110-399-8750</t>
  </si>
  <si>
    <t>Bowmanbury</t>
  </si>
  <si>
    <t>P1472</t>
  </si>
  <si>
    <t>Brenda Mathis</t>
  </si>
  <si>
    <t>Susan Norris</t>
  </si>
  <si>
    <t>bonnie12@cantrell.com</t>
  </si>
  <si>
    <t>284.703.9940x101</t>
  </si>
  <si>
    <t>Alvinview</t>
  </si>
  <si>
    <t>P4920</t>
  </si>
  <si>
    <t>Debra Gray</t>
  </si>
  <si>
    <t>Katherine Brown DVM</t>
  </si>
  <si>
    <t>briancombs@johnson.info</t>
  </si>
  <si>
    <t>Port Tylerland</t>
  </si>
  <si>
    <t>P3594</t>
  </si>
  <si>
    <t>Richard Orr</t>
  </si>
  <si>
    <t>Justin Steele</t>
  </si>
  <si>
    <t>mathewsrichard@hotmail.com</t>
  </si>
  <si>
    <t>+1-730-792-2530x8089</t>
  </si>
  <si>
    <t>Port Meganhaven</t>
  </si>
  <si>
    <t>P6091</t>
  </si>
  <si>
    <t>Rebecca Mills</t>
  </si>
  <si>
    <t>James Nguyen</t>
  </si>
  <si>
    <t>ipeterson@yahoo.com</t>
  </si>
  <si>
    <t>001-698-290-5186x1688</t>
  </si>
  <si>
    <t>Parkerberg</t>
  </si>
  <si>
    <t>P1224</t>
  </si>
  <si>
    <t>Jennifer King</t>
  </si>
  <si>
    <t>Laurie Graham</t>
  </si>
  <si>
    <t>thomasjones@burton-brown.com</t>
  </si>
  <si>
    <t>+1-499-972-6928x7395</t>
  </si>
  <si>
    <t>New Julia</t>
  </si>
  <si>
    <t>P7684</t>
  </si>
  <si>
    <t>Jason Espinoza</t>
  </si>
  <si>
    <t>kimberly71@drake.com</t>
  </si>
  <si>
    <t>(922)766-3223</t>
  </si>
  <si>
    <t>Williamsfurt</t>
  </si>
  <si>
    <t>P2527</t>
  </si>
  <si>
    <t>Barbara Walter</t>
  </si>
  <si>
    <t>Erica Paul</t>
  </si>
  <si>
    <t>harrisjacqueline@miller.net</t>
  </si>
  <si>
    <t>(292)978-6650x01521</t>
  </si>
  <si>
    <t>Lopezshire</t>
  </si>
  <si>
    <t>James Stone DVM</t>
  </si>
  <si>
    <t>Nancy Stewart</t>
  </si>
  <si>
    <t>andrewsmith@gmail.com</t>
  </si>
  <si>
    <t>550-197-2923</t>
  </si>
  <si>
    <t>East Hannah</t>
  </si>
  <si>
    <t>P2858</t>
  </si>
  <si>
    <t>Carolyn Sherman</t>
  </si>
  <si>
    <t>Deborah Thomas</t>
  </si>
  <si>
    <t>vgardner@yahoo.com</t>
  </si>
  <si>
    <t>Howefurt</t>
  </si>
  <si>
    <t>P8560</t>
  </si>
  <si>
    <t>Frank Lutz</t>
  </si>
  <si>
    <t>Gina Harris</t>
  </si>
  <si>
    <t>qpollard@mcdowell-blair.com</t>
  </si>
  <si>
    <t>+1-933-736-2551x66404</t>
  </si>
  <si>
    <t>Ashleyfurt</t>
  </si>
  <si>
    <t>P2924</t>
  </si>
  <si>
    <t>Danielle Bradley</t>
  </si>
  <si>
    <t>Daniel Stafford</t>
  </si>
  <si>
    <t>kathleengordon@johnson.biz</t>
  </si>
  <si>
    <t>Lake Jillchester</t>
  </si>
  <si>
    <t>P3522</t>
  </si>
  <si>
    <t>Anne Kelly</t>
  </si>
  <si>
    <t>Vincent Wilkinson</t>
  </si>
  <si>
    <t>hernandeztina@george.com</t>
  </si>
  <si>
    <t>+1-413-845-8042x85322</t>
  </si>
  <si>
    <t>New Lindsay</t>
  </si>
  <si>
    <t>P9165</t>
  </si>
  <si>
    <t>Kathleen Hahn</t>
  </si>
  <si>
    <t>Tracy Freeman</t>
  </si>
  <si>
    <t>ahampton@montgomery-noble.net</t>
  </si>
  <si>
    <t>(534)597-0312x32966</t>
  </si>
  <si>
    <t>Sheltonland</t>
  </si>
  <si>
    <t>P5781</t>
  </si>
  <si>
    <t>Selena Travis</t>
  </si>
  <si>
    <t>Sherry Phillips</t>
  </si>
  <si>
    <t>emilylambert@yahoo.com</t>
  </si>
  <si>
    <t>(177)842-6659x62347</t>
  </si>
  <si>
    <t>Michaelport</t>
  </si>
  <si>
    <t>P9337</t>
  </si>
  <si>
    <t>Melvin Moore</t>
  </si>
  <si>
    <t>Allison Edwards</t>
  </si>
  <si>
    <t>sherri89@hotmail.com</t>
  </si>
  <si>
    <t>(622)375-9504</t>
  </si>
  <si>
    <t>Richstad</t>
  </si>
  <si>
    <t>P5479</t>
  </si>
  <si>
    <t>Heidi Roth</t>
  </si>
  <si>
    <t>Chloe Henry</t>
  </si>
  <si>
    <t>williamsbonnie@scott-pearson.com</t>
  </si>
  <si>
    <t>997.030.9098x11755</t>
  </si>
  <si>
    <t>P7807</t>
  </si>
  <si>
    <t>Antonio Moss</t>
  </si>
  <si>
    <t>Mathew Olson</t>
  </si>
  <si>
    <t>jack51@lewis.com</t>
  </si>
  <si>
    <t>Cheryltown</t>
  </si>
  <si>
    <t>P8905</t>
  </si>
  <si>
    <t>Kristen Callahan</t>
  </si>
  <si>
    <t>Adrian Shaw</t>
  </si>
  <si>
    <t>williampalmer@gmail.com</t>
  </si>
  <si>
    <t>+1-109-346-3528x10869</t>
  </si>
  <si>
    <t>New Trevor</t>
  </si>
  <si>
    <t>P8736</t>
  </si>
  <si>
    <t>Daisy Goodman</t>
  </si>
  <si>
    <t>Travis Spencer</t>
  </si>
  <si>
    <t>wholt@gmail.com</t>
  </si>
  <si>
    <t>+1-861-902-5778x776</t>
  </si>
  <si>
    <t>Joshuatown</t>
  </si>
  <si>
    <t>P4993</t>
  </si>
  <si>
    <t>Kimberly Chavez</t>
  </si>
  <si>
    <t>Dr. Cheryl Welch MD</t>
  </si>
  <si>
    <t>sherrypowers@hotmail.com</t>
  </si>
  <si>
    <t>001-256-589-0678x1815</t>
  </si>
  <si>
    <t>Christopherhaven</t>
  </si>
  <si>
    <t>P8483</t>
  </si>
  <si>
    <t>David Henry</t>
  </si>
  <si>
    <t>Cheryl Lutz</t>
  </si>
  <si>
    <t>brownrobert@yahoo.com</t>
  </si>
  <si>
    <t>East Lisa</t>
  </si>
  <si>
    <t>P3369</t>
  </si>
  <si>
    <t>Lindsay Chavez</t>
  </si>
  <si>
    <t>Amanda Wilson</t>
  </si>
  <si>
    <t>shelly55@gmail.com</t>
  </si>
  <si>
    <t>564-141-3425x9338</t>
  </si>
  <si>
    <t>East Scott</t>
  </si>
  <si>
    <t>P7284</t>
  </si>
  <si>
    <t>David Dougherty</t>
  </si>
  <si>
    <t>Kristen Ballard</t>
  </si>
  <si>
    <t>rmorse@spence-thornton.com</t>
  </si>
  <si>
    <t>(199)354-6632x115</t>
  </si>
  <si>
    <t>Nguyentown</t>
  </si>
  <si>
    <t>P4122</t>
  </si>
  <si>
    <t>Donna Fernandez</t>
  </si>
  <si>
    <t>Adam Fuentes</t>
  </si>
  <si>
    <t>michaelcarter@holland.com</t>
  </si>
  <si>
    <t>001-676-879-5439x42341</t>
  </si>
  <si>
    <t>Brownville</t>
  </si>
  <si>
    <t>P9327</t>
  </si>
  <si>
    <t>James Vaughn</t>
  </si>
  <si>
    <t>Colton Ware</t>
  </si>
  <si>
    <t>dustinchavez@hotmail.com</t>
  </si>
  <si>
    <t>(848)573-0096x6446</t>
  </si>
  <si>
    <t>P3236</t>
  </si>
  <si>
    <t>Robert Robinson</t>
  </si>
  <si>
    <t>Ariana Walker</t>
  </si>
  <si>
    <t>irwineric@castro-barry.biz</t>
  </si>
  <si>
    <t>862.647.8677x3273</t>
  </si>
  <si>
    <t>Randallburgh</t>
  </si>
  <si>
    <t>P2143</t>
  </si>
  <si>
    <t>Monica Montoya</t>
  </si>
  <si>
    <t>Deanna Osborne</t>
  </si>
  <si>
    <t>klopez@hotmail.com</t>
  </si>
  <si>
    <t>+1-903-032-1493x260</t>
  </si>
  <si>
    <t>Port Kevin</t>
  </si>
  <si>
    <t>Jeffrey Forbes</t>
  </si>
  <si>
    <t>Jerry Sanchez</t>
  </si>
  <si>
    <t>sullivancatherine@yahoo.com</t>
  </si>
  <si>
    <t>001-036-7007x9761</t>
  </si>
  <si>
    <t>Pittshaven</t>
  </si>
  <si>
    <t>P7798</t>
  </si>
  <si>
    <t>Linda Johnson</t>
  </si>
  <si>
    <t>Melinda Carter</t>
  </si>
  <si>
    <t>qhall@hotmail.com</t>
  </si>
  <si>
    <t>992-137-7034x974</t>
  </si>
  <si>
    <t>Bateshaven</t>
  </si>
  <si>
    <t>P6568</t>
  </si>
  <si>
    <t>Caroline Jimenez</t>
  </si>
  <si>
    <t>Lori Davenport</t>
  </si>
  <si>
    <t>jonathanbaker@stewart.info</t>
  </si>
  <si>
    <t>+1-614-070-3929x5105</t>
  </si>
  <si>
    <t>New Susantown</t>
  </si>
  <si>
    <t>P9318</t>
  </si>
  <si>
    <t>Cameron Robles Jr.</t>
  </si>
  <si>
    <t>Jon Smith</t>
  </si>
  <si>
    <t>schultzjames@gmail.com</t>
  </si>
  <si>
    <t>312-548-8206</t>
  </si>
  <si>
    <t>Andrewborough</t>
  </si>
  <si>
    <t>P5377</t>
  </si>
  <si>
    <t>John Nelson</t>
  </si>
  <si>
    <t>Karen Dalton</t>
  </si>
  <si>
    <t>priceamanda@hotmail.com</t>
  </si>
  <si>
    <t>001-494-365-3013x025</t>
  </si>
  <si>
    <t>Lake Willieside</t>
  </si>
  <si>
    <t>P1042</t>
  </si>
  <si>
    <t>Justin Bryan</t>
  </si>
  <si>
    <t>David Austin</t>
  </si>
  <si>
    <t>obrown@robinson.com</t>
  </si>
  <si>
    <t>001-145-490-9401x94145</t>
  </si>
  <si>
    <t>Lake Ronald</t>
  </si>
  <si>
    <t>P5634</t>
  </si>
  <si>
    <t>Heather Garcia</t>
  </si>
  <si>
    <t>Bonnie Sullivan</t>
  </si>
  <si>
    <t>kimberlygarrett@hotmail.com</t>
  </si>
  <si>
    <t>493-643-1928x5502</t>
  </si>
  <si>
    <t>Blackwellborough</t>
  </si>
  <si>
    <t>P5891</t>
  </si>
  <si>
    <t>Ronnie Gardner</t>
  </si>
  <si>
    <t>William Horn</t>
  </si>
  <si>
    <t>murphymichelle@hotmail.com</t>
  </si>
  <si>
    <t>866-529-3691</t>
  </si>
  <si>
    <t>Lake Valeriehaven</t>
  </si>
  <si>
    <t>P9022</t>
  </si>
  <si>
    <t>Michelle Brooks</t>
  </si>
  <si>
    <t>Shelly Lewis</t>
  </si>
  <si>
    <t>martindustin@kennedy-sanchez.com</t>
  </si>
  <si>
    <t>281-742-9644</t>
  </si>
  <si>
    <t>Doyletown</t>
  </si>
  <si>
    <t>P3434</t>
  </si>
  <si>
    <t>Jessica Lewis</t>
  </si>
  <si>
    <t>Ashley Gregory</t>
  </si>
  <si>
    <t>heidiharrison@garcia.net</t>
  </si>
  <si>
    <t>027-834-4219x772</t>
  </si>
  <si>
    <t>South Karen</t>
  </si>
  <si>
    <t>P8316</t>
  </si>
  <si>
    <t>Ruth Rivera</t>
  </si>
  <si>
    <t>Randall Phillips</t>
  </si>
  <si>
    <t>ericwilliams@hotmail.com</t>
  </si>
  <si>
    <t>175.372.1382x66613</t>
  </si>
  <si>
    <t>Simmonsbury</t>
  </si>
  <si>
    <t>P9824</t>
  </si>
  <si>
    <t>Tiffany Newman</t>
  </si>
  <si>
    <t>Anthony Roberts</t>
  </si>
  <si>
    <t>andrea57@klein.com</t>
  </si>
  <si>
    <t>+1-339-702-6342x7176</t>
  </si>
  <si>
    <t>Brownbury</t>
  </si>
  <si>
    <t>P8935</t>
  </si>
  <si>
    <t>Bryan Williams</t>
  </si>
  <si>
    <t>Teresa Patel</t>
  </si>
  <si>
    <t>ybird@gmail.com</t>
  </si>
  <si>
    <t>(052)365-2472x49767</t>
  </si>
  <si>
    <t>Port Jeremiahchester</t>
  </si>
  <si>
    <t>P6654</t>
  </si>
  <si>
    <t>Toni Gallagher</t>
  </si>
  <si>
    <t>Jack Johnson</t>
  </si>
  <si>
    <t>yhayes@ray-austin.org</t>
  </si>
  <si>
    <t>(421)846-2568x489</t>
  </si>
  <si>
    <t>North Kevinhaven</t>
  </si>
  <si>
    <t>P6446</t>
  </si>
  <si>
    <t>Julia Rodgers</t>
  </si>
  <si>
    <t>Adam Vaughn</t>
  </si>
  <si>
    <t>iharris@hoover.com</t>
  </si>
  <si>
    <t>450.822.7021x198</t>
  </si>
  <si>
    <t>Deborahberg</t>
  </si>
  <si>
    <t>P9903</t>
  </si>
  <si>
    <t>Madison Williams</t>
  </si>
  <si>
    <t>Arthur Perez</t>
  </si>
  <si>
    <t>paynejames@bailey.biz</t>
  </si>
  <si>
    <t>438-761-9809x443</t>
  </si>
  <si>
    <t>Castilloburgh</t>
  </si>
  <si>
    <t>P7180</t>
  </si>
  <si>
    <t>Vanessa Campbell</t>
  </si>
  <si>
    <t>Andrew Gordon</t>
  </si>
  <si>
    <t>julie46@kaiser.net</t>
  </si>
  <si>
    <t>+1-468-013-1353x45939</t>
  </si>
  <si>
    <t>East Toni</t>
  </si>
  <si>
    <t>P8460</t>
  </si>
  <si>
    <t>Dr. Dale Davis</t>
  </si>
  <si>
    <t>Mariah Hanna</t>
  </si>
  <si>
    <t>michellenelson@yahoo.com</t>
  </si>
  <si>
    <t>405-205-2468x77040</t>
  </si>
  <si>
    <t>Rogersburgh</t>
  </si>
  <si>
    <t>P6272</t>
  </si>
  <si>
    <t>Samuel Gomez</t>
  </si>
  <si>
    <t>Adrian Young</t>
  </si>
  <si>
    <t>daniel40@gmail.com</t>
  </si>
  <si>
    <t>Dawnborough</t>
  </si>
  <si>
    <t>P4090</t>
  </si>
  <si>
    <t>Mike Myers</t>
  </si>
  <si>
    <t>Jose Johnson</t>
  </si>
  <si>
    <t>ryan00@yahoo.com</t>
  </si>
  <si>
    <t>Jamestown</t>
  </si>
  <si>
    <t>P4912</t>
  </si>
  <si>
    <t>Jon Williams</t>
  </si>
  <si>
    <t>Gerald Bryant</t>
  </si>
  <si>
    <t>cynthia76@hayden.com</t>
  </si>
  <si>
    <t>879.122.4615x22318</t>
  </si>
  <si>
    <t>Johnsonview</t>
  </si>
  <si>
    <t>P7274</t>
  </si>
  <si>
    <t>Juan Solis</t>
  </si>
  <si>
    <t>Christy Bailey</t>
  </si>
  <si>
    <t>patrick98@yahoo.com</t>
  </si>
  <si>
    <t>553.697.9864x3996</t>
  </si>
  <si>
    <t>New Andrew</t>
  </si>
  <si>
    <t>P4826</t>
  </si>
  <si>
    <t>Jon Hill DDS</t>
  </si>
  <si>
    <t>Shelley Mullins</t>
  </si>
  <si>
    <t>rbradley@gmail.com</t>
  </si>
  <si>
    <t>+1-761-986-8129x844</t>
  </si>
  <si>
    <t>Jameshaven</t>
  </si>
  <si>
    <t>P7730</t>
  </si>
  <si>
    <t>Whitney Brown</t>
  </si>
  <si>
    <t>Amanda Miller</t>
  </si>
  <si>
    <t>kirkdawn@yahoo.com</t>
  </si>
  <si>
    <t>872-835-7012x5556</t>
  </si>
  <si>
    <t>Vegafort</t>
  </si>
  <si>
    <t>P1715</t>
  </si>
  <si>
    <t>Angela Waller</t>
  </si>
  <si>
    <t>Corey Stout</t>
  </si>
  <si>
    <t>navarrogary@hernandez.org</t>
  </si>
  <si>
    <t>526.435.0238</t>
  </si>
  <si>
    <t>New Jasonport</t>
  </si>
  <si>
    <t>P6213</t>
  </si>
  <si>
    <t>Anne King</t>
  </si>
  <si>
    <t>kfernandez@hotmail.com</t>
  </si>
  <si>
    <t>(869)224-4829x087</t>
  </si>
  <si>
    <t>Joshua Rosales</t>
  </si>
  <si>
    <t>Tanner Johnston</t>
  </si>
  <si>
    <t>bennettchristopher@yahoo.com</t>
  </si>
  <si>
    <t>(443)417-6607x334</t>
  </si>
  <si>
    <t>West Coreymouth</t>
  </si>
  <si>
    <t>P7246</t>
  </si>
  <si>
    <t>Laura Martin</t>
  </si>
  <si>
    <t>Michael Greene</t>
  </si>
  <si>
    <t>greenedavid@yahoo.com</t>
  </si>
  <si>
    <t>361.320.6055</t>
  </si>
  <si>
    <t>Slovakia (Slovak Republic)</t>
  </si>
  <si>
    <t>Port Brandonshire</t>
  </si>
  <si>
    <t>P7325</t>
  </si>
  <si>
    <t>Jamie Sanchez</t>
  </si>
  <si>
    <t>Sean Miller</t>
  </si>
  <si>
    <t>fcopeland@tate.com</t>
  </si>
  <si>
    <t>431.550.0210</t>
  </si>
  <si>
    <t>West Michaelbury</t>
  </si>
  <si>
    <t>P3492</t>
  </si>
  <si>
    <t>Caleb Vargas</t>
  </si>
  <si>
    <t>Scott Smith</t>
  </si>
  <si>
    <t>fuenteserik@smith.com</t>
  </si>
  <si>
    <t>(577)344-2140</t>
  </si>
  <si>
    <t>East Maureen</t>
  </si>
  <si>
    <t>P9115</t>
  </si>
  <si>
    <t>Louis Jimenez</t>
  </si>
  <si>
    <t>Luis Richardson</t>
  </si>
  <si>
    <t>ian55@hotmail.com</t>
  </si>
  <si>
    <t>+1-943-177-7597x7800</t>
  </si>
  <si>
    <t>Lake Kevinville</t>
  </si>
  <si>
    <t>P1606</t>
  </si>
  <si>
    <t>Teresa Little</t>
  </si>
  <si>
    <t>Allison Gordon</t>
  </si>
  <si>
    <t>millersean@hotmail.com</t>
  </si>
  <si>
    <t>East Clifford</t>
  </si>
  <si>
    <t>Hayley Jordan</t>
  </si>
  <si>
    <t>bclark@yahoo.com</t>
  </si>
  <si>
    <t>Aaronland</t>
  </si>
  <si>
    <t>P9229</t>
  </si>
  <si>
    <t>Linda Weaver</t>
  </si>
  <si>
    <t>dgonzalez@aguilar.info</t>
  </si>
  <si>
    <t>508.325.4443x83315</t>
  </si>
  <si>
    <t>North Barbara</t>
  </si>
  <si>
    <t>P6439</t>
  </si>
  <si>
    <t>Kathleen Nelson</t>
  </si>
  <si>
    <t>Denise Henderson DDS</t>
  </si>
  <si>
    <t>moorebradley@warren.com</t>
  </si>
  <si>
    <t>Brendanchester</t>
  </si>
  <si>
    <t>P2644</t>
  </si>
  <si>
    <t>Christopher Mcdonald</t>
  </si>
  <si>
    <t>Alexandria Franklin</t>
  </si>
  <si>
    <t>annette83@hotmail.com</t>
  </si>
  <si>
    <t>(064)320-8961</t>
  </si>
  <si>
    <t>Nauru</t>
  </si>
  <si>
    <t>Tamaraburgh</t>
  </si>
  <si>
    <t>P8213</t>
  </si>
  <si>
    <t>Jerry Taylor</t>
  </si>
  <si>
    <t>Amber Murphy</t>
  </si>
  <si>
    <t>chloe64@hotmail.com</t>
  </si>
  <si>
    <t>001-931-554-3558x47885</t>
  </si>
  <si>
    <t>East Adambury</t>
  </si>
  <si>
    <t>P2633</t>
  </si>
  <si>
    <t>Wendy Reed</t>
  </si>
  <si>
    <t>Micheal Jackson</t>
  </si>
  <si>
    <t>carlosmejia@hotmail.com</t>
  </si>
  <si>
    <t>205-794-1807</t>
  </si>
  <si>
    <t>East Crystal</t>
  </si>
  <si>
    <t>P9617</t>
  </si>
  <si>
    <t>Katherine Ruiz</t>
  </si>
  <si>
    <t>Jake Cooper</t>
  </si>
  <si>
    <t>leah23@coleman-cruz.com</t>
  </si>
  <si>
    <t>Matthewchester</t>
  </si>
  <si>
    <t>P8486</t>
  </si>
  <si>
    <t>Robert Contreras</t>
  </si>
  <si>
    <t>Troy Molina</t>
  </si>
  <si>
    <t>jessecolon@palmer.info</t>
  </si>
  <si>
    <t>648-805-2944x17369</t>
  </si>
  <si>
    <t>Port Davidfort</t>
  </si>
  <si>
    <t>P1251</t>
  </si>
  <si>
    <t>Crystal Webb</t>
  </si>
  <si>
    <t>Scott Robbins</t>
  </si>
  <si>
    <t>adrianrojas@grant.com</t>
  </si>
  <si>
    <t>641-842-8368x4934</t>
  </si>
  <si>
    <t>Gillespieborough</t>
  </si>
  <si>
    <t>P3361</t>
  </si>
  <si>
    <t>Bradley Doyle</t>
  </si>
  <si>
    <t>Rebecca Pearson</t>
  </si>
  <si>
    <t>robertharrell@gmail.com</t>
  </si>
  <si>
    <t>001-154-816-7952x97936</t>
  </si>
  <si>
    <t>Aprilshire</t>
  </si>
  <si>
    <t>P7717</t>
  </si>
  <si>
    <t>William Miller</t>
  </si>
  <si>
    <t>Michelle Coleman</t>
  </si>
  <si>
    <t>vbaxter@gmail.com</t>
  </si>
  <si>
    <t>South Stephanie</t>
  </si>
  <si>
    <t>P3529</t>
  </si>
  <si>
    <t>Melanie Fox</t>
  </si>
  <si>
    <t>Betty Jones</t>
  </si>
  <si>
    <t>ronaldbarron@humphrey.com</t>
  </si>
  <si>
    <t>(493)516-6476</t>
  </si>
  <si>
    <t>Anthonyport</t>
  </si>
  <si>
    <t>P2225</t>
  </si>
  <si>
    <t>Shannon Bowers</t>
  </si>
  <si>
    <t>Rebecca Ford</t>
  </si>
  <si>
    <t>myerssarah@gmail.com</t>
  </si>
  <si>
    <t>001-550-524-6512x109</t>
  </si>
  <si>
    <t>Port Kimberly</t>
  </si>
  <si>
    <t>P8692</t>
  </si>
  <si>
    <t>Karen Rivera</t>
  </si>
  <si>
    <t>zmiller@castro.info</t>
  </si>
  <si>
    <t>+1-982-699-8813x851</t>
  </si>
  <si>
    <t>Tinaton</t>
  </si>
  <si>
    <t>Sarah Rodriguez</t>
  </si>
  <si>
    <t>Steven Johnson</t>
  </si>
  <si>
    <t>whitejacob@hotmail.com</t>
  </si>
  <si>
    <t>001-635-427-6501x737</t>
  </si>
  <si>
    <t>Lake Alexandra</t>
  </si>
  <si>
    <t>P6546</t>
  </si>
  <si>
    <t>Madison Riley</t>
  </si>
  <si>
    <t>Mark Duncan</t>
  </si>
  <si>
    <t>scottbest@maynard.com</t>
  </si>
  <si>
    <t>P7512</t>
  </si>
  <si>
    <t>James Bailey Jr.</t>
  </si>
  <si>
    <t>Ashley Hill</t>
  </si>
  <si>
    <t>tyronewright@miller.com</t>
  </si>
  <si>
    <t>566.819.2633x7200</t>
  </si>
  <si>
    <t>Joshuaburgh</t>
  </si>
  <si>
    <t>P2315</t>
  </si>
  <si>
    <t>Luis Baker</t>
  </si>
  <si>
    <t>Angela Sullivan</t>
  </si>
  <si>
    <t>marcusayala@young-griffith.org</t>
  </si>
  <si>
    <t>420.560.3024x5633</t>
  </si>
  <si>
    <t>North Amandaburgh</t>
  </si>
  <si>
    <t>P6383</t>
  </si>
  <si>
    <t>Michele Mccall</t>
  </si>
  <si>
    <t>Jonathan Flores</t>
  </si>
  <si>
    <t>christopher84@gmail.com</t>
  </si>
  <si>
    <t>261.997.5377x729</t>
  </si>
  <si>
    <t>Stacyshire</t>
  </si>
  <si>
    <t>P9742</t>
  </si>
  <si>
    <t>Valerie Carrillo</t>
  </si>
  <si>
    <t>Donna Evans</t>
  </si>
  <si>
    <t>wthompson@reid.com</t>
  </si>
  <si>
    <t>097-434-3818</t>
  </si>
  <si>
    <t>Port Debraview</t>
  </si>
  <si>
    <t>P7226</t>
  </si>
  <si>
    <t>Benjamin Moore</t>
  </si>
  <si>
    <t>Katherine Weaver</t>
  </si>
  <si>
    <t>leelauren@hotmail.com</t>
  </si>
  <si>
    <t>325.721.5346</t>
  </si>
  <si>
    <t>Hermanmouth</t>
  </si>
  <si>
    <t>P6188</t>
  </si>
  <si>
    <t>Megan Trevino</t>
  </si>
  <si>
    <t>Michael Rich</t>
  </si>
  <si>
    <t>kimberly91@gray.com</t>
  </si>
  <si>
    <t>South Samanthaland</t>
  </si>
  <si>
    <t>P8994</t>
  </si>
  <si>
    <t>Derrick Conley</t>
  </si>
  <si>
    <t>Amber Barry</t>
  </si>
  <si>
    <t>fuenteskimberly@hotmail.com</t>
  </si>
  <si>
    <t>971.194.2405x22620</t>
  </si>
  <si>
    <t>New Denise</t>
  </si>
  <si>
    <t>P9864</t>
  </si>
  <si>
    <t>Patrick Willis</t>
  </si>
  <si>
    <t>Adam Mason</t>
  </si>
  <si>
    <t>arroyojorge@suarez.net</t>
  </si>
  <si>
    <t>+1-226-698-9120x47496</t>
  </si>
  <si>
    <t>West Rachel</t>
  </si>
  <si>
    <t>P1588</t>
  </si>
  <si>
    <t>Alexis Howard</t>
  </si>
  <si>
    <t>Dr. Kelsey Gill DDS</t>
  </si>
  <si>
    <t>sarah16@hotmail.com</t>
  </si>
  <si>
    <t>001-879-037-5232x938</t>
  </si>
  <si>
    <t>Elizabethburgh</t>
  </si>
  <si>
    <t>P2121</t>
  </si>
  <si>
    <t>Michael James</t>
  </si>
  <si>
    <t>Amanda Barnes</t>
  </si>
  <si>
    <t>ssantiago@oliver.com</t>
  </si>
  <si>
    <t>950-213-8672</t>
  </si>
  <si>
    <t>Port Kathleen</t>
  </si>
  <si>
    <t>P4846</t>
  </si>
  <si>
    <t>Angela Preston</t>
  </si>
  <si>
    <t>Joanne Barry</t>
  </si>
  <si>
    <t>lford@compton.com</t>
  </si>
  <si>
    <t>488.428.9218</t>
  </si>
  <si>
    <t>Seanhaven</t>
  </si>
  <si>
    <t>P5708</t>
  </si>
  <si>
    <t>Tyler Jackson</t>
  </si>
  <si>
    <t>Steven Velez</t>
  </si>
  <si>
    <t>kayla15@gmail.com</t>
  </si>
  <si>
    <t>554-053-3916x7395</t>
  </si>
  <si>
    <t>Howardview</t>
  </si>
  <si>
    <t>Leslie Dodson</t>
  </si>
  <si>
    <t>Jessica Carter</t>
  </si>
  <si>
    <t>ajohnson@palmer.com</t>
  </si>
  <si>
    <t>435.712.3726x64498</t>
  </si>
  <si>
    <t>Andrewschester</t>
  </si>
  <si>
    <t>P2480</t>
  </si>
  <si>
    <t>Andrea Ritter</t>
  </si>
  <si>
    <t>Andrea Cox</t>
  </si>
  <si>
    <t>ppalmer@hotmail.com</t>
  </si>
  <si>
    <t>(951)226-3686x4667</t>
  </si>
  <si>
    <t>Jordan</t>
  </si>
  <si>
    <t>New Dorothy</t>
  </si>
  <si>
    <t>P8110</t>
  </si>
  <si>
    <t>Thomas Flynn</t>
  </si>
  <si>
    <t>Angela Singleton</t>
  </si>
  <si>
    <t>prattantonio@gmail.com</t>
  </si>
  <si>
    <t>001-318-380-1413</t>
  </si>
  <si>
    <t>Wendychester</t>
  </si>
  <si>
    <t>William Stanton</t>
  </si>
  <si>
    <t>Hannah Smith DVM</t>
  </si>
  <si>
    <t>ohernandez@blanchard.com</t>
  </si>
  <si>
    <t>+1-078-466-3356x70740</t>
  </si>
  <si>
    <t>Sherylberg</t>
  </si>
  <si>
    <t>P2646</t>
  </si>
  <si>
    <t>Sharon Bradshaw</t>
  </si>
  <si>
    <t>Caleb Conley</t>
  </si>
  <si>
    <t>romananne@miller.info</t>
  </si>
  <si>
    <t>001-001-336-7493x1376</t>
  </si>
  <si>
    <t>Lozanoview</t>
  </si>
  <si>
    <t>P8269</t>
  </si>
  <si>
    <t>Laura Wilcox</t>
  </si>
  <si>
    <t>Brian Stone</t>
  </si>
  <si>
    <t>davisdonna@lawrence-wilcox.org</t>
  </si>
  <si>
    <t>001-371-438-4693x0897</t>
  </si>
  <si>
    <t>Mariaberg</t>
  </si>
  <si>
    <t>P3725</t>
  </si>
  <si>
    <t>Jacqueline Orozco</t>
  </si>
  <si>
    <t>Thomas Salinas</t>
  </si>
  <si>
    <t>zacharymartin@yahoo.com</t>
  </si>
  <si>
    <t>063-075-6830</t>
  </si>
  <si>
    <t>Angelafurt</t>
  </si>
  <si>
    <t>P5906</t>
  </si>
  <si>
    <t>Barbara Robbins</t>
  </si>
  <si>
    <t>Bridget Martin</t>
  </si>
  <si>
    <t>geraldgarcia@rodriguez.com</t>
  </si>
  <si>
    <t>+1-376-825-8029x8899</t>
  </si>
  <si>
    <t>North Brianchester</t>
  </si>
  <si>
    <t>P1474</t>
  </si>
  <si>
    <t>George Ingram</t>
  </si>
  <si>
    <t>Joshua Burnett</t>
  </si>
  <si>
    <t>timothygarcia@ellis.com</t>
  </si>
  <si>
    <t>+1-906-727-8567x103</t>
  </si>
  <si>
    <t>Heatherburgh</t>
  </si>
  <si>
    <t>P1753</t>
  </si>
  <si>
    <t>Patricia Stewart</t>
  </si>
  <si>
    <t>Jason Martinez</t>
  </si>
  <si>
    <t>jennifer14@gmail.com</t>
  </si>
  <si>
    <t>354.042.1419x0389</t>
  </si>
  <si>
    <t>Willisburgh</t>
  </si>
  <si>
    <t>P6314</t>
  </si>
  <si>
    <t>Charles Yates</t>
  </si>
  <si>
    <t>Melissa Cantrell</t>
  </si>
  <si>
    <t>christinagutierrez@johnson.biz</t>
  </si>
  <si>
    <t>373.701.2787</t>
  </si>
  <si>
    <t>Morenochester</t>
  </si>
  <si>
    <t>P1919</t>
  </si>
  <si>
    <t>Barbara Richardson</t>
  </si>
  <si>
    <t>sduke@morales.org</t>
  </si>
  <si>
    <t>001-983-687-6127x1456</t>
  </si>
  <si>
    <t>East Tyrone</t>
  </si>
  <si>
    <t>P5806</t>
  </si>
  <si>
    <t>Kathleen Shepherd</t>
  </si>
  <si>
    <t>Alexander Hull</t>
  </si>
  <si>
    <t>houstoncharles@hotmail.com</t>
  </si>
  <si>
    <t>Alexisville</t>
  </si>
  <si>
    <t>P6873</t>
  </si>
  <si>
    <t>Tamara Spencer</t>
  </si>
  <si>
    <t>David Barajas</t>
  </si>
  <si>
    <t>alvarezjohn@hotmail.com</t>
  </si>
  <si>
    <t>(758)480-0554x987</t>
  </si>
  <si>
    <t>Meadowsbury</t>
  </si>
  <si>
    <t>P7141</t>
  </si>
  <si>
    <t>Brittany Wilson</t>
  </si>
  <si>
    <t>Adrienne Taylor</t>
  </si>
  <si>
    <t>ujohnson@hotmail.com</t>
  </si>
  <si>
    <t>+1-590-735-9550x91270</t>
  </si>
  <si>
    <t>North Timothyfort</t>
  </si>
  <si>
    <t>P8056</t>
  </si>
  <si>
    <t>Jennifer Klein</t>
  </si>
  <si>
    <t>Dennis Gill</t>
  </si>
  <si>
    <t>smithdavid@gmail.com</t>
  </si>
  <si>
    <t>Port Jermaine</t>
  </si>
  <si>
    <t>P3385</t>
  </si>
  <si>
    <t>Steven Arnold</t>
  </si>
  <si>
    <t>Michael Watson</t>
  </si>
  <si>
    <t>ruizjoshua@hotmail.com</t>
  </si>
  <si>
    <t>001-989-613-9759x453</t>
  </si>
  <si>
    <t>P5000</t>
  </si>
  <si>
    <t>William Smith</t>
  </si>
  <si>
    <t>Colleen Mclaughlin</t>
  </si>
  <si>
    <t>sharonhendricks@morris.biz</t>
  </si>
  <si>
    <t>308-024-1194x74399</t>
  </si>
  <si>
    <t>Russellbury</t>
  </si>
  <si>
    <t>Jessica Coleman</t>
  </si>
  <si>
    <t>Larry Cruz</t>
  </si>
  <si>
    <t>jerry79@hotmail.com</t>
  </si>
  <si>
    <t>829.206.3866x9536</t>
  </si>
  <si>
    <t>P7751</t>
  </si>
  <si>
    <t>Randall Spencer</t>
  </si>
  <si>
    <t>Kristi Thomas</t>
  </si>
  <si>
    <t>whitneyalexis@gmail.com</t>
  </si>
  <si>
    <t>001-228-288-8440</t>
  </si>
  <si>
    <t>Brownchester</t>
  </si>
  <si>
    <t>P3950</t>
  </si>
  <si>
    <t>Colton Norris</t>
  </si>
  <si>
    <t>Chris Hardin</t>
  </si>
  <si>
    <t>dicksondavid@hotmail.com</t>
  </si>
  <si>
    <t>(482)386-7497x2314</t>
  </si>
  <si>
    <t>Johnmouth</t>
  </si>
  <si>
    <t>P3785</t>
  </si>
  <si>
    <t>Frederick Spencer</t>
  </si>
  <si>
    <t>Jessica Huynh</t>
  </si>
  <si>
    <t>vsmith@gmail.com</t>
  </si>
  <si>
    <t>703.751.7205x563</t>
  </si>
  <si>
    <t>Jenniferchester</t>
  </si>
  <si>
    <t>P3868</t>
  </si>
  <si>
    <t>John Smith</t>
  </si>
  <si>
    <t>Tommy Crawford</t>
  </si>
  <si>
    <t>nicole27@bean.com</t>
  </si>
  <si>
    <t>(304)801-2276x3730</t>
  </si>
  <si>
    <t>Ethanview</t>
  </si>
  <si>
    <t>P2293</t>
  </si>
  <si>
    <t>Ann Wilkinson</t>
  </si>
  <si>
    <t>beckerhannah@hotmail.com</t>
  </si>
  <si>
    <t>(554)906-3345x943</t>
  </si>
  <si>
    <t>Rodriguezchester</t>
  </si>
  <si>
    <t>Emma Gonzalez</t>
  </si>
  <si>
    <t>Ebony Stein</t>
  </si>
  <si>
    <t>myersrichard@peterson.com</t>
  </si>
  <si>
    <t>001-411-471-8633x84868</t>
  </si>
  <si>
    <t>Pamtown</t>
  </si>
  <si>
    <t>P4945</t>
  </si>
  <si>
    <t>Michelle Gutierrez</t>
  </si>
  <si>
    <t>autumncopeland@hotmail.com</t>
  </si>
  <si>
    <t>001-492-174-6001x6513</t>
  </si>
  <si>
    <t>Jennifershire</t>
  </si>
  <si>
    <t>P9153</t>
  </si>
  <si>
    <t>Gregg Anderson</t>
  </si>
  <si>
    <t>Felicia Jordan MD</t>
  </si>
  <si>
    <t>royhuynh@hotmail.com</t>
  </si>
  <si>
    <t>001-795-960-5802x3263</t>
  </si>
  <si>
    <t>East Brandibury</t>
  </si>
  <si>
    <t>P3344</t>
  </si>
  <si>
    <t>Megan Wells</t>
  </si>
  <si>
    <t>William Lloyd</t>
  </si>
  <si>
    <t>robertsdavid@richmond.org</t>
  </si>
  <si>
    <t>001-422-541-8268</t>
  </si>
  <si>
    <t>Kimberlytown</t>
  </si>
  <si>
    <t>P4804</t>
  </si>
  <si>
    <t>Bobby Douglas</t>
  </si>
  <si>
    <t>Anthony Peterson</t>
  </si>
  <si>
    <t>brendatyler@hotmail.com</t>
  </si>
  <si>
    <t>Reginaburgh</t>
  </si>
  <si>
    <t>P8555</t>
  </si>
  <si>
    <t>Patrick Francis</t>
  </si>
  <si>
    <t>youngrandall@rivera.com</t>
  </si>
  <si>
    <t>001-193-552-0371x5920</t>
  </si>
  <si>
    <t>Lake Natalieville</t>
  </si>
  <si>
    <t>P5161</t>
  </si>
  <si>
    <t>Gregory Cooke</t>
  </si>
  <si>
    <t>Jeremy Ramsey</t>
  </si>
  <si>
    <t>carl85@yahoo.com</t>
  </si>
  <si>
    <t>+1-974-144-5715x56491</t>
  </si>
  <si>
    <t>Christopherstad</t>
  </si>
  <si>
    <t>P8529</t>
  </si>
  <si>
    <t>Todd Middleton</t>
  </si>
  <si>
    <t>Jesse Keith</t>
  </si>
  <si>
    <t>ubrown@yahoo.com</t>
  </si>
  <si>
    <t>Lake Jason</t>
  </si>
  <si>
    <t>P5183</t>
  </si>
  <si>
    <t>Daniel Arroyo</t>
  </si>
  <si>
    <t>Marie Adams</t>
  </si>
  <si>
    <t>travismiller@yahoo.com</t>
  </si>
  <si>
    <t>639-052-8669</t>
  </si>
  <si>
    <t>West William</t>
  </si>
  <si>
    <t>P1153</t>
  </si>
  <si>
    <t>Melissa Sims</t>
  </si>
  <si>
    <t>Jessica Davis</t>
  </si>
  <si>
    <t>vferguson@bullock.com</t>
  </si>
  <si>
    <t>885.038.4953x528</t>
  </si>
  <si>
    <t>North Tonya</t>
  </si>
  <si>
    <t>P8622</t>
  </si>
  <si>
    <t>Shannon Anderson</t>
  </si>
  <si>
    <t>Henry Gallagher</t>
  </si>
  <si>
    <t>ariel47@hotmail.com</t>
  </si>
  <si>
    <t>(996)212-0229</t>
  </si>
  <si>
    <t>Lake Randy</t>
  </si>
  <si>
    <t>P5712</t>
  </si>
  <si>
    <t>Shelly Bennett</t>
  </si>
  <si>
    <t>Michelle Rodriguez</t>
  </si>
  <si>
    <t>thomasvictoria@lane-james.com</t>
  </si>
  <si>
    <t>New Jason</t>
  </si>
  <si>
    <t>P9955</t>
  </si>
  <si>
    <t>Jeffrey Sims</t>
  </si>
  <si>
    <t>Christine White</t>
  </si>
  <si>
    <t>jennifervega@martinez.com</t>
  </si>
  <si>
    <t>P3588</t>
  </si>
  <si>
    <t>Nicole Bailey</t>
  </si>
  <si>
    <t>Shelley Hayes</t>
  </si>
  <si>
    <t>ccarter@yahoo.com</t>
  </si>
  <si>
    <t>632-759-0257x53952</t>
  </si>
  <si>
    <t>Ellisview</t>
  </si>
  <si>
    <t>P2210</t>
  </si>
  <si>
    <t>Amber Brown</t>
  </si>
  <si>
    <t>Valerie Robertson</t>
  </si>
  <si>
    <t>maureen92@yahoo.com</t>
  </si>
  <si>
    <t>(518)616-9094x3971</t>
  </si>
  <si>
    <t>Ryanshire</t>
  </si>
  <si>
    <t>P8237</t>
  </si>
  <si>
    <t>Charles Johnson</t>
  </si>
  <si>
    <t>Lauren Brown</t>
  </si>
  <si>
    <t>mariamiller@mejia.com</t>
  </si>
  <si>
    <t>(944)432-1091x674</t>
  </si>
  <si>
    <t>Jeffersonside</t>
  </si>
  <si>
    <t>P6661</t>
  </si>
  <si>
    <t>Vicki Mendoza</t>
  </si>
  <si>
    <t>Brittney Harris</t>
  </si>
  <si>
    <t>stephanie80@tucker-thompson.org</t>
  </si>
  <si>
    <t>(435)950-8141x661</t>
  </si>
  <si>
    <t>North Emmaside</t>
  </si>
  <si>
    <t>P5901</t>
  </si>
  <si>
    <t>Paul Small</t>
  </si>
  <si>
    <t>Cody Barrett</t>
  </si>
  <si>
    <t>simonfrank@carter.com</t>
  </si>
  <si>
    <t>001-357-647-8249x0098</t>
  </si>
  <si>
    <t>Jasonmouth</t>
  </si>
  <si>
    <t>P7951</t>
  </si>
  <si>
    <t>Joseph Ramos</t>
  </si>
  <si>
    <t>Oscar Gordon</t>
  </si>
  <si>
    <t>manningtracy@marquez-torres.com</t>
  </si>
  <si>
    <t>(057)527-4791</t>
  </si>
  <si>
    <t>Henryville</t>
  </si>
  <si>
    <t>P5097</t>
  </si>
  <si>
    <t>Meghan Barry</t>
  </si>
  <si>
    <t>Angel Stephenson</t>
  </si>
  <si>
    <t>ronald53@kelley.com</t>
  </si>
  <si>
    <t>001-268-483-9415x20328</t>
  </si>
  <si>
    <t>Dannyborough</t>
  </si>
  <si>
    <t>P8484</t>
  </si>
  <si>
    <t>Patrick Mills</t>
  </si>
  <si>
    <t>Luis Cole</t>
  </si>
  <si>
    <t>todd17@yahoo.com</t>
  </si>
  <si>
    <t>218-493-1913x4306</t>
  </si>
  <si>
    <t>North Savannah</t>
  </si>
  <si>
    <t>P5949</t>
  </si>
  <si>
    <t>Claudia Moore</t>
  </si>
  <si>
    <t>David Sanders Jr.</t>
  </si>
  <si>
    <t>michael24@wood.biz</t>
  </si>
  <si>
    <t>(758)704-5105</t>
  </si>
  <si>
    <t>Lake Michaelberg</t>
  </si>
  <si>
    <t>P4263</t>
  </si>
  <si>
    <t>Jennifer Gonzalez</t>
  </si>
  <si>
    <t>Tracy Moore</t>
  </si>
  <si>
    <t>jasonjames@curtis.com</t>
  </si>
  <si>
    <t>+1-293-846-2713x34259</t>
  </si>
  <si>
    <t>Port Maryfort</t>
  </si>
  <si>
    <t>P7302</t>
  </si>
  <si>
    <t>Shannon Shepherd</t>
  </si>
  <si>
    <t>Ian Pierce</t>
  </si>
  <si>
    <t>ythomas@yahoo.com</t>
  </si>
  <si>
    <t>Bradshawborough</t>
  </si>
  <si>
    <t>P8916</t>
  </si>
  <si>
    <t>Cheryl Walsh</t>
  </si>
  <si>
    <t>Scott Garcia</t>
  </si>
  <si>
    <t>richard37@rice.com</t>
  </si>
  <si>
    <t>+1-294-980-6797x2690</t>
  </si>
  <si>
    <t>P2747</t>
  </si>
  <si>
    <t>Amber Marshall</t>
  </si>
  <si>
    <t>Rachel Hale</t>
  </si>
  <si>
    <t>teresa76@yahoo.com</t>
  </si>
  <si>
    <t>805-992-9886x29190</t>
  </si>
  <si>
    <t>Bruceton</t>
  </si>
  <si>
    <t>P4886</t>
  </si>
  <si>
    <t>Bobby Larson</t>
  </si>
  <si>
    <t>powersgarrett@watkins.org</t>
  </si>
  <si>
    <t>West Thomas</t>
  </si>
  <si>
    <t>P7248</t>
  </si>
  <si>
    <t>Jamie Calhoun</t>
  </si>
  <si>
    <t>Debra Rogers</t>
  </si>
  <si>
    <t>kimsarah@hotmail.com</t>
  </si>
  <si>
    <t>313-257-7706x4128</t>
  </si>
  <si>
    <t>Port Kayla</t>
  </si>
  <si>
    <t>Jennifer Watson</t>
  </si>
  <si>
    <t>Matthew Nguyen</t>
  </si>
  <si>
    <t>ksellers@mills-fisher.biz</t>
  </si>
  <si>
    <t>Lake Brian</t>
  </si>
  <si>
    <t>P5847</t>
  </si>
  <si>
    <t>Wendy Hines</t>
  </si>
  <si>
    <t>Lisa Yoder</t>
  </si>
  <si>
    <t>castrosarah@hayes.biz</t>
  </si>
  <si>
    <t>+1-719-549-2940x353</t>
  </si>
  <si>
    <t>Lake Jessicafurt</t>
  </si>
  <si>
    <t>P5837</t>
  </si>
  <si>
    <t>Makayla Rodriguez MD</t>
  </si>
  <si>
    <t>Jason Harris</t>
  </si>
  <si>
    <t>morgangray@yahoo.com</t>
  </si>
  <si>
    <t>001-122-109-0842</t>
  </si>
  <si>
    <t>Williamsbury</t>
  </si>
  <si>
    <t>P1359</t>
  </si>
  <si>
    <t>Derek Rodriguez</t>
  </si>
  <si>
    <t>Sonia Greene</t>
  </si>
  <si>
    <t>kingdennis@gmail.com</t>
  </si>
  <si>
    <t>+1-176-872-0597x9877</t>
  </si>
  <si>
    <t>Andreaport</t>
  </si>
  <si>
    <t>Ray Christian</t>
  </si>
  <si>
    <t>Alyssa Aguilar</t>
  </si>
  <si>
    <t>robertsdaniel@washington.org</t>
  </si>
  <si>
    <t>(561)054-0585x31136</t>
  </si>
  <si>
    <t>Jonathanshire</t>
  </si>
  <si>
    <t>P5497</t>
  </si>
  <si>
    <t>Sandra Elliott</t>
  </si>
  <si>
    <t>Michele Olson</t>
  </si>
  <si>
    <t>kathryn53@hotmail.com</t>
  </si>
  <si>
    <t>075.297.1337x9230</t>
  </si>
  <si>
    <t>Francisbury</t>
  </si>
  <si>
    <t>P1132</t>
  </si>
  <si>
    <t>Samuel Aguirre</t>
  </si>
  <si>
    <t>Jennifer Wolfe</t>
  </si>
  <si>
    <t>showard@phillips-anderson.biz</t>
  </si>
  <si>
    <t>405-194-6380x2974</t>
  </si>
  <si>
    <t>Jesseberg</t>
  </si>
  <si>
    <t>P1803</t>
  </si>
  <si>
    <t>Alexander Brown</t>
  </si>
  <si>
    <t>Cody Delgado</t>
  </si>
  <si>
    <t>jramirez@quinn-ramirez.com</t>
  </si>
  <si>
    <t>638.088.7125</t>
  </si>
  <si>
    <t>Lopezhaven</t>
  </si>
  <si>
    <t>P9138</t>
  </si>
  <si>
    <t>Stephen Bentley</t>
  </si>
  <si>
    <t>Kelly Perez</t>
  </si>
  <si>
    <t>gscott@gmail.com</t>
  </si>
  <si>
    <t>828-287-1422x87585</t>
  </si>
  <si>
    <t>South John</t>
  </si>
  <si>
    <t>P5689</t>
  </si>
  <si>
    <t>Michael Walker</t>
  </si>
  <si>
    <t>Derek Little</t>
  </si>
  <si>
    <t>weissedgar@lewis.com</t>
  </si>
  <si>
    <t>(854)259-0654</t>
  </si>
  <si>
    <t>Clarkshire</t>
  </si>
  <si>
    <t>Juan Love</t>
  </si>
  <si>
    <t>Debra Mueller</t>
  </si>
  <si>
    <t>bennettchristopher@stephens.com</t>
  </si>
  <si>
    <t>001-627-351-4549x6535</t>
  </si>
  <si>
    <t>Turks and Caicos Islands</t>
  </si>
  <si>
    <t>East Marymouth</t>
  </si>
  <si>
    <t>P6772</t>
  </si>
  <si>
    <t>Thomas Wilson</t>
  </si>
  <si>
    <t>William Ryan</t>
  </si>
  <si>
    <t>mark09@yahoo.com</t>
  </si>
  <si>
    <t>693.092.5998</t>
  </si>
  <si>
    <t>North Jerrymouth</t>
  </si>
  <si>
    <t>P4588</t>
  </si>
  <si>
    <t>Monica Cordova</t>
  </si>
  <si>
    <t>David Coleman</t>
  </si>
  <si>
    <t>michaelhill@gmail.com</t>
  </si>
  <si>
    <t>North Tammy</t>
  </si>
  <si>
    <t>P4115</t>
  </si>
  <si>
    <t>Timothy Hernandez</t>
  </si>
  <si>
    <t>Reginald Reed</t>
  </si>
  <si>
    <t>aaron40@adams.com</t>
  </si>
  <si>
    <t>+1-699-736-9209x49512</t>
  </si>
  <si>
    <t>South Jefferyville</t>
  </si>
  <si>
    <t>P5106</t>
  </si>
  <si>
    <t>Lisa Sullivan</t>
  </si>
  <si>
    <t>Victor Rivera</t>
  </si>
  <si>
    <t>arodriguez@hotmail.com</t>
  </si>
  <si>
    <t>(530)457-8609x1776</t>
  </si>
  <si>
    <t>Paulahaven</t>
  </si>
  <si>
    <t>P3240</t>
  </si>
  <si>
    <t>Matthew Vargas</t>
  </si>
  <si>
    <t>Amy Nguyen</t>
  </si>
  <si>
    <t>patrickhammond@yahoo.com</t>
  </si>
  <si>
    <t>+1-190-586-2294x4982</t>
  </si>
  <si>
    <t>South Josebury</t>
  </si>
  <si>
    <t>P2591</t>
  </si>
  <si>
    <t>Alejandro Mccall</t>
  </si>
  <si>
    <t>Cory Chavez</t>
  </si>
  <si>
    <t>samanthali@hotmail.com</t>
  </si>
  <si>
    <t>610-615-4773</t>
  </si>
  <si>
    <t>New Daniel</t>
  </si>
  <si>
    <t>P1645</t>
  </si>
  <si>
    <t>Vanessa Koch</t>
  </si>
  <si>
    <t>Jennifer Cruz</t>
  </si>
  <si>
    <t>wsandoval@lucas.net</t>
  </si>
  <si>
    <t>484-698-0537x0571</t>
  </si>
  <si>
    <t>West Frances</t>
  </si>
  <si>
    <t>P6061</t>
  </si>
  <si>
    <t>Jennifer Beck</t>
  </si>
  <si>
    <t>Robert Crawford</t>
  </si>
  <si>
    <t>elizabeth57@butler.com</t>
  </si>
  <si>
    <t>+1-050-732-7573x395</t>
  </si>
  <si>
    <t>Tonyaton</t>
  </si>
  <si>
    <t>P8222</t>
  </si>
  <si>
    <t>James Shaw</t>
  </si>
  <si>
    <t>Matthew Wood</t>
  </si>
  <si>
    <t>wilsonlarry@morales.biz</t>
  </si>
  <si>
    <t>New Matthew</t>
  </si>
  <si>
    <t>P1546</t>
  </si>
  <si>
    <t>Brett Lang</t>
  </si>
  <si>
    <t>Mark Davis</t>
  </si>
  <si>
    <t>perrywendy@gmail.com</t>
  </si>
  <si>
    <t>(638)999-7732x059</t>
  </si>
  <si>
    <t>Whitefort</t>
  </si>
  <si>
    <t>John Watson</t>
  </si>
  <si>
    <t>Christopher White</t>
  </si>
  <si>
    <t>vjones@castro.com</t>
  </si>
  <si>
    <t>482-668-3727</t>
  </si>
  <si>
    <t>Laurieside</t>
  </si>
  <si>
    <t>P3153</t>
  </si>
  <si>
    <t>Caroline Rojas</t>
  </si>
  <si>
    <t>Kayla Henry</t>
  </si>
  <si>
    <t>hclark@johnson.com</t>
  </si>
  <si>
    <t>534-098-3346x905</t>
  </si>
  <si>
    <t>East Rodneyfort</t>
  </si>
  <si>
    <t>P2476</t>
  </si>
  <si>
    <t>Richard Pittman</t>
  </si>
  <si>
    <t>Michael Holland MD</t>
  </si>
  <si>
    <t>mackenzie63@west.net</t>
  </si>
  <si>
    <t>954.843.2942x23559</t>
  </si>
  <si>
    <t>P5835</t>
  </si>
  <si>
    <t>William Perry</t>
  </si>
  <si>
    <t>Bonnie Perez</t>
  </si>
  <si>
    <t>amywhite@simmons.com</t>
  </si>
  <si>
    <t>(444)720-9227</t>
  </si>
  <si>
    <t>Longbury</t>
  </si>
  <si>
    <t>P6352</t>
  </si>
  <si>
    <t>Lisa Carter</t>
  </si>
  <si>
    <t>Erin Barnes</t>
  </si>
  <si>
    <t>wendymueller@deleon-mitchell.info</t>
  </si>
  <si>
    <t>(152)825-8897x6505</t>
  </si>
  <si>
    <t>Stephanieville</t>
  </si>
  <si>
    <t>Kenneth Dickson</t>
  </si>
  <si>
    <t>Lisa Hall</t>
  </si>
  <si>
    <t>phall@gaines-grant.com</t>
  </si>
  <si>
    <t>001-966-909-9580x086</t>
  </si>
  <si>
    <t>Jamiefurt</t>
  </si>
  <si>
    <t>P3877</t>
  </si>
  <si>
    <t>David Meza</t>
  </si>
  <si>
    <t>Heather Perez</t>
  </si>
  <si>
    <t>michael44@yahoo.com</t>
  </si>
  <si>
    <t>+1-306-924-9978x773</t>
  </si>
  <si>
    <t>East Rachelstad</t>
  </si>
  <si>
    <t>P4289</t>
  </si>
  <si>
    <t>Mathew Gallegos</t>
  </si>
  <si>
    <t>Anthony Long</t>
  </si>
  <si>
    <t>greendavid@andrade.info</t>
  </si>
  <si>
    <t>+1-894-581-0535x8229</t>
  </si>
  <si>
    <t>South Jasmine</t>
  </si>
  <si>
    <t>P3165</t>
  </si>
  <si>
    <t>Jordan Lawson</t>
  </si>
  <si>
    <t>Jon Meyer</t>
  </si>
  <si>
    <t>danielle65@wheeler-fleming.com</t>
  </si>
  <si>
    <t>Crystalbury</t>
  </si>
  <si>
    <t>Jacob Francis</t>
  </si>
  <si>
    <t>Danny Soto Jr.</t>
  </si>
  <si>
    <t>carmen45@bryant.biz</t>
  </si>
  <si>
    <t>+1-429-513-1234x964</t>
  </si>
  <si>
    <t>Patrickland</t>
  </si>
  <si>
    <t>P6994</t>
  </si>
  <si>
    <t>Bailey Crane</t>
  </si>
  <si>
    <t>Lisa Burke</t>
  </si>
  <si>
    <t>combsmarcus@hotmail.com</t>
  </si>
  <si>
    <t>796-703-3449</t>
  </si>
  <si>
    <t>West Carolyn</t>
  </si>
  <si>
    <t>P9697</t>
  </si>
  <si>
    <t>Lauren Velasquez</t>
  </si>
  <si>
    <t>Brenda Bell</t>
  </si>
  <si>
    <t>tammy24@lawrence.biz</t>
  </si>
  <si>
    <t>161-854-6456x97334</t>
  </si>
  <si>
    <t>Grimesstad</t>
  </si>
  <si>
    <t>P9221</t>
  </si>
  <si>
    <t>Vickie Aguilar</t>
  </si>
  <si>
    <t>Tamara Ramirez</t>
  </si>
  <si>
    <t>acostaian@gmail.com</t>
  </si>
  <si>
    <t>001-286-679-6332x74136</t>
  </si>
  <si>
    <t>New Erin</t>
  </si>
  <si>
    <t>P5465</t>
  </si>
  <si>
    <t>Alice Garcia</t>
  </si>
  <si>
    <t>Adrian Marshall</t>
  </si>
  <si>
    <t>hharris@gmail.com</t>
  </si>
  <si>
    <t>702.114.0657</t>
  </si>
  <si>
    <t>Martinezview</t>
  </si>
  <si>
    <t>P3695</t>
  </si>
  <si>
    <t>Michael Shepherd</t>
  </si>
  <si>
    <t>John Patterson</t>
  </si>
  <si>
    <t>daniel94@baldwin.com</t>
  </si>
  <si>
    <t>001-847-367-0167</t>
  </si>
  <si>
    <t>West Ethan</t>
  </si>
  <si>
    <t>P5210</t>
  </si>
  <si>
    <t>Rebecca Johnson</t>
  </si>
  <si>
    <t>Mr. Michael Gibbs</t>
  </si>
  <si>
    <t>craig09@jackson.com</t>
  </si>
  <si>
    <t>001-925-984-7118x5643</t>
  </si>
  <si>
    <t>South Emily</t>
  </si>
  <si>
    <t>P8894</t>
  </si>
  <si>
    <t>Johnathan Taylor</t>
  </si>
  <si>
    <t>Dr. Tyler Collins</t>
  </si>
  <si>
    <t>jill47@davis.com</t>
  </si>
  <si>
    <t>(764)650-0204x97397</t>
  </si>
  <si>
    <t>South Heather</t>
  </si>
  <si>
    <t>Brian Brown</t>
  </si>
  <si>
    <t>janeeaton@robinson.com</t>
  </si>
  <si>
    <t>(215)300-1087</t>
  </si>
  <si>
    <t>San Marino</t>
  </si>
  <si>
    <t>Jasonton</t>
  </si>
  <si>
    <t>P6549</t>
  </si>
  <si>
    <t>Kristi Hoffman</t>
  </si>
  <si>
    <t>plittle@smith.com</t>
  </si>
  <si>
    <t>970.608.2779</t>
  </si>
  <si>
    <t>Higginsport</t>
  </si>
  <si>
    <t>P2886</t>
  </si>
  <si>
    <t>Timothy Greene</t>
  </si>
  <si>
    <t>Logan Frazier</t>
  </si>
  <si>
    <t>markdavis@yahoo.com</t>
  </si>
  <si>
    <t>446.141.7611x931</t>
  </si>
  <si>
    <t>North Brianland</t>
  </si>
  <si>
    <t>P8673</t>
  </si>
  <si>
    <t>Patrick Oneal</t>
  </si>
  <si>
    <t>Sarah Owen</t>
  </si>
  <si>
    <t>rtran@castillo.com</t>
  </si>
  <si>
    <t>529-223-7873x097</t>
  </si>
  <si>
    <t>South Michael</t>
  </si>
  <si>
    <t>P2233</t>
  </si>
  <si>
    <t>Dennis Meyers</t>
  </si>
  <si>
    <t>Robert Conrad</t>
  </si>
  <si>
    <t>wilsonvanessa@patterson.com</t>
  </si>
  <si>
    <t>001-424-604-4802x9652</t>
  </si>
  <si>
    <t>Christensenbury</t>
  </si>
  <si>
    <t>P3306</t>
  </si>
  <si>
    <t>Anne Martinez</t>
  </si>
  <si>
    <t>Derrick Eaton</t>
  </si>
  <si>
    <t>mstrong@ortega-hall.com</t>
  </si>
  <si>
    <t>+1-526-305-4339x018</t>
  </si>
  <si>
    <t>Ericmouth</t>
  </si>
  <si>
    <t>P4696</t>
  </si>
  <si>
    <t>Angela Higgins</t>
  </si>
  <si>
    <t>David Montes</t>
  </si>
  <si>
    <t>tyler75@gmail.com</t>
  </si>
  <si>
    <t>001-326-784-1827x0499</t>
  </si>
  <si>
    <t>Andrewville</t>
  </si>
  <si>
    <t>P7511</t>
  </si>
  <si>
    <t>Nicholas Barajas</t>
  </si>
  <si>
    <t>Elizabeth Smith</t>
  </si>
  <si>
    <t>priscillajohnson@nguyen.com</t>
  </si>
  <si>
    <t>721-926-7932x688</t>
  </si>
  <si>
    <t>Madisonside</t>
  </si>
  <si>
    <t>P6992</t>
  </si>
  <si>
    <t>Katie Garcia</t>
  </si>
  <si>
    <t>William Anderson</t>
  </si>
  <si>
    <t>martinezjames@yahoo.com</t>
  </si>
  <si>
    <t>612-581-9472</t>
  </si>
  <si>
    <t>East Angelamouth</t>
  </si>
  <si>
    <t>P2479</t>
  </si>
  <si>
    <t>Rachel Holmes</t>
  </si>
  <si>
    <t>Kylie Woods</t>
  </si>
  <si>
    <t>ryan82@lyons-martinez.net</t>
  </si>
  <si>
    <t>P7464</t>
  </si>
  <si>
    <t>Gregory Herring</t>
  </si>
  <si>
    <t>Caitlin Diaz</t>
  </si>
  <si>
    <t>karamoore@yahoo.com</t>
  </si>
  <si>
    <t>(560)037-5077</t>
  </si>
  <si>
    <t>Davidshire</t>
  </si>
  <si>
    <t>P1228</t>
  </si>
  <si>
    <t>Jonathan Allen</t>
  </si>
  <si>
    <t>Julian Jimenez</t>
  </si>
  <si>
    <t>owilson@gmail.com</t>
  </si>
  <si>
    <t>671.230.3215x66029</t>
  </si>
  <si>
    <t>Port Douglas</t>
  </si>
  <si>
    <t>P5332</t>
  </si>
  <si>
    <t>Derek Jackson</t>
  </si>
  <si>
    <t>Claudia Snow</t>
  </si>
  <si>
    <t>wanda20@yahoo.com</t>
  </si>
  <si>
    <t>(566)351-9504x641</t>
  </si>
  <si>
    <t>West Dianemouth</t>
  </si>
  <si>
    <t>P9791</t>
  </si>
  <si>
    <t>Jose Manning</t>
  </si>
  <si>
    <t>Kristin Allen</t>
  </si>
  <si>
    <t>gregory40@hotmail.com</t>
  </si>
  <si>
    <t>531-830-8719</t>
  </si>
  <si>
    <t>P3024</t>
  </si>
  <si>
    <t>Ricardo Munoz</t>
  </si>
  <si>
    <t>Tiffany Hall</t>
  </si>
  <si>
    <t>jeffreyhudson@mcintosh.net</t>
  </si>
  <si>
    <t>(764)106-3004</t>
  </si>
  <si>
    <t>Lake Charlesport</t>
  </si>
  <si>
    <t>Melissa Brown</t>
  </si>
  <si>
    <t>Clifford Coffey</t>
  </si>
  <si>
    <t>carol36@sanchez-dunn.info</t>
  </si>
  <si>
    <t>329.474.2866x139</t>
  </si>
  <si>
    <t>Port Jessica</t>
  </si>
  <si>
    <t>P7038</t>
  </si>
  <si>
    <t>William Lewis</t>
  </si>
  <si>
    <t>Mary Brandt</t>
  </si>
  <si>
    <t>aperkins@yahoo.com</t>
  </si>
  <si>
    <t>(234)014-3775x92242</t>
  </si>
  <si>
    <t>Lake Roberta</t>
  </si>
  <si>
    <t>P5295</t>
  </si>
  <si>
    <t>Kristy Benjamin</t>
  </si>
  <si>
    <t>Crystal Nichols</t>
  </si>
  <si>
    <t>salazarmelissa@bonilla.com</t>
  </si>
  <si>
    <t>Debraville</t>
  </si>
  <si>
    <t>P7242</t>
  </si>
  <si>
    <t>Dennis Wong</t>
  </si>
  <si>
    <t>Brian Berry</t>
  </si>
  <si>
    <t>ywells@dixon.com</t>
  </si>
  <si>
    <t>+1-689-576-8532x10109</t>
  </si>
  <si>
    <t>Port Johnbury</t>
  </si>
  <si>
    <t>P7086</t>
  </si>
  <si>
    <t>Justin Smith II</t>
  </si>
  <si>
    <t>Suzanne Coleman</t>
  </si>
  <si>
    <t>bailey47@hotmail.com</t>
  </si>
  <si>
    <t>101.149.3046</t>
  </si>
  <si>
    <t>Charlesland</t>
  </si>
  <si>
    <t>P2775</t>
  </si>
  <si>
    <t>Mark Ross</t>
  </si>
  <si>
    <t>Mary Newman</t>
  </si>
  <si>
    <t>joneszachary@hotmail.com</t>
  </si>
  <si>
    <t>(437)130-6042</t>
  </si>
  <si>
    <t>East Michael</t>
  </si>
  <si>
    <t>P4830</t>
  </si>
  <si>
    <t>Charles Terrell</t>
  </si>
  <si>
    <t>Aimee Gonzalez</t>
  </si>
  <si>
    <t>robin77@nelson.com</t>
  </si>
  <si>
    <t>(634)053-3066</t>
  </si>
  <si>
    <t>Kazakhstan</t>
  </si>
  <si>
    <t>Clarkchester</t>
  </si>
  <si>
    <t>P8724</t>
  </si>
  <si>
    <t>Jane Scott</t>
  </si>
  <si>
    <t>Andrew Smith</t>
  </si>
  <si>
    <t>michellesanchez@underwood.info</t>
  </si>
  <si>
    <t>+1-371-635-3163x6956</t>
  </si>
  <si>
    <t>Johnland</t>
  </si>
  <si>
    <t>P1410</t>
  </si>
  <si>
    <t>Heather Navarro</t>
  </si>
  <si>
    <t>Jessica Ramos</t>
  </si>
  <si>
    <t>uwilliams@gmail.com</t>
  </si>
  <si>
    <t>Hornefurt</t>
  </si>
  <si>
    <t>P6374</t>
  </si>
  <si>
    <t>Alex Collins</t>
  </si>
  <si>
    <t>Alexandria Davis</t>
  </si>
  <si>
    <t>bgrant@yahoo.com</t>
  </si>
  <si>
    <t>P4626</t>
  </si>
  <si>
    <t>Steve Vasquez</t>
  </si>
  <si>
    <t>Gilbert Atkinson</t>
  </si>
  <si>
    <t>cameronmiller@johnson-harper.com</t>
  </si>
  <si>
    <t>West Carmenland</t>
  </si>
  <si>
    <t>P2035</t>
  </si>
  <si>
    <t>Kenneth Moreno</t>
  </si>
  <si>
    <t>James Guzman</t>
  </si>
  <si>
    <t>zsanders@robles-riddle.com</t>
  </si>
  <si>
    <t>+1-716-448-4522x32049</t>
  </si>
  <si>
    <t>West Davidhaven</t>
  </si>
  <si>
    <t>P8606</t>
  </si>
  <si>
    <t>Carol Williams</t>
  </si>
  <si>
    <t>Donna Parker</t>
  </si>
  <si>
    <t>patricia82@robinson.com</t>
  </si>
  <si>
    <t>003-880-0552</t>
  </si>
  <si>
    <t>Williamsville</t>
  </si>
  <si>
    <t>P5951</t>
  </si>
  <si>
    <t>Carlos Underwood</t>
  </si>
  <si>
    <t>Jamie Cook</t>
  </si>
  <si>
    <t>kara24@gmail.com</t>
  </si>
  <si>
    <t>+1-424-981-3305x951</t>
  </si>
  <si>
    <t>West Nathan</t>
  </si>
  <si>
    <t>P7689</t>
  </si>
  <si>
    <t>Jennifer Ward</t>
  </si>
  <si>
    <t>Victor Ramos</t>
  </si>
  <si>
    <t>eodonnell@anderson-martinez.org</t>
  </si>
  <si>
    <t>001-136-604-4630x76373</t>
  </si>
  <si>
    <t>South Lindsey</t>
  </si>
  <si>
    <t>P2911</t>
  </si>
  <si>
    <t>Melissa Martin</t>
  </si>
  <si>
    <t>Cynthia Gomez</t>
  </si>
  <si>
    <t>brian48@myers-johnson.biz</t>
  </si>
  <si>
    <t>West Loriside</t>
  </si>
  <si>
    <t>P3290</t>
  </si>
  <si>
    <t>Frank Mitchell</t>
  </si>
  <si>
    <t>Kimberly Scott</t>
  </si>
  <si>
    <t>michele49@scott-edwards.com</t>
  </si>
  <si>
    <t>+1-176-456-4951x4797</t>
  </si>
  <si>
    <t>Mcdanielton</t>
  </si>
  <si>
    <t>P1742</t>
  </si>
  <si>
    <t>Patricia Floyd</t>
  </si>
  <si>
    <t>Heather Chan</t>
  </si>
  <si>
    <t>vobrien@green.com</t>
  </si>
  <si>
    <t>(148)692-1385x903</t>
  </si>
  <si>
    <t>Yvetteside</t>
  </si>
  <si>
    <t>P1609</t>
  </si>
  <si>
    <t>Kelly Allen</t>
  </si>
  <si>
    <t>Mark Rich</t>
  </si>
  <si>
    <t>christopher55@smith.net</t>
  </si>
  <si>
    <t>East Chelseashire</t>
  </si>
  <si>
    <t>P5986</t>
  </si>
  <si>
    <t>Christine Moon</t>
  </si>
  <si>
    <t>Terry Hammond</t>
  </si>
  <si>
    <t>cmcpherson@reyes.com</t>
  </si>
  <si>
    <t>265.866.3648x5994</t>
  </si>
  <si>
    <t>Port Jeffrey</t>
  </si>
  <si>
    <t>P9071</t>
  </si>
  <si>
    <t>Samuel Griffin</t>
  </si>
  <si>
    <t>Jennifer Black</t>
  </si>
  <si>
    <t>joshuamendez@wright-jones.biz</t>
  </si>
  <si>
    <t>014.665.0355x465</t>
  </si>
  <si>
    <t>South Michealview</t>
  </si>
  <si>
    <t>P2902</t>
  </si>
  <si>
    <t>Amy Knox</t>
  </si>
  <si>
    <t>Emily Gonzalez</t>
  </si>
  <si>
    <t>theodorecastillo@miller.com</t>
  </si>
  <si>
    <t>937-439-1862</t>
  </si>
  <si>
    <t>Port Donna</t>
  </si>
  <si>
    <t>P2592</t>
  </si>
  <si>
    <t>Michael Navarro</t>
  </si>
  <si>
    <t>Erik Sanchez</t>
  </si>
  <si>
    <t>lryan@ball.com</t>
  </si>
  <si>
    <t>+1-920-594-1851x00231</t>
  </si>
  <si>
    <t>Port Curtis</t>
  </si>
  <si>
    <t>Danielle Mathews</t>
  </si>
  <si>
    <t>Kelly Hobbs</t>
  </si>
  <si>
    <t>james45@peterson-garrett.com</t>
  </si>
  <si>
    <t>172-023-7743x61596</t>
  </si>
  <si>
    <t>Ashleyview</t>
  </si>
  <si>
    <t>P9807</t>
  </si>
  <si>
    <t>Natasha Mills</t>
  </si>
  <si>
    <t>Kendra Thompson</t>
  </si>
  <si>
    <t>amyshea@yahoo.com</t>
  </si>
  <si>
    <t>+1-093-825-0738x754</t>
  </si>
  <si>
    <t>Jenniferburgh</t>
  </si>
  <si>
    <t>P3222</t>
  </si>
  <si>
    <t>Andre Anderson</t>
  </si>
  <si>
    <t>Kevin Mccormick</t>
  </si>
  <si>
    <t>christopherbradley@peters.com</t>
  </si>
  <si>
    <t>(398)903-5426x099</t>
  </si>
  <si>
    <t>West Anneville</t>
  </si>
  <si>
    <t>P7367</t>
  </si>
  <si>
    <t>Cameron Young</t>
  </si>
  <si>
    <t>Elizabeth Harrison</t>
  </si>
  <si>
    <t>martha07@gmail.com</t>
  </si>
  <si>
    <t>758-892-9266x455</t>
  </si>
  <si>
    <t>North Shannonbury</t>
  </si>
  <si>
    <t>P8432</t>
  </si>
  <si>
    <t>Michael Norton</t>
  </si>
  <si>
    <t>Sydney Smith</t>
  </si>
  <si>
    <t>mwright@richmond-thompson.com</t>
  </si>
  <si>
    <t>001-926-614-4182</t>
  </si>
  <si>
    <t>South Randallview</t>
  </si>
  <si>
    <t>P7078</t>
  </si>
  <si>
    <t>Melissa Morrison</t>
  </si>
  <si>
    <t>Jared Brown</t>
  </si>
  <si>
    <t>melissasheppard@higgins.com</t>
  </si>
  <si>
    <t>001-141-777-8444x7574</t>
  </si>
  <si>
    <t>Port Thomasview</t>
  </si>
  <si>
    <t>P9850</t>
  </si>
  <si>
    <t>Jeffrey Baker</t>
  </si>
  <si>
    <t>William Mills</t>
  </si>
  <si>
    <t>rjohnson@hotmail.com</t>
  </si>
  <si>
    <t>New Josephstad</t>
  </si>
  <si>
    <t>P7866</t>
  </si>
  <si>
    <t>John Douglas</t>
  </si>
  <si>
    <t>barbarathompson@whitney.com</t>
  </si>
  <si>
    <t>(114)141-4873x66450</t>
  </si>
  <si>
    <t>Patriciastad</t>
  </si>
  <si>
    <t>P3531</t>
  </si>
  <si>
    <t>Courtney Wright</t>
  </si>
  <si>
    <t>Jamie Medina</t>
  </si>
  <si>
    <t>ana61@kelley.net</t>
  </si>
  <si>
    <t>097-173-3560x99592</t>
  </si>
  <si>
    <t>Raymondmouth</t>
  </si>
  <si>
    <t>Daniel Miles</t>
  </si>
  <si>
    <t>Ricky Hinton</t>
  </si>
  <si>
    <t>vyang@graham-washington.com</t>
  </si>
  <si>
    <t>+1-210-893-8740x940</t>
  </si>
  <si>
    <t>Lake Margaretchester</t>
  </si>
  <si>
    <t>P2622</t>
  </si>
  <si>
    <t>Steven Moses</t>
  </si>
  <si>
    <t>Scott Baker</t>
  </si>
  <si>
    <t>ytorres@gmail.com</t>
  </si>
  <si>
    <t>001-092-420-4408x50581</t>
  </si>
  <si>
    <t>Coxburgh</t>
  </si>
  <si>
    <t>P9017</t>
  </si>
  <si>
    <t>Michael Potter</t>
  </si>
  <si>
    <t>Heather Hays</t>
  </si>
  <si>
    <t>gmayer@gmail.com</t>
  </si>
  <si>
    <t>Scottton</t>
  </si>
  <si>
    <t>P7686</t>
  </si>
  <si>
    <t>Mary Goodman</t>
  </si>
  <si>
    <t>Raymond Robinson</t>
  </si>
  <si>
    <t>hensleynathan@gmail.com</t>
  </si>
  <si>
    <t>001-798-522-4428x7599</t>
  </si>
  <si>
    <t>Christopherborough</t>
  </si>
  <si>
    <t>P5583</t>
  </si>
  <si>
    <t>Jennifer Jackson</t>
  </si>
  <si>
    <t>Kayla Thomas</t>
  </si>
  <si>
    <t>melissa43@yahoo.com</t>
  </si>
  <si>
    <t>(705)590-6629x2732</t>
  </si>
  <si>
    <t>Silvaland</t>
  </si>
  <si>
    <t>P1536</t>
  </si>
  <si>
    <t>Ruth Washington</t>
  </si>
  <si>
    <t>Daniel Johnson</t>
  </si>
  <si>
    <t>browncarlos@yahoo.com</t>
  </si>
  <si>
    <t>001-687-120-7075x72239</t>
  </si>
  <si>
    <t>Johnsside</t>
  </si>
  <si>
    <t>P7070</t>
  </si>
  <si>
    <t>Matthew Davis</t>
  </si>
  <si>
    <t>Jessica Martin</t>
  </si>
  <si>
    <t>kaitlyn43@yahoo.com</t>
  </si>
  <si>
    <t>(131)415-6106</t>
  </si>
  <si>
    <t>East Joshua</t>
  </si>
  <si>
    <t>P4559</t>
  </si>
  <si>
    <t>Tammy Whitney</t>
  </si>
  <si>
    <t>Cheryl Brown</t>
  </si>
  <si>
    <t>hicksmary@gallagher-long.com</t>
  </si>
  <si>
    <t>692-952-4419x398</t>
  </si>
  <si>
    <t>North Luis</t>
  </si>
  <si>
    <t>P8264</t>
  </si>
  <si>
    <t>Shawn Wise</t>
  </si>
  <si>
    <t>Michael Lynn</t>
  </si>
  <si>
    <t>ukennedy@gmail.com</t>
  </si>
  <si>
    <t>+1-307-437-5698x7225</t>
  </si>
  <si>
    <t>New Joshuatown</t>
  </si>
  <si>
    <t>P8285</t>
  </si>
  <si>
    <t>Sheryl Decker</t>
  </si>
  <si>
    <t>Stephanie Garcia</t>
  </si>
  <si>
    <t>rosalesedwin@molina.com</t>
  </si>
  <si>
    <t>922-207-4245x883</t>
  </si>
  <si>
    <t>South Sara</t>
  </si>
  <si>
    <t>P4868</t>
  </si>
  <si>
    <t>Shannon Cooper</t>
  </si>
  <si>
    <t>Carolyn Allen</t>
  </si>
  <si>
    <t>wisejessica@smith.org</t>
  </si>
  <si>
    <t>+1-747-302-4601x867</t>
  </si>
  <si>
    <t>North Cindy</t>
  </si>
  <si>
    <t>P6942</t>
  </si>
  <si>
    <t>Ashley Brown</t>
  </si>
  <si>
    <t>Matthew Welch</t>
  </si>
  <si>
    <t>michaelcline@thomas.org</t>
  </si>
  <si>
    <t>(089)134-0534x544</t>
  </si>
  <si>
    <t>Sonyamouth</t>
  </si>
  <si>
    <t>P2627</t>
  </si>
  <si>
    <t>Preston Anderson</t>
  </si>
  <si>
    <t>Dalton Stephenson</t>
  </si>
  <si>
    <t>chambersallison@yahoo.com</t>
  </si>
  <si>
    <t>(541)131-9352</t>
  </si>
  <si>
    <t>P7018</t>
  </si>
  <si>
    <t>Manuel Leonard</t>
  </si>
  <si>
    <t>Tracy Hall</t>
  </si>
  <si>
    <t>maryjohnston@rios-martinez.com</t>
  </si>
  <si>
    <t>816.901.1191x436</t>
  </si>
  <si>
    <t>Heatherport</t>
  </si>
  <si>
    <t>P9920</t>
  </si>
  <si>
    <t>Vincent Vasquez</t>
  </si>
  <si>
    <t>Katherine Reyes</t>
  </si>
  <si>
    <t>vsherman@boyer-coleman.com</t>
  </si>
  <si>
    <t>280.337.8351</t>
  </si>
  <si>
    <t>North Mariaton</t>
  </si>
  <si>
    <t>P6876</t>
  </si>
  <si>
    <t>Devin Chan</t>
  </si>
  <si>
    <t>Barbara Fleming</t>
  </si>
  <si>
    <t>jonathan01@barron-hatfield.org</t>
  </si>
  <si>
    <t>+1-646-782-4529x53593</t>
  </si>
  <si>
    <t>Port Christopherbury</t>
  </si>
  <si>
    <t>P1992</t>
  </si>
  <si>
    <t>William Farrell</t>
  </si>
  <si>
    <t>Melinda Charles</t>
  </si>
  <si>
    <t>julie81@hotmail.com</t>
  </si>
  <si>
    <t>598.033.3401x86561</t>
  </si>
  <si>
    <t>Rhondaburgh</t>
  </si>
  <si>
    <t>P7523</t>
  </si>
  <si>
    <t>Jeremy Snyder</t>
  </si>
  <si>
    <t>Brenda Daniels</t>
  </si>
  <si>
    <t>ymorris@braun-lee.biz</t>
  </si>
  <si>
    <t>386.006.2808x090</t>
  </si>
  <si>
    <t>Port Jane</t>
  </si>
  <si>
    <t>P5520</t>
  </si>
  <si>
    <t>Catherine Howard</t>
  </si>
  <si>
    <t>Tara Brown</t>
  </si>
  <si>
    <t>tony06@baker-miller.com</t>
  </si>
  <si>
    <t>896.344.5781x113</t>
  </si>
  <si>
    <t>Port Nathan</t>
  </si>
  <si>
    <t>P4109</t>
  </si>
  <si>
    <t>Alan Miller</t>
  </si>
  <si>
    <t>Megan Brown</t>
  </si>
  <si>
    <t>anthony93@johnson.com</t>
  </si>
  <si>
    <t>950.231.4534x187</t>
  </si>
  <si>
    <t>Julieberg</t>
  </si>
  <si>
    <t>P3001</t>
  </si>
  <si>
    <t>John Waller</t>
  </si>
  <si>
    <t>Kerry Scott</t>
  </si>
  <si>
    <t>richardmolina@yahoo.com</t>
  </si>
  <si>
    <t>145-884-9412x52199</t>
  </si>
  <si>
    <t>Lewisshire</t>
  </si>
  <si>
    <t>P8450</t>
  </si>
  <si>
    <t>Christine Hall</t>
  </si>
  <si>
    <t>Francisco Greene</t>
  </si>
  <si>
    <t>hmcdonald@gmail.com</t>
  </si>
  <si>
    <t>919-502-4456x66722</t>
  </si>
  <si>
    <t>Michelleview</t>
  </si>
  <si>
    <t>P2501</t>
  </si>
  <si>
    <t>Lindsey Hoffman</t>
  </si>
  <si>
    <t>Terry Adams DVM</t>
  </si>
  <si>
    <t>wheelerjasmine@gmail.com</t>
  </si>
  <si>
    <t>+1-054-136-2020x52224</t>
  </si>
  <si>
    <t>Lindaton</t>
  </si>
  <si>
    <t>Daniel Ramirez</t>
  </si>
  <si>
    <t>vanessaowen@hotmail.com</t>
  </si>
  <si>
    <t>(462)187-8020x3477</t>
  </si>
  <si>
    <t>P1349</t>
  </si>
  <si>
    <t>Stacy Scott</t>
  </si>
  <si>
    <t>Kristen Wong</t>
  </si>
  <si>
    <t>michellethompson@gmail.com</t>
  </si>
  <si>
    <t>(318)204-2488x033</t>
  </si>
  <si>
    <t>Hernandezshire</t>
  </si>
  <si>
    <t>Susan Smith</t>
  </si>
  <si>
    <t>Linda Hunt</t>
  </si>
  <si>
    <t>christopherrich@yahoo.com</t>
  </si>
  <si>
    <t>Castilloland</t>
  </si>
  <si>
    <t>Jacob Bryant</t>
  </si>
  <si>
    <t>Amanda French</t>
  </si>
  <si>
    <t>dbass@hotmail.com</t>
  </si>
  <si>
    <t>+1-185-054-6687x66045</t>
  </si>
  <si>
    <t>Port Clarencebury</t>
  </si>
  <si>
    <t>P4990</t>
  </si>
  <si>
    <t>Jason Acosta</t>
  </si>
  <si>
    <t>Kyle Newton</t>
  </si>
  <si>
    <t>dgilmore@mccullough-hernandez.com</t>
  </si>
  <si>
    <t>702.094.4611x433</t>
  </si>
  <si>
    <t>New Paula</t>
  </si>
  <si>
    <t>P3063</t>
  </si>
  <si>
    <t>Glen Edwards</t>
  </si>
  <si>
    <t>Gregory Hughes</t>
  </si>
  <si>
    <t>ariel86@ramirez.com</t>
  </si>
  <si>
    <t>423-888-6869x02517</t>
  </si>
  <si>
    <t>New Connor</t>
  </si>
  <si>
    <t>P4362</t>
  </si>
  <si>
    <t>Katelyn Howell</t>
  </si>
  <si>
    <t>ahopkins@gmail.com</t>
  </si>
  <si>
    <t>Port Joannaton</t>
  </si>
  <si>
    <t>Jason Palmer</t>
  </si>
  <si>
    <t>Beverly Martin</t>
  </si>
  <si>
    <t>matthew37@hotmail.com</t>
  </si>
  <si>
    <t>+1-240-187-6964x77075</t>
  </si>
  <si>
    <t>Smithbury</t>
  </si>
  <si>
    <t>P4394</t>
  </si>
  <si>
    <t>Brittney Sanchez</t>
  </si>
  <si>
    <t>Mrs. Stefanie Miller MD</t>
  </si>
  <si>
    <t>michael29@yahoo.com</t>
  </si>
  <si>
    <t>278.604.1869x5720</t>
  </si>
  <si>
    <t>East Shannon</t>
  </si>
  <si>
    <t>P4538</t>
  </si>
  <si>
    <t>Elizabeth Young</t>
  </si>
  <si>
    <t>Lindsay Hurley</t>
  </si>
  <si>
    <t>stephenbates@warren.net</t>
  </si>
  <si>
    <t>376.770.0882</t>
  </si>
  <si>
    <t>Jessicaborough</t>
  </si>
  <si>
    <t>P4817</t>
  </si>
  <si>
    <t>Richard Pineda</t>
  </si>
  <si>
    <t>Sean Austin</t>
  </si>
  <si>
    <t>hartjeffrey@hotmail.com</t>
  </si>
  <si>
    <t>042-049-5461x7234</t>
  </si>
  <si>
    <t>South Julieshire</t>
  </si>
  <si>
    <t>Christina Larson</t>
  </si>
  <si>
    <t>Steven Guzman</t>
  </si>
  <si>
    <t>lisagill@williams.com</t>
  </si>
  <si>
    <t>001-942-248-3775x5050</t>
  </si>
  <si>
    <t>Tannerport</t>
  </si>
  <si>
    <t>Sarah Townsend</t>
  </si>
  <si>
    <t>Crystal Wagner</t>
  </si>
  <si>
    <t>matthewmullins@gmail.com</t>
  </si>
  <si>
    <t>(250)034-8647x9586</t>
  </si>
  <si>
    <t>Sharonstad</t>
  </si>
  <si>
    <t>P1046</t>
  </si>
  <si>
    <t>Christopher Arias</t>
  </si>
  <si>
    <t>Marie Rios</t>
  </si>
  <si>
    <t>ynguyen@higgins.com</t>
  </si>
  <si>
    <t>P5542</t>
  </si>
  <si>
    <t>Thomas Weaver</t>
  </si>
  <si>
    <t>garrett99@bentley-ortiz.com</t>
  </si>
  <si>
    <t>Port Caitlinville</t>
  </si>
  <si>
    <t>P3370</t>
  </si>
  <si>
    <t>Trevor Atkinson</t>
  </si>
  <si>
    <t>Richard Silva</t>
  </si>
  <si>
    <t>vjohnson@yahoo.com</t>
  </si>
  <si>
    <t>(773)193-8491x41769</t>
  </si>
  <si>
    <t>West Matthew</t>
  </si>
  <si>
    <t>P3129</t>
  </si>
  <si>
    <t>Samuel Williams</t>
  </si>
  <si>
    <t>Anthony Wilson</t>
  </si>
  <si>
    <t>spacheco@perkins-sanchez.org</t>
  </si>
  <si>
    <t>295.621.7029x4297</t>
  </si>
  <si>
    <t>Samanthafort</t>
  </si>
  <si>
    <t>Eileen Olson</t>
  </si>
  <si>
    <t>Amanda Jones</t>
  </si>
  <si>
    <t>rhammond@hotmail.com</t>
  </si>
  <si>
    <t>(849)248-7945x58839</t>
  </si>
  <si>
    <t>West Justin</t>
  </si>
  <si>
    <t>Tracy Greene</t>
  </si>
  <si>
    <t>Nathan Williams</t>
  </si>
  <si>
    <t>iwalker@gmail.com</t>
  </si>
  <si>
    <t>646-537-3876x399</t>
  </si>
  <si>
    <t>Jefferyborough</t>
  </si>
  <si>
    <t>P3858</t>
  </si>
  <si>
    <t>Michelle Leach</t>
  </si>
  <si>
    <t>John Harper</t>
  </si>
  <si>
    <t>iortiz@hotmail.com</t>
  </si>
  <si>
    <t>742.120.8239</t>
  </si>
  <si>
    <t>Garciaton</t>
  </si>
  <si>
    <t>P2801</t>
  </si>
  <si>
    <t>Sean Mann</t>
  </si>
  <si>
    <t>Ruth Henry</t>
  </si>
  <si>
    <t>wdelgado@hotmail.com</t>
  </si>
  <si>
    <t>681-782-0596x98550</t>
  </si>
  <si>
    <t>Walshville</t>
  </si>
  <si>
    <t>P1422</t>
  </si>
  <si>
    <t>John Morris</t>
  </si>
  <si>
    <t>Rebekah Flynn</t>
  </si>
  <si>
    <t>curtis30@gmail.com</t>
  </si>
  <si>
    <t>(791)167-0096</t>
  </si>
  <si>
    <t>Colechester</t>
  </si>
  <si>
    <t>P3159</t>
  </si>
  <si>
    <t>Laurie Dominguez</t>
  </si>
  <si>
    <t>Megan Sawyer</t>
  </si>
  <si>
    <t>catherinejohnson@hotmail.com</t>
  </si>
  <si>
    <t>Jacksonfurt</t>
  </si>
  <si>
    <t>P1243</t>
  </si>
  <si>
    <t>Mr. Charles Schwartz</t>
  </si>
  <si>
    <t>Katrina Jones</t>
  </si>
  <si>
    <t>jeremybrown@gmail.com</t>
  </si>
  <si>
    <t>West Jessicahaven</t>
  </si>
  <si>
    <t>P6869</t>
  </si>
  <si>
    <t>Mallory Phillips</t>
  </si>
  <si>
    <t>Audrey Hawkins</t>
  </si>
  <si>
    <t>pughjessica@kramer-davidson.info</t>
  </si>
  <si>
    <t>631.579.7120x48624</t>
  </si>
  <si>
    <t>Wrightberg</t>
  </si>
  <si>
    <t>P4898</t>
  </si>
  <si>
    <t>Jessica Nguyen</t>
  </si>
  <si>
    <t>Mark Williams</t>
  </si>
  <si>
    <t>carlramirez@hall-mcdonald.com</t>
  </si>
  <si>
    <t>001-870-666-6691</t>
  </si>
  <si>
    <t>Lake Julianmouth</t>
  </si>
  <si>
    <t>P6304</t>
  </si>
  <si>
    <t>Angela Mitchell</t>
  </si>
  <si>
    <t>Desiree Stokes</t>
  </si>
  <si>
    <t>prestonbrent@gould.com</t>
  </si>
  <si>
    <t>230.682.1257</t>
  </si>
  <si>
    <t>P1258</t>
  </si>
  <si>
    <t>Amber Avila</t>
  </si>
  <si>
    <t>Lisa Hines</t>
  </si>
  <si>
    <t>catherineescobar@potter.com</t>
  </si>
  <si>
    <t>+1-249-702-5021x929</t>
  </si>
  <si>
    <t>Stevenville</t>
  </si>
  <si>
    <t>P3854</t>
  </si>
  <si>
    <t>Kevin Baker</t>
  </si>
  <si>
    <t>Jennifer Vazquez</t>
  </si>
  <si>
    <t>lbautista@patton.com</t>
  </si>
  <si>
    <t>(010)961-3818x209</t>
  </si>
  <si>
    <t>Lake Aaron</t>
  </si>
  <si>
    <t>P5347</t>
  </si>
  <si>
    <t>James Chapman</t>
  </si>
  <si>
    <t>Carolyn Ponce</t>
  </si>
  <si>
    <t>ryan16@roberts.com</t>
  </si>
  <si>
    <t>(313)851-9438x92731</t>
  </si>
  <si>
    <t>East Steveview</t>
  </si>
  <si>
    <t>P1858</t>
  </si>
  <si>
    <t>Mr. Gary Moore</t>
  </si>
  <si>
    <t>Vickie Atkins</t>
  </si>
  <si>
    <t>danielle79@garcia.com</t>
  </si>
  <si>
    <t>191-089-5414x03857</t>
  </si>
  <si>
    <t>Brandyville</t>
  </si>
  <si>
    <t>P3076</t>
  </si>
  <si>
    <t>Grant Scott</t>
  </si>
  <si>
    <t>Grace Lopez</t>
  </si>
  <si>
    <t>drobles@yahoo.com</t>
  </si>
  <si>
    <t>499-972-2457</t>
  </si>
  <si>
    <t>Garciashire</t>
  </si>
  <si>
    <t>P7897</t>
  </si>
  <si>
    <t>Kelly Ferguson</t>
  </si>
  <si>
    <t>Allison Schneider</t>
  </si>
  <si>
    <t>wallacekimberly@morgan-weaver.com</t>
  </si>
  <si>
    <t>(589)259-1284</t>
  </si>
  <si>
    <t>Lake Karenfurt</t>
  </si>
  <si>
    <t>P9619</t>
  </si>
  <si>
    <t>Albert Rodgers</t>
  </si>
  <si>
    <t>sanchezkristina@thompson.com</t>
  </si>
  <si>
    <t>618-810-5918</t>
  </si>
  <si>
    <t>North Travismouth</t>
  </si>
  <si>
    <t>P2862</t>
  </si>
  <si>
    <t>Patrick Wallace Jr.</t>
  </si>
  <si>
    <t>Joseph Nguyen</t>
  </si>
  <si>
    <t>ybarnes@pittman.com</t>
  </si>
  <si>
    <t>865-425-5020x104</t>
  </si>
  <si>
    <t>Aguilarland</t>
  </si>
  <si>
    <t>P2041</t>
  </si>
  <si>
    <t>James Christian</t>
  </si>
  <si>
    <t>Monica Dominguez</t>
  </si>
  <si>
    <t>michaelle@yahoo.com</t>
  </si>
  <si>
    <t>096.058.0278</t>
  </si>
  <si>
    <t>West Marciafurt</t>
  </si>
  <si>
    <t>P8802</t>
  </si>
  <si>
    <t>David Jefferson</t>
  </si>
  <si>
    <t>Rebecca Mckinney</t>
  </si>
  <si>
    <t>dalvarez@yahoo.com</t>
  </si>
  <si>
    <t>+1-151-005-9240x848</t>
  </si>
  <si>
    <t>Mcdowellton</t>
  </si>
  <si>
    <t>P8344</t>
  </si>
  <si>
    <t>Breanna Grimes</t>
  </si>
  <si>
    <t>Kayla Walker</t>
  </si>
  <si>
    <t>linda78@marquez-allen.net</t>
  </si>
  <si>
    <t>001-629-218-7956x58617</t>
  </si>
  <si>
    <t>New Ethanhaven</t>
  </si>
  <si>
    <t>P6931</t>
  </si>
  <si>
    <t>Andres Sullivan</t>
  </si>
  <si>
    <t>Susan Weber</t>
  </si>
  <si>
    <t>miranda66@yahoo.com</t>
  </si>
  <si>
    <t>+1-945-564-8049x94395</t>
  </si>
  <si>
    <t>Lauraville</t>
  </si>
  <si>
    <t>P9408</t>
  </si>
  <si>
    <t>Jo Gonzalez</t>
  </si>
  <si>
    <t>Angela Cooper</t>
  </si>
  <si>
    <t>martinedwards@hotmail.com</t>
  </si>
  <si>
    <t>001-595-015-1818</t>
  </si>
  <si>
    <t>New Jameschester</t>
  </si>
  <si>
    <t>P2786</t>
  </si>
  <si>
    <t>Diana Jones</t>
  </si>
  <si>
    <t>Patricia Mills</t>
  </si>
  <si>
    <t>keith09@gmail.com</t>
  </si>
  <si>
    <t>767-813-0778x167</t>
  </si>
  <si>
    <t>Caitlynmouth</t>
  </si>
  <si>
    <t>P8405</t>
  </si>
  <si>
    <t>Noah Hernandez</t>
  </si>
  <si>
    <t>David Sanchez</t>
  </si>
  <si>
    <t>zbruce@hotmail.com</t>
  </si>
  <si>
    <t>Carrollborough</t>
  </si>
  <si>
    <t>P9254</t>
  </si>
  <si>
    <t>Jennifer Serrano</t>
  </si>
  <si>
    <t>gramsey@rice.com</t>
  </si>
  <si>
    <t>+1-351-590-3727x694</t>
  </si>
  <si>
    <t>East Samantha</t>
  </si>
  <si>
    <t>P4629</t>
  </si>
  <si>
    <t>Shelia Murray</t>
  </si>
  <si>
    <t>Katelyn Wood</t>
  </si>
  <si>
    <t>christinesmith@hotmail.com</t>
  </si>
  <si>
    <t>001-811-103-3603</t>
  </si>
  <si>
    <t>West Brandonberg</t>
  </si>
  <si>
    <t>P1710</t>
  </si>
  <si>
    <t>Maria Romero</t>
  </si>
  <si>
    <t>Angela Glover</t>
  </si>
  <si>
    <t>amandaanderson@gmail.com</t>
  </si>
  <si>
    <t>South Chad</t>
  </si>
  <si>
    <t>P9543</t>
  </si>
  <si>
    <t>Lisa Dennis</t>
  </si>
  <si>
    <t>Jose Middleton</t>
  </si>
  <si>
    <t>grantmichael@bishop.com</t>
  </si>
  <si>
    <t>(469)309-3130x157</t>
  </si>
  <si>
    <t>New Davidview</t>
  </si>
  <si>
    <t>Timothy Baker</t>
  </si>
  <si>
    <t>Donald Obrien</t>
  </si>
  <si>
    <t>christinedaniels@gmail.com</t>
  </si>
  <si>
    <t>531-008-6204</t>
  </si>
  <si>
    <t>West Steven</t>
  </si>
  <si>
    <t>P8504</t>
  </si>
  <si>
    <t>Amy Oliver</t>
  </si>
  <si>
    <t>James Bridges</t>
  </si>
  <si>
    <t>blackmiguel@yahoo.com</t>
  </si>
  <si>
    <t>001-531-788-8417</t>
  </si>
  <si>
    <t>Ronaldborough</t>
  </si>
  <si>
    <t>P1510</t>
  </si>
  <si>
    <t>Sue Howard</t>
  </si>
  <si>
    <t>Daniel Garcia</t>
  </si>
  <si>
    <t>allison58@hotmail.com</t>
  </si>
  <si>
    <t>108.874.9777x685</t>
  </si>
  <si>
    <t>New Tina</t>
  </si>
  <si>
    <t>P1996</t>
  </si>
  <si>
    <t>Jeanne Williams</t>
  </si>
  <si>
    <t>Jonathan Green</t>
  </si>
  <si>
    <t>elizabeth93@ramsey.biz</t>
  </si>
  <si>
    <t>715-924-0463x44197</t>
  </si>
  <si>
    <t>P8847</t>
  </si>
  <si>
    <t>Joseph Garner</t>
  </si>
  <si>
    <t>Madison Miles</t>
  </si>
  <si>
    <t>jessica50@gmail.com</t>
  </si>
  <si>
    <t>001-412-431-7094</t>
  </si>
  <si>
    <t>West Joanna</t>
  </si>
  <si>
    <t>P7580</t>
  </si>
  <si>
    <t>Eric Allen</t>
  </si>
  <si>
    <t>Catherine Hunter</t>
  </si>
  <si>
    <t>james99@armstrong.info</t>
  </si>
  <si>
    <t>(498)270-6333x8622</t>
  </si>
  <si>
    <t>Floresmouth</t>
  </si>
  <si>
    <t>P7984</t>
  </si>
  <si>
    <t>Mrs. Pamela Johnson</t>
  </si>
  <si>
    <t>Erica Barrett</t>
  </si>
  <si>
    <t>hevans@hotmail.com</t>
  </si>
  <si>
    <t>P2768</t>
  </si>
  <si>
    <t>Heather Adkins</t>
  </si>
  <si>
    <t>Robin Johnson</t>
  </si>
  <si>
    <t>annette32@lewis.info</t>
  </si>
  <si>
    <t>912.283.7946x6541</t>
  </si>
  <si>
    <t>East Stephanie</t>
  </si>
  <si>
    <t>P9032</t>
  </si>
  <si>
    <t>Melissa Cruz</t>
  </si>
  <si>
    <t>Robert Vazquez</t>
  </si>
  <si>
    <t>zjohnson@terrell-green.com</t>
  </si>
  <si>
    <t>054-457-2406x6582</t>
  </si>
  <si>
    <t>Lauraport</t>
  </si>
  <si>
    <t>P8267</t>
  </si>
  <si>
    <t>Kimberly Lee</t>
  </si>
  <si>
    <t>Ashlee Thompson</t>
  </si>
  <si>
    <t>vvalencia@sanchez.com</t>
  </si>
  <si>
    <t>001-516-508-1470x77884</t>
  </si>
  <si>
    <t>North Bobby</t>
  </si>
  <si>
    <t>P2204</t>
  </si>
  <si>
    <t>Gina Jordan</t>
  </si>
  <si>
    <t>Scott Rodriguez</t>
  </si>
  <si>
    <t>rickray@gmail.com</t>
  </si>
  <si>
    <t>(422)451-5356x2968</t>
  </si>
  <si>
    <t>East Jodi</t>
  </si>
  <si>
    <t>P2323</t>
  </si>
  <si>
    <t>Melissa Roberson</t>
  </si>
  <si>
    <t>Eric Kelly</t>
  </si>
  <si>
    <t>rachelgonzalez@munoz.com</t>
  </si>
  <si>
    <t>672.628.2871</t>
  </si>
  <si>
    <t>Port Scottberg</t>
  </si>
  <si>
    <t>P6277</t>
  </si>
  <si>
    <t>Jessica Malone</t>
  </si>
  <si>
    <t>Karen Medina</t>
  </si>
  <si>
    <t>perrychristine@yahoo.com</t>
  </si>
  <si>
    <t>272.663.8433x5940</t>
  </si>
  <si>
    <t>Jefferyport</t>
  </si>
  <si>
    <t>P3430</t>
  </si>
  <si>
    <t>Mary Rodriguez</t>
  </si>
  <si>
    <t>Jeffrey Carter</t>
  </si>
  <si>
    <t>fharvey@gmail.com</t>
  </si>
  <si>
    <t>001-365-395-0733x2746</t>
  </si>
  <si>
    <t>Thomashaven</t>
  </si>
  <si>
    <t>P2076</t>
  </si>
  <si>
    <t>Jacqueline Moon</t>
  </si>
  <si>
    <t>Jessica Lopez</t>
  </si>
  <si>
    <t>samanthatorres@moore.com</t>
  </si>
  <si>
    <t>001-994-318-1341x0607</t>
  </si>
  <si>
    <t>Millermouth</t>
  </si>
  <si>
    <t>P3067</t>
  </si>
  <si>
    <t>Kimberly Cohen</t>
  </si>
  <si>
    <t>Ashley Bowman</t>
  </si>
  <si>
    <t>alexandria58@gmail.com</t>
  </si>
  <si>
    <t>(143)726-8367</t>
  </si>
  <si>
    <t>Barryside</t>
  </si>
  <si>
    <t>P5505</t>
  </si>
  <si>
    <t>Chelsea Casey</t>
  </si>
  <si>
    <t>Mr. Damon Smith</t>
  </si>
  <si>
    <t>daniel92@hotmail.com</t>
  </si>
  <si>
    <t>(490)723-6376x6716</t>
  </si>
  <si>
    <t>P9984</t>
  </si>
  <si>
    <t>Mrs. Shelby Shaffer</t>
  </si>
  <si>
    <t>Renee Arroyo</t>
  </si>
  <si>
    <t>loweanthony@hotmail.com</t>
  </si>
  <si>
    <t>409.973.5237x7961</t>
  </si>
  <si>
    <t>North Rebeccamouth</t>
  </si>
  <si>
    <t>P6327</t>
  </si>
  <si>
    <t>Philip Lee</t>
  </si>
  <si>
    <t>Teresa Alexander</t>
  </si>
  <si>
    <t>rachel26@yahoo.com</t>
  </si>
  <si>
    <t>590.823.8589x76854</t>
  </si>
  <si>
    <t>Robertberg</t>
  </si>
  <si>
    <t>P7240</t>
  </si>
  <si>
    <t>Barry Kelly</t>
  </si>
  <si>
    <t>Kayla Brown</t>
  </si>
  <si>
    <t>sarah69@rogers.com</t>
  </si>
  <si>
    <t>104.784.2690</t>
  </si>
  <si>
    <t>New Caitlin</t>
  </si>
  <si>
    <t>P9692</t>
  </si>
  <si>
    <t>Mark Perez DVM</t>
  </si>
  <si>
    <t>Patrick Knight</t>
  </si>
  <si>
    <t>heather72@palmer-wu.info</t>
  </si>
  <si>
    <t>917-741-2232x483</t>
  </si>
  <si>
    <t>P5831</t>
  </si>
  <si>
    <t>Jared Jones</t>
  </si>
  <si>
    <t>Evelyn Ferguson</t>
  </si>
  <si>
    <t>lori23@gmail.com</t>
  </si>
  <si>
    <t>001-970-546-0328x496</t>
  </si>
  <si>
    <t>Wyattfurt</t>
  </si>
  <si>
    <t>Tanya Richardson</t>
  </si>
  <si>
    <t>Margaret Garcia</t>
  </si>
  <si>
    <t>starkbrandon@gmail.com</t>
  </si>
  <si>
    <t>North Heatherport</t>
  </si>
  <si>
    <t>P9282</t>
  </si>
  <si>
    <t>Ivan Avila</t>
  </si>
  <si>
    <t>Anna Evans</t>
  </si>
  <si>
    <t>richardrichmond@mitchell-west.biz</t>
  </si>
  <si>
    <t>001-278-596-2903x2182</t>
  </si>
  <si>
    <t>Benjaminfurt</t>
  </si>
  <si>
    <t>P8048</t>
  </si>
  <si>
    <t>Stephanie Combs</t>
  </si>
  <si>
    <t>Jessica Stone</t>
  </si>
  <si>
    <t>tiffany95@yahoo.com</t>
  </si>
  <si>
    <t>878-917-9239x852</t>
  </si>
  <si>
    <t>New Bryan</t>
  </si>
  <si>
    <t>P2624</t>
  </si>
  <si>
    <t>Christine Vasquez</t>
  </si>
  <si>
    <t>Peter Carr</t>
  </si>
  <si>
    <t>edwardsjohn@foster-campos.com</t>
  </si>
  <si>
    <t>Lake Ricky</t>
  </si>
  <si>
    <t>Angela Stephens</t>
  </si>
  <si>
    <t>Christopher Benson</t>
  </si>
  <si>
    <t>aliciawright@king.biz</t>
  </si>
  <si>
    <t>651-091-2659x995</t>
  </si>
  <si>
    <t>Port Dakota</t>
  </si>
  <si>
    <t>P4522</t>
  </si>
  <si>
    <t>Steven Stanley</t>
  </si>
  <si>
    <t>Kevin Edwards</t>
  </si>
  <si>
    <t>ndavis@watts-powell.com</t>
  </si>
  <si>
    <t>373-325-8203</t>
  </si>
  <si>
    <t>Lake Michaelville</t>
  </si>
  <si>
    <t>P8046</t>
  </si>
  <si>
    <t>Christine Jefferson</t>
  </si>
  <si>
    <t>Joseph Martinez</t>
  </si>
  <si>
    <t>katrina04@browning-thompson.net</t>
  </si>
  <si>
    <t>+1-508-914-5553x401</t>
  </si>
  <si>
    <t>East Amandahaven</t>
  </si>
  <si>
    <t>P8398</t>
  </si>
  <si>
    <t>Elizabeth Robinson</t>
  </si>
  <si>
    <t>Christopher Brennan</t>
  </si>
  <si>
    <t>yhernandez@baldwin.info</t>
  </si>
  <si>
    <t>079-575-0582x6507</t>
  </si>
  <si>
    <t>Lake William</t>
  </si>
  <si>
    <t>P4743</t>
  </si>
  <si>
    <t>Laura Peters</t>
  </si>
  <si>
    <t>cjohnson@gmail.com</t>
  </si>
  <si>
    <t>(535)080-1735x5589</t>
  </si>
  <si>
    <t>Lake Lauraside</t>
  </si>
  <si>
    <t>P7779</t>
  </si>
  <si>
    <t>Wayne Love</t>
  </si>
  <si>
    <t>Timothy Tate</t>
  </si>
  <si>
    <t>stanleyevans@woods-sanders.com</t>
  </si>
  <si>
    <t>(534)806-4001x275</t>
  </si>
  <si>
    <t>Lake Juliefurt</t>
  </si>
  <si>
    <t>P6553</t>
  </si>
  <si>
    <t>Daniel Murphy</t>
  </si>
  <si>
    <t>ywilcox@wilkins.com</t>
  </si>
  <si>
    <t>690-901-8093</t>
  </si>
  <si>
    <t>Andersonfort</t>
  </si>
  <si>
    <t>P8430</t>
  </si>
  <si>
    <t>Chad Young</t>
  </si>
  <si>
    <t>Danielle Reed</t>
  </si>
  <si>
    <t>gallowayjared@russell.com</t>
  </si>
  <si>
    <t>396-421-8739x04311</t>
  </si>
  <si>
    <t>Samuelville</t>
  </si>
  <si>
    <t>P7532</t>
  </si>
  <si>
    <t>Chloe Garcia</t>
  </si>
  <si>
    <t>Michele Calhoun</t>
  </si>
  <si>
    <t>jeffreykramer@gmail.com</t>
  </si>
  <si>
    <t>745.903.6070</t>
  </si>
  <si>
    <t>Lake Jessicamouth</t>
  </si>
  <si>
    <t>P7815</t>
  </si>
  <si>
    <t>David Patel</t>
  </si>
  <si>
    <t>Michael Anderson</t>
  </si>
  <si>
    <t>destiny04@fletcher.biz</t>
  </si>
  <si>
    <t>752-831-3705x99422</t>
  </si>
  <si>
    <t>Nicoleton</t>
  </si>
  <si>
    <t>P2557</t>
  </si>
  <si>
    <t>Jeffrey Turner</t>
  </si>
  <si>
    <t>Daniel Porter</t>
  </si>
  <si>
    <t>millerjuan@marquez.net</t>
  </si>
  <si>
    <t>757-776-1131</t>
  </si>
  <si>
    <t>South Tina</t>
  </si>
  <si>
    <t>P6120</t>
  </si>
  <si>
    <t>Nancy Phillips</t>
  </si>
  <si>
    <t>ymckenzie@hotmail.com</t>
  </si>
  <si>
    <t>001-597-900-4606x4577</t>
  </si>
  <si>
    <t>Garciastad</t>
  </si>
  <si>
    <t>P7992</t>
  </si>
  <si>
    <t>Marcia Rivera</t>
  </si>
  <si>
    <t>Edward Reed</t>
  </si>
  <si>
    <t>rhonda00@gmail.com</t>
  </si>
  <si>
    <t>+1-801-818-7434x044</t>
  </si>
  <si>
    <t>Lorraine Davis</t>
  </si>
  <si>
    <t>Donna Hale</t>
  </si>
  <si>
    <t>hernandezshannon@yahoo.com</t>
  </si>
  <si>
    <t>(460)970-6546x3203</t>
  </si>
  <si>
    <t>East Jo</t>
  </si>
  <si>
    <t>P5176</t>
  </si>
  <si>
    <t>Barbara Reed</t>
  </si>
  <si>
    <t>Alex Lewis</t>
  </si>
  <si>
    <t>donaldmorris@gmail.com</t>
  </si>
  <si>
    <t>001-767-272-8892</t>
  </si>
  <si>
    <t>New Scott</t>
  </si>
  <si>
    <t>P7132</t>
  </si>
  <si>
    <t>Alyssa Hamilton</t>
  </si>
  <si>
    <t>Samantha Martinez</t>
  </si>
  <si>
    <t>gomezanthony@hotmail.com</t>
  </si>
  <si>
    <t>113-440-0708x58136</t>
  </si>
  <si>
    <t>Williamfort</t>
  </si>
  <si>
    <t>P3500</t>
  </si>
  <si>
    <t>Kristine Dennis</t>
  </si>
  <si>
    <t>Thomas Stanton</t>
  </si>
  <si>
    <t>danielle51@acosta.com</t>
  </si>
  <si>
    <t>West Joseph</t>
  </si>
  <si>
    <t>P8770</t>
  </si>
  <si>
    <t>Steven Lopez</t>
  </si>
  <si>
    <t>Christine Bell</t>
  </si>
  <si>
    <t>ihampton@rivera-davis.net</t>
  </si>
  <si>
    <t>+1-738-554-3837x866</t>
  </si>
  <si>
    <t>Port William</t>
  </si>
  <si>
    <t>P2099</t>
  </si>
  <si>
    <t>Lisa Campbell DVM</t>
  </si>
  <si>
    <t>Mary Morris</t>
  </si>
  <si>
    <t>emmabush@adams-fischer.com</t>
  </si>
  <si>
    <t>(455)107-9782x775</t>
  </si>
  <si>
    <t>Port Sherri</t>
  </si>
  <si>
    <t>Andrea Miller</t>
  </si>
  <si>
    <t>Hector Hubbard</t>
  </si>
  <si>
    <t>rodney76@griffin.org</t>
  </si>
  <si>
    <t>(654)344-7670x026</t>
  </si>
  <si>
    <t>Port Shelley</t>
  </si>
  <si>
    <t>P2398</t>
  </si>
  <si>
    <t>Kylie Mcclure</t>
  </si>
  <si>
    <t>Dustin Gonzalez</t>
  </si>
  <si>
    <t>brandonsanders@gmail.com</t>
  </si>
  <si>
    <t>001-853-171-3855</t>
  </si>
  <si>
    <t>Deanna Whitney</t>
  </si>
  <si>
    <t>Jordan Wood</t>
  </si>
  <si>
    <t>michaelkerr@gmail.com</t>
  </si>
  <si>
    <t>544.851.8673x482</t>
  </si>
  <si>
    <t>North Adam</t>
  </si>
  <si>
    <t>P8075</t>
  </si>
  <si>
    <t>Connie Reyes</t>
  </si>
  <si>
    <t>Helen Sanford</t>
  </si>
  <si>
    <t>carterjesse@hotmail.com</t>
  </si>
  <si>
    <t>Pattersonmouth</t>
  </si>
  <si>
    <t>P2582</t>
  </si>
  <si>
    <t>David Harrison</t>
  </si>
  <si>
    <t>Robert Rodriguez</t>
  </si>
  <si>
    <t>allenjeremy@parsons.biz</t>
  </si>
  <si>
    <t>(647)821-6890x048</t>
  </si>
  <si>
    <t>Smithfurt</t>
  </si>
  <si>
    <t>P7105</t>
  </si>
  <si>
    <t>Stephanie Dyer</t>
  </si>
  <si>
    <t>Sarah Lloyd</t>
  </si>
  <si>
    <t>juan60@yahoo.com</t>
  </si>
  <si>
    <t>(088)527-3145</t>
  </si>
  <si>
    <t>Port Pamelafort</t>
  </si>
  <si>
    <t>P3131</t>
  </si>
  <si>
    <t>Jacob Thornton</t>
  </si>
  <si>
    <t>Mrs. Susan Reid DDS</t>
  </si>
  <si>
    <t>acruz@yahoo.com</t>
  </si>
  <si>
    <t>001-781-498-3981x8001</t>
  </si>
  <si>
    <t>South Curtisland</t>
  </si>
  <si>
    <t>P1982</t>
  </si>
  <si>
    <t>Christopher Oliver</t>
  </si>
  <si>
    <t>Alicia Mitchell</t>
  </si>
  <si>
    <t>zalexander@webster.com</t>
  </si>
  <si>
    <t>Barbaramouth</t>
  </si>
  <si>
    <t>P6400</t>
  </si>
  <si>
    <t>Katherine Andrade</t>
  </si>
  <si>
    <t>John Anderson</t>
  </si>
  <si>
    <t>250.923.3030</t>
  </si>
  <si>
    <t>Christianside</t>
  </si>
  <si>
    <t>P3002</t>
  </si>
  <si>
    <t>Lorraine Osborne</t>
  </si>
  <si>
    <t>Paul Weiss</t>
  </si>
  <si>
    <t>rose38@gmail.com</t>
  </si>
  <si>
    <t>(922)062-8068</t>
  </si>
  <si>
    <t>Suriname</t>
  </si>
  <si>
    <t>Woodshaven</t>
  </si>
  <si>
    <t>Bonnie Simpson</t>
  </si>
  <si>
    <t>Katie Roach</t>
  </si>
  <si>
    <t>linda08@perkins.com</t>
  </si>
  <si>
    <t>179.110.5917</t>
  </si>
  <si>
    <t>Lake Paul</t>
  </si>
  <si>
    <t>P6793</t>
  </si>
  <si>
    <t>Lori Davis</t>
  </si>
  <si>
    <t>Wesley Gould</t>
  </si>
  <si>
    <t>wilsonchristopher@obrien.org</t>
  </si>
  <si>
    <t>006.343.5566x207</t>
  </si>
  <si>
    <t>Robertside</t>
  </si>
  <si>
    <t>P7929</t>
  </si>
  <si>
    <t>Christopher Richard</t>
  </si>
  <si>
    <t>Kristin Juarez</t>
  </si>
  <si>
    <t>derek46@yahoo.com</t>
  </si>
  <si>
    <t>+1-872-634-1541x27212</t>
  </si>
  <si>
    <t>Bradyside</t>
  </si>
  <si>
    <t>P1842</t>
  </si>
  <si>
    <t>Michael Chan</t>
  </si>
  <si>
    <t>Victor Bowman</t>
  </si>
  <si>
    <t>jessica93@yahoo.com</t>
  </si>
  <si>
    <t>001-130-365-1163x756</t>
  </si>
  <si>
    <t>New Jessica</t>
  </si>
  <si>
    <t>Brian Rodriguez</t>
  </si>
  <si>
    <t>Jose Flores</t>
  </si>
  <si>
    <t>thomas29@holt.info</t>
  </si>
  <si>
    <t>North Pamela</t>
  </si>
  <si>
    <t>P6119</t>
  </si>
  <si>
    <t>Julie Jones</t>
  </si>
  <si>
    <t>Larry Thomas</t>
  </si>
  <si>
    <t>carrilloashley@hotmail.com</t>
  </si>
  <si>
    <t>631.854.5277x98357</t>
  </si>
  <si>
    <t>North Lauramouth</t>
  </si>
  <si>
    <t>P6761</t>
  </si>
  <si>
    <t>Kathleen Banks</t>
  </si>
  <si>
    <t>tracey89@hotmail.com</t>
  </si>
  <si>
    <t>Ronaldton</t>
  </si>
  <si>
    <t>Larry Harris Jr.</t>
  </si>
  <si>
    <t>Amber Carson</t>
  </si>
  <si>
    <t>carpenterhunter@gmail.com</t>
  </si>
  <si>
    <t>+1-186-233-2302x489</t>
  </si>
  <si>
    <t>P9313</t>
  </si>
  <si>
    <t>Kathryn Bradley</t>
  </si>
  <si>
    <t>Stacy Stanley</t>
  </si>
  <si>
    <t>hannah27@watkins.com</t>
  </si>
  <si>
    <t>130-927-9400</t>
  </si>
  <si>
    <t>Port Marcland</t>
  </si>
  <si>
    <t>P4485</t>
  </si>
  <si>
    <t>Debbie James</t>
  </si>
  <si>
    <t>Mr. Michael Brown</t>
  </si>
  <si>
    <t>llee@schmidt.com</t>
  </si>
  <si>
    <t>Rodriguezmouth</t>
  </si>
  <si>
    <t>P3535</t>
  </si>
  <si>
    <t>Cassandra Garrett</t>
  </si>
  <si>
    <t>travissmith@yahoo.com</t>
  </si>
  <si>
    <t>052-102-8268x0499</t>
  </si>
  <si>
    <t>Ashleystad</t>
  </si>
  <si>
    <t>P8900</t>
  </si>
  <si>
    <t>Stephanie Green</t>
  </si>
  <si>
    <t>Nathaniel Edwards</t>
  </si>
  <si>
    <t>hensonrebecca@gmail.com</t>
  </si>
  <si>
    <t>(106)988-2347x98447</t>
  </si>
  <si>
    <t>Warrenshire</t>
  </si>
  <si>
    <t>P4674</t>
  </si>
  <si>
    <t>Rickey Le</t>
  </si>
  <si>
    <t>Jesse Reed</t>
  </si>
  <si>
    <t>jennifer59@gonzales.net</t>
  </si>
  <si>
    <t>(287)565-7103</t>
  </si>
  <si>
    <t>Robertsonmouth</t>
  </si>
  <si>
    <t>P2773</t>
  </si>
  <si>
    <t>Christy Hunt</t>
  </si>
  <si>
    <t>pstafford@cherry-schneider.com</t>
  </si>
  <si>
    <t>001-081-345-9720x389</t>
  </si>
  <si>
    <t>Rickyshire</t>
  </si>
  <si>
    <t>P6736</t>
  </si>
  <si>
    <t>Gabriel White</t>
  </si>
  <si>
    <t>jenna84@yahoo.com</t>
  </si>
  <si>
    <t>Sylviaville</t>
  </si>
  <si>
    <t>P7022</t>
  </si>
  <si>
    <t>Dustin Guzman</t>
  </si>
  <si>
    <t>Angela Garcia</t>
  </si>
  <si>
    <t>hblackwell@yahoo.com</t>
  </si>
  <si>
    <t>(947)179-8680x70068</t>
  </si>
  <si>
    <t>West Patricia</t>
  </si>
  <si>
    <t>P2882</t>
  </si>
  <si>
    <t>Shelby Escobar</t>
  </si>
  <si>
    <t>Alan Ramos</t>
  </si>
  <si>
    <t>michelle96@brewer.net</t>
  </si>
  <si>
    <t>(677)997-1592</t>
  </si>
  <si>
    <t>East Jeremyshire</t>
  </si>
  <si>
    <t>Christina Walls</t>
  </si>
  <si>
    <t>Bobby Watson</t>
  </si>
  <si>
    <t>harthannah@bass.info</t>
  </si>
  <si>
    <t>001-227-446-6496x29269</t>
  </si>
  <si>
    <t>Shelbyburgh</t>
  </si>
  <si>
    <t>P4705</t>
  </si>
  <si>
    <t>Carrie Horton</t>
  </si>
  <si>
    <t>william60@gmail.com</t>
  </si>
  <si>
    <t>820.061.0102x1628</t>
  </si>
  <si>
    <t>Port Marissa</t>
  </si>
  <si>
    <t>P8030</t>
  </si>
  <si>
    <t>Cindy Chapman</t>
  </si>
  <si>
    <t>Emily Simmons</t>
  </si>
  <si>
    <t>harrelllori@peters.biz</t>
  </si>
  <si>
    <t>North Troymouth</t>
  </si>
  <si>
    <t>P1430</t>
  </si>
  <si>
    <t>Nicholas Waller</t>
  </si>
  <si>
    <t>Jeremy Ortega</t>
  </si>
  <si>
    <t>shawgregory@gmail.com</t>
  </si>
  <si>
    <t>(449)233-1106x166</t>
  </si>
  <si>
    <t>Tatefort</t>
  </si>
  <si>
    <t>P5381</t>
  </si>
  <si>
    <t>Madison Sims</t>
  </si>
  <si>
    <t>Christina Warren</t>
  </si>
  <si>
    <t>vellis@fleming.com</t>
  </si>
  <si>
    <t>849-516-4069</t>
  </si>
  <si>
    <t>Lisatown</t>
  </si>
  <si>
    <t>Kenneth Freeman</t>
  </si>
  <si>
    <t>Angela Jordan</t>
  </si>
  <si>
    <t>michael96@yahoo.com</t>
  </si>
  <si>
    <t>103.923.5704x31626</t>
  </si>
  <si>
    <t>East Heather</t>
  </si>
  <si>
    <t>P3955</t>
  </si>
  <si>
    <t>Teresa Young</t>
  </si>
  <si>
    <t>Heather Wheeler</t>
  </si>
  <si>
    <t>alisonjimenez@smith-rosario.com</t>
  </si>
  <si>
    <t>562.344.3787x3769</t>
  </si>
  <si>
    <t>Hudsonborough</t>
  </si>
  <si>
    <t>P5477</t>
  </si>
  <si>
    <t>Fernando Paul</t>
  </si>
  <si>
    <t>Rebecca Sullivan</t>
  </si>
  <si>
    <t>jerry65@yahoo.com</t>
  </si>
  <si>
    <t>+1-090-764-0552x132</t>
  </si>
  <si>
    <t>New Barbara</t>
  </si>
  <si>
    <t>P6062</t>
  </si>
  <si>
    <t>Makayla Perry</t>
  </si>
  <si>
    <t>Nicole Guzman</t>
  </si>
  <si>
    <t>amanda11@brown.info</t>
  </si>
  <si>
    <t>265.162.3292x90955</t>
  </si>
  <si>
    <t>North Gabriel</t>
  </si>
  <si>
    <t>P6567</t>
  </si>
  <si>
    <t>Colin Wood</t>
  </si>
  <si>
    <t>Veronica Farrell</t>
  </si>
  <si>
    <t>nrogers@hotmail.com</t>
  </si>
  <si>
    <t>001-625-250-5492</t>
  </si>
  <si>
    <t>West Stephaniefort</t>
  </si>
  <si>
    <t>P6751</t>
  </si>
  <si>
    <t>Denise Gomez</t>
  </si>
  <si>
    <t>Rachel Rice</t>
  </si>
  <si>
    <t>rkelley@gmail.com</t>
  </si>
  <si>
    <t>258-021-6160</t>
  </si>
  <si>
    <t>West Robertborough</t>
  </si>
  <si>
    <t>P1100</t>
  </si>
  <si>
    <t>Bryan Cruz</t>
  </si>
  <si>
    <t>Robert Berger</t>
  </si>
  <si>
    <t>john68@hotmail.com</t>
  </si>
  <si>
    <t>+1-145-042-8602x45095</t>
  </si>
  <si>
    <t>Lake Ashleychester</t>
  </si>
  <si>
    <t>P3972</t>
  </si>
  <si>
    <t>Denise Rosales</t>
  </si>
  <si>
    <t>Mr. Matthew Carter DDS</t>
  </si>
  <si>
    <t>mia54@gmail.com</t>
  </si>
  <si>
    <t>850-322-1613x0825</t>
  </si>
  <si>
    <t>South Kathrynchester</t>
  </si>
  <si>
    <t>P3347</t>
  </si>
  <si>
    <t>Nancy Peterson</t>
  </si>
  <si>
    <t>Amanda Leon</t>
  </si>
  <si>
    <t>jenna27@reynolds.biz</t>
  </si>
  <si>
    <t>263.661.1371</t>
  </si>
  <si>
    <t>Port Pamelaland</t>
  </si>
  <si>
    <t>P7566</t>
  </si>
  <si>
    <t>Monica Wood</t>
  </si>
  <si>
    <t>Mary Wilson</t>
  </si>
  <si>
    <t>robertsjennifer@ferguson.org</t>
  </si>
  <si>
    <t>862-771-0095x090</t>
  </si>
  <si>
    <t>Teresaburgh</t>
  </si>
  <si>
    <t>P2140</t>
  </si>
  <si>
    <t>Anthony Santos</t>
  </si>
  <si>
    <t>christinaholland@berger-martinez.org</t>
  </si>
  <si>
    <t>671.513.7607x249</t>
  </si>
  <si>
    <t>Sarahtown</t>
  </si>
  <si>
    <t>P3324</t>
  </si>
  <si>
    <t>David Gonzalez</t>
  </si>
  <si>
    <t>Christy Lang</t>
  </si>
  <si>
    <t>njohnson@gmail.com</t>
  </si>
  <si>
    <t>119.149.5051x0439</t>
  </si>
  <si>
    <t>Robertstad</t>
  </si>
  <si>
    <t>P1502</t>
  </si>
  <si>
    <t>Joshua Tran</t>
  </si>
  <si>
    <t>Lisa Williamson</t>
  </si>
  <si>
    <t>craigmackenzie@hotmail.com</t>
  </si>
  <si>
    <t>203-854-6368x2818</t>
  </si>
  <si>
    <t>South Tammymouth</t>
  </si>
  <si>
    <t>P2503</t>
  </si>
  <si>
    <t>Jim Diaz</t>
  </si>
  <si>
    <t>Taylor Peck</t>
  </si>
  <si>
    <t>leesarah@hotmail.com</t>
  </si>
  <si>
    <t>686-281-1807</t>
  </si>
  <si>
    <t>Lake Tyrone</t>
  </si>
  <si>
    <t>P9691</t>
  </si>
  <si>
    <t>Nicole Carter</t>
  </si>
  <si>
    <t>Nicholas Blackwell</t>
  </si>
  <si>
    <t>zlawrence@kemp-nguyen.net</t>
  </si>
  <si>
    <t>001-434-417-0532x5441</t>
  </si>
  <si>
    <t>North Aprilchester</t>
  </si>
  <si>
    <t>P4524</t>
  </si>
  <si>
    <t>Robert Higgins</t>
  </si>
  <si>
    <t>Melissa Henderson</t>
  </si>
  <si>
    <t>robertsmith@yahoo.com</t>
  </si>
  <si>
    <t>West Markburgh</t>
  </si>
  <si>
    <t>P7163</t>
  </si>
  <si>
    <t>Linda Hood</t>
  </si>
  <si>
    <t>Tamara Chavez</t>
  </si>
  <si>
    <t>juan79@yahoo.com</t>
  </si>
  <si>
    <t>+1-086-539-4511x369</t>
  </si>
  <si>
    <t>P7878</t>
  </si>
  <si>
    <t>Lisa Mcdaniel</t>
  </si>
  <si>
    <t>James Paul</t>
  </si>
  <si>
    <t>laurenmanning@hotmail.com</t>
  </si>
  <si>
    <t>(668)201-5213x0195</t>
  </si>
  <si>
    <t>New Erica</t>
  </si>
  <si>
    <t>Matthew Powell</t>
  </si>
  <si>
    <t>Sarah Burton</t>
  </si>
  <si>
    <t>jennifer49@reyes.info</t>
  </si>
  <si>
    <t>(425)817-7779x33389</t>
  </si>
  <si>
    <t>Jessebury</t>
  </si>
  <si>
    <t>P6585</t>
  </si>
  <si>
    <t>Hannah Blevins</t>
  </si>
  <si>
    <t>James Willis</t>
  </si>
  <si>
    <t>hcallahan@oliver.org</t>
  </si>
  <si>
    <t>(626)238-9672x520</t>
  </si>
  <si>
    <t>New Victoria</t>
  </si>
  <si>
    <t>P3578</t>
  </si>
  <si>
    <t>Sean Bird</t>
  </si>
  <si>
    <t>Traci Carlson</t>
  </si>
  <si>
    <t>brennanjennifer@hotmail.com</t>
  </si>
  <si>
    <t>261-691-4541</t>
  </si>
  <si>
    <t>South Cynthiaport</t>
  </si>
  <si>
    <t>P7062</t>
  </si>
  <si>
    <t>John Schultz</t>
  </si>
  <si>
    <t>Natalie Fletcher</t>
  </si>
  <si>
    <t>schroederbilly@yahoo.com</t>
  </si>
  <si>
    <t>Lake Leslie</t>
  </si>
  <si>
    <t>P6105</t>
  </si>
  <si>
    <t>Richard Jensen</t>
  </si>
  <si>
    <t>Kyle Mcbride</t>
  </si>
  <si>
    <t>ian80@stephenson.com</t>
  </si>
  <si>
    <t>(075)089-1732x406</t>
  </si>
  <si>
    <t>Port Joan</t>
  </si>
  <si>
    <t>Justin Wang</t>
  </si>
  <si>
    <t>Brittney Lawrence</t>
  </si>
  <si>
    <t>enielsen@hotmail.com</t>
  </si>
  <si>
    <t>744.445.0472x95729</t>
  </si>
  <si>
    <t>Ashleyborough</t>
  </si>
  <si>
    <t>P2391</t>
  </si>
  <si>
    <t>Timothy Obrien</t>
  </si>
  <si>
    <t>Alicia Wells</t>
  </si>
  <si>
    <t>vbaker@yahoo.com</t>
  </si>
  <si>
    <t>466.339.4049x778</t>
  </si>
  <si>
    <t>North Kellymouth</t>
  </si>
  <si>
    <t>P1861</t>
  </si>
  <si>
    <t>Jody Simmons</t>
  </si>
  <si>
    <t>Joseph Myers</t>
  </si>
  <si>
    <t>tbrowning@yahoo.com</t>
  </si>
  <si>
    <t>(944)300-9661x3755</t>
  </si>
  <si>
    <t>East Kimberlyshire</t>
  </si>
  <si>
    <t>P3549</t>
  </si>
  <si>
    <t>George Smith</t>
  </si>
  <si>
    <t>Margaret Lopez</t>
  </si>
  <si>
    <t>robert39@carter.org</t>
  </si>
  <si>
    <t>(574)234-7218x409</t>
  </si>
  <si>
    <t>Elizabethport</t>
  </si>
  <si>
    <t>Lori Wright</t>
  </si>
  <si>
    <t>Robert Salazar</t>
  </si>
  <si>
    <t>sherrimyers@hotmail.com</t>
  </si>
  <si>
    <t>088-714-0820</t>
  </si>
  <si>
    <t>Stoneland</t>
  </si>
  <si>
    <t>P1815</t>
  </si>
  <si>
    <t>Kathryn Powell</t>
  </si>
  <si>
    <t>Jennifer Harvey</t>
  </si>
  <si>
    <t>mmcclain@donaldson.org</t>
  </si>
  <si>
    <t>(384)827-5560x57295</t>
  </si>
  <si>
    <t>South Lisamouth</t>
  </si>
  <si>
    <t>P2336</t>
  </si>
  <si>
    <t>Kim Mclean</t>
  </si>
  <si>
    <t>bmiller@jones.org</t>
  </si>
  <si>
    <t>068-040-4377</t>
  </si>
  <si>
    <t>Jennifertown</t>
  </si>
  <si>
    <t>P5458</t>
  </si>
  <si>
    <t>Susan Gutierrez</t>
  </si>
  <si>
    <t>rortiz@brown-johnson.biz</t>
  </si>
  <si>
    <t>376-365-5320</t>
  </si>
  <si>
    <t>Anthonychester</t>
  </si>
  <si>
    <t>P8259</t>
  </si>
  <si>
    <t>Amanda Walker</t>
  </si>
  <si>
    <t>Justin Meyer</t>
  </si>
  <si>
    <t>cindykelley@brown-wright.net</t>
  </si>
  <si>
    <t>(868)623-8387x3714</t>
  </si>
  <si>
    <t>Jacobsside</t>
  </si>
  <si>
    <t>P7947</t>
  </si>
  <si>
    <t>Caroline West</t>
  </si>
  <si>
    <t>George Howard</t>
  </si>
  <si>
    <t>wmclaughlin@clark.com</t>
  </si>
  <si>
    <t>557-926-0257x6580</t>
  </si>
  <si>
    <t>South Brittneyport</t>
  </si>
  <si>
    <t>P8957</t>
  </si>
  <si>
    <t>Nancy Smith</t>
  </si>
  <si>
    <t>Matthew West</t>
  </si>
  <si>
    <t>cjohnson@johns.net</t>
  </si>
  <si>
    <t>Richard Rivers</t>
  </si>
  <si>
    <t>Rodney Bailey</t>
  </si>
  <si>
    <t>poolejulie@wright.com</t>
  </si>
  <si>
    <t>001-233-428-1688</t>
  </si>
  <si>
    <t>Teresaville</t>
  </si>
  <si>
    <t>P7785</t>
  </si>
  <si>
    <t>Brittany Guerra</t>
  </si>
  <si>
    <t>Joanna Bowers</t>
  </si>
  <si>
    <t>richardskinner@vasquez.biz</t>
  </si>
  <si>
    <t>482.226.9156</t>
  </si>
  <si>
    <t>Petersfurt</t>
  </si>
  <si>
    <t>P5475</t>
  </si>
  <si>
    <t>Katie Pierce</t>
  </si>
  <si>
    <t>Miranda Anderson</t>
  </si>
  <si>
    <t>qfranco@robinson.com</t>
  </si>
  <si>
    <t>001-470-649-8483x261</t>
  </si>
  <si>
    <t>East Eric</t>
  </si>
  <si>
    <t>P4531</t>
  </si>
  <si>
    <t>Christine Lopez</t>
  </si>
  <si>
    <t>christianwagner@bishop.net</t>
  </si>
  <si>
    <t>001-597-443-3011x536</t>
  </si>
  <si>
    <t>P9394</t>
  </si>
  <si>
    <t>Leah Snyder</t>
  </si>
  <si>
    <t>Julia Charles</t>
  </si>
  <si>
    <t>jaime68@yahoo.com</t>
  </si>
  <si>
    <t>154-244-5505</t>
  </si>
  <si>
    <t>P2864</t>
  </si>
  <si>
    <t>Jennifer Wilson</t>
  </si>
  <si>
    <t>John Heath</t>
  </si>
  <si>
    <t>alyssa79@hotmail.com</t>
  </si>
  <si>
    <t>488.009.8195</t>
  </si>
  <si>
    <t>Rachelport</t>
  </si>
  <si>
    <t>P6655</t>
  </si>
  <si>
    <t>Leah Bell</t>
  </si>
  <si>
    <t>Robert Cowan</t>
  </si>
  <si>
    <t>hensonjay@baxter.com</t>
  </si>
  <si>
    <t>679-880-5776x59650</t>
  </si>
  <si>
    <t>Port Cassandraport</t>
  </si>
  <si>
    <t>Stephanie Brown</t>
  </si>
  <si>
    <t>Brittany Bernard</t>
  </si>
  <si>
    <t>donaldbond@garcia.org</t>
  </si>
  <si>
    <t>046-170-1187</t>
  </si>
  <si>
    <t>Stevensshire</t>
  </si>
  <si>
    <t>P2816</t>
  </si>
  <si>
    <t>Anthony Miller</t>
  </si>
  <si>
    <t>William Hall</t>
  </si>
  <si>
    <t>edwardsdavid@gmail.com</t>
  </si>
  <si>
    <t>001-791-412-0466x45371</t>
  </si>
  <si>
    <t>Johnchester</t>
  </si>
  <si>
    <t>P5640</t>
  </si>
  <si>
    <t>Elizabeth George</t>
  </si>
  <si>
    <t>Andrew Bullock</t>
  </si>
  <si>
    <t>gtorres@hotmail.com</t>
  </si>
  <si>
    <t>279-137-2480</t>
  </si>
  <si>
    <t>Josephstad</t>
  </si>
  <si>
    <t>P8972</t>
  </si>
  <si>
    <t>Amber Valdez</t>
  </si>
  <si>
    <t>Carol Fletcher</t>
  </si>
  <si>
    <t>william05@gmail.com</t>
  </si>
  <si>
    <t>001-573-653-4733</t>
  </si>
  <si>
    <t>Heathershire</t>
  </si>
  <si>
    <t>P9633</t>
  </si>
  <si>
    <t>Steven Shepherd</t>
  </si>
  <si>
    <t>Sara Fisher</t>
  </si>
  <si>
    <t>thorntonjustin@stephens.info</t>
  </si>
  <si>
    <t>001-369-775-0596</t>
  </si>
  <si>
    <t>Port Brian</t>
  </si>
  <si>
    <t>P6053</t>
  </si>
  <si>
    <t>Ashley Scott</t>
  </si>
  <si>
    <t>Deborah Harding</t>
  </si>
  <si>
    <t>pcooley@harrell.com</t>
  </si>
  <si>
    <t>709.063.6112x977</t>
  </si>
  <si>
    <t>Ericaton</t>
  </si>
  <si>
    <t>P1744</t>
  </si>
  <si>
    <t>Justin Shelton</t>
  </si>
  <si>
    <t>Brenda Stephens</t>
  </si>
  <si>
    <t>tammy22@hotmail.com</t>
  </si>
  <si>
    <t>Lake Ryan</t>
  </si>
  <si>
    <t>P4612</t>
  </si>
  <si>
    <t>Kristin Walker</t>
  </si>
  <si>
    <t>Dillon Gonzalez</t>
  </si>
  <si>
    <t>christymartinez@yahoo.com</t>
  </si>
  <si>
    <t>232-696-4828x7353</t>
  </si>
  <si>
    <t>West Calvin</t>
  </si>
  <si>
    <t>P7475</t>
  </si>
  <si>
    <t>Brian Morgan</t>
  </si>
  <si>
    <t>Gina Flynn</t>
  </si>
  <si>
    <t>jamesnorman@hotmail.com</t>
  </si>
  <si>
    <t>North Brian</t>
  </si>
  <si>
    <t>P1897</t>
  </si>
  <si>
    <t>Brittany Jackson</t>
  </si>
  <si>
    <t>William Clark</t>
  </si>
  <si>
    <t>darrylharris@fitzgerald.info</t>
  </si>
  <si>
    <t>Lake Brittanymouth</t>
  </si>
  <si>
    <t>P1125</t>
  </si>
  <si>
    <t>Clinton Gonzales</t>
  </si>
  <si>
    <t>Sheena Nguyen</t>
  </si>
  <si>
    <t>stephanie00@hotmail.com</t>
  </si>
  <si>
    <t>573-866-8027</t>
  </si>
  <si>
    <t>New Darrellshire</t>
  </si>
  <si>
    <t>P4349</t>
  </si>
  <si>
    <t>Patricia Frank</t>
  </si>
  <si>
    <t>John Daniels</t>
  </si>
  <si>
    <t>greggbennett@yahoo.com</t>
  </si>
  <si>
    <t>+1-741-550-6194x09468</t>
  </si>
  <si>
    <t>East Amandashire</t>
  </si>
  <si>
    <t>P5938</t>
  </si>
  <si>
    <t>Heather Rivas</t>
  </si>
  <si>
    <t>Barbara Murray</t>
  </si>
  <si>
    <t>brian54@thomas.com</t>
  </si>
  <si>
    <t>(077)519-4787x6758</t>
  </si>
  <si>
    <t>Silvafurt</t>
  </si>
  <si>
    <t>P4460</t>
  </si>
  <si>
    <t>Carlos Myers</t>
  </si>
  <si>
    <t>Amanda Wood</t>
  </si>
  <si>
    <t>grayaimee@mendez.net</t>
  </si>
  <si>
    <t>+1-912-504-7057x797</t>
  </si>
  <si>
    <t>Natashaborough</t>
  </si>
  <si>
    <t>P3248</t>
  </si>
  <si>
    <t>Catherine Vazquez</t>
  </si>
  <si>
    <t>Jose Pena</t>
  </si>
  <si>
    <t>anthonyjones@gmail.com</t>
  </si>
  <si>
    <t>458-202-6676</t>
  </si>
  <si>
    <t>Elliottmouth</t>
  </si>
  <si>
    <t>P5186</t>
  </si>
  <si>
    <t>Mrs. Rachel May</t>
  </si>
  <si>
    <t>Jason Stevenson</t>
  </si>
  <si>
    <t>iannelson@hotmail.com</t>
  </si>
  <si>
    <t>549.741.9969</t>
  </si>
  <si>
    <t>West Jane</t>
  </si>
  <si>
    <t>P5742</t>
  </si>
  <si>
    <t>Kimberly Matthews</t>
  </si>
  <si>
    <t>rebecca65@yahoo.com</t>
  </si>
  <si>
    <t>New Paulabury</t>
  </si>
  <si>
    <t>P6375</t>
  </si>
  <si>
    <t>Jonathan Collins</t>
  </si>
  <si>
    <t>adkinssonia@caldwell-adkins.biz</t>
  </si>
  <si>
    <t>804-946-8916x84336</t>
  </si>
  <si>
    <t>Gutierrezport</t>
  </si>
  <si>
    <t>P2965</t>
  </si>
  <si>
    <t>Amy Branch</t>
  </si>
  <si>
    <t>Kristina Miller</t>
  </si>
  <si>
    <t>prestonbrittany@dawson.com</t>
  </si>
  <si>
    <t>South Theresa</t>
  </si>
  <si>
    <t>P1126</t>
  </si>
  <si>
    <t>Anna Hill</t>
  </si>
  <si>
    <t>Claudia Torres</t>
  </si>
  <si>
    <t>nbryan@wall.org</t>
  </si>
  <si>
    <t>+1-907-229-4018x2429</t>
  </si>
  <si>
    <t>South Jenniferstad</t>
  </si>
  <si>
    <t>P9149</t>
  </si>
  <si>
    <t>Jodi Kaufman</t>
  </si>
  <si>
    <t>David Conner</t>
  </si>
  <si>
    <t>cameron15@gmail.com</t>
  </si>
  <si>
    <t>246-387-0655</t>
  </si>
  <si>
    <t>Matthewsfurt</t>
  </si>
  <si>
    <t>P8055</t>
  </si>
  <si>
    <t>Jeremiah Allen</t>
  </si>
  <si>
    <t>Julie Middleton</t>
  </si>
  <si>
    <t>melissa32@gmail.com</t>
  </si>
  <si>
    <t>001-989-369-2352x733</t>
  </si>
  <si>
    <t>Stevenhaven</t>
  </si>
  <si>
    <t>P3878</t>
  </si>
  <si>
    <t>Travis Sellers</t>
  </si>
  <si>
    <t>Casey Ward</t>
  </si>
  <si>
    <t>joerobles@richardson.info</t>
  </si>
  <si>
    <t>+1-601-581-9480x42575</t>
  </si>
  <si>
    <t>West Ashley</t>
  </si>
  <si>
    <t>P3116</t>
  </si>
  <si>
    <t>Michelle Lewis</t>
  </si>
  <si>
    <t>Jeffrey Patterson</t>
  </si>
  <si>
    <t>nicholas97@yahoo.com</t>
  </si>
  <si>
    <t>001-709-062-1945x63009</t>
  </si>
  <si>
    <t>South Patrick</t>
  </si>
  <si>
    <t>P7229</t>
  </si>
  <si>
    <t>Steven Wilkerson</t>
  </si>
  <si>
    <t>Mrs. Jennifer Campbell DVM</t>
  </si>
  <si>
    <t>austin69@yahoo.com</t>
  </si>
  <si>
    <t>671-705-6786x201</t>
  </si>
  <si>
    <t>East Amberfort</t>
  </si>
  <si>
    <t>P9725</t>
  </si>
  <si>
    <t>Cassie Clark</t>
  </si>
  <si>
    <t>Melissa Mora</t>
  </si>
  <si>
    <t>pnelson@clark-butler.info</t>
  </si>
  <si>
    <t>+1-016-742-0060x879</t>
  </si>
  <si>
    <t>Hillshire</t>
  </si>
  <si>
    <t>Kayla Aguilar</t>
  </si>
  <si>
    <t>solisterri@gmail.com</t>
  </si>
  <si>
    <t>212-732-7640x806</t>
  </si>
  <si>
    <t>Jeanettehaven</t>
  </si>
  <si>
    <t>P9196</t>
  </si>
  <si>
    <t>Ana Mosley</t>
  </si>
  <si>
    <t>Kathryn Simmons</t>
  </si>
  <si>
    <t>katrinarose@keller.com</t>
  </si>
  <si>
    <t>+1-172-297-6918x2235</t>
  </si>
  <si>
    <t>Lake Amyview</t>
  </si>
  <si>
    <t>P6802</t>
  </si>
  <si>
    <t>Rachel Ellis</t>
  </si>
  <si>
    <t>Jacob Jones</t>
  </si>
  <si>
    <t>shanesnyder@welch.com</t>
  </si>
  <si>
    <t>438.868.1971</t>
  </si>
  <si>
    <t>Jamesstad</t>
  </si>
  <si>
    <t>P2180</t>
  </si>
  <si>
    <t>Kelly Douglas</t>
  </si>
  <si>
    <t>Edward Ross</t>
  </si>
  <si>
    <t>ronaldpark@gmail.com</t>
  </si>
  <si>
    <t>(562)149-5573</t>
  </si>
  <si>
    <t>Lake Kathleenhaven</t>
  </si>
  <si>
    <t>P7505</t>
  </si>
  <si>
    <t>Heather Morrison</t>
  </si>
  <si>
    <t>Veronica Myers</t>
  </si>
  <si>
    <t>rvaughan@clark.com</t>
  </si>
  <si>
    <t>001-452-163-8093x100</t>
  </si>
  <si>
    <t>P1693</t>
  </si>
  <si>
    <t>Christine Gibbs</t>
  </si>
  <si>
    <t>Maria Jones</t>
  </si>
  <si>
    <t>cowanlarry@miller.net</t>
  </si>
  <si>
    <t>356-308-4791</t>
  </si>
  <si>
    <t>Kyleland</t>
  </si>
  <si>
    <t>P8147</t>
  </si>
  <si>
    <t>Angelica Huffman</t>
  </si>
  <si>
    <t>Julian Monroe</t>
  </si>
  <si>
    <t>qglenn@hotmail.com</t>
  </si>
  <si>
    <t>+1-824-307-8540x31243</t>
  </si>
  <si>
    <t>Senegal</t>
  </si>
  <si>
    <t>Pennyshire</t>
  </si>
  <si>
    <t>P1307</t>
  </si>
  <si>
    <t>Karen Petty</t>
  </si>
  <si>
    <t>Jonathan Kelley</t>
  </si>
  <si>
    <t>gonzalezkathy@hotmail.com</t>
  </si>
  <si>
    <t>West Jillianberg</t>
  </si>
  <si>
    <t>Michael Freeman</t>
  </si>
  <si>
    <t>Megan Barber</t>
  </si>
  <si>
    <t>michael05@davenport.info</t>
  </si>
  <si>
    <t>450.114.1615</t>
  </si>
  <si>
    <t>Erinton</t>
  </si>
  <si>
    <t>P2275</t>
  </si>
  <si>
    <t>Kimberly Bauer</t>
  </si>
  <si>
    <t>Norma Garrett</t>
  </si>
  <si>
    <t>campbellaaron@burke.com</t>
  </si>
  <si>
    <t>328-120-3409x1012</t>
  </si>
  <si>
    <t>Rayview</t>
  </si>
  <si>
    <t>P6129</t>
  </si>
  <si>
    <t>Robert Simmons</t>
  </si>
  <si>
    <t>Alex Caldwell</t>
  </si>
  <si>
    <t>mary15@gmail.com</t>
  </si>
  <si>
    <t>039-576-7100x81514</t>
  </si>
  <si>
    <t>South Marilynchester</t>
  </si>
  <si>
    <t>P8033</t>
  </si>
  <si>
    <t>Tiffany Torres</t>
  </si>
  <si>
    <t>Steven Bates</t>
  </si>
  <si>
    <t>khanamber@wood.com</t>
  </si>
  <si>
    <t>001-412-164-1452x952</t>
  </si>
  <si>
    <t>South Ethanbury</t>
  </si>
  <si>
    <t>P7626</t>
  </si>
  <si>
    <t>Joseph Hardy</t>
  </si>
  <si>
    <t>William Villegas</t>
  </si>
  <si>
    <t>samuel86@gmail.com</t>
  </si>
  <si>
    <t>Lisamouth</t>
  </si>
  <si>
    <t>P7843</t>
  </si>
  <si>
    <t>Jennifer Robertson</t>
  </si>
  <si>
    <t>Michele Hill</t>
  </si>
  <si>
    <t>hmarshall@blanchard.info</t>
  </si>
  <si>
    <t>Hoffmanberg</t>
  </si>
  <si>
    <t>P5743</t>
  </si>
  <si>
    <t>Brandon Vaughan</t>
  </si>
  <si>
    <t>Stephanie Lester</t>
  </si>
  <si>
    <t>kelseybaldwin@snow-burns.net</t>
  </si>
  <si>
    <t>North Joe</t>
  </si>
  <si>
    <t>P2887</t>
  </si>
  <si>
    <t>Maurice Snyder</t>
  </si>
  <si>
    <t>Kathleen Gregory</t>
  </si>
  <si>
    <t>patricia98@gmail.com</t>
  </si>
  <si>
    <t>296.225.7524</t>
  </si>
  <si>
    <t>New Seanfort</t>
  </si>
  <si>
    <t>P7636</t>
  </si>
  <si>
    <t>Cheyenne Flowers DDS</t>
  </si>
  <si>
    <t>Sarah Rivera</t>
  </si>
  <si>
    <t>darrenwatts@gmail.com</t>
  </si>
  <si>
    <t>613-856-4253x9685</t>
  </si>
  <si>
    <t>Richardstad</t>
  </si>
  <si>
    <t>P1341</t>
  </si>
  <si>
    <t>Guy Butler</t>
  </si>
  <si>
    <t>Cody Torres</t>
  </si>
  <si>
    <t>brian14@hotmail.com</t>
  </si>
  <si>
    <t>+1-234-158-3466x7940</t>
  </si>
  <si>
    <t>Spencerburgh</t>
  </si>
  <si>
    <t>P6321</t>
  </si>
  <si>
    <t>Thomas Leon</t>
  </si>
  <si>
    <t>kevin62@yahoo.com</t>
  </si>
  <si>
    <t>(441)146-1512x030</t>
  </si>
  <si>
    <t>Port Leahborough</t>
  </si>
  <si>
    <t>P3815</t>
  </si>
  <si>
    <t>Paul Garcia</t>
  </si>
  <si>
    <t>Richard White</t>
  </si>
  <si>
    <t>hlawrence@robertson-flores.org</t>
  </si>
  <si>
    <t>+1-410-455-1591x1682</t>
  </si>
  <si>
    <t>Sotochester</t>
  </si>
  <si>
    <t>P8538</t>
  </si>
  <si>
    <t>Taylor Morris</t>
  </si>
  <si>
    <t>Dennis James PhD</t>
  </si>
  <si>
    <t>zgraham@gmail.com</t>
  </si>
  <si>
    <t>(098)632-5627</t>
  </si>
  <si>
    <t>Mckinneyland</t>
  </si>
  <si>
    <t>P6928</t>
  </si>
  <si>
    <t>Richard Wagner</t>
  </si>
  <si>
    <t>Daryl Farmer</t>
  </si>
  <si>
    <t>xking@yahoo.com</t>
  </si>
  <si>
    <t>001-340-371-2753x23272</t>
  </si>
  <si>
    <t>West Andreaborough</t>
  </si>
  <si>
    <t>P2443</t>
  </si>
  <si>
    <t>David Sanchez MD</t>
  </si>
  <si>
    <t>Julie Walker</t>
  </si>
  <si>
    <t>sheppardjoseph@hoover-herrera.com</t>
  </si>
  <si>
    <t>605-893-2513</t>
  </si>
  <si>
    <t>Tracyhaven</t>
  </si>
  <si>
    <t>P8155</t>
  </si>
  <si>
    <t>Kevin Palmer</t>
  </si>
  <si>
    <t>Scott Reynolds</t>
  </si>
  <si>
    <t>nicolewalton@gmail.com</t>
  </si>
  <si>
    <t>809-071-1445</t>
  </si>
  <si>
    <t>South Terrymouth</t>
  </si>
  <si>
    <t>P2734</t>
  </si>
  <si>
    <t>Morgan Contreras</t>
  </si>
  <si>
    <t>Daniel Simpson</t>
  </si>
  <si>
    <t>chapmanfelicia@gmail.com</t>
  </si>
  <si>
    <t>+1-456-244-5082x4976</t>
  </si>
  <si>
    <t>North Donnabury</t>
  </si>
  <si>
    <t>Christine Phillips</t>
  </si>
  <si>
    <t>Tonya Perez</t>
  </si>
  <si>
    <t>scott67@murray-barnett.com</t>
  </si>
  <si>
    <t>343.481.6124x5828</t>
  </si>
  <si>
    <t>Rhondashire</t>
  </si>
  <si>
    <t>P8138</t>
  </si>
  <si>
    <t>Kimberly Beard</t>
  </si>
  <si>
    <t>tiffanyriley@hotmail.com</t>
  </si>
  <si>
    <t>+1-721-228-5703x993</t>
  </si>
  <si>
    <t>Tracyfurt</t>
  </si>
  <si>
    <t>P7560</t>
  </si>
  <si>
    <t>Danny Washington</t>
  </si>
  <si>
    <t>Christian Sexton</t>
  </si>
  <si>
    <t>mhill@yahoo.com</t>
  </si>
  <si>
    <t>(665)813-1446x354</t>
  </si>
  <si>
    <t>South Shelby</t>
  </si>
  <si>
    <t>P9584</t>
  </si>
  <si>
    <t>Warren Williams</t>
  </si>
  <si>
    <t>Cody Scott</t>
  </si>
  <si>
    <t>mcclureoscar@avila-martinez.com</t>
  </si>
  <si>
    <t>796.836.6492x65362</t>
  </si>
  <si>
    <t>Lake Becky</t>
  </si>
  <si>
    <t>P2288</t>
  </si>
  <si>
    <t>John Lambert</t>
  </si>
  <si>
    <t>Brittany Fields</t>
  </si>
  <si>
    <t>michaeldennis@hotmail.com</t>
  </si>
  <si>
    <t>(688)248-8294</t>
  </si>
  <si>
    <t>Port Molly</t>
  </si>
  <si>
    <t>Kevin Blair MD</t>
  </si>
  <si>
    <t>Jordan Dawson</t>
  </si>
  <si>
    <t>ramoskatherine@hodge-mayer.com</t>
  </si>
  <si>
    <t>(623)868-8803</t>
  </si>
  <si>
    <t>North Jadeville</t>
  </si>
  <si>
    <t>P6083</t>
  </si>
  <si>
    <t>Lori Compton</t>
  </si>
  <si>
    <t>Kevin Leach</t>
  </si>
  <si>
    <t>patricia38@franklin.info</t>
  </si>
  <si>
    <t>776-794-5353x95250</t>
  </si>
  <si>
    <t>P6562</t>
  </si>
  <si>
    <t>Paul Robinson</t>
  </si>
  <si>
    <t>Jessica Moore</t>
  </si>
  <si>
    <t>wmartin@harris.com</t>
  </si>
  <si>
    <t>562.961.0175</t>
  </si>
  <si>
    <t>New Hannah</t>
  </si>
  <si>
    <t>Linda Lopez</t>
  </si>
  <si>
    <t>Kristen Moran</t>
  </si>
  <si>
    <t>gclarke@gmail.com</t>
  </si>
  <si>
    <t>035.632.4209x60209</t>
  </si>
  <si>
    <t>Guzmanfort</t>
  </si>
  <si>
    <t>P6456</t>
  </si>
  <si>
    <t>Sherri Stout MD</t>
  </si>
  <si>
    <t>alyssa39@morales.org</t>
  </si>
  <si>
    <t>(351)230-2074x6066</t>
  </si>
  <si>
    <t>Stephensland</t>
  </si>
  <si>
    <t>P3754</t>
  </si>
  <si>
    <t>Linda Welch</t>
  </si>
  <si>
    <t>Shannon Rose</t>
  </si>
  <si>
    <t>rlowe@smith.com</t>
  </si>
  <si>
    <t>(009)697-2337</t>
  </si>
  <si>
    <t>East Brianfurt</t>
  </si>
  <si>
    <t>P2251</t>
  </si>
  <si>
    <t>Brandy King</t>
  </si>
  <si>
    <t>Sandra Adams</t>
  </si>
  <si>
    <t>kingmichelle@greene-powell.com</t>
  </si>
  <si>
    <t>105-010-0369x8696</t>
  </si>
  <si>
    <t>Lake Nathanburgh</t>
  </si>
  <si>
    <t>P9363</t>
  </si>
  <si>
    <t>Adrian White</t>
  </si>
  <si>
    <t>Vanessa Garcia</t>
  </si>
  <si>
    <t>autumnjohnson@martinez.com</t>
  </si>
  <si>
    <t>+1-118-712-7124x7724</t>
  </si>
  <si>
    <t>Port Garyton</t>
  </si>
  <si>
    <t>P2868</t>
  </si>
  <si>
    <t>Raymond Green</t>
  </si>
  <si>
    <t>Lisa Marshall</t>
  </si>
  <si>
    <t>lanekimberly@tran.info</t>
  </si>
  <si>
    <t>552.466.7027</t>
  </si>
  <si>
    <t>Craigmouth</t>
  </si>
  <si>
    <t>P9693</t>
  </si>
  <si>
    <t>Amber Holmes</t>
  </si>
  <si>
    <t>Tiffany Wright</t>
  </si>
  <si>
    <t>kristenwillis@long.com</t>
  </si>
  <si>
    <t>001-676-061-2261x82082</t>
  </si>
  <si>
    <t>Port Ashley</t>
  </si>
  <si>
    <t>P9355</t>
  </si>
  <si>
    <t>Andrew Martinez</t>
  </si>
  <si>
    <t>William Montgomery</t>
  </si>
  <si>
    <t>donald61@cook.com</t>
  </si>
  <si>
    <t>Lawsonberg</t>
  </si>
  <si>
    <t>P4176</t>
  </si>
  <si>
    <t>Sylvia Allen</t>
  </si>
  <si>
    <t>Gary Mejia</t>
  </si>
  <si>
    <t>anthonysmith@moon-ward.com</t>
  </si>
  <si>
    <t>East Andrewberg</t>
  </si>
  <si>
    <t>P6724</t>
  </si>
  <si>
    <t>Dominique Mccarthy</t>
  </si>
  <si>
    <t>Richard Knapp</t>
  </si>
  <si>
    <t>qcarter@kelly-sullivan.org</t>
  </si>
  <si>
    <t>243.278.9308x1943</t>
  </si>
  <si>
    <t>Sandraside</t>
  </si>
  <si>
    <t>P6752</t>
  </si>
  <si>
    <t>Kim Carroll</t>
  </si>
  <si>
    <t>Douglas Lucas</t>
  </si>
  <si>
    <t>james52@gmail.com</t>
  </si>
  <si>
    <t>720.742.7953x0973</t>
  </si>
  <si>
    <t>P3419</t>
  </si>
  <si>
    <t>Katie Bradley</t>
  </si>
  <si>
    <t>Felicia Hayes</t>
  </si>
  <si>
    <t>rhonda94@johnson.biz</t>
  </si>
  <si>
    <t>584.416.7087</t>
  </si>
  <si>
    <t>Lake Ryanberg</t>
  </si>
  <si>
    <t>P4871</t>
  </si>
  <si>
    <t>Robert Benjamin</t>
  </si>
  <si>
    <t>Lindsey Curry</t>
  </si>
  <si>
    <t>xthomas@gmail.com</t>
  </si>
  <si>
    <t>001-755-072-1804</t>
  </si>
  <si>
    <t>Tony Key</t>
  </si>
  <si>
    <t>Monique Santos</t>
  </si>
  <si>
    <t>wflowers@gmail.com</t>
  </si>
  <si>
    <t>035.577.9703x37346</t>
  </si>
  <si>
    <t>Louischester</t>
  </si>
  <si>
    <t>P3399</t>
  </si>
  <si>
    <t>Nichole Jacobson</t>
  </si>
  <si>
    <t>Diane Moore</t>
  </si>
  <si>
    <t>carlos11@hill-anderson.com</t>
  </si>
  <si>
    <t>Lake Darlenefort</t>
  </si>
  <si>
    <t>P5193</t>
  </si>
  <si>
    <t>Denise Acosta</t>
  </si>
  <si>
    <t>Monique Sanchez</t>
  </si>
  <si>
    <t>sanderslori@hotmail.com</t>
  </si>
  <si>
    <t>998.744.1523x538</t>
  </si>
  <si>
    <t>South Wesleytown</t>
  </si>
  <si>
    <t>P4232</t>
  </si>
  <si>
    <t>Monica Schmidt</t>
  </si>
  <si>
    <t>Roger Welch</t>
  </si>
  <si>
    <t>russellsmith@ortiz.org</t>
  </si>
  <si>
    <t>495-295-6068</t>
  </si>
  <si>
    <t>East Carrie</t>
  </si>
  <si>
    <t>P3842</t>
  </si>
  <si>
    <t>Heidi Nguyen</t>
  </si>
  <si>
    <t>David Long</t>
  </si>
  <si>
    <t>barajasmichael@colon.com</t>
  </si>
  <si>
    <t>001-629-785-8836x5658</t>
  </si>
  <si>
    <t>Brandiville</t>
  </si>
  <si>
    <t>Gary Nunez</t>
  </si>
  <si>
    <t>Susan Harrington</t>
  </si>
  <si>
    <t>nicholas96@james.com</t>
  </si>
  <si>
    <t>(593)615-7809</t>
  </si>
  <si>
    <t>Lawrencebury</t>
  </si>
  <si>
    <t>P2234</t>
  </si>
  <si>
    <t>Robin Mccarthy</t>
  </si>
  <si>
    <t>Christopher Patterson</t>
  </si>
  <si>
    <t>felicia41@perez.com</t>
  </si>
  <si>
    <t>(649)535-3296x5613</t>
  </si>
  <si>
    <t>Baileyfurt</t>
  </si>
  <si>
    <t>P3902</t>
  </si>
  <si>
    <t>Andrew Anderson</t>
  </si>
  <si>
    <t>Jessica Mills</t>
  </si>
  <si>
    <t>brian01@hotmail.com</t>
  </si>
  <si>
    <t>070-018-3423</t>
  </si>
  <si>
    <t>South Steven</t>
  </si>
  <si>
    <t>P9095</t>
  </si>
  <si>
    <t>Alexandra Thomas</t>
  </si>
  <si>
    <t>Connor Garcia</t>
  </si>
  <si>
    <t>nbernard@yahoo.com</t>
  </si>
  <si>
    <t>(240)619-5496x9437</t>
  </si>
  <si>
    <t>Lake Angelica</t>
  </si>
  <si>
    <t>P8601</t>
  </si>
  <si>
    <t>Jennifer Tran</t>
  </si>
  <si>
    <t>Brittany White</t>
  </si>
  <si>
    <t>acrawford@beck.com</t>
  </si>
  <si>
    <t>536.811.3796x41402</t>
  </si>
  <si>
    <t>West Jimmy</t>
  </si>
  <si>
    <t>P8354</t>
  </si>
  <si>
    <t>Kyle Smith</t>
  </si>
  <si>
    <t>Sharon Weber</t>
  </si>
  <si>
    <t>umendez@yahoo.com</t>
  </si>
  <si>
    <t>+1-812-189-4086x953</t>
  </si>
  <si>
    <t>West Tonyaburgh</t>
  </si>
  <si>
    <t>P6295</t>
  </si>
  <si>
    <t>Rhonda Jarvis</t>
  </si>
  <si>
    <t>Mitchell Brown</t>
  </si>
  <si>
    <t>kelleymanuel@hotmail.com</t>
  </si>
  <si>
    <t>539.601.3898</t>
  </si>
  <si>
    <t>Beckybury</t>
  </si>
  <si>
    <t>P6179</t>
  </si>
  <si>
    <t>Geoffrey Ryan</t>
  </si>
  <si>
    <t>Anita Brewer</t>
  </si>
  <si>
    <t>williamscharles@yahoo.com</t>
  </si>
  <si>
    <t>+1-136-657-9474x73376</t>
  </si>
  <si>
    <t>Lake Jonathanview</t>
  </si>
  <si>
    <t>P3473</t>
  </si>
  <si>
    <t>Ashley Curtis</t>
  </si>
  <si>
    <t>Tiffany Jones</t>
  </si>
  <si>
    <t>pthomas@hotmail.com</t>
  </si>
  <si>
    <t>+1-387-130-3541x10963</t>
  </si>
  <si>
    <t>South Robinhaven</t>
  </si>
  <si>
    <t>P8205</t>
  </si>
  <si>
    <t>Mary Mcdonald DDS</t>
  </si>
  <si>
    <t>Joel Schultz</t>
  </si>
  <si>
    <t>courtneystewart@young.com</t>
  </si>
  <si>
    <t>P2118</t>
  </si>
  <si>
    <t>Michael Bean DDS</t>
  </si>
  <si>
    <t>thomasstephen@gmail.com</t>
  </si>
  <si>
    <t>+1-582-794-9320x92389</t>
  </si>
  <si>
    <t>Hollyton</t>
  </si>
  <si>
    <t>P8682</t>
  </si>
  <si>
    <t>Autumn Berger</t>
  </si>
  <si>
    <t>Robert Walker</t>
  </si>
  <si>
    <t>james54@hotmail.com</t>
  </si>
  <si>
    <t>036.881.7218</t>
  </si>
  <si>
    <t>Port Matthewbury</t>
  </si>
  <si>
    <t>Matthew Wise</t>
  </si>
  <si>
    <t>Alexis Lee</t>
  </si>
  <si>
    <t>jessicacooper@clark.com</t>
  </si>
  <si>
    <t>075-220-5712x789</t>
  </si>
  <si>
    <t>Christopherton</t>
  </si>
  <si>
    <t>P5961</t>
  </si>
  <si>
    <t>Ms. Jodi Burton PhD</t>
  </si>
  <si>
    <t>Derrick Beard</t>
  </si>
  <si>
    <t>robertingram@hart-garcia.com</t>
  </si>
  <si>
    <t>167.079.8613x2628</t>
  </si>
  <si>
    <t>Jenniferfurt</t>
  </si>
  <si>
    <t>P5500</t>
  </si>
  <si>
    <t>Dr. Erika Foley PhD</t>
  </si>
  <si>
    <t>Robert Barrera</t>
  </si>
  <si>
    <t>hreed@butler.net</t>
  </si>
  <si>
    <t>001-543-414-1287x37630</t>
  </si>
  <si>
    <t>Port Josephshire</t>
  </si>
  <si>
    <t>P1920</t>
  </si>
  <si>
    <t>Joseph Dudley</t>
  </si>
  <si>
    <t>Scott Molina</t>
  </si>
  <si>
    <t>francisfitzgerald@graham-mills.com</t>
  </si>
  <si>
    <t>Santanastad</t>
  </si>
  <si>
    <t>P6766</t>
  </si>
  <si>
    <t>Brittany Odom</t>
  </si>
  <si>
    <t>Lauren Clayton</t>
  </si>
  <si>
    <t>timothymckinney@sanchez.net</t>
  </si>
  <si>
    <t>154.371.8700x18051</t>
  </si>
  <si>
    <t>Richardsonborough</t>
  </si>
  <si>
    <t>P9312</t>
  </si>
  <si>
    <t>Melinda Hill</t>
  </si>
  <si>
    <t>Jennifer Diaz</t>
  </si>
  <si>
    <t>trujillojames@gamble.info</t>
  </si>
  <si>
    <t>(691)841-6714x694</t>
  </si>
  <si>
    <t>New Andrea</t>
  </si>
  <si>
    <t>P2215</t>
  </si>
  <si>
    <t>Jimmy Hooper</t>
  </si>
  <si>
    <t>Tyler Allen</t>
  </si>
  <si>
    <t>ajimenez@butler.com</t>
  </si>
  <si>
    <t>207.939.3863x768</t>
  </si>
  <si>
    <t>Andrewbury</t>
  </si>
  <si>
    <t>Scott Conley</t>
  </si>
  <si>
    <t>Billy Taylor</t>
  </si>
  <si>
    <t>lroberts@hotmail.com</t>
  </si>
  <si>
    <t>+1-519-275-3495x28054</t>
  </si>
  <si>
    <t>Lake Gregoryton</t>
  </si>
  <si>
    <t>P8565</t>
  </si>
  <si>
    <t>Patrick Floyd</t>
  </si>
  <si>
    <t>Sarah Hernandez</t>
  </si>
  <si>
    <t>bryanmiller@gmail.com</t>
  </si>
  <si>
    <t>Hopkinsbury</t>
  </si>
  <si>
    <t>P8404</t>
  </si>
  <si>
    <t>Justin Moreno</t>
  </si>
  <si>
    <t>Robert Finley</t>
  </si>
  <si>
    <t>sjames@owen.net</t>
  </si>
  <si>
    <t>824.944.7053x512</t>
  </si>
  <si>
    <t>Wyattport</t>
  </si>
  <si>
    <t>P1616</t>
  </si>
  <si>
    <t>Robert Norman</t>
  </si>
  <si>
    <t>Thomas Haynes</t>
  </si>
  <si>
    <t>autumn40@gmail.com</t>
  </si>
  <si>
    <t>001-754-630-1371x823</t>
  </si>
  <si>
    <t>Lake Mariahshire</t>
  </si>
  <si>
    <t>P1932</t>
  </si>
  <si>
    <t>Angela Cantrell</t>
  </si>
  <si>
    <t>Tiffany Washington</t>
  </si>
  <si>
    <t>angelamiller@lewis-hester.com</t>
  </si>
  <si>
    <t>861-222-8668x6365</t>
  </si>
  <si>
    <t>West Chase</t>
  </si>
  <si>
    <t>P7041</t>
  </si>
  <si>
    <t>Courtney Bradley</t>
  </si>
  <si>
    <t>Emily Davis PhD</t>
  </si>
  <si>
    <t>wberry@moore-miller.biz</t>
  </si>
  <si>
    <t>+1-273-554-1028x503</t>
  </si>
  <si>
    <t>Mckinneyfurt</t>
  </si>
  <si>
    <t>P5703</t>
  </si>
  <si>
    <t>Ronald Stuart</t>
  </si>
  <si>
    <t>Katie Pena</t>
  </si>
  <si>
    <t>padillaerin@matthews.info</t>
  </si>
  <si>
    <t>152.648.3636x915</t>
  </si>
  <si>
    <t>Thomasside</t>
  </si>
  <si>
    <t>P2257</t>
  </si>
  <si>
    <t>Carol Ross</t>
  </si>
  <si>
    <t>Christian Simpson</t>
  </si>
  <si>
    <t>owatson@gmail.com</t>
  </si>
  <si>
    <t>(841)215-7462x9140</t>
  </si>
  <si>
    <t>South Joanne</t>
  </si>
  <si>
    <t>Virginia Williams</t>
  </si>
  <si>
    <t>Ashley Lopez</t>
  </si>
  <si>
    <t>josephharrison@jones-bailey.com</t>
  </si>
  <si>
    <t>545.367.5920x364</t>
  </si>
  <si>
    <t>Underwoodfort</t>
  </si>
  <si>
    <t>P9307</t>
  </si>
  <si>
    <t>Leslie Warren</t>
  </si>
  <si>
    <t>Angelica Petty</t>
  </si>
  <si>
    <t>mirandaxavier@drake-malone.com</t>
  </si>
  <si>
    <t>+1-569-865-4337x92719</t>
  </si>
  <si>
    <t>Rossberg</t>
  </si>
  <si>
    <t>P7299</t>
  </si>
  <si>
    <t>Jeffrey Potts</t>
  </si>
  <si>
    <t>Melissa Huff</t>
  </si>
  <si>
    <t>simonbryan@gmail.com</t>
  </si>
  <si>
    <t>(975)609-1328</t>
  </si>
  <si>
    <t>South Amber</t>
  </si>
  <si>
    <t>P8581</t>
  </si>
  <si>
    <t>Joshua Ray</t>
  </si>
  <si>
    <t>Susan Jenkins</t>
  </si>
  <si>
    <t>nortonfrancisco@gmail.com</t>
  </si>
  <si>
    <t>571-583-4274x1072</t>
  </si>
  <si>
    <t>Smalltown</t>
  </si>
  <si>
    <t>Christopher Diaz</t>
  </si>
  <si>
    <t>Jordan Turner</t>
  </si>
  <si>
    <t>lindsaymassey@hotmail.com</t>
  </si>
  <si>
    <t>(839)611-6195x9469</t>
  </si>
  <si>
    <t>West Meagan</t>
  </si>
  <si>
    <t>P8368</t>
  </si>
  <si>
    <t>Jeffrey Patton</t>
  </si>
  <si>
    <t>Alex Osborn</t>
  </si>
  <si>
    <t>davischristopher@dean-barnes.com</t>
  </si>
  <si>
    <t>Adkinsburgh</t>
  </si>
  <si>
    <t>P4084</t>
  </si>
  <si>
    <t>Guy Vargas</t>
  </si>
  <si>
    <t>Antonio Fry</t>
  </si>
  <si>
    <t>ysmith@gmail.com</t>
  </si>
  <si>
    <t>(533)057-2789x45287</t>
  </si>
  <si>
    <t>Valerieburgh</t>
  </si>
  <si>
    <t>P6267</t>
  </si>
  <si>
    <t>Carlos Smith</t>
  </si>
  <si>
    <t>George Richardson</t>
  </si>
  <si>
    <t>jenniferbarker@mckinney.com</t>
  </si>
  <si>
    <t>+1-368-929-2081x1910</t>
  </si>
  <si>
    <t>P8792</t>
  </si>
  <si>
    <t>Kaitlyn Diaz</t>
  </si>
  <si>
    <t>Mark Duarte</t>
  </si>
  <si>
    <t>martinezjames@gmail.com</t>
  </si>
  <si>
    <t>+1-410-363-0736x04520</t>
  </si>
  <si>
    <t>Andersontown</t>
  </si>
  <si>
    <t>P9214</t>
  </si>
  <si>
    <t>Adam Price</t>
  </si>
  <si>
    <t>Kimberly Nunez</t>
  </si>
  <si>
    <t>andrew01@yahoo.com</t>
  </si>
  <si>
    <t>051.213.3541x553</t>
  </si>
  <si>
    <t>New Jessicashire</t>
  </si>
  <si>
    <t>Wendy Jones</t>
  </si>
  <si>
    <t>Kevin Perez</t>
  </si>
  <si>
    <t>smithdale@hotmail.com</t>
  </si>
  <si>
    <t>Theresafurt</t>
  </si>
  <si>
    <t>P2013</t>
  </si>
  <si>
    <t>Anna Jordan</t>
  </si>
  <si>
    <t>Crystal Jones</t>
  </si>
  <si>
    <t>odavenport@taylor.com</t>
  </si>
  <si>
    <t>+1-306-863-9681x67688</t>
  </si>
  <si>
    <t>Christina Wade</t>
  </si>
  <si>
    <t>Nicole Cabrera</t>
  </si>
  <si>
    <t>lynn84@morales-campbell.net</t>
  </si>
  <si>
    <t>379.532.7710</t>
  </si>
  <si>
    <t>West Brandon</t>
  </si>
  <si>
    <t>P2695</t>
  </si>
  <si>
    <t>Anthony Obrien</t>
  </si>
  <si>
    <t>Felicia Roberts</t>
  </si>
  <si>
    <t>huntjennifer@burton.com</t>
  </si>
  <si>
    <t>Lake Patriciaburgh</t>
  </si>
  <si>
    <t>P6626</t>
  </si>
  <si>
    <t>John Cooke</t>
  </si>
  <si>
    <t>Christopher Perez</t>
  </si>
  <si>
    <t>carmenharris@gmail.com</t>
  </si>
  <si>
    <t>(104)121-2118</t>
  </si>
  <si>
    <t>Lestad</t>
  </si>
  <si>
    <t>P2381</t>
  </si>
  <si>
    <t>Charles Butler</t>
  </si>
  <si>
    <t>Elizabeth Whitaker</t>
  </si>
  <si>
    <t>matthewhernandez@garcia.com</t>
  </si>
  <si>
    <t>001-324-456-4119x836</t>
  </si>
  <si>
    <t>P9266</t>
  </si>
  <si>
    <t>Christina Nguyen</t>
  </si>
  <si>
    <t>Donald Jones</t>
  </si>
  <si>
    <t>carrillomarisa@gmail.com</t>
  </si>
  <si>
    <t>+1-596-889-4086x1245</t>
  </si>
  <si>
    <t>South Peter</t>
  </si>
  <si>
    <t>P3827</t>
  </si>
  <si>
    <t>Tina Smith</t>
  </si>
  <si>
    <t>Kayla Lutz</t>
  </si>
  <si>
    <t>clarkchristine@yahoo.com</t>
  </si>
  <si>
    <t>+1-498-566-7064x50931</t>
  </si>
  <si>
    <t>North Donaldbury</t>
  </si>
  <si>
    <t>P1641</t>
  </si>
  <si>
    <t>Lisa Buckley</t>
  </si>
  <si>
    <t>Justin Roberson</t>
  </si>
  <si>
    <t>vthompson@harris.com</t>
  </si>
  <si>
    <t>(984)728-2385x480</t>
  </si>
  <si>
    <t>Woodland</t>
  </si>
  <si>
    <t>P5059</t>
  </si>
  <si>
    <t>Ashley Ramirez</t>
  </si>
  <si>
    <t>jennifer54@hotmail.com</t>
  </si>
  <si>
    <t>001-341-844-2008x4256</t>
  </si>
  <si>
    <t>Frankshire</t>
  </si>
  <si>
    <t>Nancy Fleming</t>
  </si>
  <si>
    <t>amandasantiago@scott.net</t>
  </si>
  <si>
    <t>+1-692-067-9588x012</t>
  </si>
  <si>
    <t>Walterfurt</t>
  </si>
  <si>
    <t>P8199</t>
  </si>
  <si>
    <t>Shannon Preston</t>
  </si>
  <si>
    <t>Ashley Haley</t>
  </si>
  <si>
    <t>hernandezgary@leonard.com</t>
  </si>
  <si>
    <t>838-377-2497x60900</t>
  </si>
  <si>
    <t>Audreyland</t>
  </si>
  <si>
    <t>P9586</t>
  </si>
  <si>
    <t>David Parsons</t>
  </si>
  <si>
    <t>Mary Hall</t>
  </si>
  <si>
    <t>tony46@hotmail.com</t>
  </si>
  <si>
    <t>414.579.0037x73202</t>
  </si>
  <si>
    <t>West Nicolefurt</t>
  </si>
  <si>
    <t>P9564</t>
  </si>
  <si>
    <t>Daniel Marsh</t>
  </si>
  <si>
    <t>Jacob Boyd</t>
  </si>
  <si>
    <t>aweeks@hines-cruz.com</t>
  </si>
  <si>
    <t>221-953-6067x3951</t>
  </si>
  <si>
    <t>Crystalfort</t>
  </si>
  <si>
    <t>P3600</t>
  </si>
  <si>
    <t>Wendy Walker</t>
  </si>
  <si>
    <t>Kathleen Fox</t>
  </si>
  <si>
    <t>christopherlane@ortiz.com</t>
  </si>
  <si>
    <t>(985)238-5346</t>
  </si>
  <si>
    <t>East Martin</t>
  </si>
  <si>
    <t>P6962</t>
  </si>
  <si>
    <t>Manuel Gregory</t>
  </si>
  <si>
    <t>Andrew Moreno</t>
  </si>
  <si>
    <t>jasminefuller@hotmail.com</t>
  </si>
  <si>
    <t>(744)310-0956</t>
  </si>
  <si>
    <t>P7108</t>
  </si>
  <si>
    <t>Alison Walker</t>
  </si>
  <si>
    <t>David Hartman</t>
  </si>
  <si>
    <t>zoliver@spence.org</t>
  </si>
  <si>
    <t>958.791.5843</t>
  </si>
  <si>
    <t>West Michaelville</t>
  </si>
  <si>
    <t>Pamela Perez</t>
  </si>
  <si>
    <t>Edward Hart</t>
  </si>
  <si>
    <t>hwhite@arnold.biz</t>
  </si>
  <si>
    <t>785-492-3113x6452</t>
  </si>
  <si>
    <t>P7347</t>
  </si>
  <si>
    <t>Deborah Moore</t>
  </si>
  <si>
    <t>Peter Hale</t>
  </si>
  <si>
    <t>benjamin97@hendrix-whitney.com</t>
  </si>
  <si>
    <t>607-867-1364x403</t>
  </si>
  <si>
    <t>Port Jasonfurt</t>
  </si>
  <si>
    <t>P7697</t>
  </si>
  <si>
    <t>Paul Thomas</t>
  </si>
  <si>
    <t>Lisa Marquez</t>
  </si>
  <si>
    <t>wagnerricardo@white.com</t>
  </si>
  <si>
    <t>001-425-743-5281</t>
  </si>
  <si>
    <t>Cindyfort</t>
  </si>
  <si>
    <t>P6543</t>
  </si>
  <si>
    <t>Justin Garcia</t>
  </si>
  <si>
    <t>Whitney Thomas</t>
  </si>
  <si>
    <t>imitchell@gmail.com</t>
  </si>
  <si>
    <t>521.771.1071x6133</t>
  </si>
  <si>
    <t>Port Johnny</t>
  </si>
  <si>
    <t>P1857</t>
  </si>
  <si>
    <t>Elizabeth Shaffer</t>
  </si>
  <si>
    <t>Jamie Higgins</t>
  </si>
  <si>
    <t>jeffbass@delgado.com</t>
  </si>
  <si>
    <t>Port Frankland</t>
  </si>
  <si>
    <t>P6482</t>
  </si>
  <si>
    <t>David Castillo</t>
  </si>
  <si>
    <t>Allison Carpenter</t>
  </si>
  <si>
    <t>susanbrown@travis.com</t>
  </si>
  <si>
    <t>(627)033-8098</t>
  </si>
  <si>
    <t>P2079</t>
  </si>
  <si>
    <t>Joseph Fritz</t>
  </si>
  <si>
    <t>Sarah Ross</t>
  </si>
  <si>
    <t>thomasbecker@francis.com</t>
  </si>
  <si>
    <t>(754)801-4110x489</t>
  </si>
  <si>
    <t>Bakermouth</t>
  </si>
  <si>
    <t>P6401</t>
  </si>
  <si>
    <t>Mark Alvarado</t>
  </si>
  <si>
    <t>Kathryn Moreno</t>
  </si>
  <si>
    <t>kendrahernandez@yahoo.com</t>
  </si>
  <si>
    <t>+1-212-373-1266x347</t>
  </si>
  <si>
    <t>New Benjamin</t>
  </si>
  <si>
    <t>P2548</t>
  </si>
  <si>
    <t>Jonathan Richardson</t>
  </si>
  <si>
    <t>melindawilson@case.org</t>
  </si>
  <si>
    <t>582.006.9306x975</t>
  </si>
  <si>
    <t>West Jeanne</t>
  </si>
  <si>
    <t>P7333</t>
  </si>
  <si>
    <t>Angela Tran</t>
  </si>
  <si>
    <t>Tiffany Andrews</t>
  </si>
  <si>
    <t>smithricky@yahoo.com</t>
  </si>
  <si>
    <t>+1-745-677-7468x68811</t>
  </si>
  <si>
    <t>Davidborough</t>
  </si>
  <si>
    <t>P5655</t>
  </si>
  <si>
    <t>Michael Mcbride</t>
  </si>
  <si>
    <t>Dawn Robertson</t>
  </si>
  <si>
    <t>xparker@hamilton.info</t>
  </si>
  <si>
    <t>001-603-114-2901x37231</t>
  </si>
  <si>
    <t>Penabury</t>
  </si>
  <si>
    <t>P5128</t>
  </si>
  <si>
    <t>Kristen Rodriguez</t>
  </si>
  <si>
    <t>Kimberly Holmes</t>
  </si>
  <si>
    <t>johnsonmichelle@gmail.com</t>
  </si>
  <si>
    <t>587-236-0856x3692</t>
  </si>
  <si>
    <t>East Andrew</t>
  </si>
  <si>
    <t>P3463</t>
  </si>
  <si>
    <t>Valerie Duncan</t>
  </si>
  <si>
    <t>Christopher Moore</t>
  </si>
  <si>
    <t>jeffreytran@solis-walker.com</t>
  </si>
  <si>
    <t>(906)310-8579x79715</t>
  </si>
  <si>
    <t>Christinahaven</t>
  </si>
  <si>
    <t>P6461</t>
  </si>
  <si>
    <t>Kelly Long</t>
  </si>
  <si>
    <t>Scott Drake</t>
  </si>
  <si>
    <t>samanthamartinez@solomon-bentley.info</t>
  </si>
  <si>
    <t>001-607-220-3674x2051</t>
  </si>
  <si>
    <t>North Christopher</t>
  </si>
  <si>
    <t>P2335</t>
  </si>
  <si>
    <t>Judy Avery</t>
  </si>
  <si>
    <t>craig07@calhoun-baird.info</t>
  </si>
  <si>
    <t>+1-868-923-2333x2121</t>
  </si>
  <si>
    <t>Alvarezview</t>
  </si>
  <si>
    <t>P3317</t>
  </si>
  <si>
    <t>Danielle Torres</t>
  </si>
  <si>
    <t>Jason Hudson</t>
  </si>
  <si>
    <t>melissa68@yahoo.com</t>
  </si>
  <si>
    <t>226.182.6662</t>
  </si>
  <si>
    <t>East Melissaberg</t>
  </si>
  <si>
    <t>P6731</t>
  </si>
  <si>
    <t>Isaiah Chaney</t>
  </si>
  <si>
    <t>Lisa Ewing</t>
  </si>
  <si>
    <t>julie35@jones.com</t>
  </si>
  <si>
    <t>Harrisville</t>
  </si>
  <si>
    <t>P6082</t>
  </si>
  <si>
    <t>Shelly Perez</t>
  </si>
  <si>
    <t>Christopher Carey</t>
  </si>
  <si>
    <t>conradrobert@baker.com</t>
  </si>
  <si>
    <t>649.561.1704x9959</t>
  </si>
  <si>
    <t>P7421</t>
  </si>
  <si>
    <t>Mary Adams</t>
  </si>
  <si>
    <t>Roy Mills</t>
  </si>
  <si>
    <t>ounderwood@gmail.com</t>
  </si>
  <si>
    <t>(304)315-7818x050</t>
  </si>
  <si>
    <t>Mitchellport</t>
  </si>
  <si>
    <t>P3112</t>
  </si>
  <si>
    <t>Jordan Christensen</t>
  </si>
  <si>
    <t>Jacqueline Higgins</t>
  </si>
  <si>
    <t>aeverett@knight.com</t>
  </si>
  <si>
    <t>972-854-2439</t>
  </si>
  <si>
    <t>Stephaniehaven</t>
  </si>
  <si>
    <t>P2388</t>
  </si>
  <si>
    <t>Victoria Brown DDS</t>
  </si>
  <si>
    <t>Ryan Lawson</t>
  </si>
  <si>
    <t>brittanycraig@callahan.com</t>
  </si>
  <si>
    <t>198.044.0404x00773</t>
  </si>
  <si>
    <t>Rachelside</t>
  </si>
  <si>
    <t>P6072</t>
  </si>
  <si>
    <t>William Cook</t>
  </si>
  <si>
    <t>Lisa Mejia</t>
  </si>
  <si>
    <t>samuel63@gmail.com</t>
  </si>
  <si>
    <t>650.401.3959x06862</t>
  </si>
  <si>
    <t>North Hannah</t>
  </si>
  <si>
    <t>P7171</t>
  </si>
  <si>
    <t>Amanda Watkins</t>
  </si>
  <si>
    <t>Colleen Banks</t>
  </si>
  <si>
    <t>josephstevenson@brown-webb.com</t>
  </si>
  <si>
    <t>783.132.2016</t>
  </si>
  <si>
    <t>Port Tammy</t>
  </si>
  <si>
    <t>P6381</t>
  </si>
  <si>
    <t>Christine Anderson</t>
  </si>
  <si>
    <t>John Fischer</t>
  </si>
  <si>
    <t>laura23@yahoo.com</t>
  </si>
  <si>
    <t>195-933-7964</t>
  </si>
  <si>
    <t>Hallmouth</t>
  </si>
  <si>
    <t>P3093</t>
  </si>
  <si>
    <t>Crystal Murphy</t>
  </si>
  <si>
    <t>Rachel Berry</t>
  </si>
  <si>
    <t>garciajeremiah@dickerson.info</t>
  </si>
  <si>
    <t>001-118-258-4663x434</t>
  </si>
  <si>
    <t>Lake Denise</t>
  </si>
  <si>
    <t>P9624</t>
  </si>
  <si>
    <t>Kristine Marshall</t>
  </si>
  <si>
    <t>Andrew Sawyer</t>
  </si>
  <si>
    <t>byrdanthony@yahoo.com</t>
  </si>
  <si>
    <t>+1-102-264-8374x87152</t>
  </si>
  <si>
    <t>Lake Johnchester</t>
  </si>
  <si>
    <t>P2531</t>
  </si>
  <si>
    <t>Jeffrey Mora</t>
  </si>
  <si>
    <t>Michael Thompson</t>
  </si>
  <si>
    <t>mark52@price.com</t>
  </si>
  <si>
    <t>(423)966-1864</t>
  </si>
  <si>
    <t>Randyfurt</t>
  </si>
  <si>
    <t>P7937</t>
  </si>
  <si>
    <t>Elizabeth Jackson</t>
  </si>
  <si>
    <t>meganmccall@hotmail.com</t>
  </si>
  <si>
    <t>862.142.4367x66941</t>
  </si>
  <si>
    <t>New Tyler</t>
  </si>
  <si>
    <t>P9331</t>
  </si>
  <si>
    <t>Robert Spencer</t>
  </si>
  <si>
    <t>Jonathan Morrison</t>
  </si>
  <si>
    <t>jacob63@hotmail.com</t>
  </si>
  <si>
    <t>010.662.7487x40978</t>
  </si>
  <si>
    <t>Kristenstad</t>
  </si>
  <si>
    <t>Dylan Lawson</t>
  </si>
  <si>
    <t>Keith Zhang</t>
  </si>
  <si>
    <t>edwin20@morgan.net</t>
  </si>
  <si>
    <t>South Pamela</t>
  </si>
  <si>
    <t>P1298</t>
  </si>
  <si>
    <t>Amy Sanders</t>
  </si>
  <si>
    <t>Erin Simmons</t>
  </si>
  <si>
    <t>david73@yahoo.com</t>
  </si>
  <si>
    <t>Leachhaven</t>
  </si>
  <si>
    <t>P6940</t>
  </si>
  <si>
    <t>Timothy Strickland</t>
  </si>
  <si>
    <t>Joshua Montoya</t>
  </si>
  <si>
    <t>burgessdiana@hotmail.com</t>
  </si>
  <si>
    <t>P6060</t>
  </si>
  <si>
    <t>Corey Mckay</t>
  </si>
  <si>
    <t>Crystal Mcclure</t>
  </si>
  <si>
    <t>hallangela@parker.com</t>
  </si>
  <si>
    <t>894-566-1965x4887</t>
  </si>
  <si>
    <t>North Catherineshire</t>
  </si>
  <si>
    <t>P3953</t>
  </si>
  <si>
    <t>Martin Estrada</t>
  </si>
  <si>
    <t>Carlos Fletcher</t>
  </si>
  <si>
    <t>jessecummings@yahoo.com</t>
  </si>
  <si>
    <t>+1-233-512-6865x266</t>
  </si>
  <si>
    <t>South Jason</t>
  </si>
  <si>
    <t>P4509</t>
  </si>
  <si>
    <t>Jill Wood</t>
  </si>
  <si>
    <t>Roger Reed</t>
  </si>
  <si>
    <t>brownchristopher@hernandez-anderson.net</t>
  </si>
  <si>
    <t>295.816.8457x84779</t>
  </si>
  <si>
    <t>Port Matthewfurt</t>
  </si>
  <si>
    <t>P6598</t>
  </si>
  <si>
    <t>Donald Powell</t>
  </si>
  <si>
    <t>Darryl Kelly</t>
  </si>
  <si>
    <t>gboyer@ward-simpson.com</t>
  </si>
  <si>
    <t>953.126.5743</t>
  </si>
  <si>
    <t>West Nicole</t>
  </si>
  <si>
    <t>P8967</t>
  </si>
  <si>
    <t>Matthew Chen</t>
  </si>
  <si>
    <t>Erica Reyes</t>
  </si>
  <si>
    <t>tvazquez@best.org</t>
  </si>
  <si>
    <t>(043)490-3372</t>
  </si>
  <si>
    <t>Brownton</t>
  </si>
  <si>
    <t>P4145</t>
  </si>
  <si>
    <t>Megan Austin</t>
  </si>
  <si>
    <t>Jennifer Brooks</t>
  </si>
  <si>
    <t>chentravis@gmail.com</t>
  </si>
  <si>
    <t>130.973.2908</t>
  </si>
  <si>
    <t>South Thomasstad</t>
  </si>
  <si>
    <t>P4711</t>
  </si>
  <si>
    <t>Jeffrey Mitchell</t>
  </si>
  <si>
    <t>Sean Gonzales</t>
  </si>
  <si>
    <t>jeffrey33@yahoo.com</t>
  </si>
  <si>
    <t>South Michaelbury</t>
  </si>
  <si>
    <t>P3253</t>
  </si>
  <si>
    <t>Norma Thomas</t>
  </si>
  <si>
    <t>Angela Torres</t>
  </si>
  <si>
    <t>robert32@hale.com</t>
  </si>
  <si>
    <t>001-662-509-1480x36591</t>
  </si>
  <si>
    <t>Lake Amy</t>
  </si>
  <si>
    <t>P3538</t>
  </si>
  <si>
    <t>Catherine Andersen</t>
  </si>
  <si>
    <t>Pam Knapp</t>
  </si>
  <si>
    <t>peter39@hotmail.com</t>
  </si>
  <si>
    <t>083.976.6227</t>
  </si>
  <si>
    <t>West Brandonfort</t>
  </si>
  <si>
    <t>P2264</t>
  </si>
  <si>
    <t>Claudia Garcia</t>
  </si>
  <si>
    <t>Lauren Smith</t>
  </si>
  <si>
    <t>fuentesjohn@hotmail.com</t>
  </si>
  <si>
    <t>001-619-223-3677x406</t>
  </si>
  <si>
    <t>Phillipstad</t>
  </si>
  <si>
    <t>P5846</t>
  </si>
  <si>
    <t>Victoria Brown</t>
  </si>
  <si>
    <t>Richard Rogers</t>
  </si>
  <si>
    <t>matthewwebb@roberts.com</t>
  </si>
  <si>
    <t>434-962-1968</t>
  </si>
  <si>
    <t>P2657</t>
  </si>
  <si>
    <t>Cynthia Cain</t>
  </si>
  <si>
    <t>Cody Wallace</t>
  </si>
  <si>
    <t>anthonyjohnson@gilmore.com</t>
  </si>
  <si>
    <t>Beasleyville</t>
  </si>
  <si>
    <t>Jason Smith</t>
  </si>
  <si>
    <t>Gavin Smith</t>
  </si>
  <si>
    <t>matthew65@hotmail.com</t>
  </si>
  <si>
    <t>102-038-8775</t>
  </si>
  <si>
    <t>Port Donton</t>
  </si>
  <si>
    <t>P9843</t>
  </si>
  <si>
    <t>Brian Kennedy</t>
  </si>
  <si>
    <t>Jeffrey Meadows</t>
  </si>
  <si>
    <t>rmacias@parker-edwards.net</t>
  </si>
  <si>
    <t>624.338.7726x34721</t>
  </si>
  <si>
    <t>Alexandermouth</t>
  </si>
  <si>
    <t>P9626</t>
  </si>
  <si>
    <t>Logan Kelley</t>
  </si>
  <si>
    <t>Michael Kim</t>
  </si>
  <si>
    <t>smcgee@yahoo.com</t>
  </si>
  <si>
    <t>635-217-7133x016</t>
  </si>
  <si>
    <t>Gregoryville</t>
  </si>
  <si>
    <t>P1618</t>
  </si>
  <si>
    <t>Mark Bell</t>
  </si>
  <si>
    <t>Cole Hill</t>
  </si>
  <si>
    <t>williamscolin@pena.com</t>
  </si>
  <si>
    <t>(967)998-7993x1862</t>
  </si>
  <si>
    <t>North Robertstad</t>
  </si>
  <si>
    <t>P6517</t>
  </si>
  <si>
    <t>Brandon Mcfarland</t>
  </si>
  <si>
    <t>Tamara Morrow</t>
  </si>
  <si>
    <t>brian53@morales.com</t>
  </si>
  <si>
    <t>(059)889-7070x95381</t>
  </si>
  <si>
    <t>North Wesley</t>
  </si>
  <si>
    <t>P3147</t>
  </si>
  <si>
    <t>Miss Claire Berry</t>
  </si>
  <si>
    <t>Troy Robinson</t>
  </si>
  <si>
    <t>qboone@odom.com</t>
  </si>
  <si>
    <t>929.494.3389x8025</t>
  </si>
  <si>
    <t>East Jose</t>
  </si>
  <si>
    <t>P7172</t>
  </si>
  <si>
    <t>Ethan Nguyen</t>
  </si>
  <si>
    <t>kristen60@price-newman.com</t>
  </si>
  <si>
    <t>(576)967-6096x3229</t>
  </si>
  <si>
    <t>North Scottview</t>
  </si>
  <si>
    <t>P3527</t>
  </si>
  <si>
    <t>Randall Key</t>
  </si>
  <si>
    <t>Crystal Paul</t>
  </si>
  <si>
    <t>melissa70@hamilton-thompson.com</t>
  </si>
  <si>
    <t>Christopherfort</t>
  </si>
  <si>
    <t>P3658</t>
  </si>
  <si>
    <t>Leonard Jones</t>
  </si>
  <si>
    <t>Christopher Harris</t>
  </si>
  <si>
    <t>bridgesnicole@yahoo.com</t>
  </si>
  <si>
    <t>(329)464-9508</t>
  </si>
  <si>
    <t>Biancachester</t>
  </si>
  <si>
    <t>P3962</t>
  </si>
  <si>
    <t>Richard Walton</t>
  </si>
  <si>
    <t>Amanda Noble</t>
  </si>
  <si>
    <t>racheldalton@gmail.com</t>
  </si>
  <si>
    <t>001-111-317-3253x74266</t>
  </si>
  <si>
    <t>South Frederickchester</t>
  </si>
  <si>
    <t>P3712</t>
  </si>
  <si>
    <t>Brian Davis</t>
  </si>
  <si>
    <t>Kayla Gray</t>
  </si>
  <si>
    <t>veronica56@yahoo.com</t>
  </si>
  <si>
    <t>(683)381-7433</t>
  </si>
  <si>
    <t>Meganburgh</t>
  </si>
  <si>
    <t>P8170</t>
  </si>
  <si>
    <t>Michael Rivas</t>
  </si>
  <si>
    <t>Joel King</t>
  </si>
  <si>
    <t>hopkinselizabeth@yahoo.com</t>
  </si>
  <si>
    <t>737.091.8875x638</t>
  </si>
  <si>
    <t>Joshua Leach</t>
  </si>
  <si>
    <t>Carl Mosley</t>
  </si>
  <si>
    <t>pamela72@hotmail.com</t>
  </si>
  <si>
    <t>(693)579-6241x937</t>
  </si>
  <si>
    <t>East Christopherview</t>
  </si>
  <si>
    <t>P7731</t>
  </si>
  <si>
    <t>Diane Rodriguez</t>
  </si>
  <si>
    <t>Justin Elliott</t>
  </si>
  <si>
    <t>michael63@smith.com</t>
  </si>
  <si>
    <t>001-045-205-9669x047</t>
  </si>
  <si>
    <t>Port Alexshire</t>
  </si>
  <si>
    <t>P6968</t>
  </si>
  <si>
    <t>Pamela Sanchez</t>
  </si>
  <si>
    <t>Nathan Lopez</t>
  </si>
  <si>
    <t>joseph01@hotmail.com</t>
  </si>
  <si>
    <t>503-782-4146</t>
  </si>
  <si>
    <t>Hoffmanshire</t>
  </si>
  <si>
    <t>P4891</t>
  </si>
  <si>
    <t>Jill Sanders</t>
  </si>
  <si>
    <t>Lauren Meyer</t>
  </si>
  <si>
    <t>catherinemorris@gmail.com</t>
  </si>
  <si>
    <t>906.576.4496x665</t>
  </si>
  <si>
    <t>Lake Oliviatown</t>
  </si>
  <si>
    <t>P8277</t>
  </si>
  <si>
    <t>Thomas Smith</t>
  </si>
  <si>
    <t>Patricia Cunningham</t>
  </si>
  <si>
    <t>fschmidt@calderon-ferguson.info</t>
  </si>
  <si>
    <t>001-345-832-5349x5542</t>
  </si>
  <si>
    <t>New Tracy</t>
  </si>
  <si>
    <t>P5668</t>
  </si>
  <si>
    <t>Linda Sullivan</t>
  </si>
  <si>
    <t>Joseph English</t>
  </si>
  <si>
    <t>jenniferdavis@hotmail.com</t>
  </si>
  <si>
    <t>+1-951-276-9480x885</t>
  </si>
  <si>
    <t>P8355</t>
  </si>
  <si>
    <t>Ashley Gardner</t>
  </si>
  <si>
    <t>Karen Hernandez</t>
  </si>
  <si>
    <t>ymiller@yahoo.com</t>
  </si>
  <si>
    <t>Christianmouth</t>
  </si>
  <si>
    <t>P4833</t>
  </si>
  <si>
    <t>Brad Miller</t>
  </si>
  <si>
    <t>Robert Hess</t>
  </si>
  <si>
    <t>kathryn03@gonzalez.biz</t>
  </si>
  <si>
    <t>Port Peter</t>
  </si>
  <si>
    <t>P9749</t>
  </si>
  <si>
    <t>Ricky Jimenez</t>
  </si>
  <si>
    <t>Joy Burke</t>
  </si>
  <si>
    <t>michaelbrennan@hotmail.com</t>
  </si>
  <si>
    <t>(751)015-0587x7672</t>
  </si>
  <si>
    <t>East Annaport</t>
  </si>
  <si>
    <t>P4918</t>
  </si>
  <si>
    <t>Lisa Smith</t>
  </si>
  <si>
    <t>John Torres</t>
  </si>
  <si>
    <t>whitebrandon@hotmail.com</t>
  </si>
  <si>
    <t>860-515-8483</t>
  </si>
  <si>
    <t>Dayside</t>
  </si>
  <si>
    <t>P6070</t>
  </si>
  <si>
    <t>Carrie Copeland</t>
  </si>
  <si>
    <t>Claire Carey</t>
  </si>
  <si>
    <t>daniel59@gmail.com</t>
  </si>
  <si>
    <t>468-760-7101</t>
  </si>
  <si>
    <t>West Brandiberg</t>
  </si>
  <si>
    <t>P8684</t>
  </si>
  <si>
    <t>Megan Ortega</t>
  </si>
  <si>
    <t>Tyler Peters</t>
  </si>
  <si>
    <t>jperry@yahoo.com</t>
  </si>
  <si>
    <t>474.061.0717</t>
  </si>
  <si>
    <t>East Shelleyberg</t>
  </si>
  <si>
    <t>P4178</t>
  </si>
  <si>
    <t>Danielle Chase</t>
  </si>
  <si>
    <t>Donna Harris</t>
  </si>
  <si>
    <t>ghuff@hotmail.com</t>
  </si>
  <si>
    <t>001-367-988-1143x615</t>
  </si>
  <si>
    <t>West Philipberg</t>
  </si>
  <si>
    <t>P7026</t>
  </si>
  <si>
    <t>James Horton</t>
  </si>
  <si>
    <t>reyesdaniel@cross.biz</t>
  </si>
  <si>
    <t>(449)896-2580</t>
  </si>
  <si>
    <t>Washingtonborough</t>
  </si>
  <si>
    <t>P8218</t>
  </si>
  <si>
    <t>Crystal Weiss</t>
  </si>
  <si>
    <t>Kristin Robinson</t>
  </si>
  <si>
    <t>ymontgomery@yahoo.com</t>
  </si>
  <si>
    <t>Yateschester</t>
  </si>
  <si>
    <t>Anthony Blevins</t>
  </si>
  <si>
    <t>Lydia Robinson</t>
  </si>
  <si>
    <t>wjohnson@hotmail.com</t>
  </si>
  <si>
    <t>(852)893-3734</t>
  </si>
  <si>
    <t>West Richardside</t>
  </si>
  <si>
    <t>Ann Johnson</t>
  </si>
  <si>
    <t>russellpalmer@yahoo.com</t>
  </si>
  <si>
    <t>247.549.7587x0190</t>
  </si>
  <si>
    <t>North Kenneth</t>
  </si>
  <si>
    <t>P7256</t>
  </si>
  <si>
    <t>Patricia Mora</t>
  </si>
  <si>
    <t>Beth Morris</t>
  </si>
  <si>
    <t>millerjill@gmail.com</t>
  </si>
  <si>
    <t>+1-447-098-1266x19785</t>
  </si>
  <si>
    <t>Tracyland</t>
  </si>
  <si>
    <t>P9239</t>
  </si>
  <si>
    <t>Daniel Morrison</t>
  </si>
  <si>
    <t>Christopher Johnson</t>
  </si>
  <si>
    <t>ckennedy@nguyen.com</t>
  </si>
  <si>
    <t>522.505.0257</t>
  </si>
  <si>
    <t>Tuckerchester</t>
  </si>
  <si>
    <t>P9641</t>
  </si>
  <si>
    <t>Mrs. Lisa Melton</t>
  </si>
  <si>
    <t>Brendan Jones</t>
  </si>
  <si>
    <t>gcrawford@gmail.com</t>
  </si>
  <si>
    <t>470-878-4500</t>
  </si>
  <si>
    <t>P7859</t>
  </si>
  <si>
    <t>Gary Newman</t>
  </si>
  <si>
    <t>Nicole Fritz</t>
  </si>
  <si>
    <t>ryan50@wade.com</t>
  </si>
  <si>
    <t>South Markchester</t>
  </si>
  <si>
    <t>P3655</t>
  </si>
  <si>
    <t>Lauren Haley</t>
  </si>
  <si>
    <t>Crystal Wade</t>
  </si>
  <si>
    <t>rodney23@mueller.biz</t>
  </si>
  <si>
    <t>Port Johnmouth</t>
  </si>
  <si>
    <t>P4271</t>
  </si>
  <si>
    <t>Shannon Campbell</t>
  </si>
  <si>
    <t>Jennifer Christian</t>
  </si>
  <si>
    <t>yhuff@valencia-boyd.biz</t>
  </si>
  <si>
    <t>(718)981-9828</t>
  </si>
  <si>
    <t>New Vincent</t>
  </si>
  <si>
    <t>Julian Pollard</t>
  </si>
  <si>
    <t>Andrea Medina</t>
  </si>
  <si>
    <t>matthewmitchell@gmail.com</t>
  </si>
  <si>
    <t>053.478.8521</t>
  </si>
  <si>
    <t>North Sherifort</t>
  </si>
  <si>
    <t>P5096</t>
  </si>
  <si>
    <t>Katrina Baker</t>
  </si>
  <si>
    <t>Derrick Morris</t>
  </si>
  <si>
    <t>rosemathews@smith-martinez.net</t>
  </si>
  <si>
    <t>Douglasborough</t>
  </si>
  <si>
    <t>P1854</t>
  </si>
  <si>
    <t>Richard Davis</t>
  </si>
  <si>
    <t>Richard Gonzales</t>
  </si>
  <si>
    <t>courtney96@hotmail.com</t>
  </si>
  <si>
    <t>111.303.0338</t>
  </si>
  <si>
    <t>Kentmouth</t>
  </si>
  <si>
    <t>P8873</t>
  </si>
  <si>
    <t>Lauren Griffith</t>
  </si>
  <si>
    <t>Joshua Mccarty</t>
  </si>
  <si>
    <t>evelynmorales@yahoo.com</t>
  </si>
  <si>
    <t>+1-864-514-0177x0387</t>
  </si>
  <si>
    <t>East Laura</t>
  </si>
  <si>
    <t>P7081</t>
  </si>
  <si>
    <t>Jodi Wilkinson</t>
  </si>
  <si>
    <t>Mary Gomez</t>
  </si>
  <si>
    <t>jared87@sanchez-nguyen.com</t>
  </si>
  <si>
    <t>645.698.6228x46869</t>
  </si>
  <si>
    <t>Jeffrey Petersen</t>
  </si>
  <si>
    <t>Aaron Barker</t>
  </si>
  <si>
    <t>wilkinsonwesley@gmail.com</t>
  </si>
  <si>
    <t>001-078-605-1918x7285</t>
  </si>
  <si>
    <t>Johnside</t>
  </si>
  <si>
    <t>P9452</t>
  </si>
  <si>
    <t>Debra Wiley</t>
  </si>
  <si>
    <t>Michael Davis</t>
  </si>
  <si>
    <t>marymedina@hotmail.com</t>
  </si>
  <si>
    <t>001-116-025-6949</t>
  </si>
  <si>
    <t>West Zachary</t>
  </si>
  <si>
    <t>P3042</t>
  </si>
  <si>
    <t>Elizabeth Edwards</t>
  </si>
  <si>
    <t>Jerome Brown</t>
  </si>
  <si>
    <t>lauraperkins@brooks.com</t>
  </si>
  <si>
    <t>001-890-558-6192x92505</t>
  </si>
  <si>
    <t>Port Cody</t>
  </si>
  <si>
    <t>P5670</t>
  </si>
  <si>
    <t>Mr. John James</t>
  </si>
  <si>
    <t>Marilyn Payne</t>
  </si>
  <si>
    <t>omoon@gmail.com</t>
  </si>
  <si>
    <t>193-277-4015x345</t>
  </si>
  <si>
    <t>South Stephanietown</t>
  </si>
  <si>
    <t>P2374</t>
  </si>
  <si>
    <t>Amy Hart</t>
  </si>
  <si>
    <t>Nicholas Kelley</t>
  </si>
  <si>
    <t>cynthiadyer@hotmail.com</t>
  </si>
  <si>
    <t>001-151-701-8462x144</t>
  </si>
  <si>
    <t>Silvaborough</t>
  </si>
  <si>
    <t>P3626</t>
  </si>
  <si>
    <t>Kimberly Gibson</t>
  </si>
  <si>
    <t>Melissa Kim</t>
  </si>
  <si>
    <t>joshua59@hotmail.com</t>
  </si>
  <si>
    <t>788.172.5152x956</t>
  </si>
  <si>
    <t>Darrylberg</t>
  </si>
  <si>
    <t>P5469</t>
  </si>
  <si>
    <t>Matthew Allen</t>
  </si>
  <si>
    <t>Darren Marks</t>
  </si>
  <si>
    <t>hyoung@yahoo.com</t>
  </si>
  <si>
    <t>(259)007-7575</t>
  </si>
  <si>
    <t>Priceville</t>
  </si>
  <si>
    <t>P8361</t>
  </si>
  <si>
    <t>Edward Harvey</t>
  </si>
  <si>
    <t>Edwin Jenkins</t>
  </si>
  <si>
    <t>sabrina14@humphrey.biz</t>
  </si>
  <si>
    <t>+1-430-167-3049x987</t>
  </si>
  <si>
    <t>Lake Mary</t>
  </si>
  <si>
    <t>P9410</t>
  </si>
  <si>
    <t>Bobby Martinez</t>
  </si>
  <si>
    <t>Patricia Rose</t>
  </si>
  <si>
    <t>ohines@gmail.com</t>
  </si>
  <si>
    <t>376-500-1604</t>
  </si>
  <si>
    <t>East Williambury</t>
  </si>
  <si>
    <t>Alicia West</t>
  </si>
  <si>
    <t>Christopher Bailey</t>
  </si>
  <si>
    <t>kellymcguire@hotmail.com</t>
  </si>
  <si>
    <t>001-572-884-9680x48275</t>
  </si>
  <si>
    <t>West Katie</t>
  </si>
  <si>
    <t>P8167</t>
  </si>
  <si>
    <t>Donald Green</t>
  </si>
  <si>
    <t>Robert Case</t>
  </si>
  <si>
    <t>katherine23@yahoo.com</t>
  </si>
  <si>
    <t>001-051-207-1468x0282</t>
  </si>
  <si>
    <t>North Jessica</t>
  </si>
  <si>
    <t>P2502</t>
  </si>
  <si>
    <t>Kimberly Smith</t>
  </si>
  <si>
    <t>Maria Smith</t>
  </si>
  <si>
    <t>udonaldson@hotmail.com</t>
  </si>
  <si>
    <t>001-096-089-8941x50014</t>
  </si>
  <si>
    <t>West Madisonchester</t>
  </si>
  <si>
    <t>P4637</t>
  </si>
  <si>
    <t>Debra West</t>
  </si>
  <si>
    <t>Dr. Stephen Duke</t>
  </si>
  <si>
    <t>fanderson@gmail.com</t>
  </si>
  <si>
    <t>001-805-450-0120</t>
  </si>
  <si>
    <t>Port Cynthiaview</t>
  </si>
  <si>
    <t>P8391</t>
  </si>
  <si>
    <t>Mitchell Thompson</t>
  </si>
  <si>
    <t>Susan Foley</t>
  </si>
  <si>
    <t>gary72@johnson-anderson.biz</t>
  </si>
  <si>
    <t>505-230-1243x168</t>
  </si>
  <si>
    <t>North Michaelton</t>
  </si>
  <si>
    <t>P6727</t>
  </si>
  <si>
    <t>Jennifer Roberts MD</t>
  </si>
  <si>
    <t>Jessica Russell</t>
  </si>
  <si>
    <t>gabriel08@hotmail.com</t>
  </si>
  <si>
    <t>Lake Kristy</t>
  </si>
  <si>
    <t>P1436</t>
  </si>
  <si>
    <t>Charlene Parsons DDS</t>
  </si>
  <si>
    <t>Dennis Kane</t>
  </si>
  <si>
    <t>joseph06@newman.com</t>
  </si>
  <si>
    <t>Perezport</t>
  </si>
  <si>
    <t>Alfred Wu</t>
  </si>
  <si>
    <t>Thomas Anderson</t>
  </si>
  <si>
    <t>clarkdavid@carter.com</t>
  </si>
  <si>
    <t>864.603.8815</t>
  </si>
  <si>
    <t>Port Ryanland</t>
  </si>
  <si>
    <t>P1872</t>
  </si>
  <si>
    <t>Tiffany Owens</t>
  </si>
  <si>
    <t>Nina Walsh</t>
  </si>
  <si>
    <t>daviswendy@gmail.com</t>
  </si>
  <si>
    <t>(440)714-3871x669</t>
  </si>
  <si>
    <t>Port Patriciaborough</t>
  </si>
  <si>
    <t>P7495</t>
  </si>
  <si>
    <t>Beth Castaneda</t>
  </si>
  <si>
    <t>Mary Bennett</t>
  </si>
  <si>
    <t>ericwood@martinez-myers.com</t>
  </si>
  <si>
    <t>P9224</t>
  </si>
  <si>
    <t>Evan Goodman</t>
  </si>
  <si>
    <t>Lindsey Butler</t>
  </si>
  <si>
    <t>zachary30@coleman-ward.org</t>
  </si>
  <si>
    <t>066.214.1666x14544</t>
  </si>
  <si>
    <t>Mcfarlandmouth</t>
  </si>
  <si>
    <t>Spencer Garrett</t>
  </si>
  <si>
    <t>Martin Francis</t>
  </si>
  <si>
    <t>brian10@hotmail.com</t>
  </si>
  <si>
    <t>(620)314-4907</t>
  </si>
  <si>
    <t>Christopherland</t>
  </si>
  <si>
    <t>P4862</t>
  </si>
  <si>
    <t>Alyssa Welch</t>
  </si>
  <si>
    <t>Amanda Jacobs</t>
  </si>
  <si>
    <t>thomasperry@smith-aguilar.net</t>
  </si>
  <si>
    <t>499-864-6060</t>
  </si>
  <si>
    <t>Oliverchester</t>
  </si>
  <si>
    <t>P7326</t>
  </si>
  <si>
    <t>James Watkins</t>
  </si>
  <si>
    <t>Destiny Hernandez</t>
  </si>
  <si>
    <t>pmartinez@clark.com</t>
  </si>
  <si>
    <t>001-697-201-0287x7912</t>
  </si>
  <si>
    <t>Paulland</t>
  </si>
  <si>
    <t>P2337</t>
  </si>
  <si>
    <t>Sean Carney</t>
  </si>
  <si>
    <t>Jimmy Simmons</t>
  </si>
  <si>
    <t>spruitt@hotmail.com</t>
  </si>
  <si>
    <t>447-334-7475x7520</t>
  </si>
  <si>
    <t>P7142</t>
  </si>
  <si>
    <t>Daniel Carter</t>
  </si>
  <si>
    <t>Thomas Hood</t>
  </si>
  <si>
    <t>mcguirerodney@gmail.com</t>
  </si>
  <si>
    <t>374-733-6084x59334</t>
  </si>
  <si>
    <t>Port Daltontown</t>
  </si>
  <si>
    <t>P4678</t>
  </si>
  <si>
    <t>Dawn Jimenez</t>
  </si>
  <si>
    <t>Charles Rogers</t>
  </si>
  <si>
    <t>edward61@hotmail.com</t>
  </si>
  <si>
    <t>+1-079-332-2771x612</t>
  </si>
  <si>
    <t>Priceborough</t>
  </si>
  <si>
    <t>P1461</t>
  </si>
  <si>
    <t>Amanda Morris</t>
  </si>
  <si>
    <t>Michelle Gonzales</t>
  </si>
  <si>
    <t>michael05@yahoo.com</t>
  </si>
  <si>
    <t>528.775.5553</t>
  </si>
  <si>
    <t>West Natashaton</t>
  </si>
  <si>
    <t>P6221</t>
  </si>
  <si>
    <t>Pamela Larson</t>
  </si>
  <si>
    <t>shawn33@randall-barnes.com</t>
  </si>
  <si>
    <t>+1-607-326-3819x855</t>
  </si>
  <si>
    <t>P2623</t>
  </si>
  <si>
    <t>David Cooper</t>
  </si>
  <si>
    <t>Lisa Salazar</t>
  </si>
  <si>
    <t>christopher60@hernandez.net</t>
  </si>
  <si>
    <t>057.532.7587x968</t>
  </si>
  <si>
    <t>Anthonyhaven</t>
  </si>
  <si>
    <t>P6493</t>
  </si>
  <si>
    <t>Andrew Adkins</t>
  </si>
  <si>
    <t>Jamie Escobar</t>
  </si>
  <si>
    <t>sarahgamble@gmail.com</t>
  </si>
  <si>
    <t>(532)518-1975x31886</t>
  </si>
  <si>
    <t>Harmonhaven</t>
  </si>
  <si>
    <t>P3392</t>
  </si>
  <si>
    <t>Matthew Holmes</t>
  </si>
  <si>
    <t>Andrew Li</t>
  </si>
  <si>
    <t>heatherhenderson@yahoo.com</t>
  </si>
  <si>
    <t>(063)178-4972x279</t>
  </si>
  <si>
    <t>Underwoodview</t>
  </si>
  <si>
    <t>P3254</t>
  </si>
  <si>
    <t>Teresa Bass</t>
  </si>
  <si>
    <t>Erica Montes</t>
  </si>
  <si>
    <t>bartoncheyenne@yahoo.com</t>
  </si>
  <si>
    <t>001-292-854-6293x7141</t>
  </si>
  <si>
    <t>Holmesmouth</t>
  </si>
  <si>
    <t>P1627</t>
  </si>
  <si>
    <t>Tammy Jordan</t>
  </si>
  <si>
    <t>Peter Bowen</t>
  </si>
  <si>
    <t>kylesalazar@rowe-fletcher.biz</t>
  </si>
  <si>
    <t>(654)849-8364x68479</t>
  </si>
  <si>
    <t>East Robertchester</t>
  </si>
  <si>
    <t>Terri Melendez</t>
  </si>
  <si>
    <t>Beth Foster</t>
  </si>
  <si>
    <t>lunaholly@yahoo.com</t>
  </si>
  <si>
    <t>001-890-188-7899</t>
  </si>
  <si>
    <t>South Joshuastad</t>
  </si>
  <si>
    <t>P8740</t>
  </si>
  <si>
    <t>Mr. Cesar Moore MD</t>
  </si>
  <si>
    <t>Alyssa Wilson</t>
  </si>
  <si>
    <t>jonathan81@gmail.com</t>
  </si>
  <si>
    <t>Rodriguezhaven</t>
  </si>
  <si>
    <t>P3273</t>
  </si>
  <si>
    <t>Frank Perkins</t>
  </si>
  <si>
    <t>Jill Higgins</t>
  </si>
  <si>
    <t>xsmith@hotmail.com</t>
  </si>
  <si>
    <t>001-836-112-1348x250</t>
  </si>
  <si>
    <t>Port Diane</t>
  </si>
  <si>
    <t>P8685</t>
  </si>
  <si>
    <t>Timothy Burns</t>
  </si>
  <si>
    <t>Susan Mccullough</t>
  </si>
  <si>
    <t>tracystafford@kim.com</t>
  </si>
  <si>
    <t>688.601.4880x546</t>
  </si>
  <si>
    <t>P8349</t>
  </si>
  <si>
    <t>Carrie Scott MD</t>
  </si>
  <si>
    <t>Katherine Oconnor</t>
  </si>
  <si>
    <t>payneabigail@wagner-henry.org</t>
  </si>
  <si>
    <t>443-570-8308x389</t>
  </si>
  <si>
    <t>Vanessaland</t>
  </si>
  <si>
    <t>P1086</t>
  </si>
  <si>
    <t>Michele Guerra</t>
  </si>
  <si>
    <t>Gregory Hudson</t>
  </si>
  <si>
    <t>jacquelinejackson@bauer-allen.biz</t>
  </si>
  <si>
    <t>001-411-436-3052</t>
  </si>
  <si>
    <t>South Josephberg</t>
  </si>
  <si>
    <t>P2298</t>
  </si>
  <si>
    <t>Elizabeth Nelson</t>
  </si>
  <si>
    <t>Joseph Anderson</t>
  </si>
  <si>
    <t>haysdavid@hotmail.com</t>
  </si>
  <si>
    <t>508-614-7749x06882</t>
  </si>
  <si>
    <t>P1311</t>
  </si>
  <si>
    <t>George Navarro</t>
  </si>
  <si>
    <t>Heidi Moon</t>
  </si>
  <si>
    <t>barneschad@campbell.net</t>
  </si>
  <si>
    <t>(163)971-4112x6242</t>
  </si>
  <si>
    <t>South Davidburgh</t>
  </si>
  <si>
    <t>Christine Larson</t>
  </si>
  <si>
    <t>Kristina Rubio</t>
  </si>
  <si>
    <t>angie87@yahoo.com</t>
  </si>
  <si>
    <t>+1-444-090-3802x0449</t>
  </si>
  <si>
    <t>Samanthaport</t>
  </si>
  <si>
    <t>P4533</t>
  </si>
  <si>
    <t>Brian Coffey</t>
  </si>
  <si>
    <t>Ashley Holt</t>
  </si>
  <si>
    <t>wendy88@hotmail.com</t>
  </si>
  <si>
    <t>001-287-413-0003</t>
  </si>
  <si>
    <t>Hallburgh</t>
  </si>
  <si>
    <t>P3449</t>
  </si>
  <si>
    <t>Michael Jordan</t>
  </si>
  <si>
    <t>Thomas Snyder</t>
  </si>
  <si>
    <t>nherrera@hudson-cox.com</t>
  </si>
  <si>
    <t>001-091-438-5487x07125</t>
  </si>
  <si>
    <t>South Samuel</t>
  </si>
  <si>
    <t>P9991</t>
  </si>
  <si>
    <t>Harry Heath</t>
  </si>
  <si>
    <t>Abigail Jordan</t>
  </si>
  <si>
    <t>wendylewis@clark.com</t>
  </si>
  <si>
    <t>(494)565-9902x095</t>
  </si>
  <si>
    <t>Warnerhaven</t>
  </si>
  <si>
    <t>P9647</t>
  </si>
  <si>
    <t>Matthew Trujillo</t>
  </si>
  <si>
    <t>Mary Fritz</t>
  </si>
  <si>
    <t>perrychristine@acosta.com</t>
  </si>
  <si>
    <t>899.291.8399x507</t>
  </si>
  <si>
    <t>Davidland</t>
  </si>
  <si>
    <t>P7934</t>
  </si>
  <si>
    <t>Jennifer Pratt</t>
  </si>
  <si>
    <t>Danny Curry</t>
  </si>
  <si>
    <t>sheri10@west-lewis.com</t>
  </si>
  <si>
    <t>763.405.0479</t>
  </si>
  <si>
    <t>P2821</t>
  </si>
  <si>
    <t>Kelly Jacobs</t>
  </si>
  <si>
    <t>Brenda Reynolds</t>
  </si>
  <si>
    <t>victor23@gmail.com</t>
  </si>
  <si>
    <t>North Matthewmouth</t>
  </si>
  <si>
    <t>Lisa Suarez</t>
  </si>
  <si>
    <t>thompsongregory@gmail.com</t>
  </si>
  <si>
    <t>Marshallport</t>
  </si>
  <si>
    <t>P4893</t>
  </si>
  <si>
    <t>Meredith Stevenson</t>
  </si>
  <si>
    <t>Jenna Crane</t>
  </si>
  <si>
    <t>hollyward@wilcox.net</t>
  </si>
  <si>
    <t>441.710.3412</t>
  </si>
  <si>
    <t>Smithtown</t>
  </si>
  <si>
    <t>P5934</t>
  </si>
  <si>
    <t>Stanley Fitzgerald</t>
  </si>
  <si>
    <t>Danny Moore</t>
  </si>
  <si>
    <t>bradleychristina@miller-beasley.com</t>
  </si>
  <si>
    <t>842-943-9963</t>
  </si>
  <si>
    <t>Ayalaberg</t>
  </si>
  <si>
    <t>P2996</t>
  </si>
  <si>
    <t>Jillian Vega</t>
  </si>
  <si>
    <t>John Barnett</t>
  </si>
  <si>
    <t>carrollrebecca@hotmail.com</t>
  </si>
  <si>
    <t>Rileyberg</t>
  </si>
  <si>
    <t>P1782</t>
  </si>
  <si>
    <t>Alex Walters</t>
  </si>
  <si>
    <t>kennethfleming@hotmail.com</t>
  </si>
  <si>
    <t>223-900-3955</t>
  </si>
  <si>
    <t>West Pedrohaven</t>
  </si>
  <si>
    <t>P4906</t>
  </si>
  <si>
    <t>Aaron Martinez</t>
  </si>
  <si>
    <t>Craig Russell</t>
  </si>
  <si>
    <t>melissa50@serrano-simpson.net</t>
  </si>
  <si>
    <t>985.986.1281</t>
  </si>
  <si>
    <t>Smithville</t>
  </si>
  <si>
    <t>Lisa Martin</t>
  </si>
  <si>
    <t>Samuel Marshall</t>
  </si>
  <si>
    <t>shane28@hotmail.com</t>
  </si>
  <si>
    <t>Davidbury</t>
  </si>
  <si>
    <t>P8489</t>
  </si>
  <si>
    <t>Jeffrey Hernandez</t>
  </si>
  <si>
    <t>Miss Veronica James</t>
  </si>
  <si>
    <t>craigthompson@gmail.com</t>
  </si>
  <si>
    <t>038-668-9521</t>
  </si>
  <si>
    <t>South Abigail</t>
  </si>
  <si>
    <t>P2029</t>
  </si>
  <si>
    <t>Susan Ellis</t>
  </si>
  <si>
    <t>Charles Ortiz</t>
  </si>
  <si>
    <t>austin58@yahoo.com</t>
  </si>
  <si>
    <t>001-041-188-8680</t>
  </si>
  <si>
    <t>New Lisa</t>
  </si>
  <si>
    <t>William Sawyer</t>
  </si>
  <si>
    <t>Denise Murray</t>
  </si>
  <si>
    <t>melissamccarthy@gmail.com</t>
  </si>
  <si>
    <t>(540)570-4068x3812</t>
  </si>
  <si>
    <t>West Katieview</t>
  </si>
  <si>
    <t>P9189</t>
  </si>
  <si>
    <t>Robert French</t>
  </si>
  <si>
    <t>Mr. Joseph Cook</t>
  </si>
  <si>
    <t>kentjulie@hotmail.com</t>
  </si>
  <si>
    <t>214-180-0645x25900</t>
  </si>
  <si>
    <t>Kennethberg</t>
  </si>
  <si>
    <t>P9782</t>
  </si>
  <si>
    <t>Heather Hale</t>
  </si>
  <si>
    <t>Wanda Rodriguez</t>
  </si>
  <si>
    <t>tyoung@young.com</t>
  </si>
  <si>
    <t>001-611-537-8481</t>
  </si>
  <si>
    <t>Port Adrienne</t>
  </si>
  <si>
    <t>P1269</t>
  </si>
  <si>
    <t>Mrs. Melissa Gomez</t>
  </si>
  <si>
    <t>Kelsey Ho</t>
  </si>
  <si>
    <t>vclark@gmail.com</t>
  </si>
  <si>
    <t>806.674.7428</t>
  </si>
  <si>
    <t>South Danielside</t>
  </si>
  <si>
    <t>P9443</t>
  </si>
  <si>
    <t>Lauren Porter</t>
  </si>
  <si>
    <t>Crystal Thompson</t>
  </si>
  <si>
    <t>brownevan@kennedy-miller.biz</t>
  </si>
  <si>
    <t>692-773-0867x676</t>
  </si>
  <si>
    <t>P4963</t>
  </si>
  <si>
    <t>Samantha Martin</t>
  </si>
  <si>
    <t>hintonbecky@hotmail.com</t>
  </si>
  <si>
    <t>001-219-732-7044x7665</t>
  </si>
  <si>
    <t>Mirandaview</t>
  </si>
  <si>
    <t>P3352</t>
  </si>
  <si>
    <t>Dr. Dalton Horton</t>
  </si>
  <si>
    <t>Antonio Edwards</t>
  </si>
  <si>
    <t>jacobpatterson@hotmail.com</t>
  </si>
  <si>
    <t>267.989.0733</t>
  </si>
  <si>
    <t>West Timothy</t>
  </si>
  <si>
    <t>P5772</t>
  </si>
  <si>
    <t>Jared Smith</t>
  </si>
  <si>
    <t>lbarr@hotmail.com</t>
  </si>
  <si>
    <t>Port Frederick</t>
  </si>
  <si>
    <t>P8032</t>
  </si>
  <si>
    <t>Michele Eaton</t>
  </si>
  <si>
    <t>ipeterson@gmail.com</t>
  </si>
  <si>
    <t>+1-196-738-7219x577</t>
  </si>
  <si>
    <t>Davidside</t>
  </si>
  <si>
    <t>P1025</t>
  </si>
  <si>
    <t>Miguel Carter</t>
  </si>
  <si>
    <t>Paige Hamilton DDS</t>
  </si>
  <si>
    <t>kenneth54@hotmail.com</t>
  </si>
  <si>
    <t>(424)633-4031</t>
  </si>
  <si>
    <t>West Daniel</t>
  </si>
  <si>
    <t>P6780</t>
  </si>
  <si>
    <t>Vincent Wallace</t>
  </si>
  <si>
    <t>Ryan Hernandez</t>
  </si>
  <si>
    <t>lisa73@gmail.com</t>
  </si>
  <si>
    <t>+1-794-930-5752x25439</t>
  </si>
  <si>
    <t>Jacobland</t>
  </si>
  <si>
    <t>P4941</t>
  </si>
  <si>
    <t>Natalie Schultz</t>
  </si>
  <si>
    <t>Melissa Baxter</t>
  </si>
  <si>
    <t>jennifermiller@yahoo.com</t>
  </si>
  <si>
    <t>+1-268-572-2001x2259</t>
  </si>
  <si>
    <t>Wardmouth</t>
  </si>
  <si>
    <t>P7825</t>
  </si>
  <si>
    <t>James Tucker</t>
  </si>
  <si>
    <t>anthonyzachary@nelson.com</t>
  </si>
  <si>
    <t>240.380.8533x0597</t>
  </si>
  <si>
    <t>Barberbury</t>
  </si>
  <si>
    <t>P4068</t>
  </si>
  <si>
    <t>Thomas Wall</t>
  </si>
  <si>
    <t>Tracy Lewis</t>
  </si>
  <si>
    <t>reesedamon@wang-lopez.net</t>
  </si>
  <si>
    <t>001-232-384-0438</t>
  </si>
  <si>
    <t>Josephbury</t>
  </si>
  <si>
    <t>Karen Taylor</t>
  </si>
  <si>
    <t>steeledaniel@reid.biz</t>
  </si>
  <si>
    <t>South Randy</t>
  </si>
  <si>
    <t>P9576</t>
  </si>
  <si>
    <t>Maureen Myers</t>
  </si>
  <si>
    <t>Tyler Tyler</t>
  </si>
  <si>
    <t>laura69@baker.com</t>
  </si>
  <si>
    <t>001-579-740-8249x56403</t>
  </si>
  <si>
    <t>P6908</t>
  </si>
  <si>
    <t>Sabrina Cline</t>
  </si>
  <si>
    <t>Jared Robles</t>
  </si>
  <si>
    <t>ojohnson@hotmail.com</t>
  </si>
  <si>
    <t>370-036-0112x473</t>
  </si>
  <si>
    <t>North Peter</t>
  </si>
  <si>
    <t>P2108</t>
  </si>
  <si>
    <t>Sean Cooper</t>
  </si>
  <si>
    <t>Gregory Stone</t>
  </si>
  <si>
    <t>laura68@melendez.biz</t>
  </si>
  <si>
    <t>001-082-998-5451x15785</t>
  </si>
  <si>
    <t>Travisborough</t>
  </si>
  <si>
    <t>P9618</t>
  </si>
  <si>
    <t>Rick Davis</t>
  </si>
  <si>
    <t>Mr. John Ramirez</t>
  </si>
  <si>
    <t>lanejeffery@clark.com</t>
  </si>
  <si>
    <t>+1-331-716-5049x601</t>
  </si>
  <si>
    <t>Bethshire</t>
  </si>
  <si>
    <t>P9914</t>
  </si>
  <si>
    <t>Kelly Rodriguez</t>
  </si>
  <si>
    <t>julieperkins@ellis.net</t>
  </si>
  <si>
    <t>(629)092-9872x6731</t>
  </si>
  <si>
    <t>South Latoyahaven</t>
  </si>
  <si>
    <t>John Ward</t>
  </si>
  <si>
    <t>Hayden Erickson</t>
  </si>
  <si>
    <t>diazmary@yahoo.com</t>
  </si>
  <si>
    <t>001-167-460-2524</t>
  </si>
  <si>
    <t>East Megan</t>
  </si>
  <si>
    <t>P9316</t>
  </si>
  <si>
    <t>Jennifer Moore</t>
  </si>
  <si>
    <t>Taylor Sanchez</t>
  </si>
  <si>
    <t>swagner@bailey.com</t>
  </si>
  <si>
    <t>524-959-1125x308</t>
  </si>
  <si>
    <t>Harringtonmouth</t>
  </si>
  <si>
    <t>Brenda Campbell</t>
  </si>
  <si>
    <t>Tamara Jacobs</t>
  </si>
  <si>
    <t>anthony01@escobar.com</t>
  </si>
  <si>
    <t>West Melissa</t>
  </si>
  <si>
    <t>P7397</t>
  </si>
  <si>
    <t>Tyler Smith</t>
  </si>
  <si>
    <t>Anthony Lee</t>
  </si>
  <si>
    <t>dianaharris@hotmail.com</t>
  </si>
  <si>
    <t>001-806-937-5507x114</t>
  </si>
  <si>
    <t>West Katherinefurt</t>
  </si>
  <si>
    <t>P8702</t>
  </si>
  <si>
    <t>Alexis Morrow</t>
  </si>
  <si>
    <t>Aaron Farley</t>
  </si>
  <si>
    <t>ginamartin@yahoo.com</t>
  </si>
  <si>
    <t>001-433-993-1012x2486</t>
  </si>
  <si>
    <t>Pearsonfort</t>
  </si>
  <si>
    <t>P1713</t>
  </si>
  <si>
    <t>Donald Harrison</t>
  </si>
  <si>
    <t>Kelly Green</t>
  </si>
  <si>
    <t>ljohnson@hotmail.com</t>
  </si>
  <si>
    <t>(827)940-8706</t>
  </si>
  <si>
    <t>New Joshua</t>
  </si>
  <si>
    <t>P7338</t>
  </si>
  <si>
    <t>Paul Zimmerman</t>
  </si>
  <si>
    <t>Sheila Lawson</t>
  </si>
  <si>
    <t>coltoncoleman@gmail.com</t>
  </si>
  <si>
    <t>646.436.8069x84902</t>
  </si>
  <si>
    <t>Port Marcusstad</t>
  </si>
  <si>
    <t>P7116</t>
  </si>
  <si>
    <t>Samantha Harris DDS</t>
  </si>
  <si>
    <t>Brandy Wallace</t>
  </si>
  <si>
    <t>williamhuff@bruce.com</t>
  </si>
  <si>
    <t>+1-151-295-9646x7546</t>
  </si>
  <si>
    <t>Jacksonville</t>
  </si>
  <si>
    <t>P5155</t>
  </si>
  <si>
    <t>Abigail Campbell</t>
  </si>
  <si>
    <t>Mario Haley</t>
  </si>
  <si>
    <t>danielle04@yahoo.com</t>
  </si>
  <si>
    <t>+1-304-327-6716x851</t>
  </si>
  <si>
    <t>West Joel</t>
  </si>
  <si>
    <t>P1266</t>
  </si>
  <si>
    <t>Aaron Brown</t>
  </si>
  <si>
    <t>Sandy Olson</t>
  </si>
  <si>
    <t>jthompson@yahoo.com</t>
  </si>
  <si>
    <t>094-548-8391</t>
  </si>
  <si>
    <t>East William</t>
  </si>
  <si>
    <t>P6850</t>
  </si>
  <si>
    <t>Michael Michael</t>
  </si>
  <si>
    <t>Tiffany Petersen</t>
  </si>
  <si>
    <t>rdaugherty@hotmail.com</t>
  </si>
  <si>
    <t>P2106</t>
  </si>
  <si>
    <t>Daniel Rogers</t>
  </si>
  <si>
    <t>Kyle Garcia</t>
  </si>
  <si>
    <t>alex66@gmail.com</t>
  </si>
  <si>
    <t>Williamsland</t>
  </si>
  <si>
    <t>P6649</t>
  </si>
  <si>
    <t>Gregory Harris</t>
  </si>
  <si>
    <t>Renee Oneill</t>
  </si>
  <si>
    <t>jodi81@gomez.com</t>
  </si>
  <si>
    <t>(909)332-8123x69307</t>
  </si>
  <si>
    <t>New Krista</t>
  </si>
  <si>
    <t>P4950</t>
  </si>
  <si>
    <t>Mario Williams</t>
  </si>
  <si>
    <t>Charlene Myers</t>
  </si>
  <si>
    <t>atkinsonnicole@downs-kirk.com</t>
  </si>
  <si>
    <t>Crystalburgh</t>
  </si>
  <si>
    <t>P2698</t>
  </si>
  <si>
    <t>Randall Moreno</t>
  </si>
  <si>
    <t>Ian Baxter</t>
  </si>
  <si>
    <t>ashlee99@morales.biz</t>
  </si>
  <si>
    <t>001-352-826-6833x9214</t>
  </si>
  <si>
    <t>Mikemouth</t>
  </si>
  <si>
    <t>P6447</t>
  </si>
  <si>
    <t>Janice Perkins</t>
  </si>
  <si>
    <t>Nicole Williams</t>
  </si>
  <si>
    <t>jandrews@haney.com</t>
  </si>
  <si>
    <t>025.768.8672x189</t>
  </si>
  <si>
    <t>Port Kaylee</t>
  </si>
  <si>
    <t>P3185</t>
  </si>
  <si>
    <t>Manuel Bender</t>
  </si>
  <si>
    <t>Kelly Fischer</t>
  </si>
  <si>
    <t>destiny69@harrison.com</t>
  </si>
  <si>
    <t>888.010.8362x025</t>
  </si>
  <si>
    <t>Kyleberg</t>
  </si>
  <si>
    <t>P1726</t>
  </si>
  <si>
    <t>Caitlin Franklin</t>
  </si>
  <si>
    <t>Darren Scott</t>
  </si>
  <si>
    <t>annette27@yahoo.com</t>
  </si>
  <si>
    <t>001-079-696-0235x0668</t>
  </si>
  <si>
    <t>Amber Travis</t>
  </si>
  <si>
    <t>Eric Brown</t>
  </si>
  <si>
    <t>michael43@hotmail.com</t>
  </si>
  <si>
    <t>(354)575-2777x54929</t>
  </si>
  <si>
    <t>Westville</t>
  </si>
  <si>
    <t>P9945</t>
  </si>
  <si>
    <t>Timothy Adams</t>
  </si>
  <si>
    <t>Ruben Garrett</t>
  </si>
  <si>
    <t>santosronald@yahoo.com</t>
  </si>
  <si>
    <t>684.042.3133</t>
  </si>
  <si>
    <t>Holtchester</t>
  </si>
  <si>
    <t>Paul Rodriguez</t>
  </si>
  <si>
    <t>Nicholas Sharp</t>
  </si>
  <si>
    <t>devinsmith@hotmail.com</t>
  </si>
  <si>
    <t>New Brittany</t>
  </si>
  <si>
    <t>Mark Thomas</t>
  </si>
  <si>
    <t>Ashley Gaines</t>
  </si>
  <si>
    <t>gglover@yahoo.com</t>
  </si>
  <si>
    <t>489-872-4625x029</t>
  </si>
  <si>
    <t>East Tammyhaven</t>
  </si>
  <si>
    <t>Matthew Fitzgerald</t>
  </si>
  <si>
    <t>Matthew Rogers</t>
  </si>
  <si>
    <t>jamie99@carroll.com</t>
  </si>
  <si>
    <t>001-544-894-1820</t>
  </si>
  <si>
    <t>Lake Coreyfort</t>
  </si>
  <si>
    <t>P8840</t>
  </si>
  <si>
    <t>Jonathan James</t>
  </si>
  <si>
    <t>Fred Davis</t>
  </si>
  <si>
    <t>johnhoward@mcpherson-mckinney.biz</t>
  </si>
  <si>
    <t>Colemanfort</t>
  </si>
  <si>
    <t>P3986</t>
  </si>
  <si>
    <t>James Lam</t>
  </si>
  <si>
    <t>Michael Everett</t>
  </si>
  <si>
    <t>muellercassandra@le.info</t>
  </si>
  <si>
    <t>P3209</t>
  </si>
  <si>
    <t>Alyssa Meyer</t>
  </si>
  <si>
    <t>Patrick Chapman</t>
  </si>
  <si>
    <t>lindascott@gmail.com</t>
  </si>
  <si>
    <t>290-295-9454</t>
  </si>
  <si>
    <t>New Abigail</t>
  </si>
  <si>
    <t>P2033</t>
  </si>
  <si>
    <t>Brent Torres</t>
  </si>
  <si>
    <t>Thomas Taylor</t>
  </si>
  <si>
    <t>ubaker@yahoo.com</t>
  </si>
  <si>
    <t>638.069.6934</t>
  </si>
  <si>
    <t>Milesmouth</t>
  </si>
  <si>
    <t>P8498</t>
  </si>
  <si>
    <t>Nicole Robinson MD</t>
  </si>
  <si>
    <t>Ronald Daniels</t>
  </si>
  <si>
    <t>krausemargaret@ferguson-green.com</t>
  </si>
  <si>
    <t>+1-850-183-9366x6487</t>
  </si>
  <si>
    <t>West Kennethton</t>
  </si>
  <si>
    <t>P1605</t>
  </si>
  <si>
    <t>Lisa Wood</t>
  </si>
  <si>
    <t>Evelyn Long</t>
  </si>
  <si>
    <t>tclements@gmail.com</t>
  </si>
  <si>
    <t>001-096-262-0357x93828</t>
  </si>
  <si>
    <t>North Russellchester</t>
  </si>
  <si>
    <t>P5807</t>
  </si>
  <si>
    <t>Paula Rosario</t>
  </si>
  <si>
    <t>Erika Taylor</t>
  </si>
  <si>
    <t>wileybrady@hotmail.com</t>
  </si>
  <si>
    <t>Port Brettberg</t>
  </si>
  <si>
    <t>P4302</t>
  </si>
  <si>
    <t>Rebecca Salinas</t>
  </si>
  <si>
    <t>Brian Marquez</t>
  </si>
  <si>
    <t>vlandry@yahoo.com</t>
  </si>
  <si>
    <t>001-189-996-2021</t>
  </si>
  <si>
    <t>New Robertborough</t>
  </si>
  <si>
    <t>P1717</t>
  </si>
  <si>
    <t>Mathew Reeves</t>
  </si>
  <si>
    <t>Sean Edwards</t>
  </si>
  <si>
    <t>edward02@gmail.com</t>
  </si>
  <si>
    <t>(843)088-2621x73065</t>
  </si>
  <si>
    <t>Robersontown</t>
  </si>
  <si>
    <t>P4268</t>
  </si>
  <si>
    <t>William Baker</t>
  </si>
  <si>
    <t>Emily Perez</t>
  </si>
  <si>
    <t>harperphilip@gordon.biz</t>
  </si>
  <si>
    <t>008.342.0318x0739</t>
  </si>
  <si>
    <t>Frostshire</t>
  </si>
  <si>
    <t>P1686</t>
  </si>
  <si>
    <t>Tracy Leach</t>
  </si>
  <si>
    <t>Dr. Kelly Bryan DDS</t>
  </si>
  <si>
    <t>christiandavis@santos-davis.com</t>
  </si>
  <si>
    <t>343-534-9055x0697</t>
  </si>
  <si>
    <t>Crosbyfurt</t>
  </si>
  <si>
    <t>P6170</t>
  </si>
  <si>
    <t>Carrie Little</t>
  </si>
  <si>
    <t>Andrew Kramer</t>
  </si>
  <si>
    <t>garciatiffany@wheeler-russell.com</t>
  </si>
  <si>
    <t>West Sarahtown</t>
  </si>
  <si>
    <t>P6080</t>
  </si>
  <si>
    <t>Jordan Green</t>
  </si>
  <si>
    <t>Edwin Singh</t>
  </si>
  <si>
    <t>pelliott@thompson.com</t>
  </si>
  <si>
    <t>769-529-4352</t>
  </si>
  <si>
    <t>P9444</t>
  </si>
  <si>
    <t>Jeffery Moore</t>
  </si>
  <si>
    <t>Robert Riley</t>
  </si>
  <si>
    <t>vcox@torres.net</t>
  </si>
  <si>
    <t>457.814.8436x018</t>
  </si>
  <si>
    <t>Madelineton</t>
  </si>
  <si>
    <t>P7524</t>
  </si>
  <si>
    <t>Wanda Thomas</t>
  </si>
  <si>
    <t>Andre Arroyo</t>
  </si>
  <si>
    <t>bruceramirez@yahoo.com</t>
  </si>
  <si>
    <t>860.479.9648x1164</t>
  </si>
  <si>
    <t>Lake Jamesbury</t>
  </si>
  <si>
    <t>P9897</t>
  </si>
  <si>
    <t>Emily Davila</t>
  </si>
  <si>
    <t>Lindsay Flores</t>
  </si>
  <si>
    <t>kevin72@hotmail.com</t>
  </si>
  <si>
    <t>(715)076-1010x2603</t>
  </si>
  <si>
    <t>South Luis</t>
  </si>
  <si>
    <t>P8756</t>
  </si>
  <si>
    <t>Dr. David Fowler</t>
  </si>
  <si>
    <t>Victoria Lewis</t>
  </si>
  <si>
    <t>gloverlisa@gmail.com</t>
  </si>
  <si>
    <t>(026)725-2523x83248</t>
  </si>
  <si>
    <t>Loriland</t>
  </si>
  <si>
    <t>P5150</t>
  </si>
  <si>
    <t>Wayne Jones</t>
  </si>
  <si>
    <t>Rebecca Horton</t>
  </si>
  <si>
    <t>johnevans@hotmail.com</t>
  </si>
  <si>
    <t>(015)870-2090x826</t>
  </si>
  <si>
    <t>East Antonioburgh</t>
  </si>
  <si>
    <t>P1599</t>
  </si>
  <si>
    <t>Clinton Miller</t>
  </si>
  <si>
    <t>Shawn Sims</t>
  </si>
  <si>
    <t>juliewagner@hotmail.com</t>
  </si>
  <si>
    <t>(710)837-6816x9616</t>
  </si>
  <si>
    <t>P4131</t>
  </si>
  <si>
    <t>Linda Fuller</t>
  </si>
  <si>
    <t>Thomas Sweeney</t>
  </si>
  <si>
    <t>lindseyjohnson@gmail.com</t>
  </si>
  <si>
    <t>Romeroside</t>
  </si>
  <si>
    <t>P5687</t>
  </si>
  <si>
    <t>Aaron Owen</t>
  </si>
  <si>
    <t>Julie Mann</t>
  </si>
  <si>
    <t>conniemcconnell@chapman.com</t>
  </si>
  <si>
    <t>689.407.8933</t>
  </si>
  <si>
    <t>Natalieton</t>
  </si>
  <si>
    <t>P6848</t>
  </si>
  <si>
    <t>Melanie Luna</t>
  </si>
  <si>
    <t>Alan Matthews</t>
  </si>
  <si>
    <t>nwilliams@hotmail.com</t>
  </si>
  <si>
    <t>001-534-968-3117x6990</t>
  </si>
  <si>
    <t>Reyesfurt</t>
  </si>
  <si>
    <t>P1783</t>
  </si>
  <si>
    <t>Wendy Nguyen</t>
  </si>
  <si>
    <t>Michael Wade</t>
  </si>
  <si>
    <t>philip73@jacobson.com</t>
  </si>
  <si>
    <t>(051)940-3365x33118</t>
  </si>
  <si>
    <t>Zacharyport</t>
  </si>
  <si>
    <t>P6438</t>
  </si>
  <si>
    <t>Jacob Cook</t>
  </si>
  <si>
    <t>Matthew Mcfarland</t>
  </si>
  <si>
    <t>smartin@guerrero-williamson.com</t>
  </si>
  <si>
    <t>New Denisestad</t>
  </si>
  <si>
    <t>P5476</t>
  </si>
  <si>
    <t>Raymond Herrera</t>
  </si>
  <si>
    <t>Paul Palmer</t>
  </si>
  <si>
    <t>eddieboyd@yahoo.com</t>
  </si>
  <si>
    <t>290.138.3063</t>
  </si>
  <si>
    <t>South Theresaside</t>
  </si>
  <si>
    <t>P3039</t>
  </si>
  <si>
    <t>Alexander Thompson</t>
  </si>
  <si>
    <t>Bryan Walton</t>
  </si>
  <si>
    <t>stephensonjoseph@knight.info</t>
  </si>
  <si>
    <t>394-583-3931</t>
  </si>
  <si>
    <t>P7029</t>
  </si>
  <si>
    <t>Nicholas Luna</t>
  </si>
  <si>
    <t>Peter Joyce</t>
  </si>
  <si>
    <t>coreyjohnson@hotmail.com</t>
  </si>
  <si>
    <t>223.909.0486x56400</t>
  </si>
  <si>
    <t>East Karen</t>
  </si>
  <si>
    <t>P8159</t>
  </si>
  <si>
    <t>Victor Moore</t>
  </si>
  <si>
    <t>Carly Gallegos</t>
  </si>
  <si>
    <t>hermannicholas@reed.com</t>
  </si>
  <si>
    <t>(678)924-7392x9707</t>
  </si>
  <si>
    <t>Hallport</t>
  </si>
  <si>
    <t>P7553</t>
  </si>
  <si>
    <t>Jacob White</t>
  </si>
  <si>
    <t>Nancy Hill</t>
  </si>
  <si>
    <t>barbarakennedy@clark.org</t>
  </si>
  <si>
    <t>919-622-4971</t>
  </si>
  <si>
    <t>Fullerville</t>
  </si>
  <si>
    <t>P8204</t>
  </si>
  <si>
    <t>Natalie Miller</t>
  </si>
  <si>
    <t>Martha Pruitt</t>
  </si>
  <si>
    <t>stephensdennis@gmail.com</t>
  </si>
  <si>
    <t>876.882.9452x03733</t>
  </si>
  <si>
    <t>New Amanda</t>
  </si>
  <si>
    <t>P7334</t>
  </si>
  <si>
    <t>Christine Peck</t>
  </si>
  <si>
    <t>Daniel Erickson</t>
  </si>
  <si>
    <t>baileyjennifer@morris.info</t>
  </si>
  <si>
    <t>001-329-648-9241x484</t>
  </si>
  <si>
    <t>West Carl</t>
  </si>
  <si>
    <t>P6554</t>
  </si>
  <si>
    <t>Matthew Burns</t>
  </si>
  <si>
    <t>John Porter</t>
  </si>
  <si>
    <t>stevenscarol@hotmail.com</t>
  </si>
  <si>
    <t>(474)599-7089</t>
  </si>
  <si>
    <t>Anneberg</t>
  </si>
  <si>
    <t>P4060</t>
  </si>
  <si>
    <t>Amy Salazar</t>
  </si>
  <si>
    <t>Jacqueline Cox</t>
  </si>
  <si>
    <t>lisa74@yahoo.com</t>
  </si>
  <si>
    <t>East Danielle</t>
  </si>
  <si>
    <t>P9129</t>
  </si>
  <si>
    <t>Hector Gregory</t>
  </si>
  <si>
    <t>Danny Brady</t>
  </si>
  <si>
    <t>glane@gmail.com</t>
  </si>
  <si>
    <t>001-400-679-2537x72542</t>
  </si>
  <si>
    <t>Crossview</t>
  </si>
  <si>
    <t>P9151</t>
  </si>
  <si>
    <t>Martin Montgomery</t>
  </si>
  <si>
    <t>Dustin Larson</t>
  </si>
  <si>
    <t>qboyd@yahoo.com</t>
  </si>
  <si>
    <t>+1-194-919-7780x5138</t>
  </si>
  <si>
    <t>Lauren Medina</t>
  </si>
  <si>
    <t>Larry Hughes</t>
  </si>
  <si>
    <t>lori68@gmail.com</t>
  </si>
  <si>
    <t>Chasehaven</t>
  </si>
  <si>
    <t>P9507</t>
  </si>
  <si>
    <t>Anthony Walker</t>
  </si>
  <si>
    <t>Rebecca Jones</t>
  </si>
  <si>
    <t>hgibson@schneider.biz</t>
  </si>
  <si>
    <t>837.612.3273</t>
  </si>
  <si>
    <t>Rodriguezville</t>
  </si>
  <si>
    <t>P5369</t>
  </si>
  <si>
    <t>Sally Harrison</t>
  </si>
  <si>
    <t>Christopher Good</t>
  </si>
  <si>
    <t>nwright@gmail.com</t>
  </si>
  <si>
    <t>114.657.7847x14781</t>
  </si>
  <si>
    <t>New Arthurburgh</t>
  </si>
  <si>
    <t>P2353</t>
  </si>
  <si>
    <t>Trevor Eaton</t>
  </si>
  <si>
    <t>Karen Melton</t>
  </si>
  <si>
    <t>ohicks@gmail.com</t>
  </si>
  <si>
    <t>300.479.8189x55806</t>
  </si>
  <si>
    <t>Tommyhaven</t>
  </si>
  <si>
    <t>P7955</t>
  </si>
  <si>
    <t>Keith Garcia</t>
  </si>
  <si>
    <t>Stacey Adams</t>
  </si>
  <si>
    <t>johnsonalicia@smith.com</t>
  </si>
  <si>
    <t>(903)237-5169x951</t>
  </si>
  <si>
    <t>Pamelatown</t>
  </si>
  <si>
    <t>Stephanie Salas</t>
  </si>
  <si>
    <t>Brandon Murray</t>
  </si>
  <si>
    <t>brownjohn@yahoo.com</t>
  </si>
  <si>
    <t>+1-215-419-3719x417</t>
  </si>
  <si>
    <t>Port Monicaburgh</t>
  </si>
  <si>
    <t>Brianna Green</t>
  </si>
  <si>
    <t>Amanda Hart</t>
  </si>
  <si>
    <t>hintonjohn@hunt-smith.com</t>
  </si>
  <si>
    <t>West Amandabury</t>
  </si>
  <si>
    <t>P3956</t>
  </si>
  <si>
    <t>Jean Johnston</t>
  </si>
  <si>
    <t>james45@gmail.com</t>
  </si>
  <si>
    <t>(726)324-5420x0932</t>
  </si>
  <si>
    <t>Russellland</t>
  </si>
  <si>
    <t>P9937</t>
  </si>
  <si>
    <t>Jonathan Christensen</t>
  </si>
  <si>
    <t>Tommy Wright</t>
  </si>
  <si>
    <t>jamesdunn@roberts.info</t>
  </si>
  <si>
    <t>North Andrewview</t>
  </si>
  <si>
    <t>P5813</t>
  </si>
  <si>
    <t>Morgan Silva</t>
  </si>
  <si>
    <t>Timothy Lloyd</t>
  </si>
  <si>
    <t>kendra69@walsh-castro.info</t>
  </si>
  <si>
    <t>001-222-748-3815x88448</t>
  </si>
  <si>
    <t>North Thomas</t>
  </si>
  <si>
    <t>P6262</t>
  </si>
  <si>
    <t>Daniel Lewis</t>
  </si>
  <si>
    <t>Autumn Stevenson</t>
  </si>
  <si>
    <t>mschmitt@moore.com</t>
  </si>
  <si>
    <t>Crystal Wallace</t>
  </si>
  <si>
    <t>Samantha Santiago</t>
  </si>
  <si>
    <t>nixonwilliam@yahoo.com</t>
  </si>
  <si>
    <t>976.275.7004x85979</t>
  </si>
  <si>
    <t>South Johnside</t>
  </si>
  <si>
    <t>P2311</t>
  </si>
  <si>
    <t>Randy Oconnell</t>
  </si>
  <si>
    <t>Julia Thomas</t>
  </si>
  <si>
    <t>erinwoods@george-johnston.com</t>
  </si>
  <si>
    <t>(177)402-5872</t>
  </si>
  <si>
    <t>Randyland</t>
  </si>
  <si>
    <t>P6372</t>
  </si>
  <si>
    <t>Virginia Martin</t>
  </si>
  <si>
    <t>Crystal Lutz</t>
  </si>
  <si>
    <t>danielcarter@molina.biz</t>
  </si>
  <si>
    <t>503.838.2788</t>
  </si>
  <si>
    <t>Port Heathertown</t>
  </si>
  <si>
    <t>P5843</t>
  </si>
  <si>
    <t>Amy Kelly</t>
  </si>
  <si>
    <t>Amber Rodriguez</t>
  </si>
  <si>
    <t>michaeljefferson@gmail.com</t>
  </si>
  <si>
    <t>001-277-903-0323</t>
  </si>
  <si>
    <t>Johnbury</t>
  </si>
  <si>
    <t>P6021</t>
  </si>
  <si>
    <t>Kevin Nolan</t>
  </si>
  <si>
    <t>Laura Reed</t>
  </si>
  <si>
    <t>joseph49@payne.com</t>
  </si>
  <si>
    <t>(490)033-7719x71474</t>
  </si>
  <si>
    <t>New James</t>
  </si>
  <si>
    <t>Nicholas Williams</t>
  </si>
  <si>
    <t>Megan Daniels</t>
  </si>
  <si>
    <t>qdunn@gmail.com</t>
  </si>
  <si>
    <t>West David</t>
  </si>
  <si>
    <t>P7981</t>
  </si>
  <si>
    <t>Jennifer Johnson</t>
  </si>
  <si>
    <t>Anna Lopez</t>
  </si>
  <si>
    <t>thomas38@yahoo.com</t>
  </si>
  <si>
    <t>(332)927-3257</t>
  </si>
  <si>
    <t>Debbieview</t>
  </si>
  <si>
    <t>P3730</t>
  </si>
  <si>
    <t>Michelle Jones</t>
  </si>
  <si>
    <t>Brenda Young MD</t>
  </si>
  <si>
    <t>travis58@gmail.com</t>
  </si>
  <si>
    <t>178-435-9580x0254</t>
  </si>
  <si>
    <t>Tiffanyville</t>
  </si>
  <si>
    <t>P8272</t>
  </si>
  <si>
    <t>Angela Johnson</t>
  </si>
  <si>
    <t>Mrs. April Williams MD</t>
  </si>
  <si>
    <t>dwade@armstrong-choi.com</t>
  </si>
  <si>
    <t>(710)053-1528</t>
  </si>
  <si>
    <t>Madisonhaven</t>
  </si>
  <si>
    <t>P6759</t>
  </si>
  <si>
    <t>Debbie Nelson</t>
  </si>
  <si>
    <t>cwest@wilson-brown.org</t>
  </si>
  <si>
    <t>(036)023-6079x651</t>
  </si>
  <si>
    <t>Judithton</t>
  </si>
  <si>
    <t>P8325</t>
  </si>
  <si>
    <t>Melissa Alvarez</t>
  </si>
  <si>
    <t>Richard Scott</t>
  </si>
  <si>
    <t>aaronanderson@king.com</t>
  </si>
  <si>
    <t>(119)125-6665x9281</t>
  </si>
  <si>
    <t>Hollyhaven</t>
  </si>
  <si>
    <t>Jamie Johnson</t>
  </si>
  <si>
    <t>Lisa Moore</t>
  </si>
  <si>
    <t>dneal@hotmail.com</t>
  </si>
  <si>
    <t>075-186-5731x32474</t>
  </si>
  <si>
    <t>Bryantville</t>
  </si>
  <si>
    <t>P6776</t>
  </si>
  <si>
    <t>Julia Baxter</t>
  </si>
  <si>
    <t>Sherry Lopez</t>
  </si>
  <si>
    <t>nicholas61@morgan-jones.com</t>
  </si>
  <si>
    <t>(021)398-8061</t>
  </si>
  <si>
    <t>Nelsonville</t>
  </si>
  <si>
    <t>P8126</t>
  </si>
  <si>
    <t>Mary Santos</t>
  </si>
  <si>
    <t>Calvin Hanson</t>
  </si>
  <si>
    <t>karen19@hernandez.com</t>
  </si>
  <si>
    <t>543-155-7650x236</t>
  </si>
  <si>
    <t>Kylehaven</t>
  </si>
  <si>
    <t>P5498</t>
  </si>
  <si>
    <t>Justin Lamb</t>
  </si>
  <si>
    <t>Micheal Payne</t>
  </si>
  <si>
    <t>kelly04@hunt-harris.com</t>
  </si>
  <si>
    <t>+1-783-165-3829x3247</t>
  </si>
  <si>
    <t>Andersonshire</t>
  </si>
  <si>
    <t>P1939</t>
  </si>
  <si>
    <t>Anthony Moore</t>
  </si>
  <si>
    <t>Phillip Lane</t>
  </si>
  <si>
    <t>terrisandoval@gmail.com</t>
  </si>
  <si>
    <t>(397)734-8149</t>
  </si>
  <si>
    <t>Lake Justinhaven</t>
  </si>
  <si>
    <t>Daniel Allen</t>
  </si>
  <si>
    <t>Kevin Hughes</t>
  </si>
  <si>
    <t>rogerspedro@hotmail.com</t>
  </si>
  <si>
    <t>560-585-9170x4950</t>
  </si>
  <si>
    <t>East Rodney</t>
  </si>
  <si>
    <t>P7655</t>
  </si>
  <si>
    <t>Derrick Rose</t>
  </si>
  <si>
    <t>Leah Flores</t>
  </si>
  <si>
    <t>sextonjanice@brown-martinez.com</t>
  </si>
  <si>
    <t>663.910.3628</t>
  </si>
  <si>
    <t>South Emilyview</t>
  </si>
  <si>
    <t>P6952</t>
  </si>
  <si>
    <t>Rebecca Torres</t>
  </si>
  <si>
    <t>Kelly Alvarez</t>
  </si>
  <si>
    <t>rosskristy@yahoo.com</t>
  </si>
  <si>
    <t>West Robin</t>
  </si>
  <si>
    <t>P9406</t>
  </si>
  <si>
    <t>Richard Miller</t>
  </si>
  <si>
    <t>John Harrison</t>
  </si>
  <si>
    <t>brian55@willis.com</t>
  </si>
  <si>
    <t>+1-340-124-8008x505</t>
  </si>
  <si>
    <t>Garciaborough</t>
  </si>
  <si>
    <t>Theresa Bowen</t>
  </si>
  <si>
    <t>rebeccajones@ryan.com</t>
  </si>
  <si>
    <t>946.095.0271x834</t>
  </si>
  <si>
    <t>South Cameronshire</t>
  </si>
  <si>
    <t>Stephanie Thomas</t>
  </si>
  <si>
    <t>Julia Vega</t>
  </si>
  <si>
    <t>zschmitt@yahoo.com</t>
  </si>
  <si>
    <t>620.319.8079</t>
  </si>
  <si>
    <t>Lake Annette</t>
  </si>
  <si>
    <t>P3339</t>
  </si>
  <si>
    <t>Danny Hunt</t>
  </si>
  <si>
    <t>Sara Williams</t>
  </si>
  <si>
    <t>joshua70@perry.com</t>
  </si>
  <si>
    <t>938-215-6477</t>
  </si>
  <si>
    <t>Lake Cheryl</t>
  </si>
  <si>
    <t>Robert Paul</t>
  </si>
  <si>
    <t>Deborah Hall</t>
  </si>
  <si>
    <t>thompsonmary@griffin.net</t>
  </si>
  <si>
    <t>738.002.5237</t>
  </si>
  <si>
    <t>Roberthaven</t>
  </si>
  <si>
    <t>P1570</t>
  </si>
  <si>
    <t>Alex Obrien</t>
  </si>
  <si>
    <t>Ryan Bishop</t>
  </si>
  <si>
    <t>foleymadison@hotmail.com</t>
  </si>
  <si>
    <t>(757)773-8321x47594</t>
  </si>
  <si>
    <t>South Andrew</t>
  </si>
  <si>
    <t>Melissa Clark</t>
  </si>
  <si>
    <t>Ronald Brown</t>
  </si>
  <si>
    <t>monique76@yahoo.com</t>
  </si>
  <si>
    <t>(994)556-6879x9429</t>
  </si>
  <si>
    <t>Shawnborough</t>
  </si>
  <si>
    <t>P2101</t>
  </si>
  <si>
    <t>Isaac Booker</t>
  </si>
  <si>
    <t>Kimberly Velazquez</t>
  </si>
  <si>
    <t>hallchristy@mcdaniel-watts.com</t>
  </si>
  <si>
    <t>(748)403-6977</t>
  </si>
  <si>
    <t>North Sara</t>
  </si>
  <si>
    <t>P4866</t>
  </si>
  <si>
    <t>Debbie Booker</t>
  </si>
  <si>
    <t>Matthew Francis</t>
  </si>
  <si>
    <t>jillmurphy@watkins.net</t>
  </si>
  <si>
    <t>503.062.0969</t>
  </si>
  <si>
    <t>Randallchester</t>
  </si>
  <si>
    <t>P7001</t>
  </si>
  <si>
    <t>Danielle Davis</t>
  </si>
  <si>
    <t>Dennis Leon</t>
  </si>
  <si>
    <t>kimberlymontoya@lewis.com</t>
  </si>
  <si>
    <t>(593)607-9173x5255</t>
  </si>
  <si>
    <t>Haleyside</t>
  </si>
  <si>
    <t>P6933</t>
  </si>
  <si>
    <t>Kelly Morales</t>
  </si>
  <si>
    <t>Sherry Jefferson</t>
  </si>
  <si>
    <t>mitchellrebecca@hotmail.com</t>
  </si>
  <si>
    <t>564.449.5860x0329</t>
  </si>
  <si>
    <t>P7272</t>
  </si>
  <si>
    <t>Elijah Goodwin</t>
  </si>
  <si>
    <t>danieldalton@hotmail.com</t>
  </si>
  <si>
    <t>001-964-199-9172x6914</t>
  </si>
  <si>
    <t>Port Raymond</t>
  </si>
  <si>
    <t>P1530</t>
  </si>
  <si>
    <t>Kaylee Leonard</t>
  </si>
  <si>
    <t>Michael Sullivan</t>
  </si>
  <si>
    <t>williamlee@gmail.com</t>
  </si>
  <si>
    <t>+1-859-203-9692x38415</t>
  </si>
  <si>
    <t>Katieburgh</t>
  </si>
  <si>
    <t>P3513</t>
  </si>
  <si>
    <t>Yolanda Lopez</t>
  </si>
  <si>
    <t>Colleen Castro</t>
  </si>
  <si>
    <t>morgan54@hernandez.com</t>
  </si>
  <si>
    <t>365-579-0728</t>
  </si>
  <si>
    <t>Fordshire</t>
  </si>
  <si>
    <t>P8371</t>
  </si>
  <si>
    <t>Matthew Riley</t>
  </si>
  <si>
    <t>Kim Cross</t>
  </si>
  <si>
    <t>graykimberly@hotmail.com</t>
  </si>
  <si>
    <t>(514)697-2222</t>
  </si>
  <si>
    <t>Lake Dan</t>
  </si>
  <si>
    <t>P7077</t>
  </si>
  <si>
    <t>Keith Larson</t>
  </si>
  <si>
    <t>Anna Hamilton</t>
  </si>
  <si>
    <t>patelanthony@myers.info</t>
  </si>
  <si>
    <t>(217)878-2725</t>
  </si>
  <si>
    <t>South Parkerfurt</t>
  </si>
  <si>
    <t>P7095</t>
  </si>
  <si>
    <t>Joyce Rivas</t>
  </si>
  <si>
    <t>Steven Williams</t>
  </si>
  <si>
    <t>singletonjames@hotmail.com</t>
  </si>
  <si>
    <t>105-457-3292x354</t>
  </si>
  <si>
    <t>South Tommy</t>
  </si>
  <si>
    <t>P8273</t>
  </si>
  <si>
    <t>Beverly Wilson</t>
  </si>
  <si>
    <t>Craig Soto</t>
  </si>
  <si>
    <t>pdiaz@howard-thomas.com</t>
  </si>
  <si>
    <t>Shawnland</t>
  </si>
  <si>
    <t>P2259</t>
  </si>
  <si>
    <t>Paul Villarreal</t>
  </si>
  <si>
    <t>Stephanie Black</t>
  </si>
  <si>
    <t>hodgesbrian@hotmail.com</t>
  </si>
  <si>
    <t>(878)062-8563x30827</t>
  </si>
  <si>
    <t>Onealberg</t>
  </si>
  <si>
    <t>P3255</t>
  </si>
  <si>
    <t>Brittany Bowers</t>
  </si>
  <si>
    <t>Latoya Dominguez</t>
  </si>
  <si>
    <t>mponce@mcdonald-rodriguez.com</t>
  </si>
  <si>
    <t>001-150-887-4555x7045</t>
  </si>
  <si>
    <t>Eduardoside</t>
  </si>
  <si>
    <t>P9674</t>
  </si>
  <si>
    <t>Melanie Harris</t>
  </si>
  <si>
    <t>Scott Lee</t>
  </si>
  <si>
    <t>lanejuan@yahoo.com</t>
  </si>
  <si>
    <t>Martinton</t>
  </si>
  <si>
    <t>P7012</t>
  </si>
  <si>
    <t>Katherine Nelson</t>
  </si>
  <si>
    <t>Erin Smith</t>
  </si>
  <si>
    <t>uharris@gmail.com</t>
  </si>
  <si>
    <t>219-769-7229x7441</t>
  </si>
  <si>
    <t>Schmidtstad</t>
  </si>
  <si>
    <t>P7521</t>
  </si>
  <si>
    <t>Emily Carlson</t>
  </si>
  <si>
    <t>Ryan Johnson</t>
  </si>
  <si>
    <t>christopher20@gmail.com</t>
  </si>
  <si>
    <t>469-459-6869x738</t>
  </si>
  <si>
    <t>Danielleport</t>
  </si>
  <si>
    <t>P6150</t>
  </si>
  <si>
    <t>Janice Moore</t>
  </si>
  <si>
    <t>Shannon Hebert</t>
  </si>
  <si>
    <t>uhernandez@yahoo.com</t>
  </si>
  <si>
    <t>137-710-0111x165</t>
  </si>
  <si>
    <t>Simmonstown</t>
  </si>
  <si>
    <t>P5566</t>
  </si>
  <si>
    <t>Sarah Conner</t>
  </si>
  <si>
    <t>Thomas King</t>
  </si>
  <si>
    <t>tinamoody@yahoo.com</t>
  </si>
  <si>
    <t>East Ronaldmouth</t>
  </si>
  <si>
    <t>P5089</t>
  </si>
  <si>
    <t>Amanda Wiley</t>
  </si>
  <si>
    <t>Marie Sanders</t>
  </si>
  <si>
    <t>shawn26@gmail.com</t>
  </si>
  <si>
    <t>001-202-324-2664x539</t>
  </si>
  <si>
    <t>Jamiemouth</t>
  </si>
  <si>
    <t>Ronald Pace</t>
  </si>
  <si>
    <t>Stephen Rodriguez</t>
  </si>
  <si>
    <t>bradleysullivan@cook-hudson.com</t>
  </si>
  <si>
    <t>001-933-071-0774x99944</t>
  </si>
  <si>
    <t>Andradeview</t>
  </si>
  <si>
    <t>P1424</t>
  </si>
  <si>
    <t>Christopher Jackson</t>
  </si>
  <si>
    <t>Danielle Bass</t>
  </si>
  <si>
    <t>dawnrichardson@white-anthony.com</t>
  </si>
  <si>
    <t>585-437-4004x0333</t>
  </si>
  <si>
    <t>North Rebecca</t>
  </si>
  <si>
    <t>P4048</t>
  </si>
  <si>
    <t>Christine Gates</t>
  </si>
  <si>
    <t>Christopher Hobbs</t>
  </si>
  <si>
    <t>darrellbooker@gmail.com</t>
  </si>
  <si>
    <t>923-070-0498</t>
  </si>
  <si>
    <t>Ramirezfort</t>
  </si>
  <si>
    <t>P9176</t>
  </si>
  <si>
    <t>Eric Smith</t>
  </si>
  <si>
    <t>Bryan Smith</t>
  </si>
  <si>
    <t>maysvictoria@ramsey.com</t>
  </si>
  <si>
    <t>633.521.6624x822</t>
  </si>
  <si>
    <t>Holderville</t>
  </si>
  <si>
    <t>P9482</t>
  </si>
  <si>
    <t>Christopher Kim</t>
  </si>
  <si>
    <t>ugolden@yahoo.com</t>
  </si>
  <si>
    <t>(901)256-9487x3034</t>
  </si>
  <si>
    <t>Port Dana</t>
  </si>
  <si>
    <t>P7340</t>
  </si>
  <si>
    <t>James Perry</t>
  </si>
  <si>
    <t>Manuel Davis</t>
  </si>
  <si>
    <t>zmitchell@gmail.com</t>
  </si>
  <si>
    <t>001-044-093-5079</t>
  </si>
  <si>
    <t>Nicoleland</t>
  </si>
  <si>
    <t>P2929</t>
  </si>
  <si>
    <t>Brian Webb</t>
  </si>
  <si>
    <t>Andrea Wright</t>
  </si>
  <si>
    <t>anne58@gmail.com</t>
  </si>
  <si>
    <t>055.591.7143x589</t>
  </si>
  <si>
    <t>Lopeztown</t>
  </si>
  <si>
    <t>P5288</t>
  </si>
  <si>
    <t>David Esparza</t>
  </si>
  <si>
    <t>Christopher Sampson</t>
  </si>
  <si>
    <t>jenniferkim@yahoo.com</t>
  </si>
  <si>
    <t>001-625-582-2512x0556</t>
  </si>
  <si>
    <t>P5264</t>
  </si>
  <si>
    <t>Rebecca Meadows</t>
  </si>
  <si>
    <t>Debra Robinson</t>
  </si>
  <si>
    <t>christinaferguson@gmail.com</t>
  </si>
  <si>
    <t>001-835-337-8544x169</t>
  </si>
  <si>
    <t>P8311</t>
  </si>
  <si>
    <t>Pamela Nelson</t>
  </si>
  <si>
    <t>Christina Lewis</t>
  </si>
  <si>
    <t>loganmelissa@gmail.com</t>
  </si>
  <si>
    <t>(401)862-9148x758</t>
  </si>
  <si>
    <t>Rhodesside</t>
  </si>
  <si>
    <t>P4515</t>
  </si>
  <si>
    <t>Sharon Pham</t>
  </si>
  <si>
    <t>Daniel Sutton MD</t>
  </si>
  <si>
    <t>mitchelltheresa@fisher.info</t>
  </si>
  <si>
    <t>881.187.7056</t>
  </si>
  <si>
    <t>Port Jenniferland</t>
  </si>
  <si>
    <t>P5678</t>
  </si>
  <si>
    <t>Heidi Sanders</t>
  </si>
  <si>
    <t>Jonathan Warren</t>
  </si>
  <si>
    <t>rachel54@gmail.com</t>
  </si>
  <si>
    <t>North Brentburgh</t>
  </si>
  <si>
    <t>P9047</t>
  </si>
  <si>
    <t>Tamara Cooper</t>
  </si>
  <si>
    <t>Kim Smith</t>
  </si>
  <si>
    <t>nroberts@davis.com</t>
  </si>
  <si>
    <t>378-587-5876x8279</t>
  </si>
  <si>
    <t>P4279</t>
  </si>
  <si>
    <t>Jonathan Warner</t>
  </si>
  <si>
    <t>Alexandra Mcguire</t>
  </si>
  <si>
    <t>robin70@garcia.net</t>
  </si>
  <si>
    <t>(836)152-2979</t>
  </si>
  <si>
    <t>New Yolandatown</t>
  </si>
  <si>
    <t>P3009</t>
  </si>
  <si>
    <t>Jenny Norris</t>
  </si>
  <si>
    <t>Pamela Singh</t>
  </si>
  <si>
    <t>mcknightjason@cole.biz</t>
  </si>
  <si>
    <t>340-596-9984</t>
  </si>
  <si>
    <t>Jessica Burgess</t>
  </si>
  <si>
    <t>William Turner</t>
  </si>
  <si>
    <t>pamelajohnson@thompson.biz</t>
  </si>
  <si>
    <t>+1-267-121-6620x208</t>
  </si>
  <si>
    <t>West Haleyview</t>
  </si>
  <si>
    <t>Darin Greene</t>
  </si>
  <si>
    <t>Darin Sloan</t>
  </si>
  <si>
    <t>qkelly@daniel.org</t>
  </si>
  <si>
    <t>357-712-8862x70644</t>
  </si>
  <si>
    <t>Stewartview</t>
  </si>
  <si>
    <t>P8406</t>
  </si>
  <si>
    <t>Tiffany Anthony</t>
  </si>
  <si>
    <t>anthony91@hotmail.com</t>
  </si>
  <si>
    <t>(529)846-5804</t>
  </si>
  <si>
    <t>Port Davidport</t>
  </si>
  <si>
    <t>P3828</t>
  </si>
  <si>
    <t>Barbara Alvarez</t>
  </si>
  <si>
    <t>Emily Wise</t>
  </si>
  <si>
    <t>john99@yahoo.com</t>
  </si>
  <si>
    <t>835-249-2525</t>
  </si>
  <si>
    <t>Lowefurt</t>
  </si>
  <si>
    <t>P8292</t>
  </si>
  <si>
    <t>Jason Oconnell</t>
  </si>
  <si>
    <t>Ann Sheppard</t>
  </si>
  <si>
    <t>brentreed@hill.org</t>
  </si>
  <si>
    <t>(199)343-9739</t>
  </si>
  <si>
    <t>North Jasonmouth</t>
  </si>
  <si>
    <t>P2438</t>
  </si>
  <si>
    <t>Catherine Morales</t>
  </si>
  <si>
    <t>gregory92@robinson-taylor.com</t>
  </si>
  <si>
    <t>689.055.5079x5446</t>
  </si>
  <si>
    <t>Atkinsonchester</t>
  </si>
  <si>
    <t>P6236</t>
  </si>
  <si>
    <t>Christy Marsh</t>
  </si>
  <si>
    <t>Jessica Tyler</t>
  </si>
  <si>
    <t>ycox@mitchell.biz</t>
  </si>
  <si>
    <t>+1-046-789-0153x72821</t>
  </si>
  <si>
    <t>Catherineberg</t>
  </si>
  <si>
    <t>P6692</t>
  </si>
  <si>
    <t>Gina Cannon</t>
  </si>
  <si>
    <t>Reginald Mccoy</t>
  </si>
  <si>
    <t>timothyblackburn@smith.com</t>
  </si>
  <si>
    <t>(572)618-9229x665</t>
  </si>
  <si>
    <t>West Felicia</t>
  </si>
  <si>
    <t>P2063</t>
  </si>
  <si>
    <t>Wayne Diaz</t>
  </si>
  <si>
    <t>Juan Kelly</t>
  </si>
  <si>
    <t>tylercaldwell@richardson-sullivan.com</t>
  </si>
  <si>
    <t>+1-988-236-5406x89996</t>
  </si>
  <si>
    <t>Dustinville</t>
  </si>
  <si>
    <t>P9882</t>
  </si>
  <si>
    <t>Vanessa Wright</t>
  </si>
  <si>
    <t>Alex Ramsey</t>
  </si>
  <si>
    <t>mosskayla@gmail.com</t>
  </si>
  <si>
    <t>245-123-8593x9591</t>
  </si>
  <si>
    <t>Port Travis</t>
  </si>
  <si>
    <t>P5757</t>
  </si>
  <si>
    <t>Brooke Mitchell</t>
  </si>
  <si>
    <t>Stacey Brooks</t>
  </si>
  <si>
    <t>juliegordon@horton.biz</t>
  </si>
  <si>
    <t>001-492-936-2010x953</t>
  </si>
  <si>
    <t>Lanefort</t>
  </si>
  <si>
    <t>P5914</t>
  </si>
  <si>
    <t>Jennifer Evans</t>
  </si>
  <si>
    <t>Michael Holland</t>
  </si>
  <si>
    <t>blakealexander@wallace-lee.info</t>
  </si>
  <si>
    <t>(947)879-8026x0150</t>
  </si>
  <si>
    <t>P3580</t>
  </si>
  <si>
    <t>Jennifer Coleman</t>
  </si>
  <si>
    <t>Emily Maldonado</t>
  </si>
  <si>
    <t>vjackson@gmail.com</t>
  </si>
  <si>
    <t>460.515.1958x283</t>
  </si>
  <si>
    <t>Stephenland</t>
  </si>
  <si>
    <t>P3852</t>
  </si>
  <si>
    <t>Daniel Curtis</t>
  </si>
  <si>
    <t>Erica Carlson</t>
  </si>
  <si>
    <t>david59@hotmail.com</t>
  </si>
  <si>
    <t>002-896-4772x3126</t>
  </si>
  <si>
    <t>Gutierrezview</t>
  </si>
  <si>
    <t>P6922</t>
  </si>
  <si>
    <t>Megan Fernandez</t>
  </si>
  <si>
    <t>Francisco Arnold</t>
  </si>
  <si>
    <t>castillomolly@gardner.biz</t>
  </si>
  <si>
    <t>078.413.9420x89085</t>
  </si>
  <si>
    <t>P9335</t>
  </si>
  <si>
    <t>Lisa Johnson</t>
  </si>
  <si>
    <t>Kathleen Reilly</t>
  </si>
  <si>
    <t>brian70@black.com</t>
  </si>
  <si>
    <t>Port Colton</t>
  </si>
  <si>
    <t>Christine Walters</t>
  </si>
  <si>
    <t>Robert Lin</t>
  </si>
  <si>
    <t>haley72@gmail.com</t>
  </si>
  <si>
    <t>(209)064-5279x68426</t>
  </si>
  <si>
    <t>Keithview</t>
  </si>
  <si>
    <t>Robert King</t>
  </si>
  <si>
    <t>Gerald Chavez DVM</t>
  </si>
  <si>
    <t>saramccann@yahoo.com</t>
  </si>
  <si>
    <t>(789)834-0468x06681</t>
  </si>
  <si>
    <t>Veronicaton</t>
  </si>
  <si>
    <t>P4292</t>
  </si>
  <si>
    <t>Lauren Curtis</t>
  </si>
  <si>
    <t>Mariah Tanner</t>
  </si>
  <si>
    <t>dixonsherry@gmail.com</t>
  </si>
  <si>
    <t>+1-301-289-9265x2517</t>
  </si>
  <si>
    <t>New Matthewborough</t>
  </si>
  <si>
    <t>P3275</t>
  </si>
  <si>
    <t>Tim Nelson</t>
  </si>
  <si>
    <t>Kevin Maynard</t>
  </si>
  <si>
    <t>barbara58@ford.com</t>
  </si>
  <si>
    <t>(349)750-8618x73663</t>
  </si>
  <si>
    <t>West Carolineborough</t>
  </si>
  <si>
    <t>Kenneth Ortiz</t>
  </si>
  <si>
    <t>Stephanie Powers</t>
  </si>
  <si>
    <t>julieedwards@hotmail.com</t>
  </si>
  <si>
    <t>Port Lacey</t>
  </si>
  <si>
    <t>P9094</t>
  </si>
  <si>
    <t>Brooke Conner</t>
  </si>
  <si>
    <t>Todd Dean</t>
  </si>
  <si>
    <t>alvarezveronica@mccormick.com</t>
  </si>
  <si>
    <t>(480)547-5157</t>
  </si>
  <si>
    <t>North Davidshire</t>
  </si>
  <si>
    <t>Jose Scott</t>
  </si>
  <si>
    <t>Kathleen Scott</t>
  </si>
  <si>
    <t>kathymiller@rodriguez.info</t>
  </si>
  <si>
    <t>994.434.8876</t>
  </si>
  <si>
    <t>Hendersonfurt</t>
  </si>
  <si>
    <t>Travis Carrillo</t>
  </si>
  <si>
    <t>Leon Miller</t>
  </si>
  <si>
    <t>alvarezdaniel@hotmail.com</t>
  </si>
  <si>
    <t>166-271-6424x1623</t>
  </si>
  <si>
    <t>Port Makaylafort</t>
  </si>
  <si>
    <t>P7044</t>
  </si>
  <si>
    <t>Mr. Mark Henry</t>
  </si>
  <si>
    <t>Julie Brown</t>
  </si>
  <si>
    <t>michelle14@maxwell.biz</t>
  </si>
  <si>
    <t>748.281.6078x41287</t>
  </si>
  <si>
    <t>Petertown</t>
  </si>
  <si>
    <t>Amanda Stewart</t>
  </si>
  <si>
    <t>Paul Curtis</t>
  </si>
  <si>
    <t>ricejoe@hotmail.com</t>
  </si>
  <si>
    <t>+1-597-427-1608x547</t>
  </si>
  <si>
    <t>Katherineville</t>
  </si>
  <si>
    <t>P3126</t>
  </si>
  <si>
    <t>Frederick Lee</t>
  </si>
  <si>
    <t>Gwendolyn Bryant</t>
  </si>
  <si>
    <t>nelsonkenneth@yahoo.com</t>
  </si>
  <si>
    <t>+1-392-635-5615x27416</t>
  </si>
  <si>
    <t>New Ashleymouth</t>
  </si>
  <si>
    <t>P2412</t>
  </si>
  <si>
    <t>Colton Weeks</t>
  </si>
  <si>
    <t>Jeremy Jones</t>
  </si>
  <si>
    <t>jade73@hotmail.com</t>
  </si>
  <si>
    <t>(286)463-3458</t>
  </si>
  <si>
    <t>Ernestfurt</t>
  </si>
  <si>
    <t>P2077</t>
  </si>
  <si>
    <t>Adrian Hughes</t>
  </si>
  <si>
    <t>Lauren Shields</t>
  </si>
  <si>
    <t>dmata@yahoo.com</t>
  </si>
  <si>
    <t>(734)350-2346x63230</t>
  </si>
  <si>
    <t>South Seanland</t>
  </si>
  <si>
    <t>Ashley Johnson</t>
  </si>
  <si>
    <t>Rita Haas</t>
  </si>
  <si>
    <t>meganrice@lawrence.com</t>
  </si>
  <si>
    <t>775-593-7505x150</t>
  </si>
  <si>
    <t>Jennifer Wilkerson</t>
  </si>
  <si>
    <t>jayhughes@hotmail.com</t>
  </si>
  <si>
    <t>Bryantshire</t>
  </si>
  <si>
    <t>P8842</t>
  </si>
  <si>
    <t>Sabrina Garcia</t>
  </si>
  <si>
    <t>Carolyn Taylor</t>
  </si>
  <si>
    <t>martinezlaura@gmail.com</t>
  </si>
  <si>
    <t>+1-079-190-6687x12548</t>
  </si>
  <si>
    <t>Annbury</t>
  </si>
  <si>
    <t>P9612</t>
  </si>
  <si>
    <t>Kelly Smith</t>
  </si>
  <si>
    <t>Roy Hernandez</t>
  </si>
  <si>
    <t>andrea48@gmail.com</t>
  </si>
  <si>
    <t>803-748-9807</t>
  </si>
  <si>
    <t>Christopherbury</t>
  </si>
  <si>
    <t>Roger Phillips</t>
  </si>
  <si>
    <t>tsmith@wall-jennings.org</t>
  </si>
  <si>
    <t>(448)925-9047</t>
  </si>
  <si>
    <t>East Melindamouth</t>
  </si>
  <si>
    <t>P7708</t>
  </si>
  <si>
    <t>Travis Foster V</t>
  </si>
  <si>
    <t>Brooke Guzman</t>
  </si>
  <si>
    <t>stevensonjennifer@hotmail.com</t>
  </si>
  <si>
    <t>001-842-501-9149</t>
  </si>
  <si>
    <t>Hooverland</t>
  </si>
  <si>
    <t>P2208</t>
  </si>
  <si>
    <t>Julie Lawrence</t>
  </si>
  <si>
    <t>Maria Beasley</t>
  </si>
  <si>
    <t>williamsamber@hotmail.com</t>
  </si>
  <si>
    <t>399.412.2240</t>
  </si>
  <si>
    <t>West Tanyaview</t>
  </si>
  <si>
    <t>P3053</t>
  </si>
  <si>
    <t>David Contreras</t>
  </si>
  <si>
    <t>Brooke Harris</t>
  </si>
  <si>
    <t>ryan02@hotmail.com</t>
  </si>
  <si>
    <t>343-941-2413</t>
  </si>
  <si>
    <t>Courtneyhaven</t>
  </si>
  <si>
    <t>P6194</t>
  </si>
  <si>
    <t>Barbara Turner</t>
  </si>
  <si>
    <t>Casey King</t>
  </si>
  <si>
    <t>ortizlaura@mcdaniel.org</t>
  </si>
  <si>
    <t>631-249-4281x08567</t>
  </si>
  <si>
    <t>Antonioview</t>
  </si>
  <si>
    <t>Susan Ruiz</t>
  </si>
  <si>
    <t>Kevin Clark</t>
  </si>
  <si>
    <t>faith56@yahoo.com</t>
  </si>
  <si>
    <t>236.146.4387</t>
  </si>
  <si>
    <t>Holmesfurt</t>
  </si>
  <si>
    <t>P8372</t>
  </si>
  <si>
    <t>Patricia Payne</t>
  </si>
  <si>
    <t>Samuel Ramos</t>
  </si>
  <si>
    <t>derekdavis@reed.org</t>
  </si>
  <si>
    <t>001-282-826-9116x0603</t>
  </si>
  <si>
    <t>Gutierrezchester</t>
  </si>
  <si>
    <t>P8632</t>
  </si>
  <si>
    <t>Ricky Meyer</t>
  </si>
  <si>
    <t>Robert Todd</t>
  </si>
  <si>
    <t>lholmes@hotmail.com</t>
  </si>
  <si>
    <t>North Sharonhaven</t>
  </si>
  <si>
    <t>P9476</t>
  </si>
  <si>
    <t>Randall Garcia</t>
  </si>
  <si>
    <t>Stacie Arroyo</t>
  </si>
  <si>
    <t>spencer75@gmail.com</t>
  </si>
  <si>
    <t>001-248-357-1100x40547</t>
  </si>
  <si>
    <t>P6644</t>
  </si>
  <si>
    <t>Justin Graham</t>
  </si>
  <si>
    <t>Christian Wilson</t>
  </si>
  <si>
    <t>stewartbrandon@yahoo.com</t>
  </si>
  <si>
    <t>Sarahland</t>
  </si>
  <si>
    <t>P3102</t>
  </si>
  <si>
    <t>Jeffrey Anderson</t>
  </si>
  <si>
    <t>Brandi Gomez</t>
  </si>
  <si>
    <t>kyletorres@yahoo.com</t>
  </si>
  <si>
    <t>298.884.8850x019</t>
  </si>
  <si>
    <t>Perryberg</t>
  </si>
  <si>
    <t>P3981</t>
  </si>
  <si>
    <t>Kevin Zhang</t>
  </si>
  <si>
    <t>Gary Mclaughlin</t>
  </si>
  <si>
    <t>john15@gmail.com</t>
  </si>
  <si>
    <t>(654)679-9871x214</t>
  </si>
  <si>
    <t>East Hunter</t>
  </si>
  <si>
    <t>P3114</t>
  </si>
  <si>
    <t>Ms. Shelby Daniels</t>
  </si>
  <si>
    <t>Alan Crane</t>
  </si>
  <si>
    <t>dennisgalvan@summers.com</t>
  </si>
  <si>
    <t>514.608.4059</t>
  </si>
  <si>
    <t>Sarahmouth</t>
  </si>
  <si>
    <t>P8088</t>
  </si>
  <si>
    <t>Wanda Johnson</t>
  </si>
  <si>
    <t>Madeline Brooks</t>
  </si>
  <si>
    <t>karenyoung@gmail.com</t>
  </si>
  <si>
    <t>114.161.3792</t>
  </si>
  <si>
    <t>Port Yvonneview</t>
  </si>
  <si>
    <t>Mark Cook</t>
  </si>
  <si>
    <t>Jose Hill</t>
  </si>
  <si>
    <t>hwood@ortiz.com</t>
  </si>
  <si>
    <t>367-217-3000</t>
  </si>
  <si>
    <t>South Jessica</t>
  </si>
  <si>
    <t>P1907</t>
  </si>
  <si>
    <t>Ronald Schmidt</t>
  </si>
  <si>
    <t>Jennifer Alvarez</t>
  </si>
  <si>
    <t>alyssapatrick@hotmail.com</t>
  </si>
  <si>
    <t>154.423.6956x14689</t>
  </si>
  <si>
    <t>South Andrea</t>
  </si>
  <si>
    <t>P3034</t>
  </si>
  <si>
    <t>Larry Reynolds</t>
  </si>
  <si>
    <t>Colleen Lucas</t>
  </si>
  <si>
    <t>hannah44@hotmail.com</t>
  </si>
  <si>
    <t>001-208-518-6159x659</t>
  </si>
  <si>
    <t>New Philip</t>
  </si>
  <si>
    <t>P9488</t>
  </si>
  <si>
    <t>Andrew Moore</t>
  </si>
  <si>
    <t>Robin Ray</t>
  </si>
  <si>
    <t>parksjennifer@yahoo.com</t>
  </si>
  <si>
    <t>647.795.0429x322</t>
  </si>
  <si>
    <t>Danielmouth</t>
  </si>
  <si>
    <t>P3507</t>
  </si>
  <si>
    <t>Christy Higgins DDS</t>
  </si>
  <si>
    <t>Paul Gates</t>
  </si>
  <si>
    <t>xharrison@gmail.com</t>
  </si>
  <si>
    <t>(075)017-2653x64810</t>
  </si>
  <si>
    <t>Madisonshire</t>
  </si>
  <si>
    <t>Todd Quinn</t>
  </si>
  <si>
    <t>Sharon Tran</t>
  </si>
  <si>
    <t>eric17@gmail.com</t>
  </si>
  <si>
    <t>726.402.8817x24245</t>
  </si>
  <si>
    <t>Ryanburgh</t>
  </si>
  <si>
    <t>Elijah Day</t>
  </si>
  <si>
    <t>Nathan Casey</t>
  </si>
  <si>
    <t>vanessa79@graham.com</t>
  </si>
  <si>
    <t>(948)057-8650</t>
  </si>
  <si>
    <t>Port Alexandraville</t>
  </si>
  <si>
    <t>P3653</t>
  </si>
  <si>
    <t>Thomas Bentley</t>
  </si>
  <si>
    <t>Jordan Wright</t>
  </si>
  <si>
    <t>taragood@hotmail.com</t>
  </si>
  <si>
    <t>P6286</t>
  </si>
  <si>
    <t>Kevin Scott</t>
  </si>
  <si>
    <t>Sarah Cunningham</t>
  </si>
  <si>
    <t>traci99@white-reynolds.com</t>
  </si>
  <si>
    <t>North Brenda</t>
  </si>
  <si>
    <t>P4694</t>
  </si>
  <si>
    <t>Sharon Phelps</t>
  </si>
  <si>
    <t>Mrs. Cheryl Perry</t>
  </si>
  <si>
    <t>twilkerson@hotmail.com</t>
  </si>
  <si>
    <t>001-118-306-6964x8532</t>
  </si>
  <si>
    <t>Millerborough</t>
  </si>
  <si>
    <t>P6669</t>
  </si>
  <si>
    <t>Benjamin Johnson</t>
  </si>
  <si>
    <t>Brittany Jones</t>
  </si>
  <si>
    <t>tiffany79@ballard.info</t>
  </si>
  <si>
    <t>(715)969-9356x33347</t>
  </si>
  <si>
    <t>Victorberg</t>
  </si>
  <si>
    <t>P9501</t>
  </si>
  <si>
    <t>Shawn Barton</t>
  </si>
  <si>
    <t>Kevin Phillips</t>
  </si>
  <si>
    <t>james69@gmail.com</t>
  </si>
  <si>
    <t>368-426-0573x04091</t>
  </si>
  <si>
    <t>Rushshire</t>
  </si>
  <si>
    <t>P5653</t>
  </si>
  <si>
    <t>Hannah Bennett</t>
  </si>
  <si>
    <t>Paul Macias</t>
  </si>
  <si>
    <t>emclean@gmail.com</t>
  </si>
  <si>
    <t>630.921.1265x3864</t>
  </si>
  <si>
    <t>South Barbaraborough</t>
  </si>
  <si>
    <t>P2292</t>
  </si>
  <si>
    <t>Ashley Whitaker</t>
  </si>
  <si>
    <t>Debbie Bentley</t>
  </si>
  <si>
    <t>grivera@farrell.net</t>
  </si>
  <si>
    <t>261-351-8230x18848</t>
  </si>
  <si>
    <t>South Tylerport</t>
  </si>
  <si>
    <t>P5105</t>
  </si>
  <si>
    <t>Russell Vaughan</t>
  </si>
  <si>
    <t>Monica Johnson</t>
  </si>
  <si>
    <t>adrian59@rodriguez.com</t>
  </si>
  <si>
    <t>+1-898-653-5630x9734</t>
  </si>
  <si>
    <t>Jonborough</t>
  </si>
  <si>
    <t>P4216</t>
  </si>
  <si>
    <t>Ashley Warner</t>
  </si>
  <si>
    <t>Mr. Michael Brooks</t>
  </si>
  <si>
    <t>garciaandrea@hotmail.com</t>
  </si>
  <si>
    <t>West Ryanshire</t>
  </si>
  <si>
    <t>P5496</t>
  </si>
  <si>
    <t>Julie Mitchell</t>
  </si>
  <si>
    <t>Jonathan Decker</t>
  </si>
  <si>
    <t>dreyes@gmail.com</t>
  </si>
  <si>
    <t>001-281-152-2292x76023</t>
  </si>
  <si>
    <t>Martinport</t>
  </si>
  <si>
    <t>P3050</t>
  </si>
  <si>
    <t>Sandra Bates</t>
  </si>
  <si>
    <t>Brian Phillips</t>
  </si>
  <si>
    <t>tanyaburns@hotmail.com</t>
  </si>
  <si>
    <t>040-277-8930</t>
  </si>
  <si>
    <t>Taylorside</t>
  </si>
  <si>
    <t>Brian Palmer</t>
  </si>
  <si>
    <t>Samantha Ferguson</t>
  </si>
  <si>
    <t>pgarcia@hotmail.com</t>
  </si>
  <si>
    <t>+1-168-594-7540x0031</t>
  </si>
  <si>
    <t>Masonborough</t>
  </si>
  <si>
    <t>P9740</t>
  </si>
  <si>
    <t>Laurie Zamora</t>
  </si>
  <si>
    <t>Ryan Smith</t>
  </si>
  <si>
    <t>vickibray@yahoo.com</t>
  </si>
  <si>
    <t>Dickersonhaven</t>
  </si>
  <si>
    <t>Susan Brown</t>
  </si>
  <si>
    <t>Amanda Tapia</t>
  </si>
  <si>
    <t>darlene42@gmail.com</t>
  </si>
  <si>
    <t>South Anna</t>
  </si>
  <si>
    <t>P9234</t>
  </si>
  <si>
    <t>Christopher Sanchez</t>
  </si>
  <si>
    <t>Luis Washington</t>
  </si>
  <si>
    <t>tanyatran@mason.com</t>
  </si>
  <si>
    <t>778.979.4391x37940</t>
  </si>
  <si>
    <t>Kimberlyton</t>
  </si>
  <si>
    <t>P3762</t>
  </si>
  <si>
    <t>Brandon Thompson</t>
  </si>
  <si>
    <t>Jose Hernandez</t>
  </si>
  <si>
    <t>singletonmatthew@peters-estrada.info</t>
  </si>
  <si>
    <t>001-587-238-1526</t>
  </si>
  <si>
    <t>Margaretland</t>
  </si>
  <si>
    <t>P3526</t>
  </si>
  <si>
    <t>Cody Thompson</t>
  </si>
  <si>
    <t>Keith Vance</t>
  </si>
  <si>
    <t>rebeccaday@gmail.com</t>
  </si>
  <si>
    <t>Walkerland</t>
  </si>
  <si>
    <t>P3804</t>
  </si>
  <si>
    <t>Bryan Barnes</t>
  </si>
  <si>
    <t>Scott Warren</t>
  </si>
  <si>
    <t>millersherry@elliott.org</t>
  </si>
  <si>
    <t>Shannonchester</t>
  </si>
  <si>
    <t>P6531</t>
  </si>
  <si>
    <t>Matthew Tyler MD</t>
  </si>
  <si>
    <t>Chelsea Warren</t>
  </si>
  <si>
    <t>paul00@wood.net</t>
  </si>
  <si>
    <t>229-687-5627x482</t>
  </si>
  <si>
    <t>Teresaborough</t>
  </si>
  <si>
    <t>P1674</t>
  </si>
  <si>
    <t>Katie Fernandez</t>
  </si>
  <si>
    <t>zdavis@ford.com</t>
  </si>
  <si>
    <t>(118)260-5013</t>
  </si>
  <si>
    <t>Lake Donna</t>
  </si>
  <si>
    <t>P1464</t>
  </si>
  <si>
    <t>Paul Hardy</t>
  </si>
  <si>
    <t>Crystal Whitehead</t>
  </si>
  <si>
    <t>jefferyortega@hotmail.com</t>
  </si>
  <si>
    <t>161-048-8817</t>
  </si>
  <si>
    <t>West Tonyaside</t>
  </si>
  <si>
    <t>Susan Holland</t>
  </si>
  <si>
    <t>Kimberly Chan</t>
  </si>
  <si>
    <t>trevorsellers@gmail.com</t>
  </si>
  <si>
    <t>+1-537-823-3313x468</t>
  </si>
  <si>
    <t>New Carlostown</t>
  </si>
  <si>
    <t>Steven Powell</t>
  </si>
  <si>
    <t>Theodore Bowman</t>
  </si>
  <si>
    <t>christopher63@mathis.com</t>
  </si>
  <si>
    <t>+1-578-308-3262x207</t>
  </si>
  <si>
    <t>Lake Thomas</t>
  </si>
  <si>
    <t>P5336</t>
  </si>
  <si>
    <t>Bonnie Smith</t>
  </si>
  <si>
    <t>Jasmine Barber</t>
  </si>
  <si>
    <t>gherrera@fletcher.com</t>
  </si>
  <si>
    <t>+1-944-443-2842x69638</t>
  </si>
  <si>
    <t>Port Tamara</t>
  </si>
  <si>
    <t>P4453</t>
  </si>
  <si>
    <t>Charles Hall</t>
  </si>
  <si>
    <t>Douglas Martin</t>
  </si>
  <si>
    <t>vwilson@yahoo.com</t>
  </si>
  <si>
    <t>001-237-694-4166x07019</t>
  </si>
  <si>
    <t>Caseystad</t>
  </si>
  <si>
    <t>Renee Stanton</t>
  </si>
  <si>
    <t>Jacob Gonzales</t>
  </si>
  <si>
    <t>dramirez@bennett-yang.com</t>
  </si>
  <si>
    <t>633-432-2787</t>
  </si>
  <si>
    <t>Jenniferhaven</t>
  </si>
  <si>
    <t>P1496</t>
  </si>
  <si>
    <t>Ashley Ramos</t>
  </si>
  <si>
    <t>Elijah Perry</t>
  </si>
  <si>
    <t>yanderson@evans.org</t>
  </si>
  <si>
    <t>513-096-3523x814</t>
  </si>
  <si>
    <t>Margarethaven</t>
  </si>
  <si>
    <t>P9159</t>
  </si>
  <si>
    <t>Debra Burnett</t>
  </si>
  <si>
    <t>james84@white-stone.com</t>
  </si>
  <si>
    <t>687.937.9459x8876</t>
  </si>
  <si>
    <t>East Stevenside</t>
  </si>
  <si>
    <t>Candace Rodriguez</t>
  </si>
  <si>
    <t>christensensandra@yahoo.com</t>
  </si>
  <si>
    <t>(461)428-7027x70056</t>
  </si>
  <si>
    <t>Angelafort</t>
  </si>
  <si>
    <t>P5745</t>
  </si>
  <si>
    <t>Paula Wright</t>
  </si>
  <si>
    <t>Ana Ortega</t>
  </si>
  <si>
    <t>melissamacdonald@davis.biz</t>
  </si>
  <si>
    <t>301-802-1732</t>
  </si>
  <si>
    <t>Robinsonview</t>
  </si>
  <si>
    <t>Jennifer Rodriguez</t>
  </si>
  <si>
    <t>Lisa Ramirez</t>
  </si>
  <si>
    <t>youngsharon@griffith.com</t>
  </si>
  <si>
    <t>(955)994-4617x94615</t>
  </si>
  <si>
    <t>New Timothy</t>
  </si>
  <si>
    <t>P8912</t>
  </si>
  <si>
    <t>Jennifer Kim</t>
  </si>
  <si>
    <t>Gregory Bender</t>
  </si>
  <si>
    <t>sara02@gmail.com</t>
  </si>
  <si>
    <t>+1-338-869-1508x73376</t>
  </si>
  <si>
    <t>Emilyhaven</t>
  </si>
  <si>
    <t>Elizabeth Walter</t>
  </si>
  <si>
    <t>Mr. Richard Bennett</t>
  </si>
  <si>
    <t>kimberlybriggs@hotmail.com</t>
  </si>
  <si>
    <t>229.359.7429x5427</t>
  </si>
  <si>
    <t>Cooperburgh</t>
  </si>
  <si>
    <t>Kenneth Robles</t>
  </si>
  <si>
    <t>Stephen Espinoza</t>
  </si>
  <si>
    <t>harrisjose@parker.org</t>
  </si>
  <si>
    <t>414-996-5273x25263</t>
  </si>
  <si>
    <t>Beckerland</t>
  </si>
  <si>
    <t>P5873</t>
  </si>
  <si>
    <t>Claudia Hoffman</t>
  </si>
  <si>
    <t>Dr. Brian Kennedy</t>
  </si>
  <si>
    <t>melissagreen@gmail.com</t>
  </si>
  <si>
    <t>714-065-5878</t>
  </si>
  <si>
    <t>Davidfurt</t>
  </si>
  <si>
    <t>Michael Herman</t>
  </si>
  <si>
    <t>Carol Simpson</t>
  </si>
  <si>
    <t>shelleylopez@gmail.com</t>
  </si>
  <si>
    <t>790-151-0405</t>
  </si>
  <si>
    <t>P2195</t>
  </si>
  <si>
    <t>Brandon Browning</t>
  </si>
  <si>
    <t>Seth Gregory</t>
  </si>
  <si>
    <t>dwayne13@gmail.com</t>
  </si>
  <si>
    <t>340.392.4815</t>
  </si>
  <si>
    <t>Nicholasside</t>
  </si>
  <si>
    <t>P1981</t>
  </si>
  <si>
    <t>Robert Lowery</t>
  </si>
  <si>
    <t>Thomas Phillips</t>
  </si>
  <si>
    <t>seth94@suarez.com</t>
  </si>
  <si>
    <t>292-324-9638</t>
  </si>
  <si>
    <t>Markton</t>
  </si>
  <si>
    <t>P3589</t>
  </si>
  <si>
    <t>Rebecca Wilson</t>
  </si>
  <si>
    <t>Jill Brown</t>
  </si>
  <si>
    <t>myerssteven@jimenez.org</t>
  </si>
  <si>
    <t>026.417.8117x7995</t>
  </si>
  <si>
    <t>North Matthew</t>
  </si>
  <si>
    <t>P8202</t>
  </si>
  <si>
    <t>Thomas Howell</t>
  </si>
  <si>
    <t>Beth Curtis</t>
  </si>
  <si>
    <t>elizabeth22@harris-nelson.com</t>
  </si>
  <si>
    <t>Anthonytown</t>
  </si>
  <si>
    <t>P7809</t>
  </si>
  <si>
    <t>Amanda Martinez</t>
  </si>
  <si>
    <t>Michael Sexton</t>
  </si>
  <si>
    <t>pbauer@cooper.com</t>
  </si>
  <si>
    <t>294-054-3022x064</t>
  </si>
  <si>
    <t>East Rachelland</t>
  </si>
  <si>
    <t>Cheryl Hinton</t>
  </si>
  <si>
    <t>Glenn Jennings</t>
  </si>
  <si>
    <t>preston02@yahoo.com</t>
  </si>
  <si>
    <t>Kathymouth</t>
  </si>
  <si>
    <t>P8609</t>
  </si>
  <si>
    <t>Alicia Patterson</t>
  </si>
  <si>
    <t>Nicholas Lamb</t>
  </si>
  <si>
    <t>jeffreyballard@yahoo.com</t>
  </si>
  <si>
    <t>703-693-0127x58544</t>
  </si>
  <si>
    <t>New Andreahaven</t>
  </si>
  <si>
    <t>P4342</t>
  </si>
  <si>
    <t>Craig Jones</t>
  </si>
  <si>
    <t>Johnny Williams</t>
  </si>
  <si>
    <t>munozdiane@hotmail.com</t>
  </si>
  <si>
    <t>236-712-4998x211</t>
  </si>
  <si>
    <t>South Annville</t>
  </si>
  <si>
    <t>Katherine Walker</t>
  </si>
  <si>
    <t>Joseph Nichols</t>
  </si>
  <si>
    <t>chungclaire@wood.com</t>
  </si>
  <si>
    <t>(698)476-0416</t>
  </si>
  <si>
    <t>East Barbarastad</t>
  </si>
  <si>
    <t>P3353</t>
  </si>
  <si>
    <t>Kristina Gonzales</t>
  </si>
  <si>
    <t>Samuel Mitchell</t>
  </si>
  <si>
    <t>richard95@hotmail.com</t>
  </si>
  <si>
    <t>001-260-611-3434</t>
  </si>
  <si>
    <t>Markfort</t>
  </si>
  <si>
    <t>P6121</t>
  </si>
  <si>
    <t>Adam Banks</t>
  </si>
  <si>
    <t>Henry Jones</t>
  </si>
  <si>
    <t>todd80@gmail.com</t>
  </si>
  <si>
    <t>(172)022-3309x0347</t>
  </si>
  <si>
    <t>North Andrewmouth</t>
  </si>
  <si>
    <t>P6231</t>
  </si>
  <si>
    <t>Ashley Garcia</t>
  </si>
  <si>
    <t>Kevin Short</t>
  </si>
  <si>
    <t>jennifer82@sanchez-mitchell.org</t>
  </si>
  <si>
    <t>837-743-5247</t>
  </si>
  <si>
    <t>Derekstad</t>
  </si>
  <si>
    <t>P6658</t>
  </si>
  <si>
    <t>Erin Nguyen</t>
  </si>
  <si>
    <t>Nicole Fitzgerald</t>
  </si>
  <si>
    <t>kyle62@brown.biz</t>
  </si>
  <si>
    <t>001-611-957-6500x2921</t>
  </si>
  <si>
    <t>Robinport</t>
  </si>
  <si>
    <t>Erica Kelly</t>
  </si>
  <si>
    <t>ayalajason@yahoo.com</t>
  </si>
  <si>
    <t>(217)968-7645x2152</t>
  </si>
  <si>
    <t>North Jason</t>
  </si>
  <si>
    <t>P3142</t>
  </si>
  <si>
    <t>Tracey Thompson</t>
  </si>
  <si>
    <t>Andrea Macias</t>
  </si>
  <si>
    <t>michele49@gmail.com</t>
  </si>
  <si>
    <t>+1-930-018-4603x2269</t>
  </si>
  <si>
    <t>Port Sylvia</t>
  </si>
  <si>
    <t>Kristin Vasquez</t>
  </si>
  <si>
    <t>Joshua Simpson</t>
  </si>
  <si>
    <t>yoderrichard@gmail.com</t>
  </si>
  <si>
    <t>229-213-3005x27098</t>
  </si>
  <si>
    <t>Josehaven</t>
  </si>
  <si>
    <t>P9437</t>
  </si>
  <si>
    <t>Katherine Hamilton</t>
  </si>
  <si>
    <t>Edward Ramirez</t>
  </si>
  <si>
    <t>thomasshelly@hotmail.com</t>
  </si>
  <si>
    <t>Port Eddie</t>
  </si>
  <si>
    <t>P2739</t>
  </si>
  <si>
    <t>Russell Sherman</t>
  </si>
  <si>
    <t>Michael Prince</t>
  </si>
  <si>
    <t>martin03@gonzales.com</t>
  </si>
  <si>
    <t>646.120.2031x9621</t>
  </si>
  <si>
    <t>East Justinfurt</t>
  </si>
  <si>
    <t>P6228</t>
  </si>
  <si>
    <t>Amanda Burnett</t>
  </si>
  <si>
    <t>christinabarker@hernandez.com</t>
  </si>
  <si>
    <t>895.614.0374x01439</t>
  </si>
  <si>
    <t>Angieview</t>
  </si>
  <si>
    <t>P4960</t>
  </si>
  <si>
    <t>Samantha Rios</t>
  </si>
  <si>
    <t>Seth Molina</t>
  </si>
  <si>
    <t>bcox@young.com</t>
  </si>
  <si>
    <t>(750)333-2462x2039</t>
  </si>
  <si>
    <t>New Lucas</t>
  </si>
  <si>
    <t>P8642</t>
  </si>
  <si>
    <t>Richard Wilson</t>
  </si>
  <si>
    <t>Bradley Barnes</t>
  </si>
  <si>
    <t>michelle59@hotmail.com</t>
  </si>
  <si>
    <t>Lake Danieltown</t>
  </si>
  <si>
    <t>P3007</t>
  </si>
  <si>
    <t>Dawn Gonzalez</t>
  </si>
  <si>
    <t>Michael Rice</t>
  </si>
  <si>
    <t>rdickerson@gmail.com</t>
  </si>
  <si>
    <t>(786)560-6186</t>
  </si>
  <si>
    <t>Kevinland</t>
  </si>
  <si>
    <t>P5382</t>
  </si>
  <si>
    <t>Alice Wallace</t>
  </si>
  <si>
    <t>Carolyn Campbell</t>
  </si>
  <si>
    <t>amandalewis@rogers.biz</t>
  </si>
  <si>
    <t>+1-798-801-8637x68635</t>
  </si>
  <si>
    <t>Ramirezburgh</t>
  </si>
  <si>
    <t>P8366</t>
  </si>
  <si>
    <t>Russell Manning</t>
  </si>
  <si>
    <t>Chelsea Tran</t>
  </si>
  <si>
    <t>iacevedo@thomas-robertson.com</t>
  </si>
  <si>
    <t>552.680.2067</t>
  </si>
  <si>
    <t>South Kimberlystad</t>
  </si>
  <si>
    <t>Marilyn Steele</t>
  </si>
  <si>
    <t>Austin Anderson</t>
  </si>
  <si>
    <t>hernandezbenjamin@gmail.com</t>
  </si>
  <si>
    <t>895-959-0655x0635</t>
  </si>
  <si>
    <t>Karaville</t>
  </si>
  <si>
    <t>P3308</t>
  </si>
  <si>
    <t>Jaime Shelton</t>
  </si>
  <si>
    <t>Raymond Bryant</t>
  </si>
  <si>
    <t>victoria32@estrada-valentine.org</t>
  </si>
  <si>
    <t>(702)559-3363x8260</t>
  </si>
  <si>
    <t>New Stephen</t>
  </si>
  <si>
    <t>P2586</t>
  </si>
  <si>
    <t>Michael Ellis</t>
  </si>
  <si>
    <t>Katelyn Bowen</t>
  </si>
  <si>
    <t>timothyreynolds@gmail.com</t>
  </si>
  <si>
    <t>197.299.2549x1668</t>
  </si>
  <si>
    <t>P1829</t>
  </si>
  <si>
    <t>Robert Snow</t>
  </si>
  <si>
    <t>Caitlin Brown</t>
  </si>
  <si>
    <t>amartin@yahoo.com</t>
  </si>
  <si>
    <t>679.644.7638x61139</t>
  </si>
  <si>
    <t>Vasquezmouth</t>
  </si>
  <si>
    <t>P5754</t>
  </si>
  <si>
    <t>Stephanie Osborne</t>
  </si>
  <si>
    <t>Anthony Mejia</t>
  </si>
  <si>
    <t>colebrown@hotmail.com</t>
  </si>
  <si>
    <t>+1-129-640-0471x28281</t>
  </si>
  <si>
    <t>P7293</t>
  </si>
  <si>
    <t>Laura Harper</t>
  </si>
  <si>
    <t>Christina Meyers</t>
  </si>
  <si>
    <t>joshuajohnson@austin.net</t>
  </si>
  <si>
    <t>601.414.3173x6604</t>
  </si>
  <si>
    <t>South Derrick</t>
  </si>
  <si>
    <t>P7850</t>
  </si>
  <si>
    <t>Alisha Williamson</t>
  </si>
  <si>
    <t>Mr. Vincent Harris Jr.</t>
  </si>
  <si>
    <t>ljenkins@logan.info</t>
  </si>
  <si>
    <t>+1-333-074-5934x4347</t>
  </si>
  <si>
    <t>New Lauren</t>
  </si>
  <si>
    <t>P5067</t>
  </si>
  <si>
    <t>Brandon Gilmore</t>
  </si>
  <si>
    <t>Patricia Rowland</t>
  </si>
  <si>
    <t>jacksonsue@costa.com</t>
  </si>
  <si>
    <t>(751)820-3932</t>
  </si>
  <si>
    <t>Lake Josephtown</t>
  </si>
  <si>
    <t>P3616</t>
  </si>
  <si>
    <t>Terry Murray</t>
  </si>
  <si>
    <t>Sarah Garcia</t>
  </si>
  <si>
    <t>timothy90@griffin.com</t>
  </si>
  <si>
    <t>+1-369-730-2611x5716</t>
  </si>
  <si>
    <t>West Joyborough</t>
  </si>
  <si>
    <t>P6364</t>
  </si>
  <si>
    <t>Mark Roberts</t>
  </si>
  <si>
    <t>Michael Austin</t>
  </si>
  <si>
    <t>fernandezamy@greer-nelson.com</t>
  </si>
  <si>
    <t>(285)332-6615</t>
  </si>
  <si>
    <t>West Jacquelineshire</t>
  </si>
  <si>
    <t>P6123</t>
  </si>
  <si>
    <t>Sandy Durham</t>
  </si>
  <si>
    <t>Julia Hogan</t>
  </si>
  <si>
    <t>rollinsdana@barr.com</t>
  </si>
  <si>
    <t>001-094-071-5778</t>
  </si>
  <si>
    <t>P4110</t>
  </si>
  <si>
    <t>Lucas Williams</t>
  </si>
  <si>
    <t>Joseph Faulkner</t>
  </si>
  <si>
    <t>torressharon@jackson-richards.net</t>
  </si>
  <si>
    <t>(897)856-6704x1165</t>
  </si>
  <si>
    <t>South Shane</t>
  </si>
  <si>
    <t>P3610</t>
  </si>
  <si>
    <t>Chelsea Daniel</t>
  </si>
  <si>
    <t>burnsmorgan@strong.biz</t>
  </si>
  <si>
    <t>East Danielbury</t>
  </si>
  <si>
    <t>P9163</t>
  </si>
  <si>
    <t>Amanda Lindsey</t>
  </si>
  <si>
    <t>Matthew Guzman</t>
  </si>
  <si>
    <t>alvarezpaige@james-cook.com</t>
  </si>
  <si>
    <t>993-250-8998x6840</t>
  </si>
  <si>
    <t>Molinatown</t>
  </si>
  <si>
    <t>P9433</t>
  </si>
  <si>
    <t>Christina Johnson</t>
  </si>
  <si>
    <t>Melissa Chambers</t>
  </si>
  <si>
    <t>virginia63@washington-anderson.com</t>
  </si>
  <si>
    <t>656-911-6188</t>
  </si>
  <si>
    <t>West Raymond</t>
  </si>
  <si>
    <t>P8648</t>
  </si>
  <si>
    <t>Edwin Sawyer</t>
  </si>
  <si>
    <t>adam59@barker-acosta.org</t>
  </si>
  <si>
    <t>786.759.3922</t>
  </si>
  <si>
    <t>West Anthony</t>
  </si>
  <si>
    <t>P9171</t>
  </si>
  <si>
    <t>Dorothy Small</t>
  </si>
  <si>
    <t>Melissa Vazquez</t>
  </si>
  <si>
    <t>sharonmiller@hotmail.com</t>
  </si>
  <si>
    <t>North Donald</t>
  </si>
  <si>
    <t>P6055</t>
  </si>
  <si>
    <t>Tammy Harris</t>
  </si>
  <si>
    <t>Ryan Robinson</t>
  </si>
  <si>
    <t>john66@olsen-hamilton.com</t>
  </si>
  <si>
    <t>001-745-753-9617</t>
  </si>
  <si>
    <t>Lake Aaronview</t>
  </si>
  <si>
    <t>P9148</t>
  </si>
  <si>
    <t>Steven Adams</t>
  </si>
  <si>
    <t>Alison Miles</t>
  </si>
  <si>
    <t>woodsjacqueline@gmail.com</t>
  </si>
  <si>
    <t>(055)200-7008x6204</t>
  </si>
  <si>
    <t>Jessicachester</t>
  </si>
  <si>
    <t>P1379</t>
  </si>
  <si>
    <t>Jeffrey Johns</t>
  </si>
  <si>
    <t>Kristen Ramirez</t>
  </si>
  <si>
    <t>williamstammy@diaz-johnson.com</t>
  </si>
  <si>
    <t>(639)908-3268x245</t>
  </si>
  <si>
    <t>South Jeffreyview</t>
  </si>
  <si>
    <t>P2475</t>
  </si>
  <si>
    <t>Rebecca Goodman</t>
  </si>
  <si>
    <t>perkinsjason@hotmail.com</t>
  </si>
  <si>
    <t>384.547.0450x985</t>
  </si>
  <si>
    <t>New Angela</t>
  </si>
  <si>
    <t>P7442</t>
  </si>
  <si>
    <t>Lisa Cantrell</t>
  </si>
  <si>
    <t>Dr. Carrie Mosley</t>
  </si>
  <si>
    <t>awest@johnson.com</t>
  </si>
  <si>
    <t>Conradhaven</t>
  </si>
  <si>
    <t>P9281</t>
  </si>
  <si>
    <t>Steven Kim</t>
  </si>
  <si>
    <t>jackhawkins@douglas.biz</t>
  </si>
  <si>
    <t>(446)961-6611x02065</t>
  </si>
  <si>
    <t>South Ashleymouth</t>
  </si>
  <si>
    <t>Kathy Hansen</t>
  </si>
  <si>
    <t>Rachel Curtis</t>
  </si>
  <si>
    <t>stacy37@yahoo.com</t>
  </si>
  <si>
    <t>(048)509-4083x00003</t>
  </si>
  <si>
    <t>Derekberg</t>
  </si>
  <si>
    <t>P4944</t>
  </si>
  <si>
    <t>David Simpson</t>
  </si>
  <si>
    <t>Jennifer Parrish</t>
  </si>
  <si>
    <t>hebertwilliam@williams-young.com</t>
  </si>
  <si>
    <t>Stacey Lopez</t>
  </si>
  <si>
    <t>Corey Lucas</t>
  </si>
  <si>
    <t>hunterrebekah@gmail.com</t>
  </si>
  <si>
    <t>P6781</t>
  </si>
  <si>
    <t>Tara Chapman</t>
  </si>
  <si>
    <t>Gregory Baker</t>
  </si>
  <si>
    <t>kellystark@allen-montoya.org</t>
  </si>
  <si>
    <t>866-282-7647</t>
  </si>
  <si>
    <t>Michaelside</t>
  </si>
  <si>
    <t>P1797</t>
  </si>
  <si>
    <t>Joseph Tucker</t>
  </si>
  <si>
    <t>Shane Johnson</t>
  </si>
  <si>
    <t>chase19@yahoo.com</t>
  </si>
  <si>
    <t>(098)324-6446x37491</t>
  </si>
  <si>
    <t>East Alejandrafort</t>
  </si>
  <si>
    <t>Patrick Moore</t>
  </si>
  <si>
    <t>Steven Young</t>
  </si>
  <si>
    <t>olivia67@hotmail.com</t>
  </si>
  <si>
    <t>403.077.3625x124</t>
  </si>
  <si>
    <t>Kathleenshire</t>
  </si>
  <si>
    <t>P5609</t>
  </si>
  <si>
    <t>Patricia Johnson</t>
  </si>
  <si>
    <t>David Chavez</t>
  </si>
  <si>
    <t>amandahendricks@gmail.com</t>
  </si>
  <si>
    <t>503-468-0392x4365</t>
  </si>
  <si>
    <t>North Ashleyport</t>
  </si>
  <si>
    <t>P9108</t>
  </si>
  <si>
    <t>Amanda Rangel</t>
  </si>
  <si>
    <t>Linda Hanna</t>
  </si>
  <si>
    <t>lyoung@barnes.com</t>
  </si>
  <si>
    <t>(954)892-8005</t>
  </si>
  <si>
    <t>Richardtown</t>
  </si>
  <si>
    <t>P8710</t>
  </si>
  <si>
    <t>Adriana Sullivan</t>
  </si>
  <si>
    <t>Michael Cameron</t>
  </si>
  <si>
    <t>arogers@hotmail.com</t>
  </si>
  <si>
    <t>001-075-940-3125x032</t>
  </si>
  <si>
    <t>Kevinport</t>
  </si>
  <si>
    <t>Angela Parker</t>
  </si>
  <si>
    <t>Katherine Morse</t>
  </si>
  <si>
    <t>bentonkenneth@jones.com</t>
  </si>
  <si>
    <t>(378)697-1397x03576</t>
  </si>
  <si>
    <t>North Sheena</t>
  </si>
  <si>
    <t>P9793</t>
  </si>
  <si>
    <t>Morgan Thomas</t>
  </si>
  <si>
    <t>John Shields</t>
  </si>
  <si>
    <t>wzamora@hotmail.com</t>
  </si>
  <si>
    <t>+1-940-901-0817x4390</t>
  </si>
  <si>
    <t>P1133</t>
  </si>
  <si>
    <t>Whitney Hamilton</t>
  </si>
  <si>
    <t>Timothy Moore</t>
  </si>
  <si>
    <t>kmorales@hunter-king.com</t>
  </si>
  <si>
    <t>East Dennisfurt</t>
  </si>
  <si>
    <t>P2761</t>
  </si>
  <si>
    <t>Tyler Barnes</t>
  </si>
  <si>
    <t>Savannah Gilmore</t>
  </si>
  <si>
    <t>ycabrera@petty.com</t>
  </si>
  <si>
    <t>788-640-7003</t>
  </si>
  <si>
    <t>Gilbertmouth</t>
  </si>
  <si>
    <t>P8060</t>
  </si>
  <si>
    <t>Susan Hoover</t>
  </si>
  <si>
    <t>Dr. Alexis Steele</t>
  </si>
  <si>
    <t>leachjohnny@dunn.net</t>
  </si>
  <si>
    <t>Sullivanfurt</t>
  </si>
  <si>
    <t>P3194</t>
  </si>
  <si>
    <t>Annette Rice</t>
  </si>
  <si>
    <t>ashley97@hotmail.com</t>
  </si>
  <si>
    <t>001-874-042-8882x5508</t>
  </si>
  <si>
    <t>New Melinda</t>
  </si>
  <si>
    <t>Jennifer Waters</t>
  </si>
  <si>
    <t>Andrea Mills</t>
  </si>
  <si>
    <t>zwatts@hotmail.com</t>
  </si>
  <si>
    <t>560-805-0565</t>
  </si>
  <si>
    <t>Sandersmouth</t>
  </si>
  <si>
    <t>Dana Jones</t>
  </si>
  <si>
    <t>Leonard Mendoza</t>
  </si>
  <si>
    <t>gdavis@lopez.com</t>
  </si>
  <si>
    <t>460-272-8366</t>
  </si>
  <si>
    <t>Reneehaven</t>
  </si>
  <si>
    <t>P7606</t>
  </si>
  <si>
    <t>Steven Ware</t>
  </si>
  <si>
    <t>Tammy Schultz</t>
  </si>
  <si>
    <t>opotter@roberts-gonzalez.info</t>
  </si>
  <si>
    <t>(886)340-8895</t>
  </si>
  <si>
    <t>North Christinaborough</t>
  </si>
  <si>
    <t>P6995</t>
  </si>
  <si>
    <t>Sherri Murphy</t>
  </si>
  <si>
    <t>Erin Ryan</t>
  </si>
  <si>
    <t>mhodges@gmail.com</t>
  </si>
  <si>
    <t>+1-464-076-1697x7842</t>
  </si>
  <si>
    <t>Lake Johnathanmouth</t>
  </si>
  <si>
    <t>P1741</t>
  </si>
  <si>
    <t>Kelsey Love</t>
  </si>
  <si>
    <t>Chase Moss PhD</t>
  </si>
  <si>
    <t>garnerdaniel@gmail.com</t>
  </si>
  <si>
    <t>001-673-471-3356x07109</t>
  </si>
  <si>
    <t>New Sherryland</t>
  </si>
  <si>
    <t>P7563</t>
  </si>
  <si>
    <t>Terri Trujillo</t>
  </si>
  <si>
    <t>Allison Wilson</t>
  </si>
  <si>
    <t>jmcdaniel@miller-hughes.com</t>
  </si>
  <si>
    <t>(452)402-7145x0924</t>
  </si>
  <si>
    <t>West Joy</t>
  </si>
  <si>
    <t>P1838</t>
  </si>
  <si>
    <t>Jennifer Parker</t>
  </si>
  <si>
    <t>Nicole Richards</t>
  </si>
  <si>
    <t>kochvictoria@gmail.com</t>
  </si>
  <si>
    <t>742-561-1056</t>
  </si>
  <si>
    <t>Port Tonyfort</t>
  </si>
  <si>
    <t>P4189</t>
  </si>
  <si>
    <t>Tina Osborne</t>
  </si>
  <si>
    <t>Aimee Johnson</t>
  </si>
  <si>
    <t>ftran@yahoo.com</t>
  </si>
  <si>
    <t>973-587-6015x097</t>
  </si>
  <si>
    <t>East Philliptown</t>
  </si>
  <si>
    <t>P6939</t>
  </si>
  <si>
    <t>Francis Martinez</t>
  </si>
  <si>
    <t>Christina Riggs</t>
  </si>
  <si>
    <t>hhamilton@thomas.net</t>
  </si>
  <si>
    <t>Sylviaborough</t>
  </si>
  <si>
    <t>Jerry Vasquez</t>
  </si>
  <si>
    <t>justincox@gmail.com</t>
  </si>
  <si>
    <t>(664)854-4745</t>
  </si>
  <si>
    <t>North Daniel</t>
  </si>
  <si>
    <t>Katrina Rogers</t>
  </si>
  <si>
    <t>Tara Salazar</t>
  </si>
  <si>
    <t>ywilliams@smith.com</t>
  </si>
  <si>
    <t>Watsonstad</t>
  </si>
  <si>
    <t>P7329</t>
  </si>
  <si>
    <t>Ryan Garcia</t>
  </si>
  <si>
    <t>Jerry Durham</t>
  </si>
  <si>
    <t>barnescarlos@lawson.com</t>
  </si>
  <si>
    <t>(644)611-0086</t>
  </si>
  <si>
    <t>Carrville</t>
  </si>
  <si>
    <t>P9261</t>
  </si>
  <si>
    <t>Jonathan Holder</t>
  </si>
  <si>
    <t>angela54@yahoo.com</t>
  </si>
  <si>
    <t>East Adam</t>
  </si>
  <si>
    <t>P8378</t>
  </si>
  <si>
    <t>Joshua Barton</t>
  </si>
  <si>
    <t>Timothy Taylor</t>
  </si>
  <si>
    <t>brookskimberly@simon-hicks.com</t>
  </si>
  <si>
    <t>(862)078-4555</t>
  </si>
  <si>
    <t>P5582</t>
  </si>
  <si>
    <t>Elizabeth Hunt</t>
  </si>
  <si>
    <t>Scott Crawford</t>
  </si>
  <si>
    <t>hharrison@hotmail.com</t>
  </si>
  <si>
    <t>P2946</t>
  </si>
  <si>
    <t>Gary Fisher</t>
  </si>
  <si>
    <t>Jesse Byrd</t>
  </si>
  <si>
    <t>freemanalisha@hotmail.com</t>
  </si>
  <si>
    <t>P3108</t>
  </si>
  <si>
    <t>Aaron Larson DVM</t>
  </si>
  <si>
    <t>Amanda Knight</t>
  </si>
  <si>
    <t>timothy66@king.net</t>
  </si>
  <si>
    <t>001-664-047-1353x906</t>
  </si>
  <si>
    <t>Sancheztown</t>
  </si>
  <si>
    <t>Randall Campbell</t>
  </si>
  <si>
    <t>jordanbrooke@white.com</t>
  </si>
  <si>
    <t>227-777-7307x09298</t>
  </si>
  <si>
    <t>Jodiborough</t>
  </si>
  <si>
    <t>P7453</t>
  </si>
  <si>
    <t>Ronald Oliver</t>
  </si>
  <si>
    <t>Jeffery Hart</t>
  </si>
  <si>
    <t>(283)946-8609</t>
  </si>
  <si>
    <t>West Traci</t>
  </si>
  <si>
    <t>P7114</t>
  </si>
  <si>
    <t>Susan Robinson</t>
  </si>
  <si>
    <t>Deborah Reid</t>
  </si>
  <si>
    <t>caitlin90@huerta.org</t>
  </si>
  <si>
    <t>001-019-453-5299x53395</t>
  </si>
  <si>
    <t>North Ethan</t>
  </si>
  <si>
    <t>P6555</t>
  </si>
  <si>
    <t>Raymond Braun</t>
  </si>
  <si>
    <t>Eduardo Long</t>
  </si>
  <si>
    <t>qmercado@hotmail.com</t>
  </si>
  <si>
    <t>+1-046-886-2890x50085</t>
  </si>
  <si>
    <t>Vasquezshire</t>
  </si>
  <si>
    <t>P6990</t>
  </si>
  <si>
    <t>Robert Thomas</t>
  </si>
  <si>
    <t>Kathy Hatfield</t>
  </si>
  <si>
    <t>tonyamitchell@gmail.com</t>
  </si>
  <si>
    <t>001-820-507-7455x91467</t>
  </si>
  <si>
    <t>Zamorastad</t>
  </si>
  <si>
    <t>P3363</t>
  </si>
  <si>
    <t>Carol Hernandez DDS</t>
  </si>
  <si>
    <t>Lisa Kelly</t>
  </si>
  <si>
    <t>markmartinez@ellis.com</t>
  </si>
  <si>
    <t>(000)687-6410x738</t>
  </si>
  <si>
    <t>North Kylefort</t>
  </si>
  <si>
    <t>P4261</t>
  </si>
  <si>
    <t>Nicole Terry</t>
  </si>
  <si>
    <t>Antonio Palmer</t>
  </si>
  <si>
    <t>davidwilliams@gmail.com</t>
  </si>
  <si>
    <t>(992)308-4464</t>
  </si>
  <si>
    <t>Lake Jonathanville</t>
  </si>
  <si>
    <t>P9341</t>
  </si>
  <si>
    <t>Michelle Murphy</t>
  </si>
  <si>
    <t>Matthew King</t>
  </si>
  <si>
    <t>ortegakristin@yahoo.com</t>
  </si>
  <si>
    <t>001-764-952-7122x6735</t>
  </si>
  <si>
    <t>New Heatherton</t>
  </si>
  <si>
    <t>P7576</t>
  </si>
  <si>
    <t>Kimberly Mckee</t>
  </si>
  <si>
    <t>Kelly Tucker</t>
  </si>
  <si>
    <t>amber52@harrell-gay.biz</t>
  </si>
  <si>
    <t>564.226.5718</t>
  </si>
  <si>
    <t>North Robertview</t>
  </si>
  <si>
    <t>P9193</t>
  </si>
  <si>
    <t>Dakota Martinez</t>
  </si>
  <si>
    <t>Katrina Fleming</t>
  </si>
  <si>
    <t>benderlori@white.com</t>
  </si>
  <si>
    <t>393.036.0032x344</t>
  </si>
  <si>
    <t>North Melissa</t>
  </si>
  <si>
    <t>Robert Riddle</t>
  </si>
  <si>
    <t>John Gordon</t>
  </si>
  <si>
    <t>gabrielprice@jones-kelly.info</t>
  </si>
  <si>
    <t>+1-538-168-6611x1688</t>
  </si>
  <si>
    <t>Wushire</t>
  </si>
  <si>
    <t>Sean Short</t>
  </si>
  <si>
    <t>Brandon Lewis</t>
  </si>
  <si>
    <t>allisontyler@gmail.com</t>
  </si>
  <si>
    <t>Collinchester</t>
  </si>
  <si>
    <t>P1637</t>
  </si>
  <si>
    <t>Justin Ortiz DDS</t>
  </si>
  <si>
    <t>Franklin Arias</t>
  </si>
  <si>
    <t>mariacole@hotmail.com</t>
  </si>
  <si>
    <t>(556)860-7484</t>
  </si>
  <si>
    <t>Bradville</t>
  </si>
  <si>
    <t>P3245</t>
  </si>
  <si>
    <t>Albert Hall</t>
  </si>
  <si>
    <t>Mindy Martinez</t>
  </si>
  <si>
    <t>timothymayer@bennett-booth.org</t>
  </si>
  <si>
    <t>703.934.1968x0275</t>
  </si>
  <si>
    <t>West Antonio</t>
  </si>
  <si>
    <t>Daniel Rowland</t>
  </si>
  <si>
    <t>Michael Nguyen</t>
  </si>
  <si>
    <t>jeremy85@young.com</t>
  </si>
  <si>
    <t>South Katelynside</t>
  </si>
  <si>
    <t>P8761</t>
  </si>
  <si>
    <t>Cheryl Mitchell</t>
  </si>
  <si>
    <t>Mrs. Patricia Dunlap</t>
  </si>
  <si>
    <t>stevenwall@yahoo.com</t>
  </si>
  <si>
    <t>+1-062-439-2915x8167</t>
  </si>
  <si>
    <t>New Edwin</t>
  </si>
  <si>
    <t>P9508</t>
  </si>
  <si>
    <t>Tony Mcintyre</t>
  </si>
  <si>
    <t>Jennifer Scott</t>
  </si>
  <si>
    <t>bpayne@gmail.com</t>
  </si>
  <si>
    <t>+1-460-268-4765x77820</t>
  </si>
  <si>
    <t>Pricestad</t>
  </si>
  <si>
    <t>P8487</t>
  </si>
  <si>
    <t>Crystal Reynolds</t>
  </si>
  <si>
    <t>michaelmendoza@thompson.info</t>
  </si>
  <si>
    <t>(535)240-6804</t>
  </si>
  <si>
    <t>Michaelberg</t>
  </si>
  <si>
    <t>P3440</t>
  </si>
  <si>
    <t>Adam Cox</t>
  </si>
  <si>
    <t>laurafrank@boyd-gallagher.com</t>
  </si>
  <si>
    <t>Gregoryport</t>
  </si>
  <si>
    <t>P9446</t>
  </si>
  <si>
    <t>Hayley Perkins</t>
  </si>
  <si>
    <t>Lori Murphy</t>
  </si>
  <si>
    <t>lunakristie@mcgee.com</t>
  </si>
  <si>
    <t>(860)945-6763x32098</t>
  </si>
  <si>
    <t>Lake David</t>
  </si>
  <si>
    <t>Patricia Wilson</t>
  </si>
  <si>
    <t>william41@yahoo.com</t>
  </si>
  <si>
    <t>001-458-673-0052x94804</t>
  </si>
  <si>
    <t>Kevintown</t>
  </si>
  <si>
    <t>P6373</t>
  </si>
  <si>
    <t>Terry Roach</t>
  </si>
  <si>
    <t>Dylan Myers</t>
  </si>
  <si>
    <t>thompsonnicholas@hernandez.com</t>
  </si>
  <si>
    <t>(620)573-2159x100</t>
  </si>
  <si>
    <t>Lake Pedroton</t>
  </si>
  <si>
    <t>P6218</t>
  </si>
  <si>
    <t>Kevin Flores</t>
  </si>
  <si>
    <t>Ronald Marks</t>
  </si>
  <si>
    <t>nelsonshelley@yahoo.com</t>
  </si>
  <si>
    <t>875-966-0786x3092</t>
  </si>
  <si>
    <t>Francisco Cochran</t>
  </si>
  <si>
    <t>Rachel Melendez</t>
  </si>
  <si>
    <t>beanjonathan@sellers.info</t>
  </si>
  <si>
    <t>South Christineland</t>
  </si>
  <si>
    <t>P7438</t>
  </si>
  <si>
    <t>Miss Nicole Mcdonald</t>
  </si>
  <si>
    <t>Danielle Calhoun</t>
  </si>
  <si>
    <t>gbennett@hotmail.com</t>
  </si>
  <si>
    <t>208.695.7345</t>
  </si>
  <si>
    <t>Heard Island and McDonald Islands</t>
  </si>
  <si>
    <t>South Chadchester</t>
  </si>
  <si>
    <t>P5902</t>
  </si>
  <si>
    <t>Matthew Bradshaw</t>
  </si>
  <si>
    <t>johnsonashley@hotmail.com</t>
  </si>
  <si>
    <t>953-407-8304x5611</t>
  </si>
  <si>
    <t>West Patriciabury</t>
  </si>
  <si>
    <t>Rachael Johnson</t>
  </si>
  <si>
    <t>Kyle George</t>
  </si>
  <si>
    <t>petersapril@yahoo.com</t>
  </si>
  <si>
    <t>723-346-5150x04623</t>
  </si>
  <si>
    <t>P9311</t>
  </si>
  <si>
    <t>Michelle Swanson</t>
  </si>
  <si>
    <t>Neil Smith</t>
  </si>
  <si>
    <t>trevor42@hotmail.com</t>
  </si>
  <si>
    <t>Lake Tracychester</t>
  </si>
  <si>
    <t>P9351</t>
  </si>
  <si>
    <t>Adrienne Dawson</t>
  </si>
  <si>
    <t>Carolyn Reeves</t>
  </si>
  <si>
    <t>keithmaria@hotmail.com</t>
  </si>
  <si>
    <t>+1-895-662-7361x5891</t>
  </si>
  <si>
    <t>North Heatherfort</t>
  </si>
  <si>
    <t>P9721</t>
  </si>
  <si>
    <t>Margaret Landry</t>
  </si>
  <si>
    <t>Richard Jackson</t>
  </si>
  <si>
    <t>relliott@wallace-solis.com</t>
  </si>
  <si>
    <t>347-293-4948</t>
  </si>
  <si>
    <t>Lake Courtney</t>
  </si>
  <si>
    <t>P9025</t>
  </si>
  <si>
    <t>Christopher Hughes</t>
  </si>
  <si>
    <t>Michael Smith</t>
  </si>
  <si>
    <t>kelsey41@hotmail.com</t>
  </si>
  <si>
    <t>844-879-7869x84926</t>
  </si>
  <si>
    <t>Gabrielleburgh</t>
  </si>
  <si>
    <t>P5911</t>
  </si>
  <si>
    <t>Christopher Espinoza</t>
  </si>
  <si>
    <t>Terri Roach</t>
  </si>
  <si>
    <t>ashleysmith@gmail.com</t>
  </si>
  <si>
    <t>313.872.2098</t>
  </si>
  <si>
    <t>P8780</t>
  </si>
  <si>
    <t>Brendan White</t>
  </si>
  <si>
    <t>Tony Brown</t>
  </si>
  <si>
    <t>hilldawn@cook.com</t>
  </si>
  <si>
    <t>659.172.6830x895</t>
  </si>
  <si>
    <t>Port Robertton</t>
  </si>
  <si>
    <t>P1272</t>
  </si>
  <si>
    <t>Jacob Beltran</t>
  </si>
  <si>
    <t>Katherine Wagner</t>
  </si>
  <si>
    <t>claudiacox@alvarez.com</t>
  </si>
  <si>
    <t>742.567.2524</t>
  </si>
  <si>
    <t>North Nicholas</t>
  </si>
  <si>
    <t>P7035</t>
  </si>
  <si>
    <t>Brandi Whitehead</t>
  </si>
  <si>
    <t>Howard Johnson</t>
  </si>
  <si>
    <t>bellcassie@yahoo.com</t>
  </si>
  <si>
    <t>297-855-8163</t>
  </si>
  <si>
    <t>East Tinaland</t>
  </si>
  <si>
    <t>P6427</t>
  </si>
  <si>
    <t>Anthony Rogers</t>
  </si>
  <si>
    <t>William Reynolds</t>
  </si>
  <si>
    <t>smithlisa@hotmail.com</t>
  </si>
  <si>
    <t>(900)934-0229x5767</t>
  </si>
  <si>
    <t>Millerberg</t>
  </si>
  <si>
    <t>P2795</t>
  </si>
  <si>
    <t>Elizabeth Owen</t>
  </si>
  <si>
    <t>Keith Simmons</t>
  </si>
  <si>
    <t>nathan09@hotmail.com</t>
  </si>
  <si>
    <t>194.533.7199x10973</t>
  </si>
  <si>
    <t>Arellanomouth</t>
  </si>
  <si>
    <t>P7824</t>
  </si>
  <si>
    <t>Christie Barnes</t>
  </si>
  <si>
    <t>Timothy Little</t>
  </si>
  <si>
    <t>gsmith@ramirez.com</t>
  </si>
  <si>
    <t>+1-712-550-9975x036</t>
  </si>
  <si>
    <t>East Angela</t>
  </si>
  <si>
    <t>P6040</t>
  </si>
  <si>
    <t>Tyler Sanders</t>
  </si>
  <si>
    <t>Heather Henson</t>
  </si>
  <si>
    <t>tanya89@yahoo.com</t>
  </si>
  <si>
    <t>643-381-0209</t>
  </si>
  <si>
    <t>North Ericmouth</t>
  </si>
  <si>
    <t>Kristin Gamble</t>
  </si>
  <si>
    <t>Lauren Paul</t>
  </si>
  <si>
    <t>rjones@gmail.com</t>
  </si>
  <si>
    <t>264-891-8865</t>
  </si>
  <si>
    <t>East Erik</t>
  </si>
  <si>
    <t>P8775</t>
  </si>
  <si>
    <t>Anthony Oconnell</t>
  </si>
  <si>
    <t>Ricardo Anderson</t>
  </si>
  <si>
    <t>steven05@horton-smith.net</t>
  </si>
  <si>
    <t>(822)709-9850</t>
  </si>
  <si>
    <t>North Patrick</t>
  </si>
  <si>
    <t>P5350</t>
  </si>
  <si>
    <t>Tiffany Bishop</t>
  </si>
  <si>
    <t>Tamara Juarez</t>
  </si>
  <si>
    <t>ryanwilson@gmail.com</t>
  </si>
  <si>
    <t>(116)815-0292x248</t>
  </si>
  <si>
    <t>South Williamtown</t>
  </si>
  <si>
    <t>Jesse Mitchell</t>
  </si>
  <si>
    <t>Kimberly Blake</t>
  </si>
  <si>
    <t>thomasbonilla@brown-robinson.net</t>
  </si>
  <si>
    <t>001-067-756-2197</t>
  </si>
  <si>
    <t>Nancyburgh</t>
  </si>
  <si>
    <t>Corey Brown</t>
  </si>
  <si>
    <t>Anna Galvan</t>
  </si>
  <si>
    <t>austinkeith@gmail.com</t>
  </si>
  <si>
    <t>+1-618-599-9496x894</t>
  </si>
  <si>
    <t>Carolynstad</t>
  </si>
  <si>
    <t>P8871</t>
  </si>
  <si>
    <t>Jennifer Hill</t>
  </si>
  <si>
    <t>Katie Soto</t>
  </si>
  <si>
    <t>jacksonjill@hotmail.com</t>
  </si>
  <si>
    <t>(095)011-7203x39317</t>
  </si>
  <si>
    <t>Stevenstad</t>
  </si>
  <si>
    <t>P3793</t>
  </si>
  <si>
    <t>Stephanie Davis</t>
  </si>
  <si>
    <t>Rachel Cunningham</t>
  </si>
  <si>
    <t>hickmanjason@hotmail.com</t>
  </si>
  <si>
    <t>156.391.2730x3104</t>
  </si>
  <si>
    <t>East Elizabeth</t>
  </si>
  <si>
    <t>P9589</t>
  </si>
  <si>
    <t>Krystal Werner</t>
  </si>
  <si>
    <t>walljames@frey.info</t>
  </si>
  <si>
    <t>734-695-8984</t>
  </si>
  <si>
    <t>South Stevenview</t>
  </si>
  <si>
    <t>Frances Martinez</t>
  </si>
  <si>
    <t>Amber Ingram</t>
  </si>
  <si>
    <t>dustinbuchanan@wilson.com</t>
  </si>
  <si>
    <t>+1-712-903-2800x37768</t>
  </si>
  <si>
    <t>Snyderstad</t>
  </si>
  <si>
    <t>P3421</t>
  </si>
  <si>
    <t>Mr. Timothy Roberts</t>
  </si>
  <si>
    <t>Kayla Chavez</t>
  </si>
  <si>
    <t>hunterpamela@gmail.com</t>
  </si>
  <si>
    <t>001-573-286-3542x679</t>
  </si>
  <si>
    <t>Schmittbury</t>
  </si>
  <si>
    <t>P4968</t>
  </si>
  <si>
    <t>Christine Booker</t>
  </si>
  <si>
    <t>webbjulie@yahoo.com</t>
  </si>
  <si>
    <t>947.068.1041x775</t>
  </si>
  <si>
    <t>East Joseph</t>
  </si>
  <si>
    <t>P1517</t>
  </si>
  <si>
    <t>Matthew Hurst</t>
  </si>
  <si>
    <t>Lisa Fisher</t>
  </si>
  <si>
    <t>carriehines@williams-miller.org</t>
  </si>
  <si>
    <t>P2800</t>
  </si>
  <si>
    <t>Anne Aguirre</t>
  </si>
  <si>
    <t>Jennifer Erickson</t>
  </si>
  <si>
    <t>stanleyperez@hotmail.com</t>
  </si>
  <si>
    <t>514.696.2729</t>
  </si>
  <si>
    <t>Hansentown</t>
  </si>
  <si>
    <t>P4125</t>
  </si>
  <si>
    <t>Christian Henderson</t>
  </si>
  <si>
    <t>Joshua Vazquez</t>
  </si>
  <si>
    <t>chris94@hotmail.com</t>
  </si>
  <si>
    <t>181-716-9278x3328</t>
  </si>
  <si>
    <t>Matthewsland</t>
  </si>
  <si>
    <t>P1310</t>
  </si>
  <si>
    <t>Mrs. Teresa Berry</t>
  </si>
  <si>
    <t>Michael Boyd</t>
  </si>
  <si>
    <t>anthony39@cervantes.com</t>
  </si>
  <si>
    <t>(824)881-2169x625</t>
  </si>
  <si>
    <t>Port Scottmouth</t>
  </si>
  <si>
    <t>P8225</t>
  </si>
  <si>
    <t>Michael Wall</t>
  </si>
  <si>
    <t>Savannah Powell</t>
  </si>
  <si>
    <t>margaret75@gmail.com</t>
  </si>
  <si>
    <t>001-945-278-0664x632</t>
  </si>
  <si>
    <t>Briannaport</t>
  </si>
  <si>
    <t>Amber West</t>
  </si>
  <si>
    <t>Heather Lloyd</t>
  </si>
  <si>
    <t>heathpamela@christian-miles.com</t>
  </si>
  <si>
    <t>(219)080-9563x179</t>
  </si>
  <si>
    <t>Hernandezland</t>
  </si>
  <si>
    <t>P7861</t>
  </si>
  <si>
    <t>Holly Mcguire</t>
  </si>
  <si>
    <t>Mrs. Christina Frazier PhD</t>
  </si>
  <si>
    <t>kristina83@hotmail.com</t>
  </si>
  <si>
    <t>+1-822-587-0501x61578</t>
  </si>
  <si>
    <t>Valeriefurt</t>
  </si>
  <si>
    <t>P3481</t>
  </si>
  <si>
    <t>Rebecca Gonzalez</t>
  </si>
  <si>
    <t>Reginald Gonzalez</t>
  </si>
  <si>
    <t>valerierodriguez@trevino.com</t>
  </si>
  <si>
    <t>001-684-813-4517x7574</t>
  </si>
  <si>
    <t>Kempberg</t>
  </si>
  <si>
    <t>P7765</t>
  </si>
  <si>
    <t>Lisa Le</t>
  </si>
  <si>
    <t>Christine Schwartz</t>
  </si>
  <si>
    <t>nedwards@berry.net</t>
  </si>
  <si>
    <t>(587)247-3068x61401</t>
  </si>
  <si>
    <t>Robertport</t>
  </si>
  <si>
    <t>P4340</t>
  </si>
  <si>
    <t>Sandy Robbins</t>
  </si>
  <si>
    <t>John Mueller</t>
  </si>
  <si>
    <t>christine49@yahoo.com</t>
  </si>
  <si>
    <t>New Amy</t>
  </si>
  <si>
    <t>P7723</t>
  </si>
  <si>
    <t>Michelle Simon</t>
  </si>
  <si>
    <t>Christian Murphy</t>
  </si>
  <si>
    <t>jleblanc@todd.com</t>
  </si>
  <si>
    <t>+1-454-686-7940x614</t>
  </si>
  <si>
    <t>Stevenmouth</t>
  </si>
  <si>
    <t>Alicia Davenport</t>
  </si>
  <si>
    <t>Elizabeth Poole</t>
  </si>
  <si>
    <t>dicksonhenry@gmail.com</t>
  </si>
  <si>
    <t>001-433-448-7123x35492</t>
  </si>
  <si>
    <t>Port Nicoleport</t>
  </si>
  <si>
    <t>P8726</t>
  </si>
  <si>
    <t>Mr. James Becker II</t>
  </si>
  <si>
    <t>Meghan Leonard</t>
  </si>
  <si>
    <t>ohill@yahoo.com</t>
  </si>
  <si>
    <t>134-210-0206</t>
  </si>
  <si>
    <t>Brownport</t>
  </si>
  <si>
    <t>Alexander Richardson</t>
  </si>
  <si>
    <t>Justin Melendez</t>
  </si>
  <si>
    <t>pduncan@hotmail.com</t>
  </si>
  <si>
    <t>(680)026-6750x2969</t>
  </si>
  <si>
    <t>Millsburgh</t>
  </si>
  <si>
    <t>P3262</t>
  </si>
  <si>
    <t>Nicholas Patton</t>
  </si>
  <si>
    <t>John Hines</t>
  </si>
  <si>
    <t>qwagner@gill.org</t>
  </si>
  <si>
    <t>(075)415-1405</t>
  </si>
  <si>
    <t>East Briana</t>
  </si>
  <si>
    <t>P9498</t>
  </si>
  <si>
    <t>Meghan Bush</t>
  </si>
  <si>
    <t>Allen Jones</t>
  </si>
  <si>
    <t>qtaylor@yahoo.com</t>
  </si>
  <si>
    <t>945-565-2046x76017</t>
  </si>
  <si>
    <t>West Cherylmouth</t>
  </si>
  <si>
    <t>P4397</t>
  </si>
  <si>
    <t>Tina Molina</t>
  </si>
  <si>
    <t>Johnny Noble</t>
  </si>
  <si>
    <t>garnermadison@gmail.com</t>
  </si>
  <si>
    <t>001-694-399-4661</t>
  </si>
  <si>
    <t>Shannontown</t>
  </si>
  <si>
    <t>Barbara Campbell</t>
  </si>
  <si>
    <t>Sharon Lewis</t>
  </si>
  <si>
    <t>garciadawn@hines.com</t>
  </si>
  <si>
    <t>497-595-3448</t>
  </si>
  <si>
    <t>P8837</t>
  </si>
  <si>
    <t>Whitney Foster</t>
  </si>
  <si>
    <t>Shane Coleman</t>
  </si>
  <si>
    <t>fitzgeraldmark@torres.com</t>
  </si>
  <si>
    <t>+1-719-052-2604x3270</t>
  </si>
  <si>
    <t>Stephaniefort</t>
  </si>
  <si>
    <t>P9609</t>
  </si>
  <si>
    <t>Trevor Vega</t>
  </si>
  <si>
    <t>Claudia Lopez</t>
  </si>
  <si>
    <t>rothjacob@thornton.com</t>
  </si>
  <si>
    <t>520.330.1923x4151</t>
  </si>
  <si>
    <t>New Johnshire</t>
  </si>
  <si>
    <t>P7173</t>
  </si>
  <si>
    <t>Joseph Moran</t>
  </si>
  <si>
    <t>Joseph Bell</t>
  </si>
  <si>
    <t>bfinley@hotmail.com</t>
  </si>
  <si>
    <t>(526)714-6458x188</t>
  </si>
  <si>
    <t>East Christian</t>
  </si>
  <si>
    <t>P6140</t>
  </si>
  <si>
    <t>Nicholas Johnson</t>
  </si>
  <si>
    <t>Sarah Dodson</t>
  </si>
  <si>
    <t>ckelly@hotmail.com</t>
  </si>
  <si>
    <t>(094)514-0339</t>
  </si>
  <si>
    <t>Deborahton</t>
  </si>
  <si>
    <t>P3837</t>
  </si>
  <si>
    <t>Brian Peterson</t>
  </si>
  <si>
    <t>Jillian Ibarra</t>
  </si>
  <si>
    <t>qdavis@gregory.com</t>
  </si>
  <si>
    <t>West Shari</t>
  </si>
  <si>
    <t>P8531</t>
  </si>
  <si>
    <t>Miranda Rodriguez</t>
  </si>
  <si>
    <t>Victoria Munoz</t>
  </si>
  <si>
    <t>adamsamy@hotmail.com</t>
  </si>
  <si>
    <t>040-988-5480</t>
  </si>
  <si>
    <t>Lake Kim</t>
  </si>
  <si>
    <t>P9734</t>
  </si>
  <si>
    <t>Jennifer Mata</t>
  </si>
  <si>
    <t>adrianwillis@duran-jennings.com</t>
  </si>
  <si>
    <t>New Kathleenchester</t>
  </si>
  <si>
    <t>P6608</t>
  </si>
  <si>
    <t>Charles Kim</t>
  </si>
  <si>
    <t>Aaron Santiago</t>
  </si>
  <si>
    <t>jwatkins@hotmail.com</t>
  </si>
  <si>
    <t>Marystad</t>
  </si>
  <si>
    <t>P9950</t>
  </si>
  <si>
    <t>Kayla Strong</t>
  </si>
  <si>
    <t>Mrs. Lindsey Grant</t>
  </si>
  <si>
    <t>janet01@elliott.com</t>
  </si>
  <si>
    <t>001-462-763-1670x693</t>
  </si>
  <si>
    <t>Andrew Lane</t>
  </si>
  <si>
    <t>Victoria Wagner</t>
  </si>
  <si>
    <t>norma15@yahoo.com</t>
  </si>
  <si>
    <t>+1-600-479-5510x72469</t>
  </si>
  <si>
    <t>North Charlesview</t>
  </si>
  <si>
    <t>P5331</t>
  </si>
  <si>
    <t>Brian Brewer</t>
  </si>
  <si>
    <t>lammary@gmail.com</t>
  </si>
  <si>
    <t>917.765.1417</t>
  </si>
  <si>
    <t>Rowlandton</t>
  </si>
  <si>
    <t>P8932</t>
  </si>
  <si>
    <t>Edward Cox</t>
  </si>
  <si>
    <t>Katherine Schaefer</t>
  </si>
  <si>
    <t>sheriday@massey.com</t>
  </si>
  <si>
    <t>+1-621-980-3354x9648</t>
  </si>
  <si>
    <t>Myersmouth</t>
  </si>
  <si>
    <t>Kari Wang</t>
  </si>
  <si>
    <t>Anne Morrison</t>
  </si>
  <si>
    <t>anthony65@hotmail.com</t>
  </si>
  <si>
    <t>North Kevinton</t>
  </si>
  <si>
    <t>P5038</t>
  </si>
  <si>
    <t>Lisa Mcpherson</t>
  </si>
  <si>
    <t>Laura Summers</t>
  </si>
  <si>
    <t>adriannicholson@hotmail.com</t>
  </si>
  <si>
    <t>351.019.0510x183</t>
  </si>
  <si>
    <t>Howellville</t>
  </si>
  <si>
    <t>P5571</t>
  </si>
  <si>
    <t>Katherine Parsons</t>
  </si>
  <si>
    <t>trhodes@yahoo.com</t>
  </si>
  <si>
    <t>+1-555-643-1946x336</t>
  </si>
  <si>
    <t>Lake Mariah</t>
  </si>
  <si>
    <t>P5890</t>
  </si>
  <si>
    <t>Jennifer Rose</t>
  </si>
  <si>
    <t>Kristina Morris</t>
  </si>
  <si>
    <t>zacharyreese@adams-coleman.com</t>
  </si>
  <si>
    <t>Garzaview</t>
  </si>
  <si>
    <t>P4684</t>
  </si>
  <si>
    <t>Erin Nichols</t>
  </si>
  <si>
    <t>Samantha Cole</t>
  </si>
  <si>
    <t>vholt@mcintyre.com</t>
  </si>
  <si>
    <t>(305)689-5040x40111</t>
  </si>
  <si>
    <t>South Joshuaburgh</t>
  </si>
  <si>
    <t>P5876</t>
  </si>
  <si>
    <t>Daniel Lloyd</t>
  </si>
  <si>
    <t>Dennis Campbell</t>
  </si>
  <si>
    <t>williamsjacob@ruiz-rodriguez.com</t>
  </si>
  <si>
    <t>New Kelly</t>
  </si>
  <si>
    <t>P5735</t>
  </si>
  <si>
    <t>Justin Rice</t>
  </si>
  <si>
    <t>James Lewis</t>
  </si>
  <si>
    <t>james56@rocha.com</t>
  </si>
  <si>
    <t>437.070.9024</t>
  </si>
  <si>
    <t>P4396</t>
  </si>
  <si>
    <t>Jennifer Becker</t>
  </si>
  <si>
    <t>Megan Garza</t>
  </si>
  <si>
    <t>jennifer27@yahoo.com</t>
  </si>
  <si>
    <t>070.037.1297</t>
  </si>
  <si>
    <t>Dominguezfurt</t>
  </si>
  <si>
    <t>P9011</t>
  </si>
  <si>
    <t>Alexandra Larson</t>
  </si>
  <si>
    <t>Brittney Rogers</t>
  </si>
  <si>
    <t>marybaker@parsons-sampson.com</t>
  </si>
  <si>
    <t>(287)857-6022</t>
  </si>
  <si>
    <t>West Jamesland</t>
  </si>
  <si>
    <t>Kelsey Wilson</t>
  </si>
  <si>
    <t>Julie Perry</t>
  </si>
  <si>
    <t>mcmillanshannon@yahoo.com</t>
  </si>
  <si>
    <t>(775)708-4870x34096</t>
  </si>
  <si>
    <t>Natashatown</t>
  </si>
  <si>
    <t>P8861</t>
  </si>
  <si>
    <t>Lisa Allison</t>
  </si>
  <si>
    <t>Brenda Moore</t>
  </si>
  <si>
    <t>martinezrebecca@bennett-harris.net</t>
  </si>
  <si>
    <t>001-675-178-9383x130</t>
  </si>
  <si>
    <t>Whiteborough</t>
  </si>
  <si>
    <t>P6714</t>
  </si>
  <si>
    <t>Jennifer Aguilar</t>
  </si>
  <si>
    <t>Samuel Turner</t>
  </si>
  <si>
    <t>lauramorris@hotmail.com</t>
  </si>
  <si>
    <t>289-087-3218x1721</t>
  </si>
  <si>
    <t>Whitechester</t>
  </si>
  <si>
    <t>P5480</t>
  </si>
  <si>
    <t>Victor Dominguez</t>
  </si>
  <si>
    <t>susan70@yahoo.com</t>
  </si>
  <si>
    <t>(900)459-0771x02156</t>
  </si>
  <si>
    <t>South Samantha</t>
  </si>
  <si>
    <t>P5715</t>
  </si>
  <si>
    <t>Francisco Lopez</t>
  </si>
  <si>
    <t>Brian Wilson</t>
  </si>
  <si>
    <t>blake33@gmail.com</t>
  </si>
  <si>
    <t>+1-671-316-3801x035</t>
  </si>
  <si>
    <t>Sarahaven</t>
  </si>
  <si>
    <t>Sara Castaneda</t>
  </si>
  <si>
    <t>Kevin Knox</t>
  </si>
  <si>
    <t>emilydavenport@parker-zamora.com</t>
  </si>
  <si>
    <t>913.385.2355x228</t>
  </si>
  <si>
    <t>North Michelle</t>
  </si>
  <si>
    <t>P9899</t>
  </si>
  <si>
    <t>Laura Wilson</t>
  </si>
  <si>
    <t>Amanda Cruz</t>
  </si>
  <si>
    <t>arice@yahoo.com</t>
  </si>
  <si>
    <t>+1-950-597-4742x6429</t>
  </si>
  <si>
    <t>East Kellieport</t>
  </si>
  <si>
    <t>P7220</t>
  </si>
  <si>
    <t>Randy Smith</t>
  </si>
  <si>
    <t>Christine Deleon</t>
  </si>
  <si>
    <t>michelle99@hotmail.com</t>
  </si>
  <si>
    <t>+1-783-426-2058x10914</t>
  </si>
  <si>
    <t>Barbarachester</t>
  </si>
  <si>
    <t>Kara Cross</t>
  </si>
  <si>
    <t>Alison Flores</t>
  </si>
  <si>
    <t>pestes@price.com</t>
  </si>
  <si>
    <t>+1-259-532-7670x062</t>
  </si>
  <si>
    <t>Whiteview</t>
  </si>
  <si>
    <t>Jessica Kemp</t>
  </si>
  <si>
    <t>Hector Rodriguez</t>
  </si>
  <si>
    <t>nicholas29@guzman.net</t>
  </si>
  <si>
    <t>+1-160-439-7866x5843</t>
  </si>
  <si>
    <t>Howemouth</t>
  </si>
  <si>
    <t>Tiffany Allen</t>
  </si>
  <si>
    <t>Rachel Bush</t>
  </si>
  <si>
    <t>trevinoryan@cantrell-dominguez.net</t>
  </si>
  <si>
    <t>254.912.0542x9723</t>
  </si>
  <si>
    <t>Gordonberg</t>
  </si>
  <si>
    <t>P5758</t>
  </si>
  <si>
    <t>Kayla Lloyd</t>
  </si>
  <si>
    <t>Daniel Stuart</t>
  </si>
  <si>
    <t>brocha@hill-owens.org</t>
  </si>
  <si>
    <t>676.102.2353x652</t>
  </si>
  <si>
    <t>Christinebury</t>
  </si>
  <si>
    <t>P1689</t>
  </si>
  <si>
    <t>Brian Armstrong</t>
  </si>
  <si>
    <t>Michael Maldonado</t>
  </si>
  <si>
    <t>austinvasquez@nguyen.com</t>
  </si>
  <si>
    <t>+1-357-671-4246x35140</t>
  </si>
  <si>
    <t>Randallville</t>
  </si>
  <si>
    <t>Kathy Benson</t>
  </si>
  <si>
    <t>Shirley Martin</t>
  </si>
  <si>
    <t>gregorydavis@lopez.com</t>
  </si>
  <si>
    <t>117.918.3372x540</t>
  </si>
  <si>
    <t>Davidtown</t>
  </si>
  <si>
    <t>P2294</t>
  </si>
  <si>
    <t>Tara Conner</t>
  </si>
  <si>
    <t>Hayley Nelson</t>
  </si>
  <si>
    <t>amanda55@gmail.com</t>
  </si>
  <si>
    <t>156-896-7434x406</t>
  </si>
  <si>
    <t>Caitlinstad</t>
  </si>
  <si>
    <t>P6674</t>
  </si>
  <si>
    <t>Jonathan Peters</t>
  </si>
  <si>
    <t>Lauren Thornton</t>
  </si>
  <si>
    <t>jill08@garcia.net</t>
  </si>
  <si>
    <t>342-768-5539</t>
  </si>
  <si>
    <t>Milesport</t>
  </si>
  <si>
    <t>P8247</t>
  </si>
  <si>
    <t>Jason Gomez</t>
  </si>
  <si>
    <t>Lisa Long</t>
  </si>
  <si>
    <t>molly06@castaneda-lawson.com</t>
  </si>
  <si>
    <t>275.915.1257x5255</t>
  </si>
  <si>
    <t>P5201</t>
  </si>
  <si>
    <t>Gregory Douglas</t>
  </si>
  <si>
    <t>Paul Baker</t>
  </si>
  <si>
    <t>briannagreen@jennings.info</t>
  </si>
  <si>
    <t>443.777.5586x385</t>
  </si>
  <si>
    <t>Danielleberg</t>
  </si>
  <si>
    <t>P8849</t>
  </si>
  <si>
    <t>John Graham</t>
  </si>
  <si>
    <t>Roberta Reid</t>
  </si>
  <si>
    <t>stacy82@mann.com</t>
  </si>
  <si>
    <t>071-594-4855</t>
  </si>
  <si>
    <t>New Sheilaview</t>
  </si>
  <si>
    <t>Joshua Fowler</t>
  </si>
  <si>
    <t>Andrea King</t>
  </si>
  <si>
    <t>timothyortiz@bender.org</t>
  </si>
  <si>
    <t>936.220.3345</t>
  </si>
  <si>
    <t>P4310</t>
  </si>
  <si>
    <t>Amber Alvarez</t>
  </si>
  <si>
    <t>Jesse Weiss</t>
  </si>
  <si>
    <t>gonzaleztammy@gomez-brown.biz</t>
  </si>
  <si>
    <t>001-390-981-9139x448</t>
  </si>
  <si>
    <t>Phillipston</t>
  </si>
  <si>
    <t>Kelsey Norris</t>
  </si>
  <si>
    <t>kware@lawrence.com</t>
  </si>
  <si>
    <t>961.473.9322x19567</t>
  </si>
  <si>
    <t>P5442</t>
  </si>
  <si>
    <t>Joseph Green</t>
  </si>
  <si>
    <t>Thomas Elliott</t>
  </si>
  <si>
    <t>larry03@gmail.com</t>
  </si>
  <si>
    <t>+1-841-101-3837x367</t>
  </si>
  <si>
    <t>South Barbaraland</t>
  </si>
  <si>
    <t>P5450</t>
  </si>
  <si>
    <t>Linda Berry</t>
  </si>
  <si>
    <t>Erin Jackson</t>
  </si>
  <si>
    <t>zglenn@patel.com</t>
  </si>
  <si>
    <t>South Lisa</t>
  </si>
  <si>
    <t>P3249</t>
  </si>
  <si>
    <t>Joanna Gonzales</t>
  </si>
  <si>
    <t>brianjames@yahoo.com</t>
  </si>
  <si>
    <t>001-338-740-3004x11798</t>
  </si>
  <si>
    <t>Martinborough</t>
  </si>
  <si>
    <t>P2789</t>
  </si>
  <si>
    <t>Carla Ramirez</t>
  </si>
  <si>
    <t>Jonathan Smith</t>
  </si>
  <si>
    <t>joelschneider@mills.biz</t>
  </si>
  <si>
    <t>584.704.8877x5461</t>
  </si>
  <si>
    <t>Smithborough</t>
  </si>
  <si>
    <t>Paula Fitzgerald</t>
  </si>
  <si>
    <t>Justin Hoover</t>
  </si>
  <si>
    <t>maddenarthur@villanueva.biz</t>
  </si>
  <si>
    <t>646.156.9987x641</t>
  </si>
  <si>
    <t>Tammyfort</t>
  </si>
  <si>
    <t>P4972</t>
  </si>
  <si>
    <t>Cheryl Henry</t>
  </si>
  <si>
    <t>Heather Munoz</t>
  </si>
  <si>
    <t>martinezcheryl@yahoo.com</t>
  </si>
  <si>
    <t>434.343.5613x40687</t>
  </si>
  <si>
    <t>Port Nancy</t>
  </si>
  <si>
    <t>P1831</t>
  </si>
  <si>
    <t>Derek Campbell</t>
  </si>
  <si>
    <t>Courtney Lee</t>
  </si>
  <si>
    <t>blee@garcia-norris.net</t>
  </si>
  <si>
    <t>(651)530-1835x6157</t>
  </si>
  <si>
    <t>Port Carly</t>
  </si>
  <si>
    <t>P9700</t>
  </si>
  <si>
    <t>Lindsey Blanchard</t>
  </si>
  <si>
    <t>Maureen Mueller</t>
  </si>
  <si>
    <t>murraysarah@simmons.com</t>
  </si>
  <si>
    <t>835-781-6522x446</t>
  </si>
  <si>
    <t>West Kevin</t>
  </si>
  <si>
    <t>Scott Wang</t>
  </si>
  <si>
    <t>zanderson@yahoo.com</t>
  </si>
  <si>
    <t>480-022-5887x728</t>
  </si>
  <si>
    <t>Joseph Wilson</t>
  </si>
  <si>
    <t>Joshua Davenport</t>
  </si>
  <si>
    <t>erin73@newman-walker.org</t>
  </si>
  <si>
    <t>012.059.2312x6511</t>
  </si>
  <si>
    <t>North Ralph</t>
  </si>
  <si>
    <t>P1860</t>
  </si>
  <si>
    <t>Eric Campbell</t>
  </si>
  <si>
    <t>Maureen Moore</t>
  </si>
  <si>
    <t>rodriguezmark@fleming.com</t>
  </si>
  <si>
    <t>+1-259-369-3366x476</t>
  </si>
  <si>
    <t>New Molly</t>
  </si>
  <si>
    <t>P2641</t>
  </si>
  <si>
    <t>Thomas Pruitt</t>
  </si>
  <si>
    <t>Ashlee Herring</t>
  </si>
  <si>
    <t>twilson@hotmail.com</t>
  </si>
  <si>
    <t>+1-249-546-2143x1440</t>
  </si>
  <si>
    <t>Floresfurt</t>
  </si>
  <si>
    <t>P7771</t>
  </si>
  <si>
    <t>Angela Rivera</t>
  </si>
  <si>
    <t>Susan Newman</t>
  </si>
  <si>
    <t>teresa95@gmail.com</t>
  </si>
  <si>
    <t>491.995.5262x755</t>
  </si>
  <si>
    <t>Lowestad</t>
  </si>
  <si>
    <t>P6411</t>
  </si>
  <si>
    <t>Mark Durham</t>
  </si>
  <si>
    <t>Raymond Kaiser</t>
  </si>
  <si>
    <t>gjones@hale-hunt.com</t>
  </si>
  <si>
    <t>Port Jessicaville</t>
  </si>
  <si>
    <t>P8739</t>
  </si>
  <si>
    <t>Ryan Wright</t>
  </si>
  <si>
    <t>bray@mitchell.org</t>
  </si>
  <si>
    <t>001-062-138-3014</t>
  </si>
  <si>
    <t>New David</t>
  </si>
  <si>
    <t>Michael Mendoza</t>
  </si>
  <si>
    <t>Jose Meyers</t>
  </si>
  <si>
    <t>odavis@gmail.com</t>
  </si>
  <si>
    <t>844-039-4508x9378</t>
  </si>
  <si>
    <t>Jasonberg</t>
  </si>
  <si>
    <t>P3252</t>
  </si>
  <si>
    <t>Danielle Thompson</t>
  </si>
  <si>
    <t>Jesus Beck</t>
  </si>
  <si>
    <t>rgibson@gmail.com</t>
  </si>
  <si>
    <t>Lake Robertfurt</t>
  </si>
  <si>
    <t>P1084</t>
  </si>
  <si>
    <t>Terry Evans</t>
  </si>
  <si>
    <t>Joseph Meza</t>
  </si>
  <si>
    <t>williamsjoanne@hotmail.com</t>
  </si>
  <si>
    <t>001-176-849-8300x795</t>
  </si>
  <si>
    <t>Richardmouth</t>
  </si>
  <si>
    <t>P3587</t>
  </si>
  <si>
    <t>Gregory Jones</t>
  </si>
  <si>
    <t>Tanner Wade</t>
  </si>
  <si>
    <t>qjones@yahoo.com</t>
  </si>
  <si>
    <t>(890)987-0282x412</t>
  </si>
  <si>
    <t>Jordanmouth</t>
  </si>
  <si>
    <t>P7666</t>
  </si>
  <si>
    <t>John Meyer</t>
  </si>
  <si>
    <t>Katherine Harrington</t>
  </si>
  <si>
    <t>nathanielreed@gomez.biz</t>
  </si>
  <si>
    <t>001-112-698-2954x68045</t>
  </si>
  <si>
    <t>North Christineside</t>
  </si>
  <si>
    <t>P8793</t>
  </si>
  <si>
    <t>Nicole Huerta</t>
  </si>
  <si>
    <t>lcampbell@hotmail.com</t>
  </si>
  <si>
    <t>104-040-6132x92155</t>
  </si>
  <si>
    <t>New Maurice</t>
  </si>
  <si>
    <t>P8822</t>
  </si>
  <si>
    <t>Mark Webb</t>
  </si>
  <si>
    <t>Kathryn Sanchez</t>
  </si>
  <si>
    <t>andrewmathews@yahoo.com</t>
  </si>
  <si>
    <t>738-114-2450x67486</t>
  </si>
  <si>
    <t>P4267</t>
  </si>
  <si>
    <t>Mark Osborn</t>
  </si>
  <si>
    <t>Sherri Smith</t>
  </si>
  <si>
    <t>malonebrandy@hotmail.com</t>
  </si>
  <si>
    <t>702.064.1932x049</t>
  </si>
  <si>
    <t>Nicholasburgh</t>
  </si>
  <si>
    <t>P5706</t>
  </si>
  <si>
    <t>Misty Mendoza</t>
  </si>
  <si>
    <t>Kayla Mueller</t>
  </si>
  <si>
    <t>vthompson@smith-hayes.com</t>
  </si>
  <si>
    <t>001-110-150-0429x4044</t>
  </si>
  <si>
    <t>Osbornfort</t>
  </si>
  <si>
    <t>Sandra Brown</t>
  </si>
  <si>
    <t>Bryan Stevens</t>
  </si>
  <si>
    <t>jeffreycoleman@yahoo.com</t>
  </si>
  <si>
    <t>001-870-169-8514</t>
  </si>
  <si>
    <t>Port Annfort</t>
  </si>
  <si>
    <t>P5676</t>
  </si>
  <si>
    <t>Daniel Lara</t>
  </si>
  <si>
    <t>Mike Hernandez</t>
  </si>
  <si>
    <t>dlawrence@hotmail.com</t>
  </si>
  <si>
    <t>001-155-829-6404x8737</t>
  </si>
  <si>
    <t>Oconnorport</t>
  </si>
  <si>
    <t>P1969</t>
  </si>
  <si>
    <t>Sandra Nichols</t>
  </si>
  <si>
    <t>David Wilson</t>
  </si>
  <si>
    <t>whitesharon@hotmail.com</t>
  </si>
  <si>
    <t>(673)476-0381</t>
  </si>
  <si>
    <t>Oconnorchester</t>
  </si>
  <si>
    <t>P2465</t>
  </si>
  <si>
    <t>Alexander Adams</t>
  </si>
  <si>
    <t>Kevin Weaver</t>
  </si>
  <si>
    <t>kgonzales@yahoo.com</t>
  </si>
  <si>
    <t>232-342-1775x571</t>
  </si>
  <si>
    <t>Lisaton</t>
  </si>
  <si>
    <t>Leslie Olson</t>
  </si>
  <si>
    <t>Karen Vasquez</t>
  </si>
  <si>
    <t>livingstonjill@hotmail.com</t>
  </si>
  <si>
    <t>001-986-039-3464x8709</t>
  </si>
  <si>
    <t>Taylorton</t>
  </si>
  <si>
    <t>P9767</t>
  </si>
  <si>
    <t>Becky Walls</t>
  </si>
  <si>
    <t>Rachel Lee</t>
  </si>
  <si>
    <t>anthonyreed@arnold.net</t>
  </si>
  <si>
    <t>801.977.7574x51120</t>
  </si>
  <si>
    <t>New Jack</t>
  </si>
  <si>
    <t>P1611</t>
  </si>
  <si>
    <t>Christopher Robles</t>
  </si>
  <si>
    <t>Angela Foley</t>
  </si>
  <si>
    <t>fchavez@yahoo.com</t>
  </si>
  <si>
    <t>455-807-7813x4295</t>
  </si>
  <si>
    <t>Lopezstad</t>
  </si>
  <si>
    <t>Sheila Blanchard</t>
  </si>
  <si>
    <t>Monica Meadows</t>
  </si>
  <si>
    <t>rebeccadecker@rodgers-vazquez.com</t>
  </si>
  <si>
    <t>(141)270-2932</t>
  </si>
  <si>
    <t>North Ricardoview</t>
  </si>
  <si>
    <t>P7846</t>
  </si>
  <si>
    <t>Levi Walker</t>
  </si>
  <si>
    <t>David Clark</t>
  </si>
  <si>
    <t>eperez@garcia.info</t>
  </si>
  <si>
    <t>572.202.6792</t>
  </si>
  <si>
    <t>West Shannon</t>
  </si>
  <si>
    <t>P3880</t>
  </si>
  <si>
    <t>Earl Mitchell</t>
  </si>
  <si>
    <t>Levi Bennett</t>
  </si>
  <si>
    <t>randy91@hotmail.com</t>
  </si>
  <si>
    <t>(823)628-7373</t>
  </si>
  <si>
    <t>Port Rachelland</t>
  </si>
  <si>
    <t>P1595</t>
  </si>
  <si>
    <t>Jessica Aguilar</t>
  </si>
  <si>
    <t>Samuel Johnson</t>
  </si>
  <si>
    <t>selena99@hall-jones.com</t>
  </si>
  <si>
    <t>765-776-1527</t>
  </si>
  <si>
    <t>New Paulside</t>
  </si>
  <si>
    <t>P7504</t>
  </si>
  <si>
    <t>Emily Fleming</t>
  </si>
  <si>
    <t>Casey Walker</t>
  </si>
  <si>
    <t>aboyd@santos-becker.info</t>
  </si>
  <si>
    <t>001-844-403-1734x335</t>
  </si>
  <si>
    <t>Alyssamouth</t>
  </si>
  <si>
    <t>P9116</t>
  </si>
  <si>
    <t>Kevin French</t>
  </si>
  <si>
    <t>Kenneth Brewer</t>
  </si>
  <si>
    <t>qgray@barber.org</t>
  </si>
  <si>
    <t>(464)475-8352</t>
  </si>
  <si>
    <t>Owenmouth</t>
  </si>
  <si>
    <t>P4052</t>
  </si>
  <si>
    <t>Sarah Briggs</t>
  </si>
  <si>
    <t>Christopher Solis</t>
  </si>
  <si>
    <t>escott@hotmail.com</t>
  </si>
  <si>
    <t>624.101.8923</t>
  </si>
  <si>
    <t>Santanaberg</t>
  </si>
  <si>
    <t>Tracy Schroeder</t>
  </si>
  <si>
    <t>Tiffany Shaffer</t>
  </si>
  <si>
    <t>dorothy92@yahoo.com</t>
  </si>
  <si>
    <t>711.340.1585</t>
  </si>
  <si>
    <t>Lake Tiffanyland</t>
  </si>
  <si>
    <t>P1613</t>
  </si>
  <si>
    <t>Sierra Riley</t>
  </si>
  <si>
    <t>Rachel Contreras</t>
  </si>
  <si>
    <t>jamesmorrow@gmail.com</t>
  </si>
  <si>
    <t>001-567-789-3643x4980</t>
  </si>
  <si>
    <t>New Laurashire</t>
  </si>
  <si>
    <t>P1151</t>
  </si>
  <si>
    <t>Jason Kemp</t>
  </si>
  <si>
    <t>Alyssa Ellis</t>
  </si>
  <si>
    <t>gravesmonica@hampton.net</t>
  </si>
  <si>
    <t>(379)443-4685</t>
  </si>
  <si>
    <t>North Lorimouth</t>
  </si>
  <si>
    <t>P5888</t>
  </si>
  <si>
    <t>Christine Ryan</t>
  </si>
  <si>
    <t>Brent Rodriguez</t>
  </si>
  <si>
    <t>regina05@gmail.com</t>
  </si>
  <si>
    <t>502.354.7937x215</t>
  </si>
  <si>
    <t>Boydfort</t>
  </si>
  <si>
    <t>P2758</t>
  </si>
  <si>
    <t>Carlos Moore</t>
  </si>
  <si>
    <t>Stephen Gates</t>
  </si>
  <si>
    <t>krivera@duncan.com</t>
  </si>
  <si>
    <t>+1-291-878-5365x69909</t>
  </si>
  <si>
    <t>Joshuahaven</t>
  </si>
  <si>
    <t>P6489</t>
  </si>
  <si>
    <t>Michael Richmond DVM</t>
  </si>
  <si>
    <t>kedwards@gmail.com</t>
  </si>
  <si>
    <t>+1-487-033-1606x1245</t>
  </si>
  <si>
    <t>East Christinachester</t>
  </si>
  <si>
    <t>P5662</t>
  </si>
  <si>
    <t>Brett Harris</t>
  </si>
  <si>
    <t>Chris Hodges</t>
  </si>
  <si>
    <t>janderson@yahoo.com</t>
  </si>
  <si>
    <t>(747)493-8545x53280</t>
  </si>
  <si>
    <t>New Jerryton</t>
  </si>
  <si>
    <t>P8444</t>
  </si>
  <si>
    <t>Michael Deleon</t>
  </si>
  <si>
    <t>POST00000</t>
  </si>
  <si>
    <t>POST00001</t>
  </si>
  <si>
    <t>POST00002</t>
  </si>
  <si>
    <t>POST00003</t>
  </si>
  <si>
    <t>POST00004</t>
  </si>
  <si>
    <t>POST00005</t>
  </si>
  <si>
    <t>POST00006</t>
  </si>
  <si>
    <t>POST00007</t>
  </si>
  <si>
    <t>POST00008</t>
  </si>
  <si>
    <t>POST00009</t>
  </si>
  <si>
    <t>POST00010</t>
  </si>
  <si>
    <t>POST00011</t>
  </si>
  <si>
    <t>POST00012</t>
  </si>
  <si>
    <t>POST00013</t>
  </si>
  <si>
    <t>POST00014</t>
  </si>
  <si>
    <t>POST00015</t>
  </si>
  <si>
    <t>POST00016</t>
  </si>
  <si>
    <t>POST00017</t>
  </si>
  <si>
    <t>POST00018</t>
  </si>
  <si>
    <t>POST00019</t>
  </si>
  <si>
    <t>POST00020</t>
  </si>
  <si>
    <t>POST00021</t>
  </si>
  <si>
    <t>POST00022</t>
  </si>
  <si>
    <t>POST00023</t>
  </si>
  <si>
    <t>POST00024</t>
  </si>
  <si>
    <t>POST00025</t>
  </si>
  <si>
    <t>POST00026</t>
  </si>
  <si>
    <t>POST00027</t>
  </si>
  <si>
    <t>POST00028</t>
  </si>
  <si>
    <t>POST00029</t>
  </si>
  <si>
    <t>POST00030</t>
  </si>
  <si>
    <t>POST00031</t>
  </si>
  <si>
    <t>POST00032</t>
  </si>
  <si>
    <t>POST00033</t>
  </si>
  <si>
    <t>POST00034</t>
  </si>
  <si>
    <t>POST00035</t>
  </si>
  <si>
    <t>POST00036</t>
  </si>
  <si>
    <t>POST00037</t>
  </si>
  <si>
    <t>POST00038</t>
  </si>
  <si>
    <t>POST00039</t>
  </si>
  <si>
    <t>POST00040</t>
  </si>
  <si>
    <t>POST00041</t>
  </si>
  <si>
    <t>POST00042</t>
  </si>
  <si>
    <t>POST00043</t>
  </si>
  <si>
    <t>POST00044</t>
  </si>
  <si>
    <t>POST00045</t>
  </si>
  <si>
    <t>POST00046</t>
  </si>
  <si>
    <t>POST00047</t>
  </si>
  <si>
    <t>POST00048</t>
  </si>
  <si>
    <t>POST00049</t>
  </si>
  <si>
    <t>POST00050</t>
  </si>
  <si>
    <t>POST00051</t>
  </si>
  <si>
    <t>POST00052</t>
  </si>
  <si>
    <t>POST00053</t>
  </si>
  <si>
    <t>POST00054</t>
  </si>
  <si>
    <t>POST00055</t>
  </si>
  <si>
    <t>POST00056</t>
  </si>
  <si>
    <t>POST00057</t>
  </si>
  <si>
    <t>POST00058</t>
  </si>
  <si>
    <t>POST00059</t>
  </si>
  <si>
    <t>POST00060</t>
  </si>
  <si>
    <t>POST00061</t>
  </si>
  <si>
    <t>POST00062</t>
  </si>
  <si>
    <t>POST00063</t>
  </si>
  <si>
    <t>POST00064</t>
  </si>
  <si>
    <t>POST00065</t>
  </si>
  <si>
    <t>POST00066</t>
  </si>
  <si>
    <t>POST00067</t>
  </si>
  <si>
    <t>POST00068</t>
  </si>
  <si>
    <t>POST00069</t>
  </si>
  <si>
    <t>POST00070</t>
  </si>
  <si>
    <t>POST00071</t>
  </si>
  <si>
    <t>POST00072</t>
  </si>
  <si>
    <t>POST00073</t>
  </si>
  <si>
    <t>POST00074</t>
  </si>
  <si>
    <t>POST00075</t>
  </si>
  <si>
    <t>POST00076</t>
  </si>
  <si>
    <t>POST00077</t>
  </si>
  <si>
    <t>POST00078</t>
  </si>
  <si>
    <t>POST00079</t>
  </si>
  <si>
    <t>POST00080</t>
  </si>
  <si>
    <t>POST00081</t>
  </si>
  <si>
    <t>POST00082</t>
  </si>
  <si>
    <t>POST00083</t>
  </si>
  <si>
    <t>POST00084</t>
  </si>
  <si>
    <t>POST00085</t>
  </si>
  <si>
    <t>POST00086</t>
  </si>
  <si>
    <t>POST00087</t>
  </si>
  <si>
    <t>POST00088</t>
  </si>
  <si>
    <t>POST00089</t>
  </si>
  <si>
    <t>POST00090</t>
  </si>
  <si>
    <t>POST00091</t>
  </si>
  <si>
    <t>POST00092</t>
  </si>
  <si>
    <t>POST00093</t>
  </si>
  <si>
    <t>POST00094</t>
  </si>
  <si>
    <t>POST00095</t>
  </si>
  <si>
    <t>POST00096</t>
  </si>
  <si>
    <t>POST00097</t>
  </si>
  <si>
    <t>POST00098</t>
  </si>
  <si>
    <t>POST00099</t>
  </si>
  <si>
    <t>POST00100</t>
  </si>
  <si>
    <t>POST00101</t>
  </si>
  <si>
    <t>POST00102</t>
  </si>
  <si>
    <t>POST00103</t>
  </si>
  <si>
    <t>POST00104</t>
  </si>
  <si>
    <t>POST00105</t>
  </si>
  <si>
    <t>POST00106</t>
  </si>
  <si>
    <t>POST00107</t>
  </si>
  <si>
    <t>POST00108</t>
  </si>
  <si>
    <t>POST00109</t>
  </si>
  <si>
    <t>POST00110</t>
  </si>
  <si>
    <t>POST00111</t>
  </si>
  <si>
    <t>POST00112</t>
  </si>
  <si>
    <t>POST00113</t>
  </si>
  <si>
    <t>POST00114</t>
  </si>
  <si>
    <t>POST00115</t>
  </si>
  <si>
    <t>POST00116</t>
  </si>
  <si>
    <t>POST00117</t>
  </si>
  <si>
    <t>POST00118</t>
  </si>
  <si>
    <t>POST00119</t>
  </si>
  <si>
    <t>POST00120</t>
  </si>
  <si>
    <t>POST00121</t>
  </si>
  <si>
    <t>POST00122</t>
  </si>
  <si>
    <t>POST00123</t>
  </si>
  <si>
    <t>POST00124</t>
  </si>
  <si>
    <t>POST00125</t>
  </si>
  <si>
    <t>POST00126</t>
  </si>
  <si>
    <t>POST00127</t>
  </si>
  <si>
    <t>POST00128</t>
  </si>
  <si>
    <t>POST00129</t>
  </si>
  <si>
    <t>POST00130</t>
  </si>
  <si>
    <t>POST00131</t>
  </si>
  <si>
    <t>POST00132</t>
  </si>
  <si>
    <t>POST00133</t>
  </si>
  <si>
    <t>POST00134</t>
  </si>
  <si>
    <t>POST00135</t>
  </si>
  <si>
    <t>POST00136</t>
  </si>
  <si>
    <t>POST00137</t>
  </si>
  <si>
    <t>POST00138</t>
  </si>
  <si>
    <t>POST00139</t>
  </si>
  <si>
    <t>POST00140</t>
  </si>
  <si>
    <t>POST00141</t>
  </si>
  <si>
    <t>POST00142</t>
  </si>
  <si>
    <t>POST00143</t>
  </si>
  <si>
    <t>POST00144</t>
  </si>
  <si>
    <t>POST00145</t>
  </si>
  <si>
    <t>POST00146</t>
  </si>
  <si>
    <t>POST00147</t>
  </si>
  <si>
    <t>POST00148</t>
  </si>
  <si>
    <t>POST00149</t>
  </si>
  <si>
    <t>POST00150</t>
  </si>
  <si>
    <t>POST00151</t>
  </si>
  <si>
    <t>POST00152</t>
  </si>
  <si>
    <t>POST00153</t>
  </si>
  <si>
    <t>POST00154</t>
  </si>
  <si>
    <t>POST00155</t>
  </si>
  <si>
    <t>POST00156</t>
  </si>
  <si>
    <t>POST00157</t>
  </si>
  <si>
    <t>POST00158</t>
  </si>
  <si>
    <t>POST00159</t>
  </si>
  <si>
    <t>POST00160</t>
  </si>
  <si>
    <t>POST00161</t>
  </si>
  <si>
    <t>POST00162</t>
  </si>
  <si>
    <t>POST00163</t>
  </si>
  <si>
    <t>POST00164</t>
  </si>
  <si>
    <t>POST00165</t>
  </si>
  <si>
    <t>POST00166</t>
  </si>
  <si>
    <t>POST00167</t>
  </si>
  <si>
    <t>POST00168</t>
  </si>
  <si>
    <t>POST00169</t>
  </si>
  <si>
    <t>POST00170</t>
  </si>
  <si>
    <t>POST00171</t>
  </si>
  <si>
    <t>POST00172</t>
  </si>
  <si>
    <t>POST00173</t>
  </si>
  <si>
    <t>POST00174</t>
  </si>
  <si>
    <t>POST00175</t>
  </si>
  <si>
    <t>POST00176</t>
  </si>
  <si>
    <t>POST00177</t>
  </si>
  <si>
    <t>POST00178</t>
  </si>
  <si>
    <t>POST00179</t>
  </si>
  <si>
    <t>POST00180</t>
  </si>
  <si>
    <t>POST00181</t>
  </si>
  <si>
    <t>POST00182</t>
  </si>
  <si>
    <t>POST00183</t>
  </si>
  <si>
    <t>POST00184</t>
  </si>
  <si>
    <t>POST00185</t>
  </si>
  <si>
    <t>POST00186</t>
  </si>
  <si>
    <t>POST00187</t>
  </si>
  <si>
    <t>POST00188</t>
  </si>
  <si>
    <t>POST00189</t>
  </si>
  <si>
    <t>POST00190</t>
  </si>
  <si>
    <t>POST00191</t>
  </si>
  <si>
    <t>POST00192</t>
  </si>
  <si>
    <t>POST00193</t>
  </si>
  <si>
    <t>POST00194</t>
  </si>
  <si>
    <t>POST00195</t>
  </si>
  <si>
    <t>POST00196</t>
  </si>
  <si>
    <t>POST00197</t>
  </si>
  <si>
    <t>POST00198</t>
  </si>
  <si>
    <t>POST00199</t>
  </si>
  <si>
    <t>POST00200</t>
  </si>
  <si>
    <t>POST00201</t>
  </si>
  <si>
    <t>POST00202</t>
  </si>
  <si>
    <t>POST00203</t>
  </si>
  <si>
    <t>POST00204</t>
  </si>
  <si>
    <t>POST00205</t>
  </si>
  <si>
    <t>POST00206</t>
  </si>
  <si>
    <t>POST00207</t>
  </si>
  <si>
    <t>POST00208</t>
  </si>
  <si>
    <t>POST00209</t>
  </si>
  <si>
    <t>POST00210</t>
  </si>
  <si>
    <t>POST00211</t>
  </si>
  <si>
    <t>POST00212</t>
  </si>
  <si>
    <t>POST00213</t>
  </si>
  <si>
    <t>POST00214</t>
  </si>
  <si>
    <t>POST00215</t>
  </si>
  <si>
    <t>POST00216</t>
  </si>
  <si>
    <t>POST00217</t>
  </si>
  <si>
    <t>POST00218</t>
  </si>
  <si>
    <t>POST00219</t>
  </si>
  <si>
    <t>POST00220</t>
  </si>
  <si>
    <t>POST00221</t>
  </si>
  <si>
    <t>POST00222</t>
  </si>
  <si>
    <t>POST00223</t>
  </si>
  <si>
    <t>POST00224</t>
  </si>
  <si>
    <t>POST00225</t>
  </si>
  <si>
    <t>POST00226</t>
  </si>
  <si>
    <t>POST00227</t>
  </si>
  <si>
    <t>POST00228</t>
  </si>
  <si>
    <t>POST00229</t>
  </si>
  <si>
    <t>POST00230</t>
  </si>
  <si>
    <t>POST00231</t>
  </si>
  <si>
    <t>POST00232</t>
  </si>
  <si>
    <t>POST00233</t>
  </si>
  <si>
    <t>POST00234</t>
  </si>
  <si>
    <t>POST00235</t>
  </si>
  <si>
    <t>POST00236</t>
  </si>
  <si>
    <t>POST00237</t>
  </si>
  <si>
    <t>POST00238</t>
  </si>
  <si>
    <t>POST00239</t>
  </si>
  <si>
    <t>POST00240</t>
  </si>
  <si>
    <t>POST00241</t>
  </si>
  <si>
    <t>POST00242</t>
  </si>
  <si>
    <t>POST00243</t>
  </si>
  <si>
    <t>POST00244</t>
  </si>
  <si>
    <t>POST00245</t>
  </si>
  <si>
    <t>POST00246</t>
  </si>
  <si>
    <t>POST00247</t>
  </si>
  <si>
    <t>POST00248</t>
  </si>
  <si>
    <t>POST00249</t>
  </si>
  <si>
    <t>POST00250</t>
  </si>
  <si>
    <t>POST00251</t>
  </si>
  <si>
    <t>POST00252</t>
  </si>
  <si>
    <t>POST00253</t>
  </si>
  <si>
    <t>POST00254</t>
  </si>
  <si>
    <t>POST00255</t>
  </si>
  <si>
    <t>POST00256</t>
  </si>
  <si>
    <t>POST00257</t>
  </si>
  <si>
    <t>POST00258</t>
  </si>
  <si>
    <t>POST00259</t>
  </si>
  <si>
    <t>POST00260</t>
  </si>
  <si>
    <t>POST00261</t>
  </si>
  <si>
    <t>POST00262</t>
  </si>
  <si>
    <t>POST00263</t>
  </si>
  <si>
    <t>POST00264</t>
  </si>
  <si>
    <t>POST00265</t>
  </si>
  <si>
    <t>POST00266</t>
  </si>
  <si>
    <t>POST00267</t>
  </si>
  <si>
    <t>POST00268</t>
  </si>
  <si>
    <t>POST00269</t>
  </si>
  <si>
    <t>POST00270</t>
  </si>
  <si>
    <t>POST00271</t>
  </si>
  <si>
    <t>POST00272</t>
  </si>
  <si>
    <t>POST00273</t>
  </si>
  <si>
    <t>POST00274</t>
  </si>
  <si>
    <t>POST00275</t>
  </si>
  <si>
    <t>POST00276</t>
  </si>
  <si>
    <t>POST00277</t>
  </si>
  <si>
    <t>POST00278</t>
  </si>
  <si>
    <t>POST00279</t>
  </si>
  <si>
    <t>POST00280</t>
  </si>
  <si>
    <t>POST00281</t>
  </si>
  <si>
    <t>POST00282</t>
  </si>
  <si>
    <t>POST00283</t>
  </si>
  <si>
    <t>POST00284</t>
  </si>
  <si>
    <t>POST00285</t>
  </si>
  <si>
    <t>POST00286</t>
  </si>
  <si>
    <t>POST00287</t>
  </si>
  <si>
    <t>POST00288</t>
  </si>
  <si>
    <t>POST00289</t>
  </si>
  <si>
    <t>POST00290</t>
  </si>
  <si>
    <t>POST00291</t>
  </si>
  <si>
    <t>POST00292</t>
  </si>
  <si>
    <t>POST00293</t>
  </si>
  <si>
    <t>POST00294</t>
  </si>
  <si>
    <t>POST00295</t>
  </si>
  <si>
    <t>POST00296</t>
  </si>
  <si>
    <t>POST00297</t>
  </si>
  <si>
    <t>POST00298</t>
  </si>
  <si>
    <t>POST00299</t>
  </si>
  <si>
    <t>POST00300</t>
  </si>
  <si>
    <t>POST00301</t>
  </si>
  <si>
    <t>POST00302</t>
  </si>
  <si>
    <t>POST00303</t>
  </si>
  <si>
    <t>POST00304</t>
  </si>
  <si>
    <t>POST00305</t>
  </si>
  <si>
    <t>POST00306</t>
  </si>
  <si>
    <t>POST00307</t>
  </si>
  <si>
    <t>POST00308</t>
  </si>
  <si>
    <t>POST00309</t>
  </si>
  <si>
    <t>POST00310</t>
  </si>
  <si>
    <t>POST00311</t>
  </si>
  <si>
    <t>POST00312</t>
  </si>
  <si>
    <t>POST00313</t>
  </si>
  <si>
    <t>POST00314</t>
  </si>
  <si>
    <t>POST00315</t>
  </si>
  <si>
    <t>POST00316</t>
  </si>
  <si>
    <t>POST00317</t>
  </si>
  <si>
    <t>POST00318</t>
  </si>
  <si>
    <t>POST00319</t>
  </si>
  <si>
    <t>POST00320</t>
  </si>
  <si>
    <t>POST00321</t>
  </si>
  <si>
    <t>POST00322</t>
  </si>
  <si>
    <t>POST00323</t>
  </si>
  <si>
    <t>POST00324</t>
  </si>
  <si>
    <t>POST00325</t>
  </si>
  <si>
    <t>POST00326</t>
  </si>
  <si>
    <t>POST00327</t>
  </si>
  <si>
    <t>POST00328</t>
  </si>
  <si>
    <t>POST00329</t>
  </si>
  <si>
    <t>POST00330</t>
  </si>
  <si>
    <t>POST00331</t>
  </si>
  <si>
    <t>POST00332</t>
  </si>
  <si>
    <t>POST00333</t>
  </si>
  <si>
    <t>POST00334</t>
  </si>
  <si>
    <t>POST00335</t>
  </si>
  <si>
    <t>POST00336</t>
  </si>
  <si>
    <t>POST00337</t>
  </si>
  <si>
    <t>POST00338</t>
  </si>
  <si>
    <t>POST00339</t>
  </si>
  <si>
    <t>POST00340</t>
  </si>
  <si>
    <t>POST00341</t>
  </si>
  <si>
    <t>POST00342</t>
  </si>
  <si>
    <t>POST00343</t>
  </si>
  <si>
    <t>POST00344</t>
  </si>
  <si>
    <t>POST00345</t>
  </si>
  <si>
    <t>POST00346</t>
  </si>
  <si>
    <t>POST00347</t>
  </si>
  <si>
    <t>POST00348</t>
  </si>
  <si>
    <t>POST00349</t>
  </si>
  <si>
    <t>POST00350</t>
  </si>
  <si>
    <t>POST00351</t>
  </si>
  <si>
    <t>POST00352</t>
  </si>
  <si>
    <t>POST00353</t>
  </si>
  <si>
    <t>POST00354</t>
  </si>
  <si>
    <t>POST00355</t>
  </si>
  <si>
    <t>POST00356</t>
  </si>
  <si>
    <t>POST00357</t>
  </si>
  <si>
    <t>POST00358</t>
  </si>
  <si>
    <t>POST00359</t>
  </si>
  <si>
    <t>POST00360</t>
  </si>
  <si>
    <t>POST00361</t>
  </si>
  <si>
    <t>POST00362</t>
  </si>
  <si>
    <t>POST00363</t>
  </si>
  <si>
    <t>POST00364</t>
  </si>
  <si>
    <t>POST00365</t>
  </si>
  <si>
    <t>POST00366</t>
  </si>
  <si>
    <t>POST00367</t>
  </si>
  <si>
    <t>POST00368</t>
  </si>
  <si>
    <t>POST00369</t>
  </si>
  <si>
    <t>POST00370</t>
  </si>
  <si>
    <t>POST00371</t>
  </si>
  <si>
    <t>POST00372</t>
  </si>
  <si>
    <t>POST00373</t>
  </si>
  <si>
    <t>POST00374</t>
  </si>
  <si>
    <t>POST00375</t>
  </si>
  <si>
    <t>POST00376</t>
  </si>
  <si>
    <t>POST00377</t>
  </si>
  <si>
    <t>POST00378</t>
  </si>
  <si>
    <t>POST00379</t>
  </si>
  <si>
    <t>POST00380</t>
  </si>
  <si>
    <t>POST00381</t>
  </si>
  <si>
    <t>POST00382</t>
  </si>
  <si>
    <t>POST00383</t>
  </si>
  <si>
    <t>POST00384</t>
  </si>
  <si>
    <t>POST00385</t>
  </si>
  <si>
    <t>POST00386</t>
  </si>
  <si>
    <t>POST00387</t>
  </si>
  <si>
    <t>POST00388</t>
  </si>
  <si>
    <t>POST00389</t>
  </si>
  <si>
    <t>POST00390</t>
  </si>
  <si>
    <t>POST00391</t>
  </si>
  <si>
    <t>POST00392</t>
  </si>
  <si>
    <t>POST00393</t>
  </si>
  <si>
    <t>POST00394</t>
  </si>
  <si>
    <t>POST00395</t>
  </si>
  <si>
    <t>POST00396</t>
  </si>
  <si>
    <t>POST00397</t>
  </si>
  <si>
    <t>POST00398</t>
  </si>
  <si>
    <t>POST00399</t>
  </si>
  <si>
    <t>POST00400</t>
  </si>
  <si>
    <t>POST00401</t>
  </si>
  <si>
    <t>POST00402</t>
  </si>
  <si>
    <t>POST00403</t>
  </si>
  <si>
    <t>POST00404</t>
  </si>
  <si>
    <t>POST00405</t>
  </si>
  <si>
    <t>POST00406</t>
  </si>
  <si>
    <t>POST00407</t>
  </si>
  <si>
    <t>POST00408</t>
  </si>
  <si>
    <t>POST00409</t>
  </si>
  <si>
    <t>POST00410</t>
  </si>
  <si>
    <t>POST00411</t>
  </si>
  <si>
    <t>POST00412</t>
  </si>
  <si>
    <t>POST00413</t>
  </si>
  <si>
    <t>POST00414</t>
  </si>
  <si>
    <t>POST00415</t>
  </si>
  <si>
    <t>POST00416</t>
  </si>
  <si>
    <t>POST00417</t>
  </si>
  <si>
    <t>POST00418</t>
  </si>
  <si>
    <t>POST00419</t>
  </si>
  <si>
    <t>POST00420</t>
  </si>
  <si>
    <t>POST00421</t>
  </si>
  <si>
    <t>POST00422</t>
  </si>
  <si>
    <t>POST00423</t>
  </si>
  <si>
    <t>POST00424</t>
  </si>
  <si>
    <t>POST00425</t>
  </si>
  <si>
    <t>POST00426</t>
  </si>
  <si>
    <t>POST00427</t>
  </si>
  <si>
    <t>POST00428</t>
  </si>
  <si>
    <t>POST00429</t>
  </si>
  <si>
    <t>POST00430</t>
  </si>
  <si>
    <t>POST00431</t>
  </si>
  <si>
    <t>POST00432</t>
  </si>
  <si>
    <t>POST00433</t>
  </si>
  <si>
    <t>POST00434</t>
  </si>
  <si>
    <t>POST00435</t>
  </si>
  <si>
    <t>POST00436</t>
  </si>
  <si>
    <t>POST00437</t>
  </si>
  <si>
    <t>POST00438</t>
  </si>
  <si>
    <t>POST00439</t>
  </si>
  <si>
    <t>POST00440</t>
  </si>
  <si>
    <t>POST00441</t>
  </si>
  <si>
    <t>POST00442</t>
  </si>
  <si>
    <t>POST00443</t>
  </si>
  <si>
    <t>POST00444</t>
  </si>
  <si>
    <t>POST00445</t>
  </si>
  <si>
    <t>POST00446</t>
  </si>
  <si>
    <t>POST00447</t>
  </si>
  <si>
    <t>POST00448</t>
  </si>
  <si>
    <t>POST00449</t>
  </si>
  <si>
    <t>POST00450</t>
  </si>
  <si>
    <t>POST00451</t>
  </si>
  <si>
    <t>POST00452</t>
  </si>
  <si>
    <t>POST00453</t>
  </si>
  <si>
    <t>POST00454</t>
  </si>
  <si>
    <t>POST00455</t>
  </si>
  <si>
    <t>POST00456</t>
  </si>
  <si>
    <t>POST00457</t>
  </si>
  <si>
    <t>POST00458</t>
  </si>
  <si>
    <t>POST00459</t>
  </si>
  <si>
    <t>POST00460</t>
  </si>
  <si>
    <t>POST00461</t>
  </si>
  <si>
    <t>POST00462</t>
  </si>
  <si>
    <t>POST00463</t>
  </si>
  <si>
    <t>POST00464</t>
  </si>
  <si>
    <t>POST00465</t>
  </si>
  <si>
    <t>POST00466</t>
  </si>
  <si>
    <t>POST00467</t>
  </si>
  <si>
    <t>POST00468</t>
  </si>
  <si>
    <t>POST00469</t>
  </si>
  <si>
    <t>POST00470</t>
  </si>
  <si>
    <t>POST00471</t>
  </si>
  <si>
    <t>POST00472</t>
  </si>
  <si>
    <t>POST00473</t>
  </si>
  <si>
    <t>POST00474</t>
  </si>
  <si>
    <t>POST00475</t>
  </si>
  <si>
    <t>POST00476</t>
  </si>
  <si>
    <t>POST00477</t>
  </si>
  <si>
    <t>POST00478</t>
  </si>
  <si>
    <t>POST00479</t>
  </si>
  <si>
    <t>POST00480</t>
  </si>
  <si>
    <t>POST00481</t>
  </si>
  <si>
    <t>POST00482</t>
  </si>
  <si>
    <t>POST00483</t>
  </si>
  <si>
    <t>POST00484</t>
  </si>
  <si>
    <t>POST00485</t>
  </si>
  <si>
    <t>POST00486</t>
  </si>
  <si>
    <t>POST00487</t>
  </si>
  <si>
    <t>POST00488</t>
  </si>
  <si>
    <t>POST00489</t>
  </si>
  <si>
    <t>POST00490</t>
  </si>
  <si>
    <t>POST00491</t>
  </si>
  <si>
    <t>POST00492</t>
  </si>
  <si>
    <t>POST00493</t>
  </si>
  <si>
    <t>POST00494</t>
  </si>
  <si>
    <t>POST00495</t>
  </si>
  <si>
    <t>POST00496</t>
  </si>
  <si>
    <t>POST00497</t>
  </si>
  <si>
    <t>POST00498</t>
  </si>
  <si>
    <t>POST00499</t>
  </si>
  <si>
    <t>POST00500</t>
  </si>
  <si>
    <t>POST00501</t>
  </si>
  <si>
    <t>POST00502</t>
  </si>
  <si>
    <t>POST00503</t>
  </si>
  <si>
    <t>POST00504</t>
  </si>
  <si>
    <t>POST00505</t>
  </si>
  <si>
    <t>POST00506</t>
  </si>
  <si>
    <t>POST00507</t>
  </si>
  <si>
    <t>POST00508</t>
  </si>
  <si>
    <t>POST00509</t>
  </si>
  <si>
    <t>POST00510</t>
  </si>
  <si>
    <t>POST00511</t>
  </si>
  <si>
    <t>POST00512</t>
  </si>
  <si>
    <t>POST00513</t>
  </si>
  <si>
    <t>POST00514</t>
  </si>
  <si>
    <t>POST00515</t>
  </si>
  <si>
    <t>POST00516</t>
  </si>
  <si>
    <t>POST00517</t>
  </si>
  <si>
    <t>POST00518</t>
  </si>
  <si>
    <t>POST00519</t>
  </si>
  <si>
    <t>POST00520</t>
  </si>
  <si>
    <t>POST00521</t>
  </si>
  <si>
    <t>POST00522</t>
  </si>
  <si>
    <t>POST00523</t>
  </si>
  <si>
    <t>POST00524</t>
  </si>
  <si>
    <t>POST00525</t>
  </si>
  <si>
    <t>POST00526</t>
  </si>
  <si>
    <t>POST00527</t>
  </si>
  <si>
    <t>POST00528</t>
  </si>
  <si>
    <t>POST00529</t>
  </si>
  <si>
    <t>POST00530</t>
  </si>
  <si>
    <t>POST00531</t>
  </si>
  <si>
    <t>POST00532</t>
  </si>
  <si>
    <t>POST00533</t>
  </si>
  <si>
    <t>POST00534</t>
  </si>
  <si>
    <t>POST00535</t>
  </si>
  <si>
    <t>POST00536</t>
  </si>
  <si>
    <t>POST00537</t>
  </si>
  <si>
    <t>POST00538</t>
  </si>
  <si>
    <t>POST00539</t>
  </si>
  <si>
    <t>POST00540</t>
  </si>
  <si>
    <t>POST00541</t>
  </si>
  <si>
    <t>POST00542</t>
  </si>
  <si>
    <t>POST00543</t>
  </si>
  <si>
    <t>POST00544</t>
  </si>
  <si>
    <t>POST00545</t>
  </si>
  <si>
    <t>POST00546</t>
  </si>
  <si>
    <t>POST00547</t>
  </si>
  <si>
    <t>POST00548</t>
  </si>
  <si>
    <t>POST00549</t>
  </si>
  <si>
    <t>POST00550</t>
  </si>
  <si>
    <t>POST00551</t>
  </si>
  <si>
    <t>POST00552</t>
  </si>
  <si>
    <t>POST00553</t>
  </si>
  <si>
    <t>POST00554</t>
  </si>
  <si>
    <t>POST00555</t>
  </si>
  <si>
    <t>POST00556</t>
  </si>
  <si>
    <t>POST00557</t>
  </si>
  <si>
    <t>POST00558</t>
  </si>
  <si>
    <t>POST00559</t>
  </si>
  <si>
    <t>POST00560</t>
  </si>
  <si>
    <t>POST00561</t>
  </si>
  <si>
    <t>POST00562</t>
  </si>
  <si>
    <t>POST00563</t>
  </si>
  <si>
    <t>POST00564</t>
  </si>
  <si>
    <t>POST00565</t>
  </si>
  <si>
    <t>POST00566</t>
  </si>
  <si>
    <t>POST00567</t>
  </si>
  <si>
    <t>POST00568</t>
  </si>
  <si>
    <t>POST00569</t>
  </si>
  <si>
    <t>POST00570</t>
  </si>
  <si>
    <t>POST00571</t>
  </si>
  <si>
    <t>POST00572</t>
  </si>
  <si>
    <t>POST00573</t>
  </si>
  <si>
    <t>POST00574</t>
  </si>
  <si>
    <t>POST00575</t>
  </si>
  <si>
    <t>POST00576</t>
  </si>
  <si>
    <t>POST00577</t>
  </si>
  <si>
    <t>POST00578</t>
  </si>
  <si>
    <t>POST00579</t>
  </si>
  <si>
    <t>POST00580</t>
  </si>
  <si>
    <t>POST00581</t>
  </si>
  <si>
    <t>POST00582</t>
  </si>
  <si>
    <t>POST00583</t>
  </si>
  <si>
    <t>POST00584</t>
  </si>
  <si>
    <t>POST00585</t>
  </si>
  <si>
    <t>POST00586</t>
  </si>
  <si>
    <t>POST00587</t>
  </si>
  <si>
    <t>POST00588</t>
  </si>
  <si>
    <t>POST00589</t>
  </si>
  <si>
    <t>POST00590</t>
  </si>
  <si>
    <t>POST00591</t>
  </si>
  <si>
    <t>POST00592</t>
  </si>
  <si>
    <t>POST00593</t>
  </si>
  <si>
    <t>POST00594</t>
  </si>
  <si>
    <t>POST00595</t>
  </si>
  <si>
    <t>POST00596</t>
  </si>
  <si>
    <t>POST00597</t>
  </si>
  <si>
    <t>POST00598</t>
  </si>
  <si>
    <t>POST00599</t>
  </si>
  <si>
    <t>POST00600</t>
  </si>
  <si>
    <t>POST00601</t>
  </si>
  <si>
    <t>POST00602</t>
  </si>
  <si>
    <t>POST00603</t>
  </si>
  <si>
    <t>POST00604</t>
  </si>
  <si>
    <t>POST00605</t>
  </si>
  <si>
    <t>POST00606</t>
  </si>
  <si>
    <t>POST00607</t>
  </si>
  <si>
    <t>POST00608</t>
  </si>
  <si>
    <t>POST00609</t>
  </si>
  <si>
    <t>POST00610</t>
  </si>
  <si>
    <t>POST00611</t>
  </si>
  <si>
    <t>POST00612</t>
  </si>
  <si>
    <t>POST00613</t>
  </si>
  <si>
    <t>POST00614</t>
  </si>
  <si>
    <t>POST00615</t>
  </si>
  <si>
    <t>POST00616</t>
  </si>
  <si>
    <t>POST00617</t>
  </si>
  <si>
    <t>POST00618</t>
  </si>
  <si>
    <t>POST00619</t>
  </si>
  <si>
    <t>POST00620</t>
  </si>
  <si>
    <t>POST00621</t>
  </si>
  <si>
    <t>POST00622</t>
  </si>
  <si>
    <t>POST00623</t>
  </si>
  <si>
    <t>POST00624</t>
  </si>
  <si>
    <t>POST00625</t>
  </si>
  <si>
    <t>POST00626</t>
  </si>
  <si>
    <t>POST00627</t>
  </si>
  <si>
    <t>POST00628</t>
  </si>
  <si>
    <t>POST00629</t>
  </si>
  <si>
    <t>POST00630</t>
  </si>
  <si>
    <t>POST00631</t>
  </si>
  <si>
    <t>POST00632</t>
  </si>
  <si>
    <t>POST00633</t>
  </si>
  <si>
    <t>POST00634</t>
  </si>
  <si>
    <t>POST00635</t>
  </si>
  <si>
    <t>POST00636</t>
  </si>
  <si>
    <t>POST00637</t>
  </si>
  <si>
    <t>POST00638</t>
  </si>
  <si>
    <t>POST00639</t>
  </si>
  <si>
    <t>POST00640</t>
  </si>
  <si>
    <t>POST00641</t>
  </si>
  <si>
    <t>POST00642</t>
  </si>
  <si>
    <t>POST00643</t>
  </si>
  <si>
    <t>POST00644</t>
  </si>
  <si>
    <t>POST00645</t>
  </si>
  <si>
    <t>POST00646</t>
  </si>
  <si>
    <t>POST00647</t>
  </si>
  <si>
    <t>POST00648</t>
  </si>
  <si>
    <t>POST00649</t>
  </si>
  <si>
    <t>POST00650</t>
  </si>
  <si>
    <t>POST00651</t>
  </si>
  <si>
    <t>POST00652</t>
  </si>
  <si>
    <t>POST00653</t>
  </si>
  <si>
    <t>POST00654</t>
  </si>
  <si>
    <t>POST00655</t>
  </si>
  <si>
    <t>POST00656</t>
  </si>
  <si>
    <t>POST00657</t>
  </si>
  <si>
    <t>POST00658</t>
  </si>
  <si>
    <t>POST00659</t>
  </si>
  <si>
    <t>POST00660</t>
  </si>
  <si>
    <t>POST00661</t>
  </si>
  <si>
    <t>POST00662</t>
  </si>
  <si>
    <t>POST00663</t>
  </si>
  <si>
    <t>POST00664</t>
  </si>
  <si>
    <t>POST00665</t>
  </si>
  <si>
    <t>POST00666</t>
  </si>
  <si>
    <t>POST00667</t>
  </si>
  <si>
    <t>POST00668</t>
  </si>
  <si>
    <t>POST00669</t>
  </si>
  <si>
    <t>POST00670</t>
  </si>
  <si>
    <t>POST00671</t>
  </si>
  <si>
    <t>POST00672</t>
  </si>
  <si>
    <t>POST00673</t>
  </si>
  <si>
    <t>POST00674</t>
  </si>
  <si>
    <t>POST00675</t>
  </si>
  <si>
    <t>POST00676</t>
  </si>
  <si>
    <t>POST00677</t>
  </si>
  <si>
    <t>POST00678</t>
  </si>
  <si>
    <t>POST00679</t>
  </si>
  <si>
    <t>POST00680</t>
  </si>
  <si>
    <t>POST00681</t>
  </si>
  <si>
    <t>POST00682</t>
  </si>
  <si>
    <t>POST00683</t>
  </si>
  <si>
    <t>POST00684</t>
  </si>
  <si>
    <t>POST00685</t>
  </si>
  <si>
    <t>POST00686</t>
  </si>
  <si>
    <t>POST00687</t>
  </si>
  <si>
    <t>POST00688</t>
  </si>
  <si>
    <t>POST00689</t>
  </si>
  <si>
    <t>POST00690</t>
  </si>
  <si>
    <t>POST00691</t>
  </si>
  <si>
    <t>POST00692</t>
  </si>
  <si>
    <t>POST00693</t>
  </si>
  <si>
    <t>POST00694</t>
  </si>
  <si>
    <t>POST00695</t>
  </si>
  <si>
    <t>POST00696</t>
  </si>
  <si>
    <t>POST00697</t>
  </si>
  <si>
    <t>POST00698</t>
  </si>
  <si>
    <t>POST00699</t>
  </si>
  <si>
    <t>POST00700</t>
  </si>
  <si>
    <t>POST00701</t>
  </si>
  <si>
    <t>POST00702</t>
  </si>
  <si>
    <t>POST00703</t>
  </si>
  <si>
    <t>POST00704</t>
  </si>
  <si>
    <t>POST00705</t>
  </si>
  <si>
    <t>POST00706</t>
  </si>
  <si>
    <t>POST00707</t>
  </si>
  <si>
    <t>POST00708</t>
  </si>
  <si>
    <t>POST00709</t>
  </si>
  <si>
    <t>POST00710</t>
  </si>
  <si>
    <t>POST00711</t>
  </si>
  <si>
    <t>POST00712</t>
  </si>
  <si>
    <t>POST00713</t>
  </si>
  <si>
    <t>POST00714</t>
  </si>
  <si>
    <t>POST00715</t>
  </si>
  <si>
    <t>POST00716</t>
  </si>
  <si>
    <t>POST00717</t>
  </si>
  <si>
    <t>POST00718</t>
  </si>
  <si>
    <t>POST00719</t>
  </si>
  <si>
    <t>POST00720</t>
  </si>
  <si>
    <t>POST00721</t>
  </si>
  <si>
    <t>POST00722</t>
  </si>
  <si>
    <t>POST00723</t>
  </si>
  <si>
    <t>POST00724</t>
  </si>
  <si>
    <t>POST00725</t>
  </si>
  <si>
    <t>POST00726</t>
  </si>
  <si>
    <t>POST00727</t>
  </si>
  <si>
    <t>POST00728</t>
  </si>
  <si>
    <t>POST00729</t>
  </si>
  <si>
    <t>POST00730</t>
  </si>
  <si>
    <t>POST00731</t>
  </si>
  <si>
    <t>POST00732</t>
  </si>
  <si>
    <t>POST00733</t>
  </si>
  <si>
    <t>POST00734</t>
  </si>
  <si>
    <t>POST00735</t>
  </si>
  <si>
    <t>POST00736</t>
  </si>
  <si>
    <t>POST00737</t>
  </si>
  <si>
    <t>POST00738</t>
  </si>
  <si>
    <t>POST00739</t>
  </si>
  <si>
    <t>POST00740</t>
  </si>
  <si>
    <t>POST00741</t>
  </si>
  <si>
    <t>POST00742</t>
  </si>
  <si>
    <t>POST00743</t>
  </si>
  <si>
    <t>POST00744</t>
  </si>
  <si>
    <t>POST00745</t>
  </si>
  <si>
    <t>POST00746</t>
  </si>
  <si>
    <t>POST00747</t>
  </si>
  <si>
    <t>POST00748</t>
  </si>
  <si>
    <t>POST00749</t>
  </si>
  <si>
    <t>POST00750</t>
  </si>
  <si>
    <t>POST00751</t>
  </si>
  <si>
    <t>POST00752</t>
  </si>
  <si>
    <t>POST00753</t>
  </si>
  <si>
    <t>POST00754</t>
  </si>
  <si>
    <t>POST00755</t>
  </si>
  <si>
    <t>POST00756</t>
  </si>
  <si>
    <t>POST00757</t>
  </si>
  <si>
    <t>POST00758</t>
  </si>
  <si>
    <t>POST00759</t>
  </si>
  <si>
    <t>POST00760</t>
  </si>
  <si>
    <t>POST00761</t>
  </si>
  <si>
    <t>POST00762</t>
  </si>
  <si>
    <t>POST00763</t>
  </si>
  <si>
    <t>POST00764</t>
  </si>
  <si>
    <t>POST00765</t>
  </si>
  <si>
    <t>POST00766</t>
  </si>
  <si>
    <t>POST00767</t>
  </si>
  <si>
    <t>POST00768</t>
  </si>
  <si>
    <t>POST00769</t>
  </si>
  <si>
    <t>POST00770</t>
  </si>
  <si>
    <t>POST00771</t>
  </si>
  <si>
    <t>POST00772</t>
  </si>
  <si>
    <t>POST00773</t>
  </si>
  <si>
    <t>POST00774</t>
  </si>
  <si>
    <t>POST00775</t>
  </si>
  <si>
    <t>POST00776</t>
  </si>
  <si>
    <t>POST00777</t>
  </si>
  <si>
    <t>POST00778</t>
  </si>
  <si>
    <t>POST00779</t>
  </si>
  <si>
    <t>POST00780</t>
  </si>
  <si>
    <t>POST00781</t>
  </si>
  <si>
    <t>POST00782</t>
  </si>
  <si>
    <t>POST00783</t>
  </si>
  <si>
    <t>POST00784</t>
  </si>
  <si>
    <t>POST00785</t>
  </si>
  <si>
    <t>POST00786</t>
  </si>
  <si>
    <t>POST00787</t>
  </si>
  <si>
    <t>POST00788</t>
  </si>
  <si>
    <t>POST00789</t>
  </si>
  <si>
    <t>POST00790</t>
  </si>
  <si>
    <t>POST00791</t>
  </si>
  <si>
    <t>POST00792</t>
  </si>
  <si>
    <t>POST00793</t>
  </si>
  <si>
    <t>POST00794</t>
  </si>
  <si>
    <t>POST00795</t>
  </si>
  <si>
    <t>POST00796</t>
  </si>
  <si>
    <t>POST00797</t>
  </si>
  <si>
    <t>POST00798</t>
  </si>
  <si>
    <t>POST00799</t>
  </si>
  <si>
    <t>POST00800</t>
  </si>
  <si>
    <t>POST00801</t>
  </si>
  <si>
    <t>POST00802</t>
  </si>
  <si>
    <t>POST00803</t>
  </si>
  <si>
    <t>POST00804</t>
  </si>
  <si>
    <t>POST00805</t>
  </si>
  <si>
    <t>POST00806</t>
  </si>
  <si>
    <t>POST00807</t>
  </si>
  <si>
    <t>POST00808</t>
  </si>
  <si>
    <t>POST00809</t>
  </si>
  <si>
    <t>POST00810</t>
  </si>
  <si>
    <t>POST00811</t>
  </si>
  <si>
    <t>POST00812</t>
  </si>
  <si>
    <t>POST00813</t>
  </si>
  <si>
    <t>POST00814</t>
  </si>
  <si>
    <t>POST00815</t>
  </si>
  <si>
    <t>POST00816</t>
  </si>
  <si>
    <t>POST00817</t>
  </si>
  <si>
    <t>POST00818</t>
  </si>
  <si>
    <t>POST00819</t>
  </si>
  <si>
    <t>POST00820</t>
  </si>
  <si>
    <t>POST00821</t>
  </si>
  <si>
    <t>POST00822</t>
  </si>
  <si>
    <t>POST00823</t>
  </si>
  <si>
    <t>POST00824</t>
  </si>
  <si>
    <t>POST00825</t>
  </si>
  <si>
    <t>POST00826</t>
  </si>
  <si>
    <t>POST00827</t>
  </si>
  <si>
    <t>POST00828</t>
  </si>
  <si>
    <t>POST00829</t>
  </si>
  <si>
    <t>POST00830</t>
  </si>
  <si>
    <t>POST00831</t>
  </si>
  <si>
    <t>POST00832</t>
  </si>
  <si>
    <t>POST00833</t>
  </si>
  <si>
    <t>POST00834</t>
  </si>
  <si>
    <t>POST00835</t>
  </si>
  <si>
    <t>POST00836</t>
  </si>
  <si>
    <t>POST00837</t>
  </si>
  <si>
    <t>POST00838</t>
  </si>
  <si>
    <t>POST00839</t>
  </si>
  <si>
    <t>POST00840</t>
  </si>
  <si>
    <t>POST00841</t>
  </si>
  <si>
    <t>POST00842</t>
  </si>
  <si>
    <t>POST00843</t>
  </si>
  <si>
    <t>POST00844</t>
  </si>
  <si>
    <t>POST00845</t>
  </si>
  <si>
    <t>POST00846</t>
  </si>
  <si>
    <t>POST00847</t>
  </si>
  <si>
    <t>POST00848</t>
  </si>
  <si>
    <t>POST00849</t>
  </si>
  <si>
    <t>POST00850</t>
  </si>
  <si>
    <t>POST00851</t>
  </si>
  <si>
    <t>POST00852</t>
  </si>
  <si>
    <t>POST00853</t>
  </si>
  <si>
    <t>POST00854</t>
  </si>
  <si>
    <t>POST00855</t>
  </si>
  <si>
    <t>POST00856</t>
  </si>
  <si>
    <t>POST00857</t>
  </si>
  <si>
    <t>POST00858</t>
  </si>
  <si>
    <t>POST00859</t>
  </si>
  <si>
    <t>POST00860</t>
  </si>
  <si>
    <t>POST00861</t>
  </si>
  <si>
    <t>POST00862</t>
  </si>
  <si>
    <t>POST00863</t>
  </si>
  <si>
    <t>POST00864</t>
  </si>
  <si>
    <t>POST00865</t>
  </si>
  <si>
    <t>POST00866</t>
  </si>
  <si>
    <t>POST00867</t>
  </si>
  <si>
    <t>POST00868</t>
  </si>
  <si>
    <t>POST00869</t>
  </si>
  <si>
    <t>POST00870</t>
  </si>
  <si>
    <t>POST00871</t>
  </si>
  <si>
    <t>POST00872</t>
  </si>
  <si>
    <t>POST00873</t>
  </si>
  <si>
    <t>POST00874</t>
  </si>
  <si>
    <t>POST00875</t>
  </si>
  <si>
    <t>POST00876</t>
  </si>
  <si>
    <t>POST00877</t>
  </si>
  <si>
    <t>POST00878</t>
  </si>
  <si>
    <t>POST00879</t>
  </si>
  <si>
    <t>POST00880</t>
  </si>
  <si>
    <t>POST00881</t>
  </si>
  <si>
    <t>POST00882</t>
  </si>
  <si>
    <t>POST00883</t>
  </si>
  <si>
    <t>POST00884</t>
  </si>
  <si>
    <t>POST00885</t>
  </si>
  <si>
    <t>POST00886</t>
  </si>
  <si>
    <t>POST00887</t>
  </si>
  <si>
    <t>POST00888</t>
  </si>
  <si>
    <t>POST00889</t>
  </si>
  <si>
    <t>POST00890</t>
  </si>
  <si>
    <t>POST00891</t>
  </si>
  <si>
    <t>POST00892</t>
  </si>
  <si>
    <t>POST00893</t>
  </si>
  <si>
    <t>POST00894</t>
  </si>
  <si>
    <t>POST00895</t>
  </si>
  <si>
    <t>POST00896</t>
  </si>
  <si>
    <t>POST00897</t>
  </si>
  <si>
    <t>POST00898</t>
  </si>
  <si>
    <t>POST00899</t>
  </si>
  <si>
    <t>POST00900</t>
  </si>
  <si>
    <t>POST00901</t>
  </si>
  <si>
    <t>POST00902</t>
  </si>
  <si>
    <t>POST00903</t>
  </si>
  <si>
    <t>POST00904</t>
  </si>
  <si>
    <t>POST00905</t>
  </si>
  <si>
    <t>POST00906</t>
  </si>
  <si>
    <t>POST00907</t>
  </si>
  <si>
    <t>POST00908</t>
  </si>
  <si>
    <t>POST00909</t>
  </si>
  <si>
    <t>POST00910</t>
  </si>
  <si>
    <t>POST00911</t>
  </si>
  <si>
    <t>POST00912</t>
  </si>
  <si>
    <t>POST00913</t>
  </si>
  <si>
    <t>POST00914</t>
  </si>
  <si>
    <t>POST00915</t>
  </si>
  <si>
    <t>POST00916</t>
  </si>
  <si>
    <t>POST00917</t>
  </si>
  <si>
    <t>POST00918</t>
  </si>
  <si>
    <t>POST00919</t>
  </si>
  <si>
    <t>POST00920</t>
  </si>
  <si>
    <t>POST00921</t>
  </si>
  <si>
    <t>POST00922</t>
  </si>
  <si>
    <t>POST00923</t>
  </si>
  <si>
    <t>POST00924</t>
  </si>
  <si>
    <t>POST00925</t>
  </si>
  <si>
    <t>POST00926</t>
  </si>
  <si>
    <t>POST00927</t>
  </si>
  <si>
    <t>POST00928</t>
  </si>
  <si>
    <t>POST00929</t>
  </si>
  <si>
    <t>POST00930</t>
  </si>
  <si>
    <t>POST00931</t>
  </si>
  <si>
    <t>POST00932</t>
  </si>
  <si>
    <t>POST00933</t>
  </si>
  <si>
    <t>POST00934</t>
  </si>
  <si>
    <t>POST00935</t>
  </si>
  <si>
    <t>POST00936</t>
  </si>
  <si>
    <t>POST00937</t>
  </si>
  <si>
    <t>POST00938</t>
  </si>
  <si>
    <t>POST00939</t>
  </si>
  <si>
    <t>POST00940</t>
  </si>
  <si>
    <t>POST00941</t>
  </si>
  <si>
    <t>POST00942</t>
  </si>
  <si>
    <t>POST00943</t>
  </si>
  <si>
    <t>POST00944</t>
  </si>
  <si>
    <t>POST00945</t>
  </si>
  <si>
    <t>POST00946</t>
  </si>
  <si>
    <t>POST00947</t>
  </si>
  <si>
    <t>POST00948</t>
  </si>
  <si>
    <t>POST00949</t>
  </si>
  <si>
    <t>POST00950</t>
  </si>
  <si>
    <t>POST00951</t>
  </si>
  <si>
    <t>POST00952</t>
  </si>
  <si>
    <t>POST00953</t>
  </si>
  <si>
    <t>POST00954</t>
  </si>
  <si>
    <t>POST00955</t>
  </si>
  <si>
    <t>POST00956</t>
  </si>
  <si>
    <t>POST00957</t>
  </si>
  <si>
    <t>POST00958</t>
  </si>
  <si>
    <t>POST00959</t>
  </si>
  <si>
    <t>POST00960</t>
  </si>
  <si>
    <t>POST00961</t>
  </si>
  <si>
    <t>POST00962</t>
  </si>
  <si>
    <t>POST00963</t>
  </si>
  <si>
    <t>POST00964</t>
  </si>
  <si>
    <t>POST00965</t>
  </si>
  <si>
    <t>POST00966</t>
  </si>
  <si>
    <t>POST00967</t>
  </si>
  <si>
    <t>POST00968</t>
  </si>
  <si>
    <t>POST00969</t>
  </si>
  <si>
    <t>POST00970</t>
  </si>
  <si>
    <t>POST00971</t>
  </si>
  <si>
    <t>POST00972</t>
  </si>
  <si>
    <t>POST00973</t>
  </si>
  <si>
    <t>POST00974</t>
  </si>
  <si>
    <t>POST00975</t>
  </si>
  <si>
    <t>POST00976</t>
  </si>
  <si>
    <t>POST00977</t>
  </si>
  <si>
    <t>POST00978</t>
  </si>
  <si>
    <t>POST00979</t>
  </si>
  <si>
    <t>POST00980</t>
  </si>
  <si>
    <t>POST00981</t>
  </si>
  <si>
    <t>POST00982</t>
  </si>
  <si>
    <t>POST00983</t>
  </si>
  <si>
    <t>POST00984</t>
  </si>
  <si>
    <t>POST00985</t>
  </si>
  <si>
    <t>POST00986</t>
  </si>
  <si>
    <t>POST00987</t>
  </si>
  <si>
    <t>POST00988</t>
  </si>
  <si>
    <t>POST00989</t>
  </si>
  <si>
    <t>POST00990</t>
  </si>
  <si>
    <t>POST00991</t>
  </si>
  <si>
    <t>POST00992</t>
  </si>
  <si>
    <t>POST00993</t>
  </si>
  <si>
    <t>POST00994</t>
  </si>
  <si>
    <t>POST00995</t>
  </si>
  <si>
    <t>POST00996</t>
  </si>
  <si>
    <t>POST00997</t>
  </si>
  <si>
    <t>POST00998</t>
  </si>
  <si>
    <t>POST00999</t>
  </si>
  <si>
    <t>POST01000</t>
  </si>
  <si>
    <t>POST01001</t>
  </si>
  <si>
    <t>POST01002</t>
  </si>
  <si>
    <t>POST01003</t>
  </si>
  <si>
    <t>POST01004</t>
  </si>
  <si>
    <t>POST01005</t>
  </si>
  <si>
    <t>POST01006</t>
  </si>
  <si>
    <t>POST01007</t>
  </si>
  <si>
    <t>POST01008</t>
  </si>
  <si>
    <t>POST01009</t>
  </si>
  <si>
    <t>POST01010</t>
  </si>
  <si>
    <t>POST01011</t>
  </si>
  <si>
    <t>POST01012</t>
  </si>
  <si>
    <t>POST01013</t>
  </si>
  <si>
    <t>POST01014</t>
  </si>
  <si>
    <t>POST01015</t>
  </si>
  <si>
    <t>POST01016</t>
  </si>
  <si>
    <t>POST01017</t>
  </si>
  <si>
    <t>POST01018</t>
  </si>
  <si>
    <t>POST01019</t>
  </si>
  <si>
    <t>POST01020</t>
  </si>
  <si>
    <t>POST01021</t>
  </si>
  <si>
    <t>POST01022</t>
  </si>
  <si>
    <t>POST01023</t>
  </si>
  <si>
    <t>POST01024</t>
  </si>
  <si>
    <t>POST01025</t>
  </si>
  <si>
    <t>POST01026</t>
  </si>
  <si>
    <t>POST01027</t>
  </si>
  <si>
    <t>POST01028</t>
  </si>
  <si>
    <t>POST01029</t>
  </si>
  <si>
    <t>POST01030</t>
  </si>
  <si>
    <t>POST01031</t>
  </si>
  <si>
    <t>POST01032</t>
  </si>
  <si>
    <t>POST01033</t>
  </si>
  <si>
    <t>POST01034</t>
  </si>
  <si>
    <t>POST01035</t>
  </si>
  <si>
    <t>POST01036</t>
  </si>
  <si>
    <t>POST01037</t>
  </si>
  <si>
    <t>POST01038</t>
  </si>
  <si>
    <t>POST01039</t>
  </si>
  <si>
    <t>POST01040</t>
  </si>
  <si>
    <t>POST01041</t>
  </si>
  <si>
    <t>POST01042</t>
  </si>
  <si>
    <t>POST01043</t>
  </si>
  <si>
    <t>POST01044</t>
  </si>
  <si>
    <t>POST01045</t>
  </si>
  <si>
    <t>POST01046</t>
  </si>
  <si>
    <t>POST01047</t>
  </si>
  <si>
    <t>POST01048</t>
  </si>
  <si>
    <t>POST01049</t>
  </si>
  <si>
    <t>POST01050</t>
  </si>
  <si>
    <t>POST01051</t>
  </si>
  <si>
    <t>POST01052</t>
  </si>
  <si>
    <t>POST01053</t>
  </si>
  <si>
    <t>POST01054</t>
  </si>
  <si>
    <t>POST01055</t>
  </si>
  <si>
    <t>POST01056</t>
  </si>
  <si>
    <t>POST01057</t>
  </si>
  <si>
    <t>POST01058</t>
  </si>
  <si>
    <t>POST01059</t>
  </si>
  <si>
    <t>POST01060</t>
  </si>
  <si>
    <t>POST01061</t>
  </si>
  <si>
    <t>POST01062</t>
  </si>
  <si>
    <t>POST01063</t>
  </si>
  <si>
    <t>POST01064</t>
  </si>
  <si>
    <t>POST01065</t>
  </si>
  <si>
    <t>POST01066</t>
  </si>
  <si>
    <t>POST01067</t>
  </si>
  <si>
    <t>POST01068</t>
  </si>
  <si>
    <t>POST01069</t>
  </si>
  <si>
    <t>POST01070</t>
  </si>
  <si>
    <t>POST01071</t>
  </si>
  <si>
    <t>POST01072</t>
  </si>
  <si>
    <t>POST01073</t>
  </si>
  <si>
    <t>POST01074</t>
  </si>
  <si>
    <t>POST01075</t>
  </si>
  <si>
    <t>POST01076</t>
  </si>
  <si>
    <t>POST01077</t>
  </si>
  <si>
    <t>POST01078</t>
  </si>
  <si>
    <t>POST01079</t>
  </si>
  <si>
    <t>POST01080</t>
  </si>
  <si>
    <t>POST01081</t>
  </si>
  <si>
    <t>POST01082</t>
  </si>
  <si>
    <t>POST01083</t>
  </si>
  <si>
    <t>POST01084</t>
  </si>
  <si>
    <t>POST01085</t>
  </si>
  <si>
    <t>POST01086</t>
  </si>
  <si>
    <t>POST01087</t>
  </si>
  <si>
    <t>POST01088</t>
  </si>
  <si>
    <t>POST01089</t>
  </si>
  <si>
    <t>POST01090</t>
  </si>
  <si>
    <t>POST01091</t>
  </si>
  <si>
    <t>POST01092</t>
  </si>
  <si>
    <t>POST01093</t>
  </si>
  <si>
    <t>POST01094</t>
  </si>
  <si>
    <t>POST01095</t>
  </si>
  <si>
    <t>POST01096</t>
  </si>
  <si>
    <t>POST01097</t>
  </si>
  <si>
    <t>POST01098</t>
  </si>
  <si>
    <t>POST01099</t>
  </si>
  <si>
    <t>POST01100</t>
  </si>
  <si>
    <t>POST01101</t>
  </si>
  <si>
    <t>POST01102</t>
  </si>
  <si>
    <t>POST01103</t>
  </si>
  <si>
    <t>POST01104</t>
  </si>
  <si>
    <t>POST01105</t>
  </si>
  <si>
    <t>POST01106</t>
  </si>
  <si>
    <t>POST01107</t>
  </si>
  <si>
    <t>POST01108</t>
  </si>
  <si>
    <t>POST01109</t>
  </si>
  <si>
    <t>POST01110</t>
  </si>
  <si>
    <t>POST01111</t>
  </si>
  <si>
    <t>POST01112</t>
  </si>
  <si>
    <t>POST01113</t>
  </si>
  <si>
    <t>POST01114</t>
  </si>
  <si>
    <t>POST01115</t>
  </si>
  <si>
    <t>POST01116</t>
  </si>
  <si>
    <t>POST01117</t>
  </si>
  <si>
    <t>POST01118</t>
  </si>
  <si>
    <t>POST01119</t>
  </si>
  <si>
    <t>POST01120</t>
  </si>
  <si>
    <t>POST01121</t>
  </si>
  <si>
    <t>POST01122</t>
  </si>
  <si>
    <t>POST01123</t>
  </si>
  <si>
    <t>POST01124</t>
  </si>
  <si>
    <t>POST01125</t>
  </si>
  <si>
    <t>POST01126</t>
  </si>
  <si>
    <t>POST01127</t>
  </si>
  <si>
    <t>POST01128</t>
  </si>
  <si>
    <t>POST01129</t>
  </si>
  <si>
    <t>POST01130</t>
  </si>
  <si>
    <t>POST01131</t>
  </si>
  <si>
    <t>POST01132</t>
  </si>
  <si>
    <t>POST01133</t>
  </si>
  <si>
    <t>POST01134</t>
  </si>
  <si>
    <t>POST01135</t>
  </si>
  <si>
    <t>POST01136</t>
  </si>
  <si>
    <t>POST01137</t>
  </si>
  <si>
    <t>POST01138</t>
  </si>
  <si>
    <t>POST01139</t>
  </si>
  <si>
    <t>POST01140</t>
  </si>
  <si>
    <t>POST01141</t>
  </si>
  <si>
    <t>POST01142</t>
  </si>
  <si>
    <t>POST01143</t>
  </si>
  <si>
    <t>POST01144</t>
  </si>
  <si>
    <t>POST01145</t>
  </si>
  <si>
    <t>POST01146</t>
  </si>
  <si>
    <t>POST01147</t>
  </si>
  <si>
    <t>POST01148</t>
  </si>
  <si>
    <t>POST01149</t>
  </si>
  <si>
    <t>POST01150</t>
  </si>
  <si>
    <t>POST01151</t>
  </si>
  <si>
    <t>POST01152</t>
  </si>
  <si>
    <t>POST01153</t>
  </si>
  <si>
    <t>POST01154</t>
  </si>
  <si>
    <t>POST01155</t>
  </si>
  <si>
    <t>POST01156</t>
  </si>
  <si>
    <t>POST01157</t>
  </si>
  <si>
    <t>POST01158</t>
  </si>
  <si>
    <t>POST01159</t>
  </si>
  <si>
    <t>POST01160</t>
  </si>
  <si>
    <t>POST01161</t>
  </si>
  <si>
    <t>POST01162</t>
  </si>
  <si>
    <t>POST01163</t>
  </si>
  <si>
    <t>POST01164</t>
  </si>
  <si>
    <t>POST01165</t>
  </si>
  <si>
    <t>POST01166</t>
  </si>
  <si>
    <t>POST01167</t>
  </si>
  <si>
    <t>POST01168</t>
  </si>
  <si>
    <t>POST01169</t>
  </si>
  <si>
    <t>POST01170</t>
  </si>
  <si>
    <t>POST01171</t>
  </si>
  <si>
    <t>POST01172</t>
  </si>
  <si>
    <t>POST01173</t>
  </si>
  <si>
    <t>POST01174</t>
  </si>
  <si>
    <t>POST01175</t>
  </si>
  <si>
    <t>POST01176</t>
  </si>
  <si>
    <t>POST01177</t>
  </si>
  <si>
    <t>POST01178</t>
  </si>
  <si>
    <t>POST01179</t>
  </si>
  <si>
    <t>POST01180</t>
  </si>
  <si>
    <t>POST01181</t>
  </si>
  <si>
    <t>POST01182</t>
  </si>
  <si>
    <t>POST01183</t>
  </si>
  <si>
    <t>POST01184</t>
  </si>
  <si>
    <t>POST01185</t>
  </si>
  <si>
    <t>POST01186</t>
  </si>
  <si>
    <t>POST01187</t>
  </si>
  <si>
    <t>POST01188</t>
  </si>
  <si>
    <t>POST01189</t>
  </si>
  <si>
    <t>POST01190</t>
  </si>
  <si>
    <t>POST01191</t>
  </si>
  <si>
    <t>POST01192</t>
  </si>
  <si>
    <t>POST01193</t>
  </si>
  <si>
    <t>POST01194</t>
  </si>
  <si>
    <t>POST01195</t>
  </si>
  <si>
    <t>POST01196</t>
  </si>
  <si>
    <t>POST01197</t>
  </si>
  <si>
    <t>POST01198</t>
  </si>
  <si>
    <t>POST01199</t>
  </si>
  <si>
    <t>POST01200</t>
  </si>
  <si>
    <t>POST01201</t>
  </si>
  <si>
    <t>POST01202</t>
  </si>
  <si>
    <t>POST01203</t>
  </si>
  <si>
    <t>POST01204</t>
  </si>
  <si>
    <t>POST01205</t>
  </si>
  <si>
    <t>POST01206</t>
  </si>
  <si>
    <t>POST01207</t>
  </si>
  <si>
    <t>POST01208</t>
  </si>
  <si>
    <t>POST01209</t>
  </si>
  <si>
    <t>POST01210</t>
  </si>
  <si>
    <t>POST01211</t>
  </si>
  <si>
    <t>POST01212</t>
  </si>
  <si>
    <t>POST01213</t>
  </si>
  <si>
    <t>POST01214</t>
  </si>
  <si>
    <t>POST01215</t>
  </si>
  <si>
    <t>POST01216</t>
  </si>
  <si>
    <t>POST01217</t>
  </si>
  <si>
    <t>POST01218</t>
  </si>
  <si>
    <t>POST01219</t>
  </si>
  <si>
    <t>POST01220</t>
  </si>
  <si>
    <t>POST01221</t>
  </si>
  <si>
    <t>POST01222</t>
  </si>
  <si>
    <t>POST01223</t>
  </si>
  <si>
    <t>POST01224</t>
  </si>
  <si>
    <t>POST01225</t>
  </si>
  <si>
    <t>POST01226</t>
  </si>
  <si>
    <t>POST01227</t>
  </si>
  <si>
    <t>POST01228</t>
  </si>
  <si>
    <t>POST01229</t>
  </si>
  <si>
    <t>POST01230</t>
  </si>
  <si>
    <t>POST01231</t>
  </si>
  <si>
    <t>POST01232</t>
  </si>
  <si>
    <t>POST01233</t>
  </si>
  <si>
    <t>POST01234</t>
  </si>
  <si>
    <t>POST01235</t>
  </si>
  <si>
    <t>POST01236</t>
  </si>
  <si>
    <t>POST01237</t>
  </si>
  <si>
    <t>POST01238</t>
  </si>
  <si>
    <t>POST01239</t>
  </si>
  <si>
    <t>POST01240</t>
  </si>
  <si>
    <t>POST01241</t>
  </si>
  <si>
    <t>POST01242</t>
  </si>
  <si>
    <t>POST01243</t>
  </si>
  <si>
    <t>POST01244</t>
  </si>
  <si>
    <t>POST01245</t>
  </si>
  <si>
    <t>POST01246</t>
  </si>
  <si>
    <t>POST01247</t>
  </si>
  <si>
    <t>POST01248</t>
  </si>
  <si>
    <t>POST01249</t>
  </si>
  <si>
    <t>POST01250</t>
  </si>
  <si>
    <t>POST01251</t>
  </si>
  <si>
    <t>POST01252</t>
  </si>
  <si>
    <t>POST01253</t>
  </si>
  <si>
    <t>POST01254</t>
  </si>
  <si>
    <t>POST01255</t>
  </si>
  <si>
    <t>POST01256</t>
  </si>
  <si>
    <t>POST01257</t>
  </si>
  <si>
    <t>POST01258</t>
  </si>
  <si>
    <t>POST01259</t>
  </si>
  <si>
    <t>POST01260</t>
  </si>
  <si>
    <t>POST01261</t>
  </si>
  <si>
    <t>POST01262</t>
  </si>
  <si>
    <t>POST01263</t>
  </si>
  <si>
    <t>POST01264</t>
  </si>
  <si>
    <t>POST01265</t>
  </si>
  <si>
    <t>POST01266</t>
  </si>
  <si>
    <t>POST01267</t>
  </si>
  <si>
    <t>POST01268</t>
  </si>
  <si>
    <t>POST01269</t>
  </si>
  <si>
    <t>POST01270</t>
  </si>
  <si>
    <t>POST01271</t>
  </si>
  <si>
    <t>POST01272</t>
  </si>
  <si>
    <t>POST01273</t>
  </si>
  <si>
    <t>POST01274</t>
  </si>
  <si>
    <t>POST01275</t>
  </si>
  <si>
    <t>POST01276</t>
  </si>
  <si>
    <t>POST01277</t>
  </si>
  <si>
    <t>POST01278</t>
  </si>
  <si>
    <t>POST01279</t>
  </si>
  <si>
    <t>POST01280</t>
  </si>
  <si>
    <t>POST01281</t>
  </si>
  <si>
    <t>POST01282</t>
  </si>
  <si>
    <t>POST01283</t>
  </si>
  <si>
    <t>POST01284</t>
  </si>
  <si>
    <t>POST01285</t>
  </si>
  <si>
    <t>POST01286</t>
  </si>
  <si>
    <t>POST01287</t>
  </si>
  <si>
    <t>POST01288</t>
  </si>
  <si>
    <t>POST01289</t>
  </si>
  <si>
    <t>POST01290</t>
  </si>
  <si>
    <t>POST01291</t>
  </si>
  <si>
    <t>POST01292</t>
  </si>
  <si>
    <t>POST01293</t>
  </si>
  <si>
    <t>POST01294</t>
  </si>
  <si>
    <t>POST01295</t>
  </si>
  <si>
    <t>POST01296</t>
  </si>
  <si>
    <t>POST01297</t>
  </si>
  <si>
    <t>POST01298</t>
  </si>
  <si>
    <t>POST01299</t>
  </si>
  <si>
    <t>POST01300</t>
  </si>
  <si>
    <t>POST01301</t>
  </si>
  <si>
    <t>POST01302</t>
  </si>
  <si>
    <t>POST01303</t>
  </si>
  <si>
    <t>POST01304</t>
  </si>
  <si>
    <t>POST01305</t>
  </si>
  <si>
    <t>POST01306</t>
  </si>
  <si>
    <t>POST01307</t>
  </si>
  <si>
    <t>POST01308</t>
  </si>
  <si>
    <t>POST01309</t>
  </si>
  <si>
    <t>POST01310</t>
  </si>
  <si>
    <t>POST01311</t>
  </si>
  <si>
    <t>POST01312</t>
  </si>
  <si>
    <t>POST01313</t>
  </si>
  <si>
    <t>POST01314</t>
  </si>
  <si>
    <t>POST01315</t>
  </si>
  <si>
    <t>POST01316</t>
  </si>
  <si>
    <t>POST01317</t>
  </si>
  <si>
    <t>POST01318</t>
  </si>
  <si>
    <t>POST01319</t>
  </si>
  <si>
    <t>POST01320</t>
  </si>
  <si>
    <t>POST01321</t>
  </si>
  <si>
    <t>POST01322</t>
  </si>
  <si>
    <t>POST01323</t>
  </si>
  <si>
    <t>POST01324</t>
  </si>
  <si>
    <t>POST01325</t>
  </si>
  <si>
    <t>POST01326</t>
  </si>
  <si>
    <t>POST01327</t>
  </si>
  <si>
    <t>POST01328</t>
  </si>
  <si>
    <t>POST01329</t>
  </si>
  <si>
    <t>POST01330</t>
  </si>
  <si>
    <t>POST01331</t>
  </si>
  <si>
    <t>POST01332</t>
  </si>
  <si>
    <t>POST01333</t>
  </si>
  <si>
    <t>POST01334</t>
  </si>
  <si>
    <t>POST01335</t>
  </si>
  <si>
    <t>POST01336</t>
  </si>
  <si>
    <t>POST01337</t>
  </si>
  <si>
    <t>POST01338</t>
  </si>
  <si>
    <t>POST01339</t>
  </si>
  <si>
    <t>POST01340</t>
  </si>
  <si>
    <t>POST01341</t>
  </si>
  <si>
    <t>POST01342</t>
  </si>
  <si>
    <t>POST01343</t>
  </si>
  <si>
    <t>POST01344</t>
  </si>
  <si>
    <t>POST01345</t>
  </si>
  <si>
    <t>POST01346</t>
  </si>
  <si>
    <t>POST01347</t>
  </si>
  <si>
    <t>POST01348</t>
  </si>
  <si>
    <t>POST01349</t>
  </si>
  <si>
    <t>POST01350</t>
  </si>
  <si>
    <t>POST01351</t>
  </si>
  <si>
    <t>POST01352</t>
  </si>
  <si>
    <t>POST01353</t>
  </si>
  <si>
    <t>POST01354</t>
  </si>
  <si>
    <t>POST01355</t>
  </si>
  <si>
    <t>POST01356</t>
  </si>
  <si>
    <t>POST01357</t>
  </si>
  <si>
    <t>POST01358</t>
  </si>
  <si>
    <t>POST01359</t>
  </si>
  <si>
    <t>POST01360</t>
  </si>
  <si>
    <t>POST01361</t>
  </si>
  <si>
    <t>POST01362</t>
  </si>
  <si>
    <t>POST01363</t>
  </si>
  <si>
    <t>POST01364</t>
  </si>
  <si>
    <t>POST01365</t>
  </si>
  <si>
    <t>POST01366</t>
  </si>
  <si>
    <t>POST01367</t>
  </si>
  <si>
    <t>POST01368</t>
  </si>
  <si>
    <t>POST01369</t>
  </si>
  <si>
    <t>POST01370</t>
  </si>
  <si>
    <t>POST01371</t>
  </si>
  <si>
    <t>POST01372</t>
  </si>
  <si>
    <t>POST01373</t>
  </si>
  <si>
    <t>POST01374</t>
  </si>
  <si>
    <t>POST01375</t>
  </si>
  <si>
    <t>POST01376</t>
  </si>
  <si>
    <t>POST01377</t>
  </si>
  <si>
    <t>POST01378</t>
  </si>
  <si>
    <t>POST01379</t>
  </si>
  <si>
    <t>POST01380</t>
  </si>
  <si>
    <t>POST01381</t>
  </si>
  <si>
    <t>POST01382</t>
  </si>
  <si>
    <t>POST01383</t>
  </si>
  <si>
    <t>POST01384</t>
  </si>
  <si>
    <t>POST01385</t>
  </si>
  <si>
    <t>POST01386</t>
  </si>
  <si>
    <t>POST01387</t>
  </si>
  <si>
    <t>POST01388</t>
  </si>
  <si>
    <t>POST01389</t>
  </si>
  <si>
    <t>POST01390</t>
  </si>
  <si>
    <t>POST01391</t>
  </si>
  <si>
    <t>POST01392</t>
  </si>
  <si>
    <t>POST01393</t>
  </si>
  <si>
    <t>POST01394</t>
  </si>
  <si>
    <t>POST01395</t>
  </si>
  <si>
    <t>POST01396</t>
  </si>
  <si>
    <t>POST01397</t>
  </si>
  <si>
    <t>POST01398</t>
  </si>
  <si>
    <t>POST01399</t>
  </si>
  <si>
    <t>POST01400</t>
  </si>
  <si>
    <t>POST01401</t>
  </si>
  <si>
    <t>POST01402</t>
  </si>
  <si>
    <t>POST01403</t>
  </si>
  <si>
    <t>POST01404</t>
  </si>
  <si>
    <t>POST01405</t>
  </si>
  <si>
    <t>POST01406</t>
  </si>
  <si>
    <t>POST01407</t>
  </si>
  <si>
    <t>POST01408</t>
  </si>
  <si>
    <t>POST01409</t>
  </si>
  <si>
    <t>POST01410</t>
  </si>
  <si>
    <t>POST01411</t>
  </si>
  <si>
    <t>POST01412</t>
  </si>
  <si>
    <t>POST01413</t>
  </si>
  <si>
    <t>POST01414</t>
  </si>
  <si>
    <t>POST01415</t>
  </si>
  <si>
    <t>POST01416</t>
  </si>
  <si>
    <t>POST01417</t>
  </si>
  <si>
    <t>POST01418</t>
  </si>
  <si>
    <t>POST01419</t>
  </si>
  <si>
    <t>POST01420</t>
  </si>
  <si>
    <t>POST01421</t>
  </si>
  <si>
    <t>POST01422</t>
  </si>
  <si>
    <t>POST01423</t>
  </si>
  <si>
    <t>POST01424</t>
  </si>
  <si>
    <t>POST01425</t>
  </si>
  <si>
    <t>POST01426</t>
  </si>
  <si>
    <t>POST01427</t>
  </si>
  <si>
    <t>POST01428</t>
  </si>
  <si>
    <t>POST01429</t>
  </si>
  <si>
    <t>POST01430</t>
  </si>
  <si>
    <t>POST01431</t>
  </si>
  <si>
    <t>POST01432</t>
  </si>
  <si>
    <t>POST01433</t>
  </si>
  <si>
    <t>POST01434</t>
  </si>
  <si>
    <t>POST01435</t>
  </si>
  <si>
    <t>POST01436</t>
  </si>
  <si>
    <t>POST01437</t>
  </si>
  <si>
    <t>POST01438</t>
  </si>
  <si>
    <t>POST01439</t>
  </si>
  <si>
    <t>POST01440</t>
  </si>
  <si>
    <t>POST01441</t>
  </si>
  <si>
    <t>POST01442</t>
  </si>
  <si>
    <t>POST01443</t>
  </si>
  <si>
    <t>POST01444</t>
  </si>
  <si>
    <t>POST01445</t>
  </si>
  <si>
    <t>POST01446</t>
  </si>
  <si>
    <t>POST01447</t>
  </si>
  <si>
    <t>POST01448</t>
  </si>
  <si>
    <t>POST01449</t>
  </si>
  <si>
    <t>POST01450</t>
  </si>
  <si>
    <t>POST01451</t>
  </si>
  <si>
    <t>POST01452</t>
  </si>
  <si>
    <t>POST01453</t>
  </si>
  <si>
    <t>POST01454</t>
  </si>
  <si>
    <t>POST01455</t>
  </si>
  <si>
    <t>POST01456</t>
  </si>
  <si>
    <t>POST01457</t>
  </si>
  <si>
    <t>POST01458</t>
  </si>
  <si>
    <t>POST01459</t>
  </si>
  <si>
    <t>POST01460</t>
  </si>
  <si>
    <t>POST01461</t>
  </si>
  <si>
    <t>POST01462</t>
  </si>
  <si>
    <t>POST01463</t>
  </si>
  <si>
    <t>POST01464</t>
  </si>
  <si>
    <t>POST01465</t>
  </si>
  <si>
    <t>POST01466</t>
  </si>
  <si>
    <t>POST01467</t>
  </si>
  <si>
    <t>POST01468</t>
  </si>
  <si>
    <t>POST01469</t>
  </si>
  <si>
    <t>POST01470</t>
  </si>
  <si>
    <t>POST01471</t>
  </si>
  <si>
    <t>POST01472</t>
  </si>
  <si>
    <t>POST01473</t>
  </si>
  <si>
    <t>POST01474</t>
  </si>
  <si>
    <t>POST01475</t>
  </si>
  <si>
    <t>POST01476</t>
  </si>
  <si>
    <t>POST01477</t>
  </si>
  <si>
    <t>POST01478</t>
  </si>
  <si>
    <t>POST01479</t>
  </si>
  <si>
    <t>POST01480</t>
  </si>
  <si>
    <t>POST01481</t>
  </si>
  <si>
    <t>POST01482</t>
  </si>
  <si>
    <t>POST01483</t>
  </si>
  <si>
    <t>POST01484</t>
  </si>
  <si>
    <t>POST01485</t>
  </si>
  <si>
    <t>POST01486</t>
  </si>
  <si>
    <t>POST01487</t>
  </si>
  <si>
    <t>POST01488</t>
  </si>
  <si>
    <t>POST01489</t>
  </si>
  <si>
    <t>POST01490</t>
  </si>
  <si>
    <t>POST01491</t>
  </si>
  <si>
    <t>POST01492</t>
  </si>
  <si>
    <t>POST01493</t>
  </si>
  <si>
    <t>POST01494</t>
  </si>
  <si>
    <t>POST01495</t>
  </si>
  <si>
    <t>POST01496</t>
  </si>
  <si>
    <t>POST01497</t>
  </si>
  <si>
    <t>POST01498</t>
  </si>
  <si>
    <t>POST01499</t>
  </si>
  <si>
    <t>POST01500</t>
  </si>
  <si>
    <t>POST01501</t>
  </si>
  <si>
    <t>POST01502</t>
  </si>
  <si>
    <t>POST01503</t>
  </si>
  <si>
    <t>POST01504</t>
  </si>
  <si>
    <t>POST01505</t>
  </si>
  <si>
    <t>POST01506</t>
  </si>
  <si>
    <t>POST01507</t>
  </si>
  <si>
    <t>POST01508</t>
  </si>
  <si>
    <t>POST01509</t>
  </si>
  <si>
    <t>POST01510</t>
  </si>
  <si>
    <t>POST01511</t>
  </si>
  <si>
    <t>POST01512</t>
  </si>
  <si>
    <t>POST01513</t>
  </si>
  <si>
    <t>POST01514</t>
  </si>
  <si>
    <t>POST01515</t>
  </si>
  <si>
    <t>POST01516</t>
  </si>
  <si>
    <t>POST01517</t>
  </si>
  <si>
    <t>POST01518</t>
  </si>
  <si>
    <t>POST01519</t>
  </si>
  <si>
    <t>POST01520</t>
  </si>
  <si>
    <t>POST01521</t>
  </si>
  <si>
    <t>POST01522</t>
  </si>
  <si>
    <t>POST01523</t>
  </si>
  <si>
    <t>POST01524</t>
  </si>
  <si>
    <t>POST01525</t>
  </si>
  <si>
    <t>POST01526</t>
  </si>
  <si>
    <t>POST01527</t>
  </si>
  <si>
    <t>POST01528</t>
  </si>
  <si>
    <t>POST01529</t>
  </si>
  <si>
    <t>POST01530</t>
  </si>
  <si>
    <t>POST01531</t>
  </si>
  <si>
    <t>POST01532</t>
  </si>
  <si>
    <t>POST01533</t>
  </si>
  <si>
    <t>POST01534</t>
  </si>
  <si>
    <t>POST01535</t>
  </si>
  <si>
    <t>POST01536</t>
  </si>
  <si>
    <t>POST01537</t>
  </si>
  <si>
    <t>POST01538</t>
  </si>
  <si>
    <t>POST01539</t>
  </si>
  <si>
    <t>POST01540</t>
  </si>
  <si>
    <t>POST01541</t>
  </si>
  <si>
    <t>POST01542</t>
  </si>
  <si>
    <t>POST01543</t>
  </si>
  <si>
    <t>POST01544</t>
  </si>
  <si>
    <t>POST01545</t>
  </si>
  <si>
    <t>POST01546</t>
  </si>
  <si>
    <t>POST01547</t>
  </si>
  <si>
    <t>POST01548</t>
  </si>
  <si>
    <t>POST01549</t>
  </si>
  <si>
    <t>POST01550</t>
  </si>
  <si>
    <t>POST01551</t>
  </si>
  <si>
    <t>POST01552</t>
  </si>
  <si>
    <t>POST01553</t>
  </si>
  <si>
    <t>POST01554</t>
  </si>
  <si>
    <t>POST01555</t>
  </si>
  <si>
    <t>POST01556</t>
  </si>
  <si>
    <t>POST01557</t>
  </si>
  <si>
    <t>POST01558</t>
  </si>
  <si>
    <t>POST01559</t>
  </si>
  <si>
    <t>POST01560</t>
  </si>
  <si>
    <t>POST01561</t>
  </si>
  <si>
    <t>POST01562</t>
  </si>
  <si>
    <t>POST01563</t>
  </si>
  <si>
    <t>POST01564</t>
  </si>
  <si>
    <t>POST01565</t>
  </si>
  <si>
    <t>POST01566</t>
  </si>
  <si>
    <t>POST01567</t>
  </si>
  <si>
    <t>POST01568</t>
  </si>
  <si>
    <t>POST01569</t>
  </si>
  <si>
    <t>POST01570</t>
  </si>
  <si>
    <t>POST01571</t>
  </si>
  <si>
    <t>POST01572</t>
  </si>
  <si>
    <t>POST01573</t>
  </si>
  <si>
    <t>POST01574</t>
  </si>
  <si>
    <t>POST01575</t>
  </si>
  <si>
    <t>POST01576</t>
  </si>
  <si>
    <t>POST01577</t>
  </si>
  <si>
    <t>POST01578</t>
  </si>
  <si>
    <t>POST01579</t>
  </si>
  <si>
    <t>POST01580</t>
  </si>
  <si>
    <t>POST01581</t>
  </si>
  <si>
    <t>POST01582</t>
  </si>
  <si>
    <t>POST01583</t>
  </si>
  <si>
    <t>POST01584</t>
  </si>
  <si>
    <t>POST01585</t>
  </si>
  <si>
    <t>POST01586</t>
  </si>
  <si>
    <t>POST01587</t>
  </si>
  <si>
    <t>POST01588</t>
  </si>
  <si>
    <t>POST01589</t>
  </si>
  <si>
    <t>POST01590</t>
  </si>
  <si>
    <t>POST01591</t>
  </si>
  <si>
    <t>POST01592</t>
  </si>
  <si>
    <t>POST01593</t>
  </si>
  <si>
    <t>POST01594</t>
  </si>
  <si>
    <t>POST01595</t>
  </si>
  <si>
    <t>POST01596</t>
  </si>
  <si>
    <t>POST01597</t>
  </si>
  <si>
    <t>POST01598</t>
  </si>
  <si>
    <t>POST01599</t>
  </si>
  <si>
    <t>POST01600</t>
  </si>
  <si>
    <t>POST01601</t>
  </si>
  <si>
    <t>POST01602</t>
  </si>
  <si>
    <t>POST01603</t>
  </si>
  <si>
    <t>POST01604</t>
  </si>
  <si>
    <t>POST01605</t>
  </si>
  <si>
    <t>POST01606</t>
  </si>
  <si>
    <t>POST01607</t>
  </si>
  <si>
    <t>POST01608</t>
  </si>
  <si>
    <t>POST01609</t>
  </si>
  <si>
    <t>POST01610</t>
  </si>
  <si>
    <t>POST01611</t>
  </si>
  <si>
    <t>POST01612</t>
  </si>
  <si>
    <t>POST01613</t>
  </si>
  <si>
    <t>POST01614</t>
  </si>
  <si>
    <t>POST01615</t>
  </si>
  <si>
    <t>POST01616</t>
  </si>
  <si>
    <t>POST01617</t>
  </si>
  <si>
    <t>POST01618</t>
  </si>
  <si>
    <t>POST01619</t>
  </si>
  <si>
    <t>POST01620</t>
  </si>
  <si>
    <t>POST01621</t>
  </si>
  <si>
    <t>POST01622</t>
  </si>
  <si>
    <t>POST01623</t>
  </si>
  <si>
    <t>POST01624</t>
  </si>
  <si>
    <t>POST01625</t>
  </si>
  <si>
    <t>POST01626</t>
  </si>
  <si>
    <t>POST01627</t>
  </si>
  <si>
    <t>POST01628</t>
  </si>
  <si>
    <t>POST01629</t>
  </si>
  <si>
    <t>POST01630</t>
  </si>
  <si>
    <t>POST01631</t>
  </si>
  <si>
    <t>POST01632</t>
  </si>
  <si>
    <t>POST01633</t>
  </si>
  <si>
    <t>POST01634</t>
  </si>
  <si>
    <t>POST01635</t>
  </si>
  <si>
    <t>POST01636</t>
  </si>
  <si>
    <t>POST01637</t>
  </si>
  <si>
    <t>POST01638</t>
  </si>
  <si>
    <t>POST01639</t>
  </si>
  <si>
    <t>POST01640</t>
  </si>
  <si>
    <t>POST01641</t>
  </si>
  <si>
    <t>POST01642</t>
  </si>
  <si>
    <t>POST01643</t>
  </si>
  <si>
    <t>POST01644</t>
  </si>
  <si>
    <t>POST01645</t>
  </si>
  <si>
    <t>POST01646</t>
  </si>
  <si>
    <t>POST01647</t>
  </si>
  <si>
    <t>POST01648</t>
  </si>
  <si>
    <t>POST01649</t>
  </si>
  <si>
    <t>POST01650</t>
  </si>
  <si>
    <t>POST01651</t>
  </si>
  <si>
    <t>POST01652</t>
  </si>
  <si>
    <t>POST01653</t>
  </si>
  <si>
    <t>POST01654</t>
  </si>
  <si>
    <t>POST01655</t>
  </si>
  <si>
    <t>POST01656</t>
  </si>
  <si>
    <t>POST01657</t>
  </si>
  <si>
    <t>POST01658</t>
  </si>
  <si>
    <t>POST01659</t>
  </si>
  <si>
    <t>POST01660</t>
  </si>
  <si>
    <t>POST01661</t>
  </si>
  <si>
    <t>POST01662</t>
  </si>
  <si>
    <t>POST01663</t>
  </si>
  <si>
    <t>POST01664</t>
  </si>
  <si>
    <t>POST01665</t>
  </si>
  <si>
    <t>POST01666</t>
  </si>
  <si>
    <t>POST01667</t>
  </si>
  <si>
    <t>POST01668</t>
  </si>
  <si>
    <t>POST01669</t>
  </si>
  <si>
    <t>POST01670</t>
  </si>
  <si>
    <t>POST01671</t>
  </si>
  <si>
    <t>POST01672</t>
  </si>
  <si>
    <t>POST01673</t>
  </si>
  <si>
    <t>POST01674</t>
  </si>
  <si>
    <t>POST01675</t>
  </si>
  <si>
    <t>POST01676</t>
  </si>
  <si>
    <t>POST01677</t>
  </si>
  <si>
    <t>POST01678</t>
  </si>
  <si>
    <t>POST01679</t>
  </si>
  <si>
    <t>POST01680</t>
  </si>
  <si>
    <t>POST01681</t>
  </si>
  <si>
    <t>POST01682</t>
  </si>
  <si>
    <t>POST01683</t>
  </si>
  <si>
    <t>POST01684</t>
  </si>
  <si>
    <t>POST01685</t>
  </si>
  <si>
    <t>POST01686</t>
  </si>
  <si>
    <t>POST01687</t>
  </si>
  <si>
    <t>POST01688</t>
  </si>
  <si>
    <t>POST01689</t>
  </si>
  <si>
    <t>POST01690</t>
  </si>
  <si>
    <t>POST01691</t>
  </si>
  <si>
    <t>POST01692</t>
  </si>
  <si>
    <t>POST01693</t>
  </si>
  <si>
    <t>POST01694</t>
  </si>
  <si>
    <t>POST01695</t>
  </si>
  <si>
    <t>POST01696</t>
  </si>
  <si>
    <t>POST01697</t>
  </si>
  <si>
    <t>POST01698</t>
  </si>
  <si>
    <t>POST01699</t>
  </si>
  <si>
    <t>POST01700</t>
  </si>
  <si>
    <t>POST01701</t>
  </si>
  <si>
    <t>POST01702</t>
  </si>
  <si>
    <t>POST01703</t>
  </si>
  <si>
    <t>POST01704</t>
  </si>
  <si>
    <t>POST01705</t>
  </si>
  <si>
    <t>POST01706</t>
  </si>
  <si>
    <t>POST01707</t>
  </si>
  <si>
    <t>POST01708</t>
  </si>
  <si>
    <t>POST01709</t>
  </si>
  <si>
    <t>POST01710</t>
  </si>
  <si>
    <t>POST01711</t>
  </si>
  <si>
    <t>POST01712</t>
  </si>
  <si>
    <t>POST01713</t>
  </si>
  <si>
    <t>POST01714</t>
  </si>
  <si>
    <t>POST01715</t>
  </si>
  <si>
    <t>POST01716</t>
  </si>
  <si>
    <t>POST01717</t>
  </si>
  <si>
    <t>POST01718</t>
  </si>
  <si>
    <t>POST01719</t>
  </si>
  <si>
    <t>POST01720</t>
  </si>
  <si>
    <t>POST01721</t>
  </si>
  <si>
    <t>POST01722</t>
  </si>
  <si>
    <t>POST01723</t>
  </si>
  <si>
    <t>POST01724</t>
  </si>
  <si>
    <t>POST01725</t>
  </si>
  <si>
    <t>POST01726</t>
  </si>
  <si>
    <t>POST01727</t>
  </si>
  <si>
    <t>POST01728</t>
  </si>
  <si>
    <t>POST01729</t>
  </si>
  <si>
    <t>POST01730</t>
  </si>
  <si>
    <t>POST01731</t>
  </si>
  <si>
    <t>POST01732</t>
  </si>
  <si>
    <t>POST01733</t>
  </si>
  <si>
    <t>POST01734</t>
  </si>
  <si>
    <t>POST01735</t>
  </si>
  <si>
    <t>POST01736</t>
  </si>
  <si>
    <t>POST01737</t>
  </si>
  <si>
    <t>POST01738</t>
  </si>
  <si>
    <t>POST01739</t>
  </si>
  <si>
    <t>POST01740</t>
  </si>
  <si>
    <t>POST01741</t>
  </si>
  <si>
    <t>POST01742</t>
  </si>
  <si>
    <t>POST01743</t>
  </si>
  <si>
    <t>POST01744</t>
  </si>
  <si>
    <t>POST01745</t>
  </si>
  <si>
    <t>POST01746</t>
  </si>
  <si>
    <t>POST01747</t>
  </si>
  <si>
    <t>POST01748</t>
  </si>
  <si>
    <t>POST01749</t>
  </si>
  <si>
    <t>POST01750</t>
  </si>
  <si>
    <t>POST01751</t>
  </si>
  <si>
    <t>POST01752</t>
  </si>
  <si>
    <t>POST01753</t>
  </si>
  <si>
    <t>POST01754</t>
  </si>
  <si>
    <t>POST01755</t>
  </si>
  <si>
    <t>POST01756</t>
  </si>
  <si>
    <t>POST01757</t>
  </si>
  <si>
    <t>POST01758</t>
  </si>
  <si>
    <t>POST01759</t>
  </si>
  <si>
    <t>POST01760</t>
  </si>
  <si>
    <t>POST01761</t>
  </si>
  <si>
    <t>POST01762</t>
  </si>
  <si>
    <t>POST01763</t>
  </si>
  <si>
    <t>POST01764</t>
  </si>
  <si>
    <t>POST01765</t>
  </si>
  <si>
    <t>POST01766</t>
  </si>
  <si>
    <t>POST01767</t>
  </si>
  <si>
    <t>POST01768</t>
  </si>
  <si>
    <t>POST01769</t>
  </si>
  <si>
    <t>POST01770</t>
  </si>
  <si>
    <t>POST01771</t>
  </si>
  <si>
    <t>POST01772</t>
  </si>
  <si>
    <t>POST01773</t>
  </si>
  <si>
    <t>POST01774</t>
  </si>
  <si>
    <t>POST01775</t>
  </si>
  <si>
    <t>POST01776</t>
  </si>
  <si>
    <t>POST01777</t>
  </si>
  <si>
    <t>POST01778</t>
  </si>
  <si>
    <t>POST01779</t>
  </si>
  <si>
    <t>POST01780</t>
  </si>
  <si>
    <t>POST01781</t>
  </si>
  <si>
    <t>POST01782</t>
  </si>
  <si>
    <t>POST01783</t>
  </si>
  <si>
    <t>POST01784</t>
  </si>
  <si>
    <t>POST01785</t>
  </si>
  <si>
    <t>POST01786</t>
  </si>
  <si>
    <t>POST01787</t>
  </si>
  <si>
    <t>POST01788</t>
  </si>
  <si>
    <t>POST01789</t>
  </si>
  <si>
    <t>POST01790</t>
  </si>
  <si>
    <t>POST01791</t>
  </si>
  <si>
    <t>POST01792</t>
  </si>
  <si>
    <t>POST01793</t>
  </si>
  <si>
    <t>POST01794</t>
  </si>
  <si>
    <t>POST01795</t>
  </si>
  <si>
    <t>POST01796</t>
  </si>
  <si>
    <t>POST01797</t>
  </si>
  <si>
    <t>POST01798</t>
  </si>
  <si>
    <t>POST01799</t>
  </si>
  <si>
    <t>POST01800</t>
  </si>
  <si>
    <t>POST01801</t>
  </si>
  <si>
    <t>POST01802</t>
  </si>
  <si>
    <t>POST01803</t>
  </si>
  <si>
    <t>POST01804</t>
  </si>
  <si>
    <t>POST01805</t>
  </si>
  <si>
    <t>POST01806</t>
  </si>
  <si>
    <t>POST01807</t>
  </si>
  <si>
    <t>POST01808</t>
  </si>
  <si>
    <t>POST01809</t>
  </si>
  <si>
    <t>POST01810</t>
  </si>
  <si>
    <t>POST01811</t>
  </si>
  <si>
    <t>POST01812</t>
  </si>
  <si>
    <t>POST01813</t>
  </si>
  <si>
    <t>POST01814</t>
  </si>
  <si>
    <t>POST01815</t>
  </si>
  <si>
    <t>POST01816</t>
  </si>
  <si>
    <t>POST01817</t>
  </si>
  <si>
    <t>POST01818</t>
  </si>
  <si>
    <t>POST01819</t>
  </si>
  <si>
    <t>POST01820</t>
  </si>
  <si>
    <t>POST01821</t>
  </si>
  <si>
    <t>POST01822</t>
  </si>
  <si>
    <t>POST01823</t>
  </si>
  <si>
    <t>POST01824</t>
  </si>
  <si>
    <t>POST01825</t>
  </si>
  <si>
    <t>POST01826</t>
  </si>
  <si>
    <t>POST01827</t>
  </si>
  <si>
    <t>POST01828</t>
  </si>
  <si>
    <t>POST01829</t>
  </si>
  <si>
    <t>POST01830</t>
  </si>
  <si>
    <t>POST01831</t>
  </si>
  <si>
    <t>POST01832</t>
  </si>
  <si>
    <t>POST01833</t>
  </si>
  <si>
    <t>POST01834</t>
  </si>
  <si>
    <t>POST01835</t>
  </si>
  <si>
    <t>POST01836</t>
  </si>
  <si>
    <t>POST01837</t>
  </si>
  <si>
    <t>POST01838</t>
  </si>
  <si>
    <t>POST01839</t>
  </si>
  <si>
    <t>POST01840</t>
  </si>
  <si>
    <t>POST01841</t>
  </si>
  <si>
    <t>POST01842</t>
  </si>
  <si>
    <t>POST01843</t>
  </si>
  <si>
    <t>POST01844</t>
  </si>
  <si>
    <t>POST01845</t>
  </si>
  <si>
    <t>POST01846</t>
  </si>
  <si>
    <t>POST01847</t>
  </si>
  <si>
    <t>POST01848</t>
  </si>
  <si>
    <t>POST01849</t>
  </si>
  <si>
    <t>POST01850</t>
  </si>
  <si>
    <t>POST01851</t>
  </si>
  <si>
    <t>POST01852</t>
  </si>
  <si>
    <t>POST01853</t>
  </si>
  <si>
    <t>POST01854</t>
  </si>
  <si>
    <t>POST01855</t>
  </si>
  <si>
    <t>POST01856</t>
  </si>
  <si>
    <t>POST01857</t>
  </si>
  <si>
    <t>POST01858</t>
  </si>
  <si>
    <t>POST01859</t>
  </si>
  <si>
    <t>POST01860</t>
  </si>
  <si>
    <t>POST01861</t>
  </si>
  <si>
    <t>POST01862</t>
  </si>
  <si>
    <t>POST01863</t>
  </si>
  <si>
    <t>POST01864</t>
  </si>
  <si>
    <t>POST01865</t>
  </si>
  <si>
    <t>POST01866</t>
  </si>
  <si>
    <t>POST01867</t>
  </si>
  <si>
    <t>POST01868</t>
  </si>
  <si>
    <t>POST01869</t>
  </si>
  <si>
    <t>POST01870</t>
  </si>
  <si>
    <t>POST01871</t>
  </si>
  <si>
    <t>POST01872</t>
  </si>
  <si>
    <t>POST01873</t>
  </si>
  <si>
    <t>POST01874</t>
  </si>
  <si>
    <t>POST01875</t>
  </si>
  <si>
    <t>POST01876</t>
  </si>
  <si>
    <t>POST01877</t>
  </si>
  <si>
    <t>POST01878</t>
  </si>
  <si>
    <t>POST01879</t>
  </si>
  <si>
    <t>POST01880</t>
  </si>
  <si>
    <t>POST01881</t>
  </si>
  <si>
    <t>POST01882</t>
  </si>
  <si>
    <t>POST01883</t>
  </si>
  <si>
    <t>POST01884</t>
  </si>
  <si>
    <t>POST01885</t>
  </si>
  <si>
    <t>POST01886</t>
  </si>
  <si>
    <t>POST01887</t>
  </si>
  <si>
    <t>POST01888</t>
  </si>
  <si>
    <t>POST01889</t>
  </si>
  <si>
    <t>POST01890</t>
  </si>
  <si>
    <t>POST01891</t>
  </si>
  <si>
    <t>POST01892</t>
  </si>
  <si>
    <t>POST01893</t>
  </si>
  <si>
    <t>POST01894</t>
  </si>
  <si>
    <t>POST01895</t>
  </si>
  <si>
    <t>POST01896</t>
  </si>
  <si>
    <t>POST01897</t>
  </si>
  <si>
    <t>POST01898</t>
  </si>
  <si>
    <t>POST01899</t>
  </si>
  <si>
    <t>POST01900</t>
  </si>
  <si>
    <t>POST01901</t>
  </si>
  <si>
    <t>POST01902</t>
  </si>
  <si>
    <t>POST01903</t>
  </si>
  <si>
    <t>POST01904</t>
  </si>
  <si>
    <t>POST01905</t>
  </si>
  <si>
    <t>POST01906</t>
  </si>
  <si>
    <t>POST01907</t>
  </si>
  <si>
    <t>POST01908</t>
  </si>
  <si>
    <t>POST01909</t>
  </si>
  <si>
    <t>POST01910</t>
  </si>
  <si>
    <t>POST01911</t>
  </si>
  <si>
    <t>POST01912</t>
  </si>
  <si>
    <t>POST01913</t>
  </si>
  <si>
    <t>POST01914</t>
  </si>
  <si>
    <t>POST01915</t>
  </si>
  <si>
    <t>POST01916</t>
  </si>
  <si>
    <t>POST01917</t>
  </si>
  <si>
    <t>POST01918</t>
  </si>
  <si>
    <t>POST01919</t>
  </si>
  <si>
    <t>POST01920</t>
  </si>
  <si>
    <t>POST01921</t>
  </si>
  <si>
    <t>POST01922</t>
  </si>
  <si>
    <t>POST01923</t>
  </si>
  <si>
    <t>POST01924</t>
  </si>
  <si>
    <t>POST01925</t>
  </si>
  <si>
    <t>POST01926</t>
  </si>
  <si>
    <t>POST01927</t>
  </si>
  <si>
    <t>POST01928</t>
  </si>
  <si>
    <t>POST01929</t>
  </si>
  <si>
    <t>POST01930</t>
  </si>
  <si>
    <t>POST01931</t>
  </si>
  <si>
    <t>POST01932</t>
  </si>
  <si>
    <t>POST01933</t>
  </si>
  <si>
    <t>POST01934</t>
  </si>
  <si>
    <t>POST01935</t>
  </si>
  <si>
    <t>POST01936</t>
  </si>
  <si>
    <t>POST01937</t>
  </si>
  <si>
    <t>POST01938</t>
  </si>
  <si>
    <t>POST01939</t>
  </si>
  <si>
    <t>POST01940</t>
  </si>
  <si>
    <t>POST01941</t>
  </si>
  <si>
    <t>POST01942</t>
  </si>
  <si>
    <t>POST01943</t>
  </si>
  <si>
    <t>POST01944</t>
  </si>
  <si>
    <t>POST01945</t>
  </si>
  <si>
    <t>POST01946</t>
  </si>
  <si>
    <t>POST01947</t>
  </si>
  <si>
    <t>POST01948</t>
  </si>
  <si>
    <t>POST01949</t>
  </si>
  <si>
    <t>POST01950</t>
  </si>
  <si>
    <t>POST01951</t>
  </si>
  <si>
    <t>POST01952</t>
  </si>
  <si>
    <t>POST01953</t>
  </si>
  <si>
    <t>POST01954</t>
  </si>
  <si>
    <t>POST01955</t>
  </si>
  <si>
    <t>POST01956</t>
  </si>
  <si>
    <t>POST01957</t>
  </si>
  <si>
    <t>POST01958</t>
  </si>
  <si>
    <t>POST01959</t>
  </si>
  <si>
    <t>POST01960</t>
  </si>
  <si>
    <t>POST01961</t>
  </si>
  <si>
    <t>POST01962</t>
  </si>
  <si>
    <t>POST01963</t>
  </si>
  <si>
    <t>POST01964</t>
  </si>
  <si>
    <t>POST01965</t>
  </si>
  <si>
    <t>POST01966</t>
  </si>
  <si>
    <t>POST01967</t>
  </si>
  <si>
    <t>POST01968</t>
  </si>
  <si>
    <t>POST01969</t>
  </si>
  <si>
    <t>POST01970</t>
  </si>
  <si>
    <t>POST01971</t>
  </si>
  <si>
    <t>POST01972</t>
  </si>
  <si>
    <t>POST01973</t>
  </si>
  <si>
    <t>POST01974</t>
  </si>
  <si>
    <t>POST01975</t>
  </si>
  <si>
    <t>POST01976</t>
  </si>
  <si>
    <t>POST01977</t>
  </si>
  <si>
    <t>POST01978</t>
  </si>
  <si>
    <t>POST01979</t>
  </si>
  <si>
    <t>POST01980</t>
  </si>
  <si>
    <t>POST01981</t>
  </si>
  <si>
    <t>POST01982</t>
  </si>
  <si>
    <t>POST01983</t>
  </si>
  <si>
    <t>POST01984</t>
  </si>
  <si>
    <t>POST01985</t>
  </si>
  <si>
    <t>POST01986</t>
  </si>
  <si>
    <t>POST01987</t>
  </si>
  <si>
    <t>POST01988</t>
  </si>
  <si>
    <t>POST01989</t>
  </si>
  <si>
    <t>POST01990</t>
  </si>
  <si>
    <t>POST01991</t>
  </si>
  <si>
    <t>POST01992</t>
  </si>
  <si>
    <t>POST01993</t>
  </si>
  <si>
    <t>POST01994</t>
  </si>
  <si>
    <t>POST01995</t>
  </si>
  <si>
    <t>POST01996</t>
  </si>
  <si>
    <t>POST01997</t>
  </si>
  <si>
    <t>POST01998</t>
  </si>
  <si>
    <t>POST01999</t>
  </si>
  <si>
    <t>SHIP583089</t>
  </si>
  <si>
    <t>SHIP320202</t>
  </si>
  <si>
    <t>SHIP819787</t>
  </si>
  <si>
    <t>SHIP193129</t>
  </si>
  <si>
    <t>SHIP660627</t>
  </si>
  <si>
    <t>SHIP366204</t>
  </si>
  <si>
    <t>SHIP818104</t>
  </si>
  <si>
    <t>SHIP786779</t>
  </si>
  <si>
    <t>SHIP544415</t>
  </si>
  <si>
    <t>SHIP858340</t>
  </si>
  <si>
    <t>SHIP571978</t>
  </si>
  <si>
    <t>SHIP679314</t>
  </si>
  <si>
    <t>SHIP895949</t>
  </si>
  <si>
    <t>SHIP715428</t>
  </si>
  <si>
    <t>SHIP467496</t>
  </si>
  <si>
    <t>SHIP382210</t>
  </si>
  <si>
    <t>SHIP422491</t>
  </si>
  <si>
    <t>SHIP940447</t>
  </si>
  <si>
    <t>SHIP117187</t>
  </si>
  <si>
    <t>SHIP403388</t>
  </si>
  <si>
    <t>SHIP447600</t>
  </si>
  <si>
    <t>SHIP756927</t>
  </si>
  <si>
    <t>SHIP684972</t>
  </si>
  <si>
    <t>SHIP193990</t>
  </si>
  <si>
    <t>SHIP776057</t>
  </si>
  <si>
    <t>SHIP314050</t>
  </si>
  <si>
    <t>SHIP305759</t>
  </si>
  <si>
    <t>SHIP627764</t>
  </si>
  <si>
    <t>SHIP450076</t>
  </si>
  <si>
    <t>SHIP164696</t>
  </si>
  <si>
    <t>SHIP336910</t>
  </si>
  <si>
    <t>SHIP216327</t>
  </si>
  <si>
    <t>SHIP850931</t>
  </si>
  <si>
    <t>SHIP498238</t>
  </si>
  <si>
    <t>SHIP356007</t>
  </si>
  <si>
    <t>SHIP210177</t>
  </si>
  <si>
    <t>SHIP468016</t>
  </si>
  <si>
    <t>SHIP512728</t>
  </si>
  <si>
    <t>SHIP307764</t>
  </si>
  <si>
    <t>SHIP425030</t>
  </si>
  <si>
    <t>SHIP798817</t>
  </si>
  <si>
    <t>SHIP421684</t>
  </si>
  <si>
    <t>SHIP429951</t>
  </si>
  <si>
    <t>SHIP953593</t>
  </si>
  <si>
    <t>SHIP829206</t>
  </si>
  <si>
    <t>SHIP788630</t>
  </si>
  <si>
    <t>SHIP355842</t>
  </si>
  <si>
    <t>SHIP162584</t>
  </si>
  <si>
    <t>SHIP539862</t>
  </si>
  <si>
    <t>SHIP748363</t>
  </si>
  <si>
    <t>SHIP596907</t>
  </si>
  <si>
    <t>SHIP154385</t>
  </si>
  <si>
    <t>SHIP427260</t>
  </si>
  <si>
    <t>SHIP336760</t>
  </si>
  <si>
    <t>SHIP207059</t>
  </si>
  <si>
    <t>SHIP820549</t>
  </si>
  <si>
    <t>SHIP136692</t>
  </si>
  <si>
    <t>SHIP753522</t>
  </si>
  <si>
    <t>SHIP389840</t>
  </si>
  <si>
    <t>SHIP741796</t>
  </si>
  <si>
    <t>SHIP823104</t>
  </si>
  <si>
    <t>SHIP806558</t>
  </si>
  <si>
    <t>SHIP695442</t>
  </si>
  <si>
    <t>SHIP752747</t>
  </si>
  <si>
    <t>SHIP274760</t>
  </si>
  <si>
    <t>SHIP262524</t>
  </si>
  <si>
    <t>SHIP955455</t>
  </si>
  <si>
    <t>SHIP920482</t>
  </si>
  <si>
    <t>SHIP681659</t>
  </si>
  <si>
    <t>SHIP801337</t>
  </si>
  <si>
    <t>SHIP782913</t>
  </si>
  <si>
    <t>SHIP563083</t>
  </si>
  <si>
    <t>SHIP502620</t>
  </si>
  <si>
    <t>SHIP439828</t>
  </si>
  <si>
    <t>SHIP775829</t>
  </si>
  <si>
    <t>SHIP253730</t>
  </si>
  <si>
    <t>SHIP773427</t>
  </si>
  <si>
    <t>SHIP483164</t>
  </si>
  <si>
    <t>SHIP473761</t>
  </si>
  <si>
    <t>SHIP827543</t>
  </si>
  <si>
    <t>SHIP380130</t>
  </si>
  <si>
    <t>SHIP702582</t>
  </si>
  <si>
    <t>SHIP678849</t>
  </si>
  <si>
    <t>SHIP480244</t>
  </si>
  <si>
    <t>SHIP301554</t>
  </si>
  <si>
    <t>SHIP174431</t>
  </si>
  <si>
    <t>SHIP539187</t>
  </si>
  <si>
    <t>SHIP554965</t>
  </si>
  <si>
    <t>SHIP698829</t>
  </si>
  <si>
    <t>SHIP671721</t>
  </si>
  <si>
    <t>SHIP164301</t>
  </si>
  <si>
    <t>SHIP248389</t>
  </si>
  <si>
    <t>SHIP822824</t>
  </si>
  <si>
    <t>SHIP711633</t>
  </si>
  <si>
    <t>SHIP323339</t>
  </si>
  <si>
    <t>SHIP892150</t>
  </si>
  <si>
    <t>SHIP721993</t>
  </si>
  <si>
    <t>SHIP894720</t>
  </si>
  <si>
    <t>SHIP705582</t>
  </si>
  <si>
    <t>SHIP891322</t>
  </si>
  <si>
    <t>SHIP642658</t>
  </si>
  <si>
    <t>SHIP199866</t>
  </si>
  <si>
    <t>SHIP459642</t>
  </si>
  <si>
    <t>SHIP418637</t>
  </si>
  <si>
    <t>SHIP384577</t>
  </si>
  <si>
    <t>SHIP220567</t>
  </si>
  <si>
    <t>SHIP120677</t>
  </si>
  <si>
    <t>SHIP832066</t>
  </si>
  <si>
    <t>SHIP179834</t>
  </si>
  <si>
    <t>SHIP132649</t>
  </si>
  <si>
    <t>SHIP133004</t>
  </si>
  <si>
    <t>SHIP733325</t>
  </si>
  <si>
    <t>SHIP137835</t>
  </si>
  <si>
    <t>SHIP625684</t>
  </si>
  <si>
    <t>SHIP218909</t>
  </si>
  <si>
    <t>SHIP122464</t>
  </si>
  <si>
    <t>SHIP223419</t>
  </si>
  <si>
    <t>SHIP121467</t>
  </si>
  <si>
    <t>SHIP684658</t>
  </si>
  <si>
    <t>SHIP385363</t>
  </si>
  <si>
    <t>SHIP266035</t>
  </si>
  <si>
    <t>SHIP280451</t>
  </si>
  <si>
    <t>SHIP308011</t>
  </si>
  <si>
    <t>SHIP802922</t>
  </si>
  <si>
    <t>SHIP950550</t>
  </si>
  <si>
    <t>SHIP318783</t>
  </si>
  <si>
    <t>SHIP623090</t>
  </si>
  <si>
    <t>SHIP169368</t>
  </si>
  <si>
    <t>SHIP829586</t>
  </si>
  <si>
    <t>SHIP147356</t>
  </si>
  <si>
    <t>SHIP288455</t>
  </si>
  <si>
    <t>SHIP229569</t>
  </si>
  <si>
    <t>SHIP679602</t>
  </si>
  <si>
    <t>SHIP525916</t>
  </si>
  <si>
    <t>SHIP981030</t>
  </si>
  <si>
    <t>SHIP848147</t>
  </si>
  <si>
    <t>SHIP949244</t>
  </si>
  <si>
    <t>SHIP636154</t>
  </si>
  <si>
    <t>SHIP356633</t>
  </si>
  <si>
    <t>SHIP786028</t>
  </si>
  <si>
    <t>SHIP555787</t>
  </si>
  <si>
    <t>SHIP291959</t>
  </si>
  <si>
    <t>SHIP862469</t>
  </si>
  <si>
    <t>SHIP342452</t>
  </si>
  <si>
    <t>SHIP457475</t>
  </si>
  <si>
    <t>SHIP356867</t>
  </si>
  <si>
    <t>SHIP663544</t>
  </si>
  <si>
    <t>SHIP745413</t>
  </si>
  <si>
    <t>SHIP392932</t>
  </si>
  <si>
    <t>SHIP737675</t>
  </si>
  <si>
    <t>SHIP278171</t>
  </si>
  <si>
    <t>SHIP580550</t>
  </si>
  <si>
    <t>SHIP716072</t>
  </si>
  <si>
    <t>SHIP712289</t>
  </si>
  <si>
    <t>SHIP139775</t>
  </si>
  <si>
    <t>SHIP939998</t>
  </si>
  <si>
    <t>SHIP547520</t>
  </si>
  <si>
    <t>SHIP240723</t>
  </si>
  <si>
    <t>SHIP243667</t>
  </si>
  <si>
    <t>SHIP552512</t>
  </si>
  <si>
    <t>SHIP699468</t>
  </si>
  <si>
    <t>SHIP566453</t>
  </si>
  <si>
    <t>SHIP561870</t>
  </si>
  <si>
    <t>SHIP731460</t>
  </si>
  <si>
    <t>SHIP967629</t>
  </si>
  <si>
    <t>SHIP854522</t>
  </si>
  <si>
    <t>SHIP768213</t>
  </si>
  <si>
    <t>SHIP460279</t>
  </si>
  <si>
    <t>SHIP988565</t>
  </si>
  <si>
    <t>SHIP326752</t>
  </si>
  <si>
    <t>SHIP180481</t>
  </si>
  <si>
    <t>SHIP186660</t>
  </si>
  <si>
    <t>SHIP675258</t>
  </si>
  <si>
    <t>SHIP399012</t>
  </si>
  <si>
    <t>SHIP991947</t>
  </si>
  <si>
    <t>SHIP232227</t>
  </si>
  <si>
    <t>SHIP725327</t>
  </si>
  <si>
    <t>SHIP806017</t>
  </si>
  <si>
    <t>SHIP152751</t>
  </si>
  <si>
    <t>SHIP407202</t>
  </si>
  <si>
    <t>SHIP191874</t>
  </si>
  <si>
    <t>SHIP708360</t>
  </si>
  <si>
    <t>SHIP241588</t>
  </si>
  <si>
    <t>SHIP924278</t>
  </si>
  <si>
    <t>SHIP471587</t>
  </si>
  <si>
    <t>SHIP521216</t>
  </si>
  <si>
    <t>SHIP202576</t>
  </si>
  <si>
    <t>SHIP448272</t>
  </si>
  <si>
    <t>SHIP877436</t>
  </si>
  <si>
    <t>SHIP662630</t>
  </si>
  <si>
    <t>SHIP604557</t>
  </si>
  <si>
    <t>SHIP324748</t>
  </si>
  <si>
    <t>SHIP903803</t>
  </si>
  <si>
    <t>SHIP746382</t>
  </si>
  <si>
    <t>SHIP182070</t>
  </si>
  <si>
    <t>SHIP778466</t>
  </si>
  <si>
    <t>SHIP507477</t>
  </si>
  <si>
    <t>SHIP464578</t>
  </si>
  <si>
    <t>SHIP414387</t>
  </si>
  <si>
    <t>SHIP235252</t>
  </si>
  <si>
    <t>SHIP532435</t>
  </si>
  <si>
    <t>SHIP288403</t>
  </si>
  <si>
    <t>SHIP298224</t>
  </si>
  <si>
    <t>SHIP231023</t>
  </si>
  <si>
    <t>SHIP239665</t>
  </si>
  <si>
    <t>SHIP136706</t>
  </si>
  <si>
    <t>SHIP485345</t>
  </si>
  <si>
    <t>SHIP125024</t>
  </si>
  <si>
    <t>SHIP791953</t>
  </si>
  <si>
    <t>SHIP276544</t>
  </si>
  <si>
    <t>SHIP764410</t>
  </si>
  <si>
    <t>SHIP604298</t>
  </si>
  <si>
    <t>SHIP117056</t>
  </si>
  <si>
    <t>SHIP974167</t>
  </si>
  <si>
    <t>SHIP428933</t>
  </si>
  <si>
    <t>SHIP928401</t>
  </si>
  <si>
    <t>SHIP715079</t>
  </si>
  <si>
    <t>SHIP255439</t>
  </si>
  <si>
    <t>SHIP475917</t>
  </si>
  <si>
    <t>SHIP328338</t>
  </si>
  <si>
    <t>SHIP837154</t>
  </si>
  <si>
    <t>SHIP410750</t>
  </si>
  <si>
    <t>SHIP389137</t>
  </si>
  <si>
    <t>SHIP580002</t>
  </si>
  <si>
    <t>SHIP601207</t>
  </si>
  <si>
    <t>SHIP522980</t>
  </si>
  <si>
    <t>SHIP931909</t>
  </si>
  <si>
    <t>SHIP330261</t>
  </si>
  <si>
    <t>SHIP820296</t>
  </si>
  <si>
    <t>SHIP326567</t>
  </si>
  <si>
    <t>SHIP811623</t>
  </si>
  <si>
    <t>SHIP910008</t>
  </si>
  <si>
    <t>SHIP518761</t>
  </si>
  <si>
    <t>SHIP107527</t>
  </si>
  <si>
    <t>SHIP778105</t>
  </si>
  <si>
    <t>SHIP815126</t>
  </si>
  <si>
    <t>SHIP582046</t>
  </si>
  <si>
    <t>SHIP950485</t>
  </si>
  <si>
    <t>SHIP377487</t>
  </si>
  <si>
    <t>SHIP738864</t>
  </si>
  <si>
    <t>SHIP701951</t>
  </si>
  <si>
    <t>SHIP734436</t>
  </si>
  <si>
    <t>SHIP796859</t>
  </si>
  <si>
    <t>SHIP536158</t>
  </si>
  <si>
    <t>SHIP641237</t>
  </si>
  <si>
    <t>SHIP383188</t>
  </si>
  <si>
    <t>SHIP276909</t>
  </si>
  <si>
    <t>SHIP928760</t>
  </si>
  <si>
    <t>SHIP771588</t>
  </si>
  <si>
    <t>SHIP940062</t>
  </si>
  <si>
    <t>SHIP531287</t>
  </si>
  <si>
    <t>SHIP951187</t>
  </si>
  <si>
    <t>SHIP840080</t>
  </si>
  <si>
    <t>SHIP500460</t>
  </si>
  <si>
    <t>SHIP580194</t>
  </si>
  <si>
    <t>SHIP948230</t>
  </si>
  <si>
    <t>SHIP876317</t>
  </si>
  <si>
    <t>SHIP741491</t>
  </si>
  <si>
    <t>SHIP951811</t>
  </si>
  <si>
    <t>SHIP340743</t>
  </si>
  <si>
    <t>SHIP626385</t>
  </si>
  <si>
    <t>SHIP425382</t>
  </si>
  <si>
    <t>SHIP339542</t>
  </si>
  <si>
    <t>SHIP351552</t>
  </si>
  <si>
    <t>SHIP625045</t>
  </si>
  <si>
    <t>SHIP650662</t>
  </si>
  <si>
    <t>SHIP110371</t>
  </si>
  <si>
    <t>SHIP481638</t>
  </si>
  <si>
    <t>SHIP439222</t>
  </si>
  <si>
    <t>SHIP623587</t>
  </si>
  <si>
    <t>SHIP402725</t>
  </si>
  <si>
    <t>SHIP962425</t>
  </si>
  <si>
    <t>SHIP387303</t>
  </si>
  <si>
    <t>SHIP452540</t>
  </si>
  <si>
    <t>SHIP624822</t>
  </si>
  <si>
    <t>SHIP975941</t>
  </si>
  <si>
    <t>SHIP187608</t>
  </si>
  <si>
    <t>SHIP511469</t>
  </si>
  <si>
    <t>SHIP221954</t>
  </si>
  <si>
    <t>SHIP607145</t>
  </si>
  <si>
    <t>SHIP363920</t>
  </si>
  <si>
    <t>SHIP749728</t>
  </si>
  <si>
    <t>SHIP907380</t>
  </si>
  <si>
    <t>SHIP442096</t>
  </si>
  <si>
    <t>SHIP370725</t>
  </si>
  <si>
    <t>SHIP118601</t>
  </si>
  <si>
    <t>SHIP209125</t>
  </si>
  <si>
    <t>SHIP379135</t>
  </si>
  <si>
    <t>SHIP337815</t>
  </si>
  <si>
    <t>SHIP744666</t>
  </si>
  <si>
    <t>SHIP326027</t>
  </si>
  <si>
    <t>SHIP698547</t>
  </si>
  <si>
    <t>SHIP321079</t>
  </si>
  <si>
    <t>SHIP278019</t>
  </si>
  <si>
    <t>SHIP381812</t>
  </si>
  <si>
    <t>SHIP270256</t>
  </si>
  <si>
    <t>SHIP657793</t>
  </si>
  <si>
    <t>SHIP126140</t>
  </si>
  <si>
    <t>SHIP834950</t>
  </si>
  <si>
    <t>SHIP355820</t>
  </si>
  <si>
    <t>SHIP650817</t>
  </si>
  <si>
    <t>SHIP878896</t>
  </si>
  <si>
    <t>SHIP181874</t>
  </si>
  <si>
    <t>SHIP256893</t>
  </si>
  <si>
    <t>SHIP263749</t>
  </si>
  <si>
    <t>SHIP250306</t>
  </si>
  <si>
    <t>SHIP535483</t>
  </si>
  <si>
    <t>SHIP981839</t>
  </si>
  <si>
    <t>SHIP620513</t>
  </si>
  <si>
    <t>SHIP199945</t>
  </si>
  <si>
    <t>SHIP459649</t>
  </si>
  <si>
    <t>SHIP938868</t>
  </si>
  <si>
    <t>SHIP507835</t>
  </si>
  <si>
    <t>SHIP746528</t>
  </si>
  <si>
    <t>SHIP483440</t>
  </si>
  <si>
    <t>SHIP564550</t>
  </si>
  <si>
    <t>SHIP298882</t>
  </si>
  <si>
    <t>SHIP616727</t>
  </si>
  <si>
    <t>SHIP269114</t>
  </si>
  <si>
    <t>SHIP385809</t>
  </si>
  <si>
    <t>SHIP949452</t>
  </si>
  <si>
    <t>SHIP524649</t>
  </si>
  <si>
    <t>SHIP499337</t>
  </si>
  <si>
    <t>SHIP725725</t>
  </si>
  <si>
    <t>SHIP401098</t>
  </si>
  <si>
    <t>SHIP876222</t>
  </si>
  <si>
    <t>SHIP404595</t>
  </si>
  <si>
    <t>SHIP928991</t>
  </si>
  <si>
    <t>SHIP447410</t>
  </si>
  <si>
    <t>SHIP603032</t>
  </si>
  <si>
    <t>SHIP276933</t>
  </si>
  <si>
    <t>SHIP392259</t>
  </si>
  <si>
    <t>SHIP604463</t>
  </si>
  <si>
    <t>SHIP222978</t>
  </si>
  <si>
    <t>SHIP320353</t>
  </si>
  <si>
    <t>SHIP288288</t>
  </si>
  <si>
    <t>SHIP825088</t>
  </si>
  <si>
    <t>SHIP397433</t>
  </si>
  <si>
    <t>SHIP342205</t>
  </si>
  <si>
    <t>SHIP706944</t>
  </si>
  <si>
    <t>SHIP692256</t>
  </si>
  <si>
    <t>SHIP653529</t>
  </si>
  <si>
    <t>SHIP858879</t>
  </si>
  <si>
    <t>SHIP880764</t>
  </si>
  <si>
    <t>SHIP785290</t>
  </si>
  <si>
    <t>SHIP414711</t>
  </si>
  <si>
    <t>SHIP159459</t>
  </si>
  <si>
    <t>SHIP617135</t>
  </si>
  <si>
    <t>SHIP425755</t>
  </si>
  <si>
    <t>SHIP202997</t>
  </si>
  <si>
    <t>SHIP947649</t>
  </si>
  <si>
    <t>SHIP992663</t>
  </si>
  <si>
    <t>SHIP583311</t>
  </si>
  <si>
    <t>SHIP545635</t>
  </si>
  <si>
    <t>SHIP799830</t>
  </si>
  <si>
    <t>SHIP640708</t>
  </si>
  <si>
    <t>SHIP556604</t>
  </si>
  <si>
    <t>SHIP633442</t>
  </si>
  <si>
    <t>SHIP924380</t>
  </si>
  <si>
    <t>SHIP804755</t>
  </si>
  <si>
    <t>SHIP730081</t>
  </si>
  <si>
    <t>SHIP514685</t>
  </si>
  <si>
    <t>SHIP828823</t>
  </si>
  <si>
    <t>SHIP586960</t>
  </si>
  <si>
    <t>SHIP211496</t>
  </si>
  <si>
    <t>SHIP309470</t>
  </si>
  <si>
    <t>SHIP847654</t>
  </si>
  <si>
    <t>SHIP231627</t>
  </si>
  <si>
    <t>SHIP959355</t>
  </si>
  <si>
    <t>SHIP247462</t>
  </si>
  <si>
    <t>SHIP671512</t>
  </si>
  <si>
    <t>SHIP849915</t>
  </si>
  <si>
    <t>SHIP796481</t>
  </si>
  <si>
    <t>SHIP372232</t>
  </si>
  <si>
    <t>SHIP289362</t>
  </si>
  <si>
    <t>SHIP928092</t>
  </si>
  <si>
    <t>SHIP723934</t>
  </si>
  <si>
    <t>SHIP378206</t>
  </si>
  <si>
    <t>SHIP171095</t>
  </si>
  <si>
    <t>SHIP774695</t>
  </si>
  <si>
    <t>SHIP815155</t>
  </si>
  <si>
    <t>SHIP175019</t>
  </si>
  <si>
    <t>SHIP790003</t>
  </si>
  <si>
    <t>SHIP818798</t>
  </si>
  <si>
    <t>SHIP261188</t>
  </si>
  <si>
    <t>SHIP649058</t>
  </si>
  <si>
    <t>SHIP869280</t>
  </si>
  <si>
    <t>SHIP172472</t>
  </si>
  <si>
    <t>SHIP546809</t>
  </si>
  <si>
    <t>SHIP816155</t>
  </si>
  <si>
    <t>SHIP806405</t>
  </si>
  <si>
    <t>SHIP334426</t>
  </si>
  <si>
    <t>SHIP772512</t>
  </si>
  <si>
    <t>SHIP908540</t>
  </si>
  <si>
    <t>SHIP879459</t>
  </si>
  <si>
    <t>SHIP291187</t>
  </si>
  <si>
    <t>SHIP681583</t>
  </si>
  <si>
    <t>SHIP483496</t>
  </si>
  <si>
    <t>SHIP564055</t>
  </si>
  <si>
    <t>SHIP706167</t>
  </si>
  <si>
    <t>SHIP449415</t>
  </si>
  <si>
    <t>SHIP823802</t>
  </si>
  <si>
    <t>SHIP204337</t>
  </si>
  <si>
    <t>SHIP560548</t>
  </si>
  <si>
    <t>SHIP297434</t>
  </si>
  <si>
    <t>SHIP640402</t>
  </si>
  <si>
    <t>SHIP177843</t>
  </si>
  <si>
    <t>SHIP685818</t>
  </si>
  <si>
    <t>SHIP340025</t>
  </si>
  <si>
    <t>SHIP412455</t>
  </si>
  <si>
    <t>SHIP721338</t>
  </si>
  <si>
    <t>SHIP136061</t>
  </si>
  <si>
    <t>SHIP583441</t>
  </si>
  <si>
    <t>SHIP770467</t>
  </si>
  <si>
    <t>SHIP675715</t>
  </si>
  <si>
    <t>SHIP977639</t>
  </si>
  <si>
    <t>SHIP943289</t>
  </si>
  <si>
    <t>SHIP445725</t>
  </si>
  <si>
    <t>SHIP792497</t>
  </si>
  <si>
    <t>SHIP603895</t>
  </si>
  <si>
    <t>SHIP656150</t>
  </si>
  <si>
    <t>SHIP858670</t>
  </si>
  <si>
    <t>SHIP865768</t>
  </si>
  <si>
    <t>SHIP806288</t>
  </si>
  <si>
    <t>SHIP415487</t>
  </si>
  <si>
    <t>SHIP189641</t>
  </si>
  <si>
    <t>SHIP681307</t>
  </si>
  <si>
    <t>SHIP748523</t>
  </si>
  <si>
    <t>SHIP628649</t>
  </si>
  <si>
    <t>SHIP277218</t>
  </si>
  <si>
    <t>SHIP502014</t>
  </si>
  <si>
    <t>SHIP127707</t>
  </si>
  <si>
    <t>SHIP470499</t>
  </si>
  <si>
    <t>SHIP787116</t>
  </si>
  <si>
    <t>SHIP390351</t>
  </si>
  <si>
    <t>SHIP868297</t>
  </si>
  <si>
    <t>SHIP470593</t>
  </si>
  <si>
    <t>SHIP471040</t>
  </si>
  <si>
    <t>SHIP976561</t>
  </si>
  <si>
    <t>SHIP957431</t>
  </si>
  <si>
    <t>SHIP516131</t>
  </si>
  <si>
    <t>SHIP645697</t>
  </si>
  <si>
    <t>SHIP598141</t>
  </si>
  <si>
    <t>SHIP382055</t>
  </si>
  <si>
    <t>SHIP337328</t>
  </si>
  <si>
    <t>SHIP975061</t>
  </si>
  <si>
    <t>SHIP552804</t>
  </si>
  <si>
    <t>SHIP794185</t>
  </si>
  <si>
    <t>SHIP407879</t>
  </si>
  <si>
    <t>SHIP201362</t>
  </si>
  <si>
    <t>SHIP621107</t>
  </si>
  <si>
    <t>SHIP501470</t>
  </si>
  <si>
    <t>SHIP617578</t>
  </si>
  <si>
    <t>SHIP713460</t>
  </si>
  <si>
    <t>SHIP397737</t>
  </si>
  <si>
    <t>SHIP770656</t>
  </si>
  <si>
    <t>SHIP333525</t>
  </si>
  <si>
    <t>SHIP255529</t>
  </si>
  <si>
    <t>SHIP336520</t>
  </si>
  <si>
    <t>SHIP651715</t>
  </si>
  <si>
    <t>SHIP840755</t>
  </si>
  <si>
    <t>SHIP555015</t>
  </si>
  <si>
    <t>SHIP605717</t>
  </si>
  <si>
    <t>SHIP312252</t>
  </si>
  <si>
    <t>SHIP928555</t>
  </si>
  <si>
    <t>SHIP350506</t>
  </si>
  <si>
    <t>SHIP681976</t>
  </si>
  <si>
    <t>SHIP836979</t>
  </si>
  <si>
    <t>SHIP896742</t>
  </si>
  <si>
    <t>SHIP483870</t>
  </si>
  <si>
    <t>SHIP988645</t>
  </si>
  <si>
    <t>SHIP230650</t>
  </si>
  <si>
    <t>SHIP646842</t>
  </si>
  <si>
    <t>SHIP486631</t>
  </si>
  <si>
    <t>SHIP480148</t>
  </si>
  <si>
    <t>SHIP182709</t>
  </si>
  <si>
    <t>SHIP160920</t>
  </si>
  <si>
    <t>SHIP642949</t>
  </si>
  <si>
    <t>SHIP411309</t>
  </si>
  <si>
    <t>SHIP585369</t>
  </si>
  <si>
    <t>SHIP473626</t>
  </si>
  <si>
    <t>SHIP246392</t>
  </si>
  <si>
    <t>SHIP799043</t>
  </si>
  <si>
    <t>SHIP353898</t>
  </si>
  <si>
    <t>SHIP669645</t>
  </si>
  <si>
    <t>SHIP468059</t>
  </si>
  <si>
    <t>SHIP663890</t>
  </si>
  <si>
    <t>SHIP944295</t>
  </si>
  <si>
    <t>SHIP575775</t>
  </si>
  <si>
    <t>SHIP900413</t>
  </si>
  <si>
    <t>SHIP901477</t>
  </si>
  <si>
    <t>SHIP175414</t>
  </si>
  <si>
    <t>SHIP661623</t>
  </si>
  <si>
    <t>SHIP597112</t>
  </si>
  <si>
    <t>SHIP503779</t>
  </si>
  <si>
    <t>SHIP737300</t>
  </si>
  <si>
    <t>SHIP845645</t>
  </si>
  <si>
    <t>SHIP885974</t>
  </si>
  <si>
    <t>SHIP630220</t>
  </si>
  <si>
    <t>SHIP137190</t>
  </si>
  <si>
    <t>SHIP283182</t>
  </si>
  <si>
    <t>SHIP118567</t>
  </si>
  <si>
    <t>SHIP873348</t>
  </si>
  <si>
    <t>SHIP740438</t>
  </si>
  <si>
    <t>SHIP308416</t>
  </si>
  <si>
    <t>SHIP848504</t>
  </si>
  <si>
    <t>SHIP456845</t>
  </si>
  <si>
    <t>SHIP483348</t>
  </si>
  <si>
    <t>SHIP394705</t>
  </si>
  <si>
    <t>SHIP835923</t>
  </si>
  <si>
    <t>SHIP470634</t>
  </si>
  <si>
    <t>SHIP824884</t>
  </si>
  <si>
    <t>SHIP547158</t>
  </si>
  <si>
    <t>SHIP900282</t>
  </si>
  <si>
    <t>SHIP964337</t>
  </si>
  <si>
    <t>SHIP494166</t>
  </si>
  <si>
    <t>SHIP489258</t>
  </si>
  <si>
    <t>SHIP148226</t>
  </si>
  <si>
    <t>SHIP599151</t>
  </si>
  <si>
    <t>SHIP886940</t>
  </si>
  <si>
    <t>SHIP365019</t>
  </si>
  <si>
    <t>SHIP396623</t>
  </si>
  <si>
    <t>SHIP610186</t>
  </si>
  <si>
    <t>SHIP277523</t>
  </si>
  <si>
    <t>SHIP368321</t>
  </si>
  <si>
    <t>SHIP509167</t>
  </si>
  <si>
    <t>SHIP810758</t>
  </si>
  <si>
    <t>SHIP513305</t>
  </si>
  <si>
    <t>SHIP778087</t>
  </si>
  <si>
    <t>SHIP798629</t>
  </si>
  <si>
    <t>SHIP624787</t>
  </si>
  <si>
    <t>SHIP746030</t>
  </si>
  <si>
    <t>SHIP494319</t>
  </si>
  <si>
    <t>SHIP373989</t>
  </si>
  <si>
    <t>SHIP206356</t>
  </si>
  <si>
    <t>SHIP903278</t>
  </si>
  <si>
    <t>SHIP174805</t>
  </si>
  <si>
    <t>SHIP934285</t>
  </si>
  <si>
    <t>SHIP247067</t>
  </si>
  <si>
    <t>SHIP486389</t>
  </si>
  <si>
    <t>SHIP438720</t>
  </si>
  <si>
    <t>SHIP979263</t>
  </si>
  <si>
    <t>SHIP972691</t>
  </si>
  <si>
    <t>SHIP620745</t>
  </si>
  <si>
    <t>SHIP303078</t>
  </si>
  <si>
    <t>SHIP422169</t>
  </si>
  <si>
    <t>SHIP157123</t>
  </si>
  <si>
    <t>SHIP972317</t>
  </si>
  <si>
    <t>SHIP830632</t>
  </si>
  <si>
    <t>SHIP543453</t>
  </si>
  <si>
    <t>SHIP767522</t>
  </si>
  <si>
    <t>SHIP932406</t>
  </si>
  <si>
    <t>SHIP348394</t>
  </si>
  <si>
    <t>SHIP249952</t>
  </si>
  <si>
    <t>SHIP617239</t>
  </si>
  <si>
    <t>SHIP318443</t>
  </si>
  <si>
    <t>SHIP855464</t>
  </si>
  <si>
    <t>SHIP669079</t>
  </si>
  <si>
    <t>SHIP436518</t>
  </si>
  <si>
    <t>SHIP279608</t>
  </si>
  <si>
    <t>SHIP446842</t>
  </si>
  <si>
    <t>SHIP942595</t>
  </si>
  <si>
    <t>SHIP829617</t>
  </si>
  <si>
    <t>SHIP490188</t>
  </si>
  <si>
    <t>SHIP643777</t>
  </si>
  <si>
    <t>SHIP677163</t>
  </si>
  <si>
    <t>SHIP617409</t>
  </si>
  <si>
    <t>SHIP549902</t>
  </si>
  <si>
    <t>SHIP802359</t>
  </si>
  <si>
    <t>SHIP349015</t>
  </si>
  <si>
    <t>SHIP409938</t>
  </si>
  <si>
    <t>SHIP124671</t>
  </si>
  <si>
    <t>SHIP308735</t>
  </si>
  <si>
    <t>SHIP111588</t>
  </si>
  <si>
    <t>SHIP362775</t>
  </si>
  <si>
    <t>SHIP623463</t>
  </si>
  <si>
    <t>SHIP737929</t>
  </si>
  <si>
    <t>SHIP572119</t>
  </si>
  <si>
    <t>SHIP746578</t>
  </si>
  <si>
    <t>SHIP708178</t>
  </si>
  <si>
    <t>SHIP763960</t>
  </si>
  <si>
    <t>SHIP990011</t>
  </si>
  <si>
    <t>SHIP595053</t>
  </si>
  <si>
    <t>SHIP592754</t>
  </si>
  <si>
    <t>SHIP607583</t>
  </si>
  <si>
    <t>SHIP935439</t>
  </si>
  <si>
    <t>SHIP698342</t>
  </si>
  <si>
    <t>SHIP762223</t>
  </si>
  <si>
    <t>SHIP975235</t>
  </si>
  <si>
    <t>SHIP144112</t>
  </si>
  <si>
    <t>SHIP500608</t>
  </si>
  <si>
    <t>SHIP825372</t>
  </si>
  <si>
    <t>SHIP855122</t>
  </si>
  <si>
    <t>SHIP324638</t>
  </si>
  <si>
    <t>SHIP636424</t>
  </si>
  <si>
    <t>SHIP949962</t>
  </si>
  <si>
    <t>SHIP409517</t>
  </si>
  <si>
    <t>SHIP836370</t>
  </si>
  <si>
    <t>SHIP821758</t>
  </si>
  <si>
    <t>SHIP792522</t>
  </si>
  <si>
    <t>SHIP168169</t>
  </si>
  <si>
    <t>SHIP691333</t>
  </si>
  <si>
    <t>SHIP337927</t>
  </si>
  <si>
    <t>SHIP732483</t>
  </si>
  <si>
    <t>SHIP245801</t>
  </si>
  <si>
    <t>SHIP352631</t>
  </si>
  <si>
    <t>SHIP850934</t>
  </si>
  <si>
    <t>SHIP339425</t>
  </si>
  <si>
    <t>SHIP904657</t>
  </si>
  <si>
    <t>SHIP151057</t>
  </si>
  <si>
    <t>SHIP772531</t>
  </si>
  <si>
    <t>SHIP694113</t>
  </si>
  <si>
    <t>SHIP894686</t>
  </si>
  <si>
    <t>SHIP958560</t>
  </si>
  <si>
    <t>SHIP490927</t>
  </si>
  <si>
    <t>SHIP705034</t>
  </si>
  <si>
    <t>SHIP789490</t>
  </si>
  <si>
    <t>SHIP197997</t>
  </si>
  <si>
    <t>SHIP891735</t>
  </si>
  <si>
    <t>SHIP784411</t>
  </si>
  <si>
    <t>SHIP272855</t>
  </si>
  <si>
    <t>SHIP119327</t>
  </si>
  <si>
    <t>SHIP655364</t>
  </si>
  <si>
    <t>SHIP447275</t>
  </si>
  <si>
    <t>SHIP805398</t>
  </si>
  <si>
    <t>SHIP866007</t>
  </si>
  <si>
    <t>SHIP205239</t>
  </si>
  <si>
    <t>SHIP659387</t>
  </si>
  <si>
    <t>SHIP346556</t>
  </si>
  <si>
    <t>SHIP151074</t>
  </si>
  <si>
    <t>SHIP414405</t>
  </si>
  <si>
    <t>SHIP499488</t>
  </si>
  <si>
    <t>SHIP507013</t>
  </si>
  <si>
    <t>SHIP328182</t>
  </si>
  <si>
    <t>SHIP221869</t>
  </si>
  <si>
    <t>SHIP781426</t>
  </si>
  <si>
    <t>SHIP713489</t>
  </si>
  <si>
    <t>SHIP896784</t>
  </si>
  <si>
    <t>SHIP947967</t>
  </si>
  <si>
    <t>SHIP403568</t>
  </si>
  <si>
    <t>SHIP549107</t>
  </si>
  <si>
    <t>SHIP934684</t>
  </si>
  <si>
    <t>SHIP521567</t>
  </si>
  <si>
    <t>SHIP560006</t>
  </si>
  <si>
    <t>SHIP780200</t>
  </si>
  <si>
    <t>SHIP760129</t>
  </si>
  <si>
    <t>SHIP730639</t>
  </si>
  <si>
    <t>SHIP138127</t>
  </si>
  <si>
    <t>SHIP253999</t>
  </si>
  <si>
    <t>SHIP522216</t>
  </si>
  <si>
    <t>SHIP352775</t>
  </si>
  <si>
    <t>SHIP222802</t>
  </si>
  <si>
    <t>SHIP959032</t>
  </si>
  <si>
    <t>SHIP400463</t>
  </si>
  <si>
    <t>SHIP345905</t>
  </si>
  <si>
    <t>SHIP279973</t>
  </si>
  <si>
    <t>SHIP272803</t>
  </si>
  <si>
    <t>SHIP900023</t>
  </si>
  <si>
    <t>SHIP102526</t>
  </si>
  <si>
    <t>SHIP874164</t>
  </si>
  <si>
    <t>SHIP273864</t>
  </si>
  <si>
    <t>SHIP790512</t>
  </si>
  <si>
    <t>SHIP496644</t>
  </si>
  <si>
    <t>SHIP607642</t>
  </si>
  <si>
    <t>SHIP542120</t>
  </si>
  <si>
    <t>SHIP803170</t>
  </si>
  <si>
    <t>SHIP743170</t>
  </si>
  <si>
    <t>SHIP701668</t>
  </si>
  <si>
    <t>SHIP551281</t>
  </si>
  <si>
    <t>SHIP773377</t>
  </si>
  <si>
    <t>SHIP945694</t>
  </si>
  <si>
    <t>SHIP295847</t>
  </si>
  <si>
    <t>SHIP171079</t>
  </si>
  <si>
    <t>SHIP866816</t>
  </si>
  <si>
    <t>SHIP709775</t>
  </si>
  <si>
    <t>SHIP723104</t>
  </si>
  <si>
    <t>SHIP268122</t>
  </si>
  <si>
    <t>SHIP920568</t>
  </si>
  <si>
    <t>SHIP460779</t>
  </si>
  <si>
    <t>SHIP924616</t>
  </si>
  <si>
    <t>SHIP455329</t>
  </si>
  <si>
    <t>SHIP415949</t>
  </si>
  <si>
    <t>SHIP911963</t>
  </si>
  <si>
    <t>SHIP184106</t>
  </si>
  <si>
    <t>SHIP610943</t>
  </si>
  <si>
    <t>SHIP285590</t>
  </si>
  <si>
    <t>SHIP976727</t>
  </si>
  <si>
    <t>SHIP249226</t>
  </si>
  <si>
    <t>SHIP977149</t>
  </si>
  <si>
    <t>SHIP824343</t>
  </si>
  <si>
    <t>SHIP518878</t>
  </si>
  <si>
    <t>SHIP906926</t>
  </si>
  <si>
    <t>SHIP652714</t>
  </si>
  <si>
    <t>SHIP977144</t>
  </si>
  <si>
    <t>SHIP137905</t>
  </si>
  <si>
    <t>SHIP948752</t>
  </si>
  <si>
    <t>SHIP699766</t>
  </si>
  <si>
    <t>SHIP131108</t>
  </si>
  <si>
    <t>SHIP837412</t>
  </si>
  <si>
    <t>SHIP217648</t>
  </si>
  <si>
    <t>SHIP276103</t>
  </si>
  <si>
    <t>SHIP674325</t>
  </si>
  <si>
    <t>SHIP111187</t>
  </si>
  <si>
    <t>SHIP213303</t>
  </si>
  <si>
    <t>SHIP935755</t>
  </si>
  <si>
    <t>SHIP903393</t>
  </si>
  <si>
    <t>SHIP277398</t>
  </si>
  <si>
    <t>SHIP805516</t>
  </si>
  <si>
    <t>SHIP207130</t>
  </si>
  <si>
    <t>SHIP434545</t>
  </si>
  <si>
    <t>SHIP141128</t>
  </si>
  <si>
    <t>SHIP429040</t>
  </si>
  <si>
    <t>SHIP523342</t>
  </si>
  <si>
    <t>SHIP844783</t>
  </si>
  <si>
    <t>SHIP376083</t>
  </si>
  <si>
    <t>SHIP404674</t>
  </si>
  <si>
    <t>SHIP446549</t>
  </si>
  <si>
    <t>SHIP918736</t>
  </si>
  <si>
    <t>SHIP448499</t>
  </si>
  <si>
    <t>SHIP595879</t>
  </si>
  <si>
    <t>SHIP909387</t>
  </si>
  <si>
    <t>SHIP990688</t>
  </si>
  <si>
    <t>SHIP167524</t>
  </si>
  <si>
    <t>SHIP558101</t>
  </si>
  <si>
    <t>SHIP743003</t>
  </si>
  <si>
    <t>SHIP837814</t>
  </si>
  <si>
    <t>SHIP996476</t>
  </si>
  <si>
    <t>SHIP569041</t>
  </si>
  <si>
    <t>SHIP340800</t>
  </si>
  <si>
    <t>SHIP548050</t>
  </si>
  <si>
    <t>SHIP816635</t>
  </si>
  <si>
    <t>SHIP988440</t>
  </si>
  <si>
    <t>SHIP135654</t>
  </si>
  <si>
    <t>SHIP533410</t>
  </si>
  <si>
    <t>SHIP798318</t>
  </si>
  <si>
    <t>SHIP639048</t>
  </si>
  <si>
    <t>SHIP163571</t>
  </si>
  <si>
    <t>SHIP368566</t>
  </si>
  <si>
    <t>SHIP340554</t>
  </si>
  <si>
    <t>SHIP227683</t>
  </si>
  <si>
    <t>SHIP490368</t>
  </si>
  <si>
    <t>SHIP799231</t>
  </si>
  <si>
    <t>SHIP396572</t>
  </si>
  <si>
    <t>SHIP175119</t>
  </si>
  <si>
    <t>SHIP157067</t>
  </si>
  <si>
    <t>SHIP705944</t>
  </si>
  <si>
    <t>SHIP907137</t>
  </si>
  <si>
    <t>SHIP100505</t>
  </si>
  <si>
    <t>SHIP599885</t>
  </si>
  <si>
    <t>SHIP811251</t>
  </si>
  <si>
    <t>SHIP962270</t>
  </si>
  <si>
    <t>SHIP140291</t>
  </si>
  <si>
    <t>SHIP821822</t>
  </si>
  <si>
    <t>SHIP478133</t>
  </si>
  <si>
    <t>SHIP228205</t>
  </si>
  <si>
    <t>SHIP225020</t>
  </si>
  <si>
    <t>SHIP377461</t>
  </si>
  <si>
    <t>SHIP332623</t>
  </si>
  <si>
    <t>SHIP889229</t>
  </si>
  <si>
    <t>SHIP858851</t>
  </si>
  <si>
    <t>SHIP650045</t>
  </si>
  <si>
    <t>SHIP383390</t>
  </si>
  <si>
    <t>SHIP224203</t>
  </si>
  <si>
    <t>SHIP342909</t>
  </si>
  <si>
    <t>SHIP905632</t>
  </si>
  <si>
    <t>SHIP935533</t>
  </si>
  <si>
    <t>SHIP843685</t>
  </si>
  <si>
    <t>SHIP515239</t>
  </si>
  <si>
    <t>SHIP858860</t>
  </si>
  <si>
    <t>SHIP103120</t>
  </si>
  <si>
    <t>SHIP799316</t>
  </si>
  <si>
    <t>SHIP511540</t>
  </si>
  <si>
    <t>SHIP654302</t>
  </si>
  <si>
    <t>SHIP821429</t>
  </si>
  <si>
    <t>SHIP337219</t>
  </si>
  <si>
    <t>SHIP584629</t>
  </si>
  <si>
    <t>SHIP847524</t>
  </si>
  <si>
    <t>SHIP179202</t>
  </si>
  <si>
    <t>SHIP398651</t>
  </si>
  <si>
    <t>SHIP102273</t>
  </si>
  <si>
    <t>SHIP560675</t>
  </si>
  <si>
    <t>SHIP419651</t>
  </si>
  <si>
    <t>SHIP156505</t>
  </si>
  <si>
    <t>SHIP803638</t>
  </si>
  <si>
    <t>SHIP168954</t>
  </si>
  <si>
    <t>SHIP602728</t>
  </si>
  <si>
    <t>SHIP159097</t>
  </si>
  <si>
    <t>SHIP719188</t>
  </si>
  <si>
    <t>SHIP804336</t>
  </si>
  <si>
    <t>SHIP308548</t>
  </si>
  <si>
    <t>SHIP220313</t>
  </si>
  <si>
    <t>SHIP328290</t>
  </si>
  <si>
    <t>SHIP971031</t>
  </si>
  <si>
    <t>SHIP881462</t>
  </si>
  <si>
    <t>SHIP748522</t>
  </si>
  <si>
    <t>SHIP521564</t>
  </si>
  <si>
    <t>SHIP273967</t>
  </si>
  <si>
    <t>SHIP825301</t>
  </si>
  <si>
    <t>SHIP723006</t>
  </si>
  <si>
    <t>SHIP587879</t>
  </si>
  <si>
    <t>SHIP411196</t>
  </si>
  <si>
    <t>SHIP212907</t>
  </si>
  <si>
    <t>SHIP936882</t>
  </si>
  <si>
    <t>SHIP994257</t>
  </si>
  <si>
    <t>SHIP313414</t>
  </si>
  <si>
    <t>SHIP616809</t>
  </si>
  <si>
    <t>SHIP176128</t>
  </si>
  <si>
    <t>SHIP849866</t>
  </si>
  <si>
    <t>SHIP666511</t>
  </si>
  <si>
    <t>SHIP570071</t>
  </si>
  <si>
    <t>SHIP638103</t>
  </si>
  <si>
    <t>SHIP366415</t>
  </si>
  <si>
    <t>SHIP593919</t>
  </si>
  <si>
    <t>SHIP572692</t>
  </si>
  <si>
    <t>SHIP955547</t>
  </si>
  <si>
    <t>SHIP949469</t>
  </si>
  <si>
    <t>SHIP830343</t>
  </si>
  <si>
    <t>SHIP469211</t>
  </si>
  <si>
    <t>SHIP307547</t>
  </si>
  <si>
    <t>SHIP842168</t>
  </si>
  <si>
    <t>SHIP896788</t>
  </si>
  <si>
    <t>SHIP405459</t>
  </si>
  <si>
    <t>SHIP984227</t>
  </si>
  <si>
    <t>SHIP588772</t>
  </si>
  <si>
    <t>SHIP228823</t>
  </si>
  <si>
    <t>SHIP376990</t>
  </si>
  <si>
    <t>SHIP883539</t>
  </si>
  <si>
    <t>SHIP625691</t>
  </si>
  <si>
    <t>SHIP163319</t>
  </si>
  <si>
    <t>SHIP449739</t>
  </si>
  <si>
    <t>SHIP308593</t>
  </si>
  <si>
    <t>SHIP261189</t>
  </si>
  <si>
    <t>SHIP504529</t>
  </si>
  <si>
    <t>SHIP689955</t>
  </si>
  <si>
    <t>SHIP892346</t>
  </si>
  <si>
    <t>SHIP947394</t>
  </si>
  <si>
    <t>SHIP660328</t>
  </si>
  <si>
    <t>SHIP993360</t>
  </si>
  <si>
    <t>SHIP176029</t>
  </si>
  <si>
    <t>SHIP545485</t>
  </si>
  <si>
    <t>SHIP369468</t>
  </si>
  <si>
    <t>SHIP444181</t>
  </si>
  <si>
    <t>SHIP939921</t>
  </si>
  <si>
    <t>SHIP940823</t>
  </si>
  <si>
    <t>SHIP765077</t>
  </si>
  <si>
    <t>SHIP517455</t>
  </si>
  <si>
    <t>SHIP923591</t>
  </si>
  <si>
    <t>SHIP841924</t>
  </si>
  <si>
    <t>SHIP146671</t>
  </si>
  <si>
    <t>SHIP502377</t>
  </si>
  <si>
    <t>SHIP711311</t>
  </si>
  <si>
    <t>SHIP296286</t>
  </si>
  <si>
    <t>SHIP930581</t>
  </si>
  <si>
    <t>SHIP732945</t>
  </si>
  <si>
    <t>SHIP341937</t>
  </si>
  <si>
    <t>SHIP220181</t>
  </si>
  <si>
    <t>SHIP472108</t>
  </si>
  <si>
    <t>SHIP641576</t>
  </si>
  <si>
    <t>SHIP342478</t>
  </si>
  <si>
    <t>SHIP853212</t>
  </si>
  <si>
    <t>SHIP918764</t>
  </si>
  <si>
    <t>SHIP876483</t>
  </si>
  <si>
    <t>SHIP506600</t>
  </si>
  <si>
    <t>SHIP271385</t>
  </si>
  <si>
    <t>SHIP922455</t>
  </si>
  <si>
    <t>SHIP182569</t>
  </si>
  <si>
    <t>SHIP430741</t>
  </si>
  <si>
    <t>SHIP716958</t>
  </si>
  <si>
    <t>SHIP808297</t>
  </si>
  <si>
    <t>SHIP199227</t>
  </si>
  <si>
    <t>SHIP667982</t>
  </si>
  <si>
    <t>SHIP513562</t>
  </si>
  <si>
    <t>SHIP298320</t>
  </si>
  <si>
    <t>SHIP361758</t>
  </si>
  <si>
    <t>SHIP689243</t>
  </si>
  <si>
    <t>SHIP784863</t>
  </si>
  <si>
    <t>SHIP694098</t>
  </si>
  <si>
    <t>SHIP871183</t>
  </si>
  <si>
    <t>SHIP585892</t>
  </si>
  <si>
    <t>SHIP709916</t>
  </si>
  <si>
    <t>SHIP877743</t>
  </si>
  <si>
    <t>SHIP663293</t>
  </si>
  <si>
    <t>SHIP384752</t>
  </si>
  <si>
    <t>SHIP415873</t>
  </si>
  <si>
    <t>SHIP356571</t>
  </si>
  <si>
    <t>SHIP144852</t>
  </si>
  <si>
    <t>SHIP264813</t>
  </si>
  <si>
    <t>SHIP916051</t>
  </si>
  <si>
    <t>SHIP811132</t>
  </si>
  <si>
    <t>SHIP273873</t>
  </si>
  <si>
    <t>SHIP848092</t>
  </si>
  <si>
    <t>SHIP244146</t>
  </si>
  <si>
    <t>SHIP295870</t>
  </si>
  <si>
    <t>SHIP888576</t>
  </si>
  <si>
    <t>SHIP523960</t>
  </si>
  <si>
    <t>SHIP812530</t>
  </si>
  <si>
    <t>SHIP255355</t>
  </si>
  <si>
    <t>SHIP681573</t>
  </si>
  <si>
    <t>SHIP126520</t>
  </si>
  <si>
    <t>SHIP445302</t>
  </si>
  <si>
    <t>SHIP658681</t>
  </si>
  <si>
    <t>SHIP717697</t>
  </si>
  <si>
    <t>SHIP221880</t>
  </si>
  <si>
    <t>SHIP273638</t>
  </si>
  <si>
    <t>SHIP840915</t>
  </si>
  <si>
    <t>SHIP938401</t>
  </si>
  <si>
    <t>SHIP631215</t>
  </si>
  <si>
    <t>SHIP128215</t>
  </si>
  <si>
    <t>SHIP777234</t>
  </si>
  <si>
    <t>SHIP447919</t>
  </si>
  <si>
    <t>SHIP855582</t>
  </si>
  <si>
    <t>SHIP643678</t>
  </si>
  <si>
    <t>SHIP237112</t>
  </si>
  <si>
    <t>SHIP637901</t>
  </si>
  <si>
    <t>SHIP149274</t>
  </si>
  <si>
    <t>SHIP892321</t>
  </si>
  <si>
    <t>SHIP374104</t>
  </si>
  <si>
    <t>SHIP212029</t>
  </si>
  <si>
    <t>SHIP183870</t>
  </si>
  <si>
    <t>SHIP206748</t>
  </si>
  <si>
    <t>SHIP858370</t>
  </si>
  <si>
    <t>SHIP671703</t>
  </si>
  <si>
    <t>SHIP792694</t>
  </si>
  <si>
    <t>SHIP875311</t>
  </si>
  <si>
    <t>SHIP674454</t>
  </si>
  <si>
    <t>SHIP363947</t>
  </si>
  <si>
    <t>SHIP854786</t>
  </si>
  <si>
    <t>SHIP412251</t>
  </si>
  <si>
    <t>SHIP412825</t>
  </si>
  <si>
    <t>SHIP929838</t>
  </si>
  <si>
    <t>SHIP683168</t>
  </si>
  <si>
    <t>SHIP155597</t>
  </si>
  <si>
    <t>SHIP452299</t>
  </si>
  <si>
    <t>SHIP225999</t>
  </si>
  <si>
    <t>SHIP530720</t>
  </si>
  <si>
    <t>SHIP335239</t>
  </si>
  <si>
    <t>SHIP242856</t>
  </si>
  <si>
    <t>SHIP395405</t>
  </si>
  <si>
    <t>SHIP906616</t>
  </si>
  <si>
    <t>SHIP113045</t>
  </si>
  <si>
    <t>SHIP214753</t>
  </si>
  <si>
    <t>SHIP160388</t>
  </si>
  <si>
    <t>SHIP991689</t>
  </si>
  <si>
    <t>SHIP750913</t>
  </si>
  <si>
    <t>SHIP190188</t>
  </si>
  <si>
    <t>SHIP296454</t>
  </si>
  <si>
    <t>SHIP245792</t>
  </si>
  <si>
    <t>SHIP899561</t>
  </si>
  <si>
    <t>SHIP580177</t>
  </si>
  <si>
    <t>SHIP188107</t>
  </si>
  <si>
    <t>SHIP298824</t>
  </si>
  <si>
    <t>SHIP759649</t>
  </si>
  <si>
    <t>SHIP720519</t>
  </si>
  <si>
    <t>SHIP415129</t>
  </si>
  <si>
    <t>SHIP199320</t>
  </si>
  <si>
    <t>SHIP902601</t>
  </si>
  <si>
    <t>SHIP692633</t>
  </si>
  <si>
    <t>SHIP813445</t>
  </si>
  <si>
    <t>SHIP324563</t>
  </si>
  <si>
    <t>SHIP910302</t>
  </si>
  <si>
    <t>SHIP920769</t>
  </si>
  <si>
    <t>SHIP108142</t>
  </si>
  <si>
    <t>SHIP519735</t>
  </si>
  <si>
    <t>SHIP703873</t>
  </si>
  <si>
    <t>SHIP782241</t>
  </si>
  <si>
    <t>SHIP484187</t>
  </si>
  <si>
    <t>SHIP858625</t>
  </si>
  <si>
    <t>SHIP721600</t>
  </si>
  <si>
    <t>SHIP663621</t>
  </si>
  <si>
    <t>SHIP315181</t>
  </si>
  <si>
    <t>SHIP470877</t>
  </si>
  <si>
    <t>SHIP416448</t>
  </si>
  <si>
    <t>SHIP472113</t>
  </si>
  <si>
    <t>SHIP459602</t>
  </si>
  <si>
    <t>SHIP758945</t>
  </si>
  <si>
    <t>SHIP518195</t>
  </si>
  <si>
    <t>SHIP614261</t>
  </si>
  <si>
    <t>SHIP868379</t>
  </si>
  <si>
    <t>SHIP471822</t>
  </si>
  <si>
    <t>SHIP170906</t>
  </si>
  <si>
    <t>SHIP950332</t>
  </si>
  <si>
    <t>SHIP804607</t>
  </si>
  <si>
    <t>SHIP585852</t>
  </si>
  <si>
    <t>SHIP870883</t>
  </si>
  <si>
    <t>SHIP729437</t>
  </si>
  <si>
    <t>SHIP878032</t>
  </si>
  <si>
    <t>SHIP967297</t>
  </si>
  <si>
    <t>SHIP966013</t>
  </si>
  <si>
    <t>SHIP581557</t>
  </si>
  <si>
    <t>SHIP600810</t>
  </si>
  <si>
    <t>SHIP659136</t>
  </si>
  <si>
    <t>SHIP884099</t>
  </si>
  <si>
    <t>SHIP799906</t>
  </si>
  <si>
    <t>SHIP649277</t>
  </si>
  <si>
    <t>SHIP321496</t>
  </si>
  <si>
    <t>SHIP430889</t>
  </si>
  <si>
    <t>SHIP727643</t>
  </si>
  <si>
    <t>SHIP661569</t>
  </si>
  <si>
    <t>SHIP461445</t>
  </si>
  <si>
    <t>SHIP962399</t>
  </si>
  <si>
    <t>SHIP810453</t>
  </si>
  <si>
    <t>SHIP416625</t>
  </si>
  <si>
    <t>SHIP754763</t>
  </si>
  <si>
    <t>SHIP104043</t>
  </si>
  <si>
    <t>SHIP934073</t>
  </si>
  <si>
    <t>SHIP430038</t>
  </si>
  <si>
    <t>SHIP531508</t>
  </si>
  <si>
    <t>SHIP574154</t>
  </si>
  <si>
    <t>SHIP676663</t>
  </si>
  <si>
    <t>SHIP623031</t>
  </si>
  <si>
    <t>SHIP596290</t>
  </si>
  <si>
    <t>SHIP688378</t>
  </si>
  <si>
    <t>SHIP848546</t>
  </si>
  <si>
    <t>SHIP488005</t>
  </si>
  <si>
    <t>SHIP645676</t>
  </si>
  <si>
    <t>SHIP389505</t>
  </si>
  <si>
    <t>SHIP433550</t>
  </si>
  <si>
    <t>SHIP420491</t>
  </si>
  <si>
    <t>SHIP566734</t>
  </si>
  <si>
    <t>SHIP489243</t>
  </si>
  <si>
    <t>SHIP451805</t>
  </si>
  <si>
    <t>SHIP611479</t>
  </si>
  <si>
    <t>SHIP609008</t>
  </si>
  <si>
    <t>SHIP732117</t>
  </si>
  <si>
    <t>SHIP352308</t>
  </si>
  <si>
    <t>SHIP790640</t>
  </si>
  <si>
    <t>SHIP788394</t>
  </si>
  <si>
    <t>SHIP824270</t>
  </si>
  <si>
    <t>SHIP544932</t>
  </si>
  <si>
    <t>SHIP922269</t>
  </si>
  <si>
    <t>SHIP681940</t>
  </si>
  <si>
    <t>SHIP591726</t>
  </si>
  <si>
    <t>SHIP994080</t>
  </si>
  <si>
    <t>SHIP989201</t>
  </si>
  <si>
    <t>SHIP141730</t>
  </si>
  <si>
    <t>SHIP747060</t>
  </si>
  <si>
    <t>SHIP916852</t>
  </si>
  <si>
    <t>SHIP747708</t>
  </si>
  <si>
    <t>SHIP482922</t>
  </si>
  <si>
    <t>SHIP157167</t>
  </si>
  <si>
    <t>SHIP828692</t>
  </si>
  <si>
    <t>SHIP371014</t>
  </si>
  <si>
    <t>SHIP340102</t>
  </si>
  <si>
    <t>SHIP138381</t>
  </si>
  <si>
    <t>SHIP427396</t>
  </si>
  <si>
    <t>SHIP187037</t>
  </si>
  <si>
    <t>SHIP629775</t>
  </si>
  <si>
    <t>SHIP723719</t>
  </si>
  <si>
    <t>SHIP907066</t>
  </si>
  <si>
    <t>SHIP350395</t>
  </si>
  <si>
    <t>SHIP377916</t>
  </si>
  <si>
    <t>SHIP195780</t>
  </si>
  <si>
    <t>SHIP928121</t>
  </si>
  <si>
    <t>SHIP700122</t>
  </si>
  <si>
    <t>SHIP328553</t>
  </si>
  <si>
    <t>SHIP841835</t>
  </si>
  <si>
    <t>SHIP235332</t>
  </si>
  <si>
    <t>SHIP654467</t>
  </si>
  <si>
    <t>SHIP273090</t>
  </si>
  <si>
    <t>SHIP493699</t>
  </si>
  <si>
    <t>SHIP448193</t>
  </si>
  <si>
    <t>SHIP875147</t>
  </si>
  <si>
    <t>SHIP781401</t>
  </si>
  <si>
    <t>SHIP370314</t>
  </si>
  <si>
    <t>SHIP760472</t>
  </si>
  <si>
    <t>SHIP825430</t>
  </si>
  <si>
    <t>SHIP938422</t>
  </si>
  <si>
    <t>SHIP154316</t>
  </si>
  <si>
    <t>SHIP197356</t>
  </si>
  <si>
    <t>SHIP314911</t>
  </si>
  <si>
    <t>SHIP849189</t>
  </si>
  <si>
    <t>SHIP503360</t>
  </si>
  <si>
    <t>SHIP836576</t>
  </si>
  <si>
    <t>SHIP431292</t>
  </si>
  <si>
    <t>SHIP166057</t>
  </si>
  <si>
    <t>SHIP727641</t>
  </si>
  <si>
    <t>SHIP564666</t>
  </si>
  <si>
    <t>SHIP308992</t>
  </si>
  <si>
    <t>SHIP682679</t>
  </si>
  <si>
    <t>SHIP153802</t>
  </si>
  <si>
    <t>SHIP916795</t>
  </si>
  <si>
    <t>SHIP375812</t>
  </si>
  <si>
    <t>SHIP923952</t>
  </si>
  <si>
    <t>SHIP443295</t>
  </si>
  <si>
    <t>SHIP732645</t>
  </si>
  <si>
    <t>SHIP593895</t>
  </si>
  <si>
    <t>SHIP727274</t>
  </si>
  <si>
    <t>SHIP421007</t>
  </si>
  <si>
    <t>SHIP459514</t>
  </si>
  <si>
    <t>SHIP674447</t>
  </si>
  <si>
    <t>SHIP160633</t>
  </si>
  <si>
    <t>SHIP500335</t>
  </si>
  <si>
    <t>SHIP939581</t>
  </si>
  <si>
    <t>SHIP713188</t>
  </si>
  <si>
    <t>SHIP142743</t>
  </si>
  <si>
    <t>SHIP960583</t>
  </si>
  <si>
    <t>SHIP263373</t>
  </si>
  <si>
    <t>SHIP982702</t>
  </si>
  <si>
    <t>SHIP205068</t>
  </si>
  <si>
    <t>SHIP283219</t>
  </si>
  <si>
    <t>SHIP919640</t>
  </si>
  <si>
    <t>SHIP138621</t>
  </si>
  <si>
    <t>SHIP277393</t>
  </si>
  <si>
    <t>SHIP184916</t>
  </si>
  <si>
    <t>SHIP120484</t>
  </si>
  <si>
    <t>SHIP999531</t>
  </si>
  <si>
    <t>SHIP491444</t>
  </si>
  <si>
    <t>SHIP172826</t>
  </si>
  <si>
    <t>SHIP435564</t>
  </si>
  <si>
    <t>SHIP238947</t>
  </si>
  <si>
    <t>SHIP951995</t>
  </si>
  <si>
    <t>SHIP555803</t>
  </si>
  <si>
    <t>SHIP850827</t>
  </si>
  <si>
    <t>SHIP934742</t>
  </si>
  <si>
    <t>SHIP646161</t>
  </si>
  <si>
    <t>SHIP593562</t>
  </si>
  <si>
    <t>SHIP141848</t>
  </si>
  <si>
    <t>SHIP190343</t>
  </si>
  <si>
    <t>SHIP280835</t>
  </si>
  <si>
    <t>SHIP460592</t>
  </si>
  <si>
    <t>SHIP340621</t>
  </si>
  <si>
    <t>SHIP314350</t>
  </si>
  <si>
    <t>SHIP731004</t>
  </si>
  <si>
    <t>SHIP869962</t>
  </si>
  <si>
    <t>SHIP768669</t>
  </si>
  <si>
    <t>SHIP287459</t>
  </si>
  <si>
    <t>SHIP731027</t>
  </si>
  <si>
    <t>SHIP434022</t>
  </si>
  <si>
    <t>SHIP843614</t>
  </si>
  <si>
    <t>SHIP801417</t>
  </si>
  <si>
    <t>SHIP798948</t>
  </si>
  <si>
    <t>SHIP842835</t>
  </si>
  <si>
    <t>SHIP287565</t>
  </si>
  <si>
    <t>SHIP415251</t>
  </si>
  <si>
    <t>SHIP639510</t>
  </si>
  <si>
    <t>SHIP498078</t>
  </si>
  <si>
    <t>SHIP450967</t>
  </si>
  <si>
    <t>SHIP220749</t>
  </si>
  <si>
    <t>SHIP751651</t>
  </si>
  <si>
    <t>SHIP974637</t>
  </si>
  <si>
    <t>SHIP336549</t>
  </si>
  <si>
    <t>SHIP792218</t>
  </si>
  <si>
    <t>SHIP165694</t>
  </si>
  <si>
    <t>SHIP666925</t>
  </si>
  <si>
    <t>SHIP374279</t>
  </si>
  <si>
    <t>SHIP113414</t>
  </si>
  <si>
    <t>SHIP848439</t>
  </si>
  <si>
    <t>SHIP730543</t>
  </si>
  <si>
    <t>SHIP275067</t>
  </si>
  <si>
    <t>SHIP869937</t>
  </si>
  <si>
    <t>SHIP635883</t>
  </si>
  <si>
    <t>SHIP379706</t>
  </si>
  <si>
    <t>SHIP589645</t>
  </si>
  <si>
    <t>SHIP152785</t>
  </si>
  <si>
    <t>SHIP701401</t>
  </si>
  <si>
    <t>SHIP232269</t>
  </si>
  <si>
    <t>SHIP449452</t>
  </si>
  <si>
    <t>SHIP960041</t>
  </si>
  <si>
    <t>SHIP941936</t>
  </si>
  <si>
    <t>SHIP256230</t>
  </si>
  <si>
    <t>SHIP572147</t>
  </si>
  <si>
    <t>SHIP855410</t>
  </si>
  <si>
    <t>SHIP822856</t>
  </si>
  <si>
    <t>SHIP464075</t>
  </si>
  <si>
    <t>SHIP266996</t>
  </si>
  <si>
    <t>SHIP558727</t>
  </si>
  <si>
    <t>SHIP697843</t>
  </si>
  <si>
    <t>SHIP229707</t>
  </si>
  <si>
    <t>SHIP590967</t>
  </si>
  <si>
    <t>SHIP930753</t>
  </si>
  <si>
    <t>SHIP947072</t>
  </si>
  <si>
    <t>SHIP541650</t>
  </si>
  <si>
    <t>SHIP391812</t>
  </si>
  <si>
    <t>SHIP955078</t>
  </si>
  <si>
    <t>SHIP620171</t>
  </si>
  <si>
    <t>SHIP252121</t>
  </si>
  <si>
    <t>SHIP754333</t>
  </si>
  <si>
    <t>SHIP648338</t>
  </si>
  <si>
    <t>SHIP302156</t>
  </si>
  <si>
    <t>SHIP887511</t>
  </si>
  <si>
    <t>SHIP493834</t>
  </si>
  <si>
    <t>SHIP912889</t>
  </si>
  <si>
    <t>SHIP398247</t>
  </si>
  <si>
    <t>SHIP196181</t>
  </si>
  <si>
    <t>SHIP726331</t>
  </si>
  <si>
    <t>SHIP723535</t>
  </si>
  <si>
    <t>SHIP476328</t>
  </si>
  <si>
    <t>SHIP444283</t>
  </si>
  <si>
    <t>SHIP549731</t>
  </si>
  <si>
    <t>SHIP910821</t>
  </si>
  <si>
    <t>SHIP908084</t>
  </si>
  <si>
    <t>SHIP205938</t>
  </si>
  <si>
    <t>SHIP434423</t>
  </si>
  <si>
    <t>SHIP465283</t>
  </si>
  <si>
    <t>SHIP692189</t>
  </si>
  <si>
    <t>SHIP176187</t>
  </si>
  <si>
    <t>SHIP801484</t>
  </si>
  <si>
    <t>SHIP209630</t>
  </si>
  <si>
    <t>SHIP476324</t>
  </si>
  <si>
    <t>SHIP505025</t>
  </si>
  <si>
    <t>SHIP878277</t>
  </si>
  <si>
    <t>SHIP392984</t>
  </si>
  <si>
    <t>SHIP541807</t>
  </si>
  <si>
    <t>SHIP323083</t>
  </si>
  <si>
    <t>SHIP375244</t>
  </si>
  <si>
    <t>SHIP102711</t>
  </si>
  <si>
    <t>SHIP773805</t>
  </si>
  <si>
    <t>SHIP689186</t>
  </si>
  <si>
    <t>SHIP515702</t>
  </si>
  <si>
    <t>SHIP492332</t>
  </si>
  <si>
    <t>SHIP686016</t>
  </si>
  <si>
    <t>SHIP388986</t>
  </si>
  <si>
    <t>SHIP346758</t>
  </si>
  <si>
    <t>SHIP311184</t>
  </si>
  <si>
    <t>SHIP128712</t>
  </si>
  <si>
    <t>SHIP973688</t>
  </si>
  <si>
    <t>SHIP268673</t>
  </si>
  <si>
    <t>SHIP411238</t>
  </si>
  <si>
    <t>SHIP217113</t>
  </si>
  <si>
    <t>SHIP423129</t>
  </si>
  <si>
    <t>SHIP855723</t>
  </si>
  <si>
    <t>SHIP251463</t>
  </si>
  <si>
    <t>SHIP289784</t>
  </si>
  <si>
    <t>SHIP549026</t>
  </si>
  <si>
    <t>SHIP963551</t>
  </si>
  <si>
    <t>SHIP263539</t>
  </si>
  <si>
    <t>SHIP630052</t>
  </si>
  <si>
    <t>SHIP979099</t>
  </si>
  <si>
    <t>SHIP881080</t>
  </si>
  <si>
    <t>SHIP330764</t>
  </si>
  <si>
    <t>SHIP581484</t>
  </si>
  <si>
    <t>SHIP769383</t>
  </si>
  <si>
    <t>SHIP192582</t>
  </si>
  <si>
    <t>SHIP719623</t>
  </si>
  <si>
    <t>SHIP766362</t>
  </si>
  <si>
    <t>SHIP888560</t>
  </si>
  <si>
    <t>SHIP515820</t>
  </si>
  <si>
    <t>SHIP187962</t>
  </si>
  <si>
    <t>SHIP453012</t>
  </si>
  <si>
    <t>SHIP201958</t>
  </si>
  <si>
    <t>SHIP147413</t>
  </si>
  <si>
    <t>SHIP874051</t>
  </si>
  <si>
    <t>SHIP926340</t>
  </si>
  <si>
    <t>SHIP437337</t>
  </si>
  <si>
    <t>SHIP892893</t>
  </si>
  <si>
    <t>SHIP705672</t>
  </si>
  <si>
    <t>SHIP960446</t>
  </si>
  <si>
    <t>SHIP743073</t>
  </si>
  <si>
    <t>SHIP193642</t>
  </si>
  <si>
    <t>SHIP421818</t>
  </si>
  <si>
    <t>SHIP478305</t>
  </si>
  <si>
    <t>SHIP563593</t>
  </si>
  <si>
    <t>SHIP957383</t>
  </si>
  <si>
    <t>SHIP572284</t>
  </si>
  <si>
    <t>SHIP544797</t>
  </si>
  <si>
    <t>SHIP727109</t>
  </si>
  <si>
    <t>SHIP934960</t>
  </si>
  <si>
    <t>SHIP249092</t>
  </si>
  <si>
    <t>SHIP765622</t>
  </si>
  <si>
    <t>SHIP359918</t>
  </si>
  <si>
    <t>SHIP412151</t>
  </si>
  <si>
    <t>SHIP184314</t>
  </si>
  <si>
    <t>SHIP263970</t>
  </si>
  <si>
    <t>SHIP662921</t>
  </si>
  <si>
    <t>SHIP578550</t>
  </si>
  <si>
    <t>SHIP564253</t>
  </si>
  <si>
    <t>SHIP767407</t>
  </si>
  <si>
    <t>SHIP650884</t>
  </si>
  <si>
    <t>SHIP270886</t>
  </si>
  <si>
    <t>SHIP124393</t>
  </si>
  <si>
    <t>SHIP608826</t>
  </si>
  <si>
    <t>SHIP848347</t>
  </si>
  <si>
    <t>SHIP540284</t>
  </si>
  <si>
    <t>SHIP300983</t>
  </si>
  <si>
    <t>SHIP415842</t>
  </si>
  <si>
    <t>SHIP125990</t>
  </si>
  <si>
    <t>SHIP855938</t>
  </si>
  <si>
    <t>SHIP553999</t>
  </si>
  <si>
    <t>SHIP998647</t>
  </si>
  <si>
    <t>SHIP109112</t>
  </si>
  <si>
    <t>SHIP333927</t>
  </si>
  <si>
    <t>SHIP223181</t>
  </si>
  <si>
    <t>SHIP951484</t>
  </si>
  <si>
    <t>SHIP992843</t>
  </si>
  <si>
    <t>SHIP162033</t>
  </si>
  <si>
    <t>SHIP406465</t>
  </si>
  <si>
    <t>SHIP569071</t>
  </si>
  <si>
    <t>SHIP749963</t>
  </si>
  <si>
    <t>SHIP964160</t>
  </si>
  <si>
    <t>SHIP504957</t>
  </si>
  <si>
    <t>SHIP621170</t>
  </si>
  <si>
    <t>SHIP444858</t>
  </si>
  <si>
    <t>SHIP371120</t>
  </si>
  <si>
    <t>SHIP624805</t>
  </si>
  <si>
    <t>SHIP896810</t>
  </si>
  <si>
    <t>SHIP934296</t>
  </si>
  <si>
    <t>SHIP227673</t>
  </si>
  <si>
    <t>SHIP493490</t>
  </si>
  <si>
    <t>SHIP864297</t>
  </si>
  <si>
    <t>SHIP812971</t>
  </si>
  <si>
    <t>SHIP530836</t>
  </si>
  <si>
    <t>SHIP844812</t>
  </si>
  <si>
    <t>SHIP197423</t>
  </si>
  <si>
    <t>SHIP230391</t>
  </si>
  <si>
    <t>SHIP353260</t>
  </si>
  <si>
    <t>SHIP104731</t>
  </si>
  <si>
    <t>SHIP874344</t>
  </si>
  <si>
    <t>SHIP921642</t>
  </si>
  <si>
    <t>SHIP466095</t>
  </si>
  <si>
    <t>SHIP514139</t>
  </si>
  <si>
    <t>SHIP127237</t>
  </si>
  <si>
    <t>SHIP671660</t>
  </si>
  <si>
    <t>SHIP257323</t>
  </si>
  <si>
    <t>SHIP715593</t>
  </si>
  <si>
    <t>SHIP828375</t>
  </si>
  <si>
    <t>SHIP894822</t>
  </si>
  <si>
    <t>SHIP930577</t>
  </si>
  <si>
    <t>SHIP526773</t>
  </si>
  <si>
    <t>SHIP634450</t>
  </si>
  <si>
    <t>SHIP309319</t>
  </si>
  <si>
    <t>SHIP629944</t>
  </si>
  <si>
    <t>SHIP339216</t>
  </si>
  <si>
    <t>SHIP458759</t>
  </si>
  <si>
    <t>SHIP746124</t>
  </si>
  <si>
    <t>SHIP693060</t>
  </si>
  <si>
    <t>SHIP276199</t>
  </si>
  <si>
    <t>SHIP630198</t>
  </si>
  <si>
    <t>SHIP247956</t>
  </si>
  <si>
    <t>SHIP819965</t>
  </si>
  <si>
    <t>SHIP168248</t>
  </si>
  <si>
    <t>SHIP437971</t>
  </si>
  <si>
    <t>SHIP877864</t>
  </si>
  <si>
    <t>SHIP743547</t>
  </si>
  <si>
    <t>SHIP162118</t>
  </si>
  <si>
    <t>SHIP942729</t>
  </si>
  <si>
    <t>SHIP854164</t>
  </si>
  <si>
    <t>SHIP756073</t>
  </si>
  <si>
    <t>SHIP914631</t>
  </si>
  <si>
    <t>SHIP298665</t>
  </si>
  <si>
    <t>SHIP442654</t>
  </si>
  <si>
    <t>SHIP692542</t>
  </si>
  <si>
    <t>SHIP548902</t>
  </si>
  <si>
    <t>SHIP994386</t>
  </si>
  <si>
    <t>SHIP519922</t>
  </si>
  <si>
    <t>SHIP847936</t>
  </si>
  <si>
    <t>SHIP117595</t>
  </si>
  <si>
    <t>SHIP617404</t>
  </si>
  <si>
    <t>SHIP508491</t>
  </si>
  <si>
    <t>SHIP748832</t>
  </si>
  <si>
    <t>SHIP466417</t>
  </si>
  <si>
    <t>SHIP909869</t>
  </si>
  <si>
    <t>SHIP776071</t>
  </si>
  <si>
    <t>SHIP637209</t>
  </si>
  <si>
    <t>SHIP234845</t>
  </si>
  <si>
    <t>SHIP331593</t>
  </si>
  <si>
    <t>SHIP824033</t>
  </si>
  <si>
    <t>SHIP158481</t>
  </si>
  <si>
    <t>SHIP770799</t>
  </si>
  <si>
    <t>SHIP778129</t>
  </si>
  <si>
    <t>SHIP783904</t>
  </si>
  <si>
    <t>SHIP171354</t>
  </si>
  <si>
    <t>SHIP205793</t>
  </si>
  <si>
    <t>SHIP239558</t>
  </si>
  <si>
    <t>SHIP932504</t>
  </si>
  <si>
    <t>SHIP394240</t>
  </si>
  <si>
    <t>SHIP762583</t>
  </si>
  <si>
    <t>SHIP427442</t>
  </si>
  <si>
    <t>SHIP460846</t>
  </si>
  <si>
    <t>SHIP222734</t>
  </si>
  <si>
    <t>SHIP429383</t>
  </si>
  <si>
    <t>SHIP107795</t>
  </si>
  <si>
    <t>SHIP468953</t>
  </si>
  <si>
    <t>SHIP828990</t>
  </si>
  <si>
    <t>SHIP220045</t>
  </si>
  <si>
    <t>SHIP384698</t>
  </si>
  <si>
    <t>SHIP949749</t>
  </si>
  <si>
    <t>SHIP758455</t>
  </si>
  <si>
    <t>SHIP225261</t>
  </si>
  <si>
    <t>SHIP117262</t>
  </si>
  <si>
    <t>SHIP833086</t>
  </si>
  <si>
    <t>SHIP985908</t>
  </si>
  <si>
    <t>SHIP993565</t>
  </si>
  <si>
    <t>SHIP152766</t>
  </si>
  <si>
    <t>SHIP456677</t>
  </si>
  <si>
    <t>SHIP474011</t>
  </si>
  <si>
    <t>SHIP321738</t>
  </si>
  <si>
    <t>SHIP286129</t>
  </si>
  <si>
    <t>SHIP827856</t>
  </si>
  <si>
    <t>SHIP293370</t>
  </si>
  <si>
    <t>SHIP274199</t>
  </si>
  <si>
    <t>SHIP945950</t>
  </si>
  <si>
    <t>SHIP994448</t>
  </si>
  <si>
    <t>SHIP200557</t>
  </si>
  <si>
    <t>SHIP369329</t>
  </si>
  <si>
    <t>SHIP994708</t>
  </si>
  <si>
    <t>SHIP779351</t>
  </si>
  <si>
    <t>SHIP805310</t>
  </si>
  <si>
    <t>SHIP827109</t>
  </si>
  <si>
    <t>SHIP570724</t>
  </si>
  <si>
    <t>SHIP822519</t>
  </si>
  <si>
    <t>SHIP472898</t>
  </si>
  <si>
    <t>SHIP153057</t>
  </si>
  <si>
    <t>SHIP855505</t>
  </si>
  <si>
    <t>SHIP814182</t>
  </si>
  <si>
    <t>SHIP924761</t>
  </si>
  <si>
    <t>SHIP571435</t>
  </si>
  <si>
    <t>SHIP541443</t>
  </si>
  <si>
    <t>SHIP578783</t>
  </si>
  <si>
    <t>SHIP227885</t>
  </si>
  <si>
    <t>SHIP965598</t>
  </si>
  <si>
    <t>SHIP590759</t>
  </si>
  <si>
    <t>SHIP968300</t>
  </si>
  <si>
    <t>SHIP391164</t>
  </si>
  <si>
    <t>SHIP685992</t>
  </si>
  <si>
    <t>SHIP782687</t>
  </si>
  <si>
    <t>SHIP524137</t>
  </si>
  <si>
    <t>SHIP643050</t>
  </si>
  <si>
    <t>SHIP575200</t>
  </si>
  <si>
    <t>SHIP688654</t>
  </si>
  <si>
    <t>SHIP420461</t>
  </si>
  <si>
    <t>SHIP406628</t>
  </si>
  <si>
    <t>SHIP406844</t>
  </si>
  <si>
    <t>SHIP376898</t>
  </si>
  <si>
    <t>SHIP232639</t>
  </si>
  <si>
    <t>SHIP316603</t>
  </si>
  <si>
    <t>SHIP999401</t>
  </si>
  <si>
    <t>SHIP198334</t>
  </si>
  <si>
    <t>SHIP368268</t>
  </si>
  <si>
    <t>SHIP240181</t>
  </si>
  <si>
    <t>SHIP582498</t>
  </si>
  <si>
    <t>SHIP293568</t>
  </si>
  <si>
    <t>SHIP491085</t>
  </si>
  <si>
    <t>SHIP832592</t>
  </si>
  <si>
    <t>SHIP432147</t>
  </si>
  <si>
    <t>SHIP812259</t>
  </si>
  <si>
    <t>SHIP725580</t>
  </si>
  <si>
    <t>SHIP626211</t>
  </si>
  <si>
    <t>SHIP748148</t>
  </si>
  <si>
    <t>SHIP443123</t>
  </si>
  <si>
    <t>SHIP347431</t>
  </si>
  <si>
    <t>SHIP935241</t>
  </si>
  <si>
    <t>SHIP288985</t>
  </si>
  <si>
    <t>SHIP809237</t>
  </si>
  <si>
    <t>SHIP222856</t>
  </si>
  <si>
    <t>SHIP244263</t>
  </si>
  <si>
    <t>SHIP767956</t>
  </si>
  <si>
    <t>SHIP393599</t>
  </si>
  <si>
    <t>SHIP670746</t>
  </si>
  <si>
    <t>SHIP805232</t>
  </si>
  <si>
    <t>SHIP998627</t>
  </si>
  <si>
    <t>SHIP248869</t>
  </si>
  <si>
    <t>SHIP697161</t>
  </si>
  <si>
    <t>SHIP113821</t>
  </si>
  <si>
    <t>SHIP840855</t>
  </si>
  <si>
    <t>SHIP352084</t>
  </si>
  <si>
    <t>SHIP437667</t>
  </si>
  <si>
    <t>SHIP818805</t>
  </si>
  <si>
    <t>SHIP895472</t>
  </si>
  <si>
    <t>SHIP737114</t>
  </si>
  <si>
    <t>SHIP576968</t>
  </si>
  <si>
    <t>SHIP580661</t>
  </si>
  <si>
    <t>SHIP567361</t>
  </si>
  <si>
    <t>SHIP245712</t>
  </si>
  <si>
    <t>SHIP361233</t>
  </si>
  <si>
    <t>SHIP609685</t>
  </si>
  <si>
    <t>SHIP752442</t>
  </si>
  <si>
    <t>SHIP725198</t>
  </si>
  <si>
    <t>SHIP617442</t>
  </si>
  <si>
    <t>SHIP419488</t>
  </si>
  <si>
    <t>SHIP105422</t>
  </si>
  <si>
    <t>SHIP213129</t>
  </si>
  <si>
    <t>SHIP678794</t>
  </si>
  <si>
    <t>SHIP494913</t>
  </si>
  <si>
    <t>SHIP214494</t>
  </si>
  <si>
    <t>SHIP596016</t>
  </si>
  <si>
    <t>SHIP589634</t>
  </si>
  <si>
    <t>SHIP691360</t>
  </si>
  <si>
    <t>SHIP580807</t>
  </si>
  <si>
    <t>SHIP155433</t>
  </si>
  <si>
    <t>SHIP748473</t>
  </si>
  <si>
    <t>SHIP609618</t>
  </si>
  <si>
    <t>SHIP398662</t>
  </si>
  <si>
    <t>SHIP984680</t>
  </si>
  <si>
    <t>SHIP477853</t>
  </si>
  <si>
    <t>SHIP704046</t>
  </si>
  <si>
    <t>SHIP975040</t>
  </si>
  <si>
    <t>SHIP470446</t>
  </si>
  <si>
    <t>SHIP818361</t>
  </si>
  <si>
    <t>SHIP952995</t>
  </si>
  <si>
    <t>SHIP430365</t>
  </si>
  <si>
    <t>SHIP525212</t>
  </si>
  <si>
    <t>SHIP246372</t>
  </si>
  <si>
    <t>SHIP960754</t>
  </si>
  <si>
    <t>SHIP151547</t>
  </si>
  <si>
    <t>SHIP790324</t>
  </si>
  <si>
    <t>SHIP569770</t>
  </si>
  <si>
    <t>SHIP807341</t>
  </si>
  <si>
    <t>SHIP534345</t>
  </si>
  <si>
    <t>SHIP743344</t>
  </si>
  <si>
    <t>SHIP724749</t>
  </si>
  <si>
    <t>SHIP996024</t>
  </si>
  <si>
    <t>SHIP275846</t>
  </si>
  <si>
    <t>SHIP322928</t>
  </si>
  <si>
    <t>SHIP887689</t>
  </si>
  <si>
    <t>SHIP303728</t>
  </si>
  <si>
    <t>SHIP860964</t>
  </si>
  <si>
    <t>SHIP689164</t>
  </si>
  <si>
    <t>SHIP324610</t>
  </si>
  <si>
    <t>SHIP320734</t>
  </si>
  <si>
    <t>SHIP314016</t>
  </si>
  <si>
    <t>SHIP967683</t>
  </si>
  <si>
    <t>SHIP654242</t>
  </si>
  <si>
    <t>SHIP415425</t>
  </si>
  <si>
    <t>SHIP482814</t>
  </si>
  <si>
    <t>SHIP332747</t>
  </si>
  <si>
    <t>SHIP508838</t>
  </si>
  <si>
    <t>SHIP249491</t>
  </si>
  <si>
    <t>SHIP543576</t>
  </si>
  <si>
    <t>SHIP237894</t>
  </si>
  <si>
    <t>SHIP197320</t>
  </si>
  <si>
    <t>SHIP123576</t>
  </si>
  <si>
    <t>SHIP997706</t>
  </si>
  <si>
    <t>SHIP515041</t>
  </si>
  <si>
    <t>SHIP360307</t>
  </si>
  <si>
    <t>SHIP954542</t>
  </si>
  <si>
    <t>SHIP545221</t>
  </si>
  <si>
    <t>SHIP491361</t>
  </si>
  <si>
    <t>SHIP893212</t>
  </si>
  <si>
    <t>SHIP784472</t>
  </si>
  <si>
    <t>SHIP760010</t>
  </si>
  <si>
    <t>SHIP967349</t>
  </si>
  <si>
    <t>SHIP113474</t>
  </si>
  <si>
    <t>SHIP764837</t>
  </si>
  <si>
    <t>SHIP900116</t>
  </si>
  <si>
    <t>SHIP249803</t>
  </si>
  <si>
    <t>SHIP628859</t>
  </si>
  <si>
    <t>SHIP239222</t>
  </si>
  <si>
    <t>SHIP811019</t>
  </si>
  <si>
    <t>SHIP417049</t>
  </si>
  <si>
    <t>SHIP863877</t>
  </si>
  <si>
    <t>SHIP534316</t>
  </si>
  <si>
    <t>SHIP514381</t>
  </si>
  <si>
    <t>SHIP798777</t>
  </si>
  <si>
    <t>SHIP905775</t>
  </si>
  <si>
    <t>SHIP267761</t>
  </si>
  <si>
    <t>SHIP853977</t>
  </si>
  <si>
    <t>SHIP264932</t>
  </si>
  <si>
    <t>SHIP856832</t>
  </si>
  <si>
    <t>SHIP658561</t>
  </si>
  <si>
    <t>SHIP259104</t>
  </si>
  <si>
    <t>SHIP982444</t>
  </si>
  <si>
    <t>SHIP942335</t>
  </si>
  <si>
    <t>SHIP839537</t>
  </si>
  <si>
    <t>SHIP859995</t>
  </si>
  <si>
    <t>SHIP666487</t>
  </si>
  <si>
    <t>SHIP464864</t>
  </si>
  <si>
    <t>SHIP260668</t>
  </si>
  <si>
    <t>SHIP657958</t>
  </si>
  <si>
    <t>SHIP380184</t>
  </si>
  <si>
    <t>SHIP209477</t>
  </si>
  <si>
    <t>SHIP261791</t>
  </si>
  <si>
    <t>SHIP582844</t>
  </si>
  <si>
    <t>SHIP553416</t>
  </si>
  <si>
    <t>SHIP628520</t>
  </si>
  <si>
    <t>SHIP385017</t>
  </si>
  <si>
    <t>SHIP807551</t>
  </si>
  <si>
    <t>SHIP673195</t>
  </si>
  <si>
    <t>SHIP430119</t>
  </si>
  <si>
    <t>SHIP787545</t>
  </si>
  <si>
    <t>SHIP336354</t>
  </si>
  <si>
    <t>SHIP859418</t>
  </si>
  <si>
    <t>SHIP730941</t>
  </si>
  <si>
    <t>SHIP517949</t>
  </si>
  <si>
    <t>SHIP483792</t>
  </si>
  <si>
    <t>SHIP408947</t>
  </si>
  <si>
    <t>SHIP229341</t>
  </si>
  <si>
    <t>SHIP612083</t>
  </si>
  <si>
    <t>SHIP899750</t>
  </si>
  <si>
    <t>SHIP179676</t>
  </si>
  <si>
    <t>SHIP609753</t>
  </si>
  <si>
    <t>SHIP124394</t>
  </si>
  <si>
    <t>SHIP958658</t>
  </si>
  <si>
    <t>SHIP856074</t>
  </si>
  <si>
    <t>SHIP683599</t>
  </si>
  <si>
    <t>SHIP755004</t>
  </si>
  <si>
    <t>SHIP688439</t>
  </si>
  <si>
    <t>SHIP489228</t>
  </si>
  <si>
    <t>SHIP103613</t>
  </si>
  <si>
    <t>SHIP513382</t>
  </si>
  <si>
    <t>SHIP790520</t>
  </si>
  <si>
    <t>SHIP144443</t>
  </si>
  <si>
    <t>SHIP806067</t>
  </si>
  <si>
    <t>SHIP471901</t>
  </si>
  <si>
    <t>SHIP393966</t>
  </si>
  <si>
    <t>SHIP126746</t>
  </si>
  <si>
    <t>SHIP336316</t>
  </si>
  <si>
    <t>SHIP628879</t>
  </si>
  <si>
    <t>SHIP408501</t>
  </si>
  <si>
    <t>SHIP419998</t>
  </si>
  <si>
    <t>SHIP453800</t>
  </si>
  <si>
    <t>SHIP467014</t>
  </si>
  <si>
    <t>SHIP126729</t>
  </si>
  <si>
    <t>SHIP743253</t>
  </si>
  <si>
    <t>SHIP842335</t>
  </si>
  <si>
    <t>SHIP810482</t>
  </si>
  <si>
    <t>SHIP298696</t>
  </si>
  <si>
    <t>SHIP493131</t>
  </si>
  <si>
    <t>SHIP165776</t>
  </si>
  <si>
    <t>SHIP474285</t>
  </si>
  <si>
    <t>SHIP204536</t>
  </si>
  <si>
    <t>SHIP666806</t>
  </si>
  <si>
    <t>SHIP438732</t>
  </si>
  <si>
    <t>SHIP205281</t>
  </si>
  <si>
    <t>SHIP832525</t>
  </si>
  <si>
    <t>SHIP758379</t>
  </si>
  <si>
    <t>SHIP950352</t>
  </si>
  <si>
    <t>SHIP463095</t>
  </si>
  <si>
    <t>SHIP185912</t>
  </si>
  <si>
    <t>SHIP323182</t>
  </si>
  <si>
    <t>SHIP821837</t>
  </si>
  <si>
    <t>SHIP979342</t>
  </si>
  <si>
    <t>SHIP695132</t>
  </si>
  <si>
    <t>SHIP332913</t>
  </si>
  <si>
    <t>SHIP316671</t>
  </si>
  <si>
    <t>SHIP377138</t>
  </si>
  <si>
    <t>SHIP795567</t>
  </si>
  <si>
    <t>SHIP313003</t>
  </si>
  <si>
    <t>SHIP126875</t>
  </si>
  <si>
    <t>SHIP488708</t>
  </si>
  <si>
    <t>SHIP807770</t>
  </si>
  <si>
    <t>SHIP231870</t>
  </si>
  <si>
    <t>SHIP878157</t>
  </si>
  <si>
    <t>SHIP999150</t>
  </si>
  <si>
    <t>SHIP113688</t>
  </si>
  <si>
    <t>SHIP539108</t>
  </si>
  <si>
    <t>SHIP718277</t>
  </si>
  <si>
    <t>SHIP911025</t>
  </si>
  <si>
    <t>SHIP747915</t>
  </si>
  <si>
    <t>SHIP314945</t>
  </si>
  <si>
    <t>SHIP814859</t>
  </si>
  <si>
    <t>SHIP522739</t>
  </si>
  <si>
    <t>SHIP568544</t>
  </si>
  <si>
    <t>SHIP368631</t>
  </si>
  <si>
    <t>SHIP262463</t>
  </si>
  <si>
    <t>SHIP623462</t>
  </si>
  <si>
    <t>SHIP658601</t>
  </si>
  <si>
    <t>SHIP361889</t>
  </si>
  <si>
    <t>SHIP794918</t>
  </si>
  <si>
    <t>SHIP961980</t>
  </si>
  <si>
    <t>SHIP440128</t>
  </si>
  <si>
    <t>SHIP597764</t>
  </si>
  <si>
    <t>SHIP233364</t>
  </si>
  <si>
    <t>SHIP959974</t>
  </si>
  <si>
    <t>SHIP884905</t>
  </si>
  <si>
    <t>SHIP749402</t>
  </si>
  <si>
    <t>SHIP889006</t>
  </si>
  <si>
    <t>SHIP690264</t>
  </si>
  <si>
    <t>SHIP487652</t>
  </si>
  <si>
    <t>SHIP532062</t>
  </si>
  <si>
    <t>SHIP965593</t>
  </si>
  <si>
    <t>SHIP840351</t>
  </si>
  <si>
    <t>SHIP442563</t>
  </si>
  <si>
    <t>SHIP659326</t>
  </si>
  <si>
    <t>SHIP660942</t>
  </si>
  <si>
    <t>SHIP974931</t>
  </si>
  <si>
    <t>SHIP678031</t>
  </si>
  <si>
    <t>SHIP300610</t>
  </si>
  <si>
    <t>SHIP269643</t>
  </si>
  <si>
    <t>SHIP559925</t>
  </si>
  <si>
    <t>SHIP398290</t>
  </si>
  <si>
    <t>SHIP521706</t>
  </si>
  <si>
    <t>SHIP150987</t>
  </si>
  <si>
    <t>SHIP252645</t>
  </si>
  <si>
    <t>SHIP146374</t>
  </si>
  <si>
    <t>SHIP457369</t>
  </si>
  <si>
    <t>SHIP230277</t>
  </si>
  <si>
    <t>SHIP662654</t>
  </si>
  <si>
    <t>SHIP611420</t>
  </si>
  <si>
    <t>SHIP680654</t>
  </si>
  <si>
    <t>SHIP422590</t>
  </si>
  <si>
    <t>SHIP245361</t>
  </si>
  <si>
    <t>SHIP190702</t>
  </si>
  <si>
    <t>SHIP828277</t>
  </si>
  <si>
    <t>SHIP327848</t>
  </si>
  <si>
    <t>SHIP864088</t>
  </si>
  <si>
    <t>SHIP850313</t>
  </si>
  <si>
    <t>SHIP919696</t>
  </si>
  <si>
    <t>SHIP136048</t>
  </si>
  <si>
    <t>SHIP627022</t>
  </si>
  <si>
    <t>SHIP440894</t>
  </si>
  <si>
    <t>SHIP348198</t>
  </si>
  <si>
    <t>SHIP699118</t>
  </si>
  <si>
    <t>SHIP177752</t>
  </si>
  <si>
    <t>SHIP362692</t>
  </si>
  <si>
    <t>SHIP154841</t>
  </si>
  <si>
    <t>SHIP835347</t>
  </si>
  <si>
    <t>SHIP628990</t>
  </si>
  <si>
    <t>SHIP668027</t>
  </si>
  <si>
    <t>SHIP891650</t>
  </si>
  <si>
    <t>SHIP611293</t>
  </si>
  <si>
    <t>SHIP536819</t>
  </si>
  <si>
    <t>SHIP291356</t>
  </si>
  <si>
    <t>SHIP440581</t>
  </si>
  <si>
    <t>SHIP889965</t>
  </si>
  <si>
    <t>SHIP814010</t>
  </si>
  <si>
    <t>SHIP640153</t>
  </si>
  <si>
    <t>SHIP904551</t>
  </si>
  <si>
    <t>SHIP530136</t>
  </si>
  <si>
    <t>SHIP475374</t>
  </si>
  <si>
    <t>SHIP118849</t>
  </si>
  <si>
    <t>SHIP908681</t>
  </si>
  <si>
    <t>SHIP613911</t>
  </si>
  <si>
    <t>SHIP497345</t>
  </si>
  <si>
    <t>SHIP367811</t>
  </si>
  <si>
    <t>SHIP634475</t>
  </si>
  <si>
    <t>SHIP361612</t>
  </si>
  <si>
    <t>SHIP820968</t>
  </si>
  <si>
    <t>SHIP591342</t>
  </si>
  <si>
    <t>SHIP583238</t>
  </si>
  <si>
    <t>SHIP513068</t>
  </si>
  <si>
    <t>SHIP998220</t>
  </si>
  <si>
    <t>SHIP176409</t>
  </si>
  <si>
    <t>SHIP409956</t>
  </si>
  <si>
    <t>SHIP224893</t>
  </si>
  <si>
    <t>SHIP596152</t>
  </si>
  <si>
    <t>SHIP688029</t>
  </si>
  <si>
    <t>SHIP882967</t>
  </si>
  <si>
    <t>SHIP515324</t>
  </si>
  <si>
    <t>SHIP115703</t>
  </si>
  <si>
    <t>SHIP132510</t>
  </si>
  <si>
    <t>SHIP143058</t>
  </si>
  <si>
    <t>SHIP335459</t>
  </si>
  <si>
    <t>SHIP478234</t>
  </si>
  <si>
    <t>SHIP866775</t>
  </si>
  <si>
    <t>SHIP823295</t>
  </si>
  <si>
    <t>SHIP462815</t>
  </si>
  <si>
    <t>SHIP745845</t>
  </si>
  <si>
    <t>SHIP607640</t>
  </si>
  <si>
    <t>SHIP433698</t>
  </si>
  <si>
    <t>SHIP610310</t>
  </si>
  <si>
    <t>SHIP158755</t>
  </si>
  <si>
    <t>SHIP574111</t>
  </si>
  <si>
    <t>SHIP884440</t>
  </si>
  <si>
    <t>SHIP324161</t>
  </si>
  <si>
    <t>SHIP149387</t>
  </si>
  <si>
    <t>SHIP476454</t>
  </si>
  <si>
    <t>SHIP182169</t>
  </si>
  <si>
    <t>SHIP941727</t>
  </si>
  <si>
    <t>SHIP512172</t>
  </si>
  <si>
    <t>SHIP891370</t>
  </si>
  <si>
    <t>SHIP368026</t>
  </si>
  <si>
    <t>SHIP985379</t>
  </si>
  <si>
    <t>SHIP140623</t>
  </si>
  <si>
    <t>SHIP797034</t>
  </si>
  <si>
    <t>SHIP225685</t>
  </si>
  <si>
    <t>SHIP119008</t>
  </si>
  <si>
    <t>SHIP463467</t>
  </si>
  <si>
    <t>SHIP929710</t>
  </si>
  <si>
    <t>SHIP524517</t>
  </si>
  <si>
    <t>SHIP724786</t>
  </si>
  <si>
    <t>SHIP522423</t>
  </si>
  <si>
    <t>SHIP420527</t>
  </si>
  <si>
    <t>SHIP940880</t>
  </si>
  <si>
    <t>SHIP115825</t>
  </si>
  <si>
    <t>SHIP154820</t>
  </si>
  <si>
    <t>SHIP305271</t>
  </si>
  <si>
    <t>SHIP418360</t>
  </si>
  <si>
    <t>SHIP339779</t>
  </si>
  <si>
    <t>SHIP522010</t>
  </si>
  <si>
    <t>SHIP520572</t>
  </si>
  <si>
    <t>SHIP870823</t>
  </si>
  <si>
    <t>SHIP275349</t>
  </si>
  <si>
    <t>SHIP980677</t>
  </si>
  <si>
    <t>SHIP412416</t>
  </si>
  <si>
    <t>SHIP778777</t>
  </si>
  <si>
    <t>SHIP425166</t>
  </si>
  <si>
    <t>SHIP779803</t>
  </si>
  <si>
    <t>SHIP800554</t>
  </si>
  <si>
    <t>SHIP662884</t>
  </si>
  <si>
    <t>SHIP254993</t>
  </si>
  <si>
    <t>SHIP962561</t>
  </si>
  <si>
    <t>SHIP246489</t>
  </si>
  <si>
    <t>SHIP543040</t>
  </si>
  <si>
    <t>SHIP936865</t>
  </si>
  <si>
    <t>SHIP913599</t>
  </si>
  <si>
    <t>SHIP202984</t>
  </si>
  <si>
    <t>SHIP973048</t>
  </si>
  <si>
    <t>SHIP597142</t>
  </si>
  <si>
    <t>SHIP360220</t>
  </si>
  <si>
    <t>SHIP561576</t>
  </si>
  <si>
    <t>SHIP810968</t>
  </si>
  <si>
    <t>SHIP292253</t>
  </si>
  <si>
    <t>SHIP351687</t>
  </si>
  <si>
    <t>SHIP556428</t>
  </si>
  <si>
    <t>SHIP913470</t>
  </si>
  <si>
    <t>SHIP252862</t>
  </si>
  <si>
    <t>SHIP667113</t>
  </si>
  <si>
    <t>SHIP357448</t>
  </si>
  <si>
    <t>SHIP854135</t>
  </si>
  <si>
    <t>SHIP878004</t>
  </si>
  <si>
    <t>SHIP608270</t>
  </si>
  <si>
    <t>SHIP653184</t>
  </si>
  <si>
    <t>SHIP953455</t>
  </si>
  <si>
    <t>SHIP783344</t>
  </si>
  <si>
    <t>SHIP502245</t>
  </si>
  <si>
    <t>SHIP677957</t>
  </si>
  <si>
    <t>SHIP194295</t>
  </si>
  <si>
    <t>SHIP221574</t>
  </si>
  <si>
    <t>SHIP723341</t>
  </si>
  <si>
    <t>SHIP242552</t>
  </si>
  <si>
    <t>SHIP514916</t>
  </si>
  <si>
    <t>SHIP194482</t>
  </si>
  <si>
    <t>SHIP507962</t>
  </si>
  <si>
    <t>SHIP879374</t>
  </si>
  <si>
    <t>SHIP269032</t>
  </si>
  <si>
    <t>SHIP319292</t>
  </si>
  <si>
    <t>SHIP802316</t>
  </si>
  <si>
    <t>SHIP161088</t>
  </si>
  <si>
    <t>SHIP902286</t>
  </si>
  <si>
    <t>SHIP233221</t>
  </si>
  <si>
    <t>SHIP751504</t>
  </si>
  <si>
    <t>SHIP818997</t>
  </si>
  <si>
    <t>SHIP398397</t>
  </si>
  <si>
    <t>SHIP219152</t>
  </si>
  <si>
    <t>SHIP410470</t>
  </si>
  <si>
    <t>SHIP723654</t>
  </si>
  <si>
    <t>SHIP441457</t>
  </si>
  <si>
    <t>SHIP163656</t>
  </si>
  <si>
    <t>SHIP586642</t>
  </si>
  <si>
    <t>SHIP890912</t>
  </si>
  <si>
    <t>SHIP150731</t>
  </si>
  <si>
    <t>SHIP583268</t>
  </si>
  <si>
    <t>SHIP705759</t>
  </si>
  <si>
    <t>SHIP445753</t>
  </si>
  <si>
    <t>SHIP949371</t>
  </si>
  <si>
    <t>SHIP960099</t>
  </si>
  <si>
    <t>SHIP864677</t>
  </si>
  <si>
    <t>SHIP839265</t>
  </si>
  <si>
    <t>SHIP109352</t>
  </si>
  <si>
    <t>SHIP197445</t>
  </si>
  <si>
    <t>SHIP449383</t>
  </si>
  <si>
    <t>SHIP547144</t>
  </si>
  <si>
    <t>SHIP736204</t>
  </si>
  <si>
    <t>SHIP107109</t>
  </si>
  <si>
    <t>SHIP231101</t>
  </si>
  <si>
    <t>SHIP826494</t>
  </si>
  <si>
    <t>SHIP479347</t>
  </si>
  <si>
    <t>SHIP622848</t>
  </si>
  <si>
    <t>SHIP810660</t>
  </si>
  <si>
    <t>SHIP577709</t>
  </si>
  <si>
    <t>SHIP882612</t>
  </si>
  <si>
    <t>SHIP772193</t>
  </si>
  <si>
    <t>SHIP717503</t>
  </si>
  <si>
    <t>SHIP680049</t>
  </si>
  <si>
    <t>SHIP546510</t>
  </si>
  <si>
    <t>SHIP183884</t>
  </si>
  <si>
    <t>SHIP913476</t>
  </si>
  <si>
    <t>SHIP342083</t>
  </si>
  <si>
    <t>SHIP903368</t>
  </si>
  <si>
    <t>SHIP881482</t>
  </si>
  <si>
    <t>SHIP431121</t>
  </si>
  <si>
    <t>SHIP170053</t>
  </si>
  <si>
    <t>SHIP316433</t>
  </si>
  <si>
    <t>SHIP532927</t>
  </si>
  <si>
    <t>SHIP678537</t>
  </si>
  <si>
    <t>SHIP650444</t>
  </si>
  <si>
    <t>SHIP986632</t>
  </si>
  <si>
    <t>SHIP413579</t>
  </si>
  <si>
    <t>SHIP360778</t>
  </si>
  <si>
    <t>SHIP178188</t>
  </si>
  <si>
    <t>SHIP862458</t>
  </si>
  <si>
    <t>SHIP685437</t>
  </si>
  <si>
    <t>SHIP558529</t>
  </si>
  <si>
    <t>SHIP396695</t>
  </si>
  <si>
    <t>SHIP746028</t>
  </si>
  <si>
    <t>SHIP870058</t>
  </si>
  <si>
    <t>SHIP814851</t>
  </si>
  <si>
    <t>SHIP796874</t>
  </si>
  <si>
    <t>SHIP395234</t>
  </si>
  <si>
    <t>SHIP323380</t>
  </si>
  <si>
    <t>SHIP330973</t>
  </si>
  <si>
    <t>SHIP200642</t>
  </si>
  <si>
    <t>SHIP645939</t>
  </si>
  <si>
    <t>SHIP827693</t>
  </si>
  <si>
    <t>SHIP761233</t>
  </si>
  <si>
    <t>SHIP470911</t>
  </si>
  <si>
    <t>SHIP222753</t>
  </si>
  <si>
    <t>SHIP999561</t>
  </si>
  <si>
    <t>SHIP260080</t>
  </si>
  <si>
    <t>SHIP872234</t>
  </si>
  <si>
    <t>SHIP348421</t>
  </si>
  <si>
    <t>SHIP736628</t>
  </si>
  <si>
    <t>SHIP913571</t>
  </si>
  <si>
    <t>SHIP152518</t>
  </si>
  <si>
    <t>SHIP951457</t>
  </si>
  <si>
    <t>SHIP662561</t>
  </si>
  <si>
    <t>SHIP714376</t>
  </si>
  <si>
    <t>SHIP884183</t>
  </si>
  <si>
    <t>SHIP313138</t>
  </si>
  <si>
    <t>SHIP194740</t>
  </si>
  <si>
    <t>SHIP275006</t>
  </si>
  <si>
    <t>SHIP936032</t>
  </si>
  <si>
    <t>SHIP243392</t>
  </si>
  <si>
    <t>SHIP927640</t>
  </si>
  <si>
    <t>SHIP289003</t>
  </si>
  <si>
    <t>SHIP305105</t>
  </si>
  <si>
    <t>SHIP889085</t>
  </si>
  <si>
    <t>SHIP258989</t>
  </si>
  <si>
    <t>SHIP409440</t>
  </si>
  <si>
    <t>SHIP433244</t>
  </si>
  <si>
    <t>SHIP132105</t>
  </si>
  <si>
    <t>SHIP509173</t>
  </si>
  <si>
    <t>SHIP898200</t>
  </si>
  <si>
    <t>SHIP462461</t>
  </si>
  <si>
    <t>SHIP870245</t>
  </si>
  <si>
    <t>SHIP191718</t>
  </si>
  <si>
    <t>SHIP604319</t>
  </si>
  <si>
    <t>SHIP255207</t>
  </si>
  <si>
    <t>SHIP439493</t>
  </si>
  <si>
    <t>SHIP846421</t>
  </si>
  <si>
    <t>SHIP605256</t>
  </si>
  <si>
    <t>SHIP901741</t>
  </si>
  <si>
    <t>SHIP940031</t>
  </si>
  <si>
    <t>SHIP445565</t>
  </si>
  <si>
    <t>SHIP625826</t>
  </si>
  <si>
    <t>SHIP266948</t>
  </si>
  <si>
    <t>SHIP526338</t>
  </si>
  <si>
    <t>SHIP310954</t>
  </si>
  <si>
    <t>SHIP561052</t>
  </si>
  <si>
    <t>SHIP308816</t>
  </si>
  <si>
    <t>SHIP466141</t>
  </si>
  <si>
    <t>SHIP139385</t>
  </si>
  <si>
    <t>SHIP560275</t>
  </si>
  <si>
    <t>SHIP908781</t>
  </si>
  <si>
    <t>SHIP428488</t>
  </si>
  <si>
    <t>SHIP883794</t>
  </si>
  <si>
    <t>SHIP993928</t>
  </si>
  <si>
    <t>SHIP360898</t>
  </si>
  <si>
    <t>SHIP488167</t>
  </si>
  <si>
    <t>SHIP916059</t>
  </si>
  <si>
    <t>SHIP193941</t>
  </si>
  <si>
    <t>SHIP299172</t>
  </si>
  <si>
    <t>SHIP572899</t>
  </si>
  <si>
    <t>SHIP263424</t>
  </si>
  <si>
    <t>SHIP410138</t>
  </si>
  <si>
    <t>SHIP249168</t>
  </si>
  <si>
    <t>SHIP670945</t>
  </si>
  <si>
    <t>SHIP991844</t>
  </si>
  <si>
    <t>SHIP486504</t>
  </si>
  <si>
    <t>SHIP317578</t>
  </si>
  <si>
    <t>SHIP729103</t>
  </si>
  <si>
    <t>SHIP803929</t>
  </si>
  <si>
    <t>SHIP610402</t>
  </si>
  <si>
    <t>SHIP768405</t>
  </si>
  <si>
    <t>SHIP227841</t>
  </si>
  <si>
    <t>SHIP236110</t>
  </si>
  <si>
    <t>SHIP282095</t>
  </si>
  <si>
    <t>SHIP911158</t>
  </si>
  <si>
    <t>SHIP885891</t>
  </si>
  <si>
    <t>SHIP194855</t>
  </si>
  <si>
    <t>SHIP658038</t>
  </si>
  <si>
    <t>SHIP920447</t>
  </si>
  <si>
    <t>SHIP383132</t>
  </si>
  <si>
    <t>SHIP886303</t>
  </si>
  <si>
    <t>SHIP636398</t>
  </si>
  <si>
    <t>SHIP426264</t>
  </si>
  <si>
    <t>SHIP880342</t>
  </si>
  <si>
    <t>SHIP361492</t>
  </si>
  <si>
    <t>SHIP105851</t>
  </si>
  <si>
    <t>SHIP168760</t>
  </si>
  <si>
    <t>SHIP216410</t>
  </si>
  <si>
    <t>SHIP768718</t>
  </si>
  <si>
    <t>SHIP321939</t>
  </si>
  <si>
    <t>SHIP849737</t>
  </si>
  <si>
    <t>SHIP449069</t>
  </si>
  <si>
    <t>SHIP551339</t>
  </si>
  <si>
    <t>SHIP507536</t>
  </si>
  <si>
    <t>SHIP704099</t>
  </si>
  <si>
    <t>SHIP286867</t>
  </si>
  <si>
    <t>SHIP713430</t>
  </si>
  <si>
    <t>SHIP421468</t>
  </si>
  <si>
    <t>SHIP935775</t>
  </si>
  <si>
    <t>SHIP126410</t>
  </si>
  <si>
    <t>SHIP594874</t>
  </si>
  <si>
    <t>SHIP314059</t>
  </si>
  <si>
    <t>SHIP590336</t>
  </si>
  <si>
    <t>SHIP268870</t>
  </si>
  <si>
    <t>SHIP671047</t>
  </si>
  <si>
    <t>SHIP614954</t>
  </si>
  <si>
    <t>SHIP899242</t>
  </si>
  <si>
    <t>SHIP319486</t>
  </si>
  <si>
    <t>SHIP474704</t>
  </si>
  <si>
    <t>SHIP981728</t>
  </si>
  <si>
    <t>SHIP254606</t>
  </si>
  <si>
    <t>SHIP371104</t>
  </si>
  <si>
    <t>SHIP479070</t>
  </si>
  <si>
    <t>SHIP527288</t>
  </si>
  <si>
    <t>Sum of Total Sales</t>
  </si>
  <si>
    <t>Row Labels</t>
  </si>
  <si>
    <t>Grand Total</t>
  </si>
  <si>
    <t>Total sales</t>
  </si>
  <si>
    <t>revenue by catogery</t>
  </si>
  <si>
    <t>revenue by product</t>
  </si>
  <si>
    <t>(sub category)</t>
  </si>
  <si>
    <t>revenue by country</t>
  </si>
  <si>
    <t>Count of Order_ID</t>
  </si>
  <si>
    <t>order ststus</t>
  </si>
  <si>
    <t>Sum of Profit</t>
  </si>
  <si>
    <t>profit by country</t>
  </si>
  <si>
    <t>profit by product</t>
  </si>
  <si>
    <t>profit by category</t>
  </si>
  <si>
    <t>2023</t>
  </si>
  <si>
    <t>2024</t>
  </si>
  <si>
    <t>2025</t>
  </si>
  <si>
    <t>Years (Order_Date)</t>
  </si>
  <si>
    <t>Months (Order_Date)</t>
  </si>
  <si>
    <t>Aug</t>
  </si>
  <si>
    <t>Sep</t>
  </si>
  <si>
    <t>Oct</t>
  </si>
  <si>
    <t>Nov</t>
  </si>
  <si>
    <t>Dec</t>
  </si>
  <si>
    <t>Jan</t>
  </si>
  <si>
    <t>Feb</t>
  </si>
  <si>
    <t>May</t>
  </si>
  <si>
    <t>Jun</t>
  </si>
  <si>
    <t>top products</t>
  </si>
  <si>
    <t>Top Customers</t>
  </si>
  <si>
    <t>by sales</t>
  </si>
  <si>
    <t>order status</t>
  </si>
  <si>
    <t>Order_Id</t>
  </si>
  <si>
    <t>Customers</t>
  </si>
  <si>
    <t>Catogery</t>
  </si>
  <si>
    <t>Total_Sales</t>
  </si>
  <si>
    <t>Average of Age</t>
  </si>
  <si>
    <t>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</si>
</sst>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00"/>
    <numFmt numFmtId="165" formatCode="&quot;$&quot;#,##0.00,\ &quot;M&quot;"/>
    <numFmt numFmtId="166" formatCode="&quot;$&quot;#,##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0" fillId="0" borderId="10" xfId="0" applyBorder="1"/>
    <xf numFmtId="14" fontId="0" fillId="0" borderId="10" xfId="0" applyNumberFormat="1" applyBorder="1"/>
    <xf numFmtId="0" fontId="0" fillId="0" borderId="11" xfId="0" applyBorder="1"/>
    <xf numFmtId="14" fontId="0" fillId="0" borderId="11" xfId="0" applyNumberFormat="1" applyBorder="1"/>
    <xf numFmtId="0" fontId="16" fillId="0" borderId="12" xfId="0" applyFont="1" applyBorder="1"/>
    <xf numFmtId="0" fontId="16" fillId="0" borderId="13" xfId="0" applyFont="1" applyBorder="1"/>
    <xf numFmtId="0" fontId="16" fillId="0" borderId="14" xfId="0" applyFont="1" applyBorder="1"/>
    <xf numFmtId="0" fontId="0" fillId="0" borderId="15" xfId="0" applyBorder="1"/>
    <xf numFmtId="14" fontId="0" fillId="0" borderId="15" xfId="0" applyNumberFormat="1" applyBorder="1"/>
    <xf numFmtId="164" fontId="0" fillId="0" borderId="0" xfId="0" applyNumberFormat="1"/>
    <xf numFmtId="0" fontId="0" fillId="0" borderId="0" xfId="0" pivotButton="1"/>
    <xf numFmtId="0" fontId="0" fillId="0" borderId="0" xfId="0" applyAlignment="1">
      <alignment horizontal="left"/>
    </xf>
    <xf numFmtId="2" fontId="0" fillId="0" borderId="0" xfId="0" applyNumberFormat="1"/>
    <xf numFmtId="165" fontId="0" fillId="0" borderId="0" xfId="0" applyNumberFormat="1"/>
    <xf numFmtId="166" fontId="0" fillId="0" borderId="10" xfId="0" applyNumberFormat="1" applyBorder="1"/>
    <xf numFmtId="166" fontId="0" fillId="0" borderId="0" xfId="0" applyNumberFormat="1"/>
    <xf numFmtId="1" fontId="0" fillId="0" borderId="0" xfId="0" applyNumberFormat="1"/>
    <xf numFmtId="0" fontId="0" fillId="0" borderId="10" xfId="0" applyBorder="1" applyAlignment="1">
      <alignment horizontal="left"/>
    </xf>
    <xf numFmtId="164" fontId="0" fillId="0" borderId="10" xfId="0" applyNumberFormat="1" applyBorder="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2">
    <dxf>
      <numFmt numFmtId="2" formatCode="0.00"/>
    </dxf>
    <dxf>
      <numFmt numFmtId="2" formatCode="0.00"/>
    </dxf>
    <dxf>
      <numFmt numFmtId="2" formatCode="0.00"/>
    </dxf>
    <dxf>
      <numFmt numFmtId="2" formatCode="0.00"/>
    </dxf>
    <dxf>
      <numFmt numFmtId="2" formatCode="0.00"/>
    </dxf>
    <dxf>
      <numFmt numFmtId="164" formatCode="&quot;$&quot;#,##0.00"/>
    </dxf>
    <dxf>
      <numFmt numFmtId="2" formatCode="0.00"/>
    </dxf>
    <dxf>
      <numFmt numFmtId="164" formatCode="&quot;$&quot;#,##0.00"/>
    </dxf>
    <dxf>
      <numFmt numFmtId="164" formatCode="&quot;$&quot;#,##0.00"/>
    </dxf>
    <dxf>
      <numFmt numFmtId="164" formatCode="&quot;$&quot;#,##0.00"/>
    </dxf>
    <dxf>
      <numFmt numFmtId="164" formatCode="&quot;$&quot;#,##0.00"/>
    </dxf>
    <dxf>
      <numFmt numFmtId="2" formatCode="0.00"/>
    </dxf>
    <dxf>
      <numFmt numFmtId="2" formatCode="0.00"/>
    </dxf>
    <dxf>
      <numFmt numFmtId="2" formatCode="0.00"/>
    </dxf>
    <dxf>
      <numFmt numFmtId="2" formatCode="0.00"/>
    </dxf>
    <dxf>
      <numFmt numFmtId="2" formatCode="0.00"/>
    </dxf>
    <dxf>
      <numFmt numFmtId="164" formatCode="&quot;$&quot;#,##0.00"/>
    </dxf>
    <dxf>
      <numFmt numFmtId="2" formatCode="0.00"/>
    </dxf>
    <dxf>
      <numFmt numFmtId="164" formatCode="&quot;$&quot;#,##0.00"/>
    </dxf>
    <dxf>
      <numFmt numFmtId="164" formatCode="&quot;$&quot;#,##0.00"/>
    </dxf>
    <dxf>
      <numFmt numFmtId="164" formatCode="&quot;$&quot;#,##0.00"/>
    </dxf>
    <dxf>
      <numFmt numFmtId="164" formatCode="&quot;$&quot;#,##0.00"/>
    </dxf>
    <dxf>
      <numFmt numFmtId="2" formatCode="0.00"/>
    </dxf>
    <dxf>
      <numFmt numFmtId="2" formatCode="0.00"/>
    </dxf>
    <dxf>
      <numFmt numFmtId="2" formatCode="0.00"/>
    </dxf>
    <dxf>
      <numFmt numFmtId="2" formatCode="0.00"/>
    </dxf>
    <dxf>
      <numFmt numFmtId="2" formatCode="0.00"/>
    </dxf>
    <dxf>
      <numFmt numFmtId="164" formatCode="&quot;$&quot;#,##0.00"/>
    </dxf>
    <dxf>
      <numFmt numFmtId="2" formatCode="0.00"/>
    </dxf>
    <dxf>
      <numFmt numFmtId="164" formatCode="&quot;$&quot;#,##0.00"/>
    </dxf>
    <dxf>
      <numFmt numFmtId="164" formatCode="&quot;$&quot;#,##0.00"/>
    </dxf>
    <dxf>
      <numFmt numFmtId="164" formatCode="&quot;$&quot;#,##0.00"/>
    </dxf>
    <dxf>
      <numFmt numFmtId="164" formatCode="&quot;$&quot;#,##0.00"/>
    </dxf>
    <dxf>
      <numFmt numFmtId="2" formatCode="0.00"/>
    </dxf>
    <dxf>
      <numFmt numFmtId="2" formatCode="0.00"/>
    </dxf>
    <dxf>
      <numFmt numFmtId="2" formatCode="0.00"/>
    </dxf>
    <dxf>
      <numFmt numFmtId="2" formatCode="0.00"/>
    </dxf>
    <dxf>
      <numFmt numFmtId="2" formatCode="0.00"/>
    </dxf>
    <dxf>
      <numFmt numFmtId="164" formatCode="&quot;$&quot;#,##0.00"/>
    </dxf>
    <dxf>
      <numFmt numFmtId="2" formatCode="0.00"/>
    </dxf>
    <dxf>
      <numFmt numFmtId="164" formatCode="&quot;$&quot;#,##0.00"/>
    </dxf>
    <dxf>
      <numFmt numFmtId="164" formatCode="&quot;$&quot;#,##0.00"/>
    </dxf>
    <dxf>
      <numFmt numFmtId="164" formatCode="&quot;$&quot;#,##0.00"/>
    </dxf>
    <dxf>
      <numFmt numFmtId="164" formatCode="&quot;$&quot;#,##0.00"/>
    </dxf>
    <dxf>
      <numFmt numFmtId="2" formatCode="0.00"/>
    </dxf>
    <dxf>
      <numFmt numFmtId="2" formatCode="0.00"/>
    </dxf>
    <dxf>
      <numFmt numFmtId="2" formatCode="0.00"/>
    </dxf>
    <dxf>
      <numFmt numFmtId="2" formatCode="0.00"/>
    </dxf>
    <dxf>
      <numFmt numFmtId="2" formatCode="0.00"/>
    </dxf>
    <dxf>
      <numFmt numFmtId="164" formatCode="&quot;$&quot;#,##0.00"/>
    </dxf>
    <dxf>
      <numFmt numFmtId="164" formatCode="&quot;$&quot;#,##0.00"/>
    </dxf>
    <dxf>
      <numFmt numFmtId="2" formatCode="0.00"/>
    </dxf>
    <dxf>
      <numFmt numFmtId="164" formatCode="&quot;$&quot;#,##0.00"/>
    </dxf>
    <dxf>
      <numFmt numFmtId="164" formatCode="&quot;$&quot;#,##0.00"/>
    </dxf>
    <dxf>
      <numFmt numFmtId="164" formatCode="&quot;$&quot;#,##0.00"/>
    </dxf>
    <dxf>
      <numFmt numFmtId="2" formatCode="0.00"/>
    </dxf>
    <dxf>
      <numFmt numFmtId="2" formatCode="0.00"/>
    </dxf>
    <dxf>
      <numFmt numFmtId="2" formatCode="0.00"/>
    </dxf>
    <dxf>
      <numFmt numFmtId="2" formatCode="0.00"/>
    </dxf>
    <dxf>
      <numFmt numFmtId="2" formatCode="0.00"/>
    </dxf>
    <dxf>
      <numFmt numFmtId="164" formatCode="&quot;$&quot;#,##0.00"/>
    </dxf>
    <dxf>
      <numFmt numFmtId="164" formatCode="&quot;$&quot;#,##0.00"/>
    </dxf>
    <dxf>
      <numFmt numFmtId="2" formatCode="0.00"/>
    </dxf>
    <dxf>
      <numFmt numFmtId="164" formatCode="&quot;$&quot;#,##0.00"/>
    </dxf>
    <dxf>
      <numFmt numFmtId="164" formatCode="&quot;$&quot;#,##0.00"/>
    </dxf>
    <dxf>
      <numFmt numFmtId="164" formatCode="&quot;$&quot;#,##0.00"/>
    </dxf>
    <dxf>
      <numFmt numFmtId="2" formatCode="0.00"/>
    </dxf>
    <dxf>
      <numFmt numFmtId="2" formatCode="0.00"/>
    </dxf>
    <dxf>
      <numFmt numFmtId="2" formatCode="0.00"/>
    </dxf>
    <dxf>
      <numFmt numFmtId="2" formatCode="0.00"/>
    </dxf>
    <dxf>
      <numFmt numFmtId="2" formatCode="0.00"/>
    </dxf>
    <dxf>
      <numFmt numFmtId="164" formatCode="&quot;$&quot;#,##0.00"/>
    </dxf>
    <dxf>
      <numFmt numFmtId="164" formatCode="&quot;$&quot;#,##0.00"/>
    </dxf>
    <dxf>
      <numFmt numFmtId="2" formatCode="0.00"/>
    </dxf>
    <dxf>
      <numFmt numFmtId="164" formatCode="&quot;$&quot;#,##0.00"/>
    </dxf>
    <dxf>
      <numFmt numFmtId="164" formatCode="&quot;$&quot;#,##0.00"/>
    </dxf>
    <dxf>
      <numFmt numFmtId="164" formatCode="&quot;$&quot;#,##0.00"/>
    </dxf>
    <dxf>
      <numFmt numFmtId="2" formatCode="0.00"/>
    </dxf>
    <dxf>
      <numFmt numFmtId="2" formatCode="0.00"/>
    </dxf>
    <dxf>
      <numFmt numFmtId="2" formatCode="0.00"/>
    </dxf>
    <dxf>
      <numFmt numFmtId="2" formatCode="0.00"/>
    </dxf>
    <dxf>
      <numFmt numFmtId="2" formatCode="0.00"/>
    </dxf>
    <dxf>
      <numFmt numFmtId="164" formatCode="&quot;$&quot;#,##0.00"/>
    </dxf>
    <dxf>
      <numFmt numFmtId="164" formatCode="&quot;$&quot;#,##0.00"/>
    </dxf>
    <dxf>
      <numFmt numFmtId="2" formatCode="0.00"/>
    </dxf>
    <dxf>
      <numFmt numFmtId="164" formatCode="&quot;$&quot;#,##0.00"/>
    </dxf>
    <dxf>
      <numFmt numFmtId="164" formatCode="&quot;$&quot;#,##0.00"/>
    </dxf>
    <dxf>
      <numFmt numFmtId="164" formatCode="&quot;$&quot;#,##0.00"/>
    </dxf>
    <dxf>
      <numFmt numFmtId="2" formatCode="0.00"/>
    </dxf>
    <dxf>
      <numFmt numFmtId="2" formatCode="0.00"/>
    </dxf>
    <dxf>
      <numFmt numFmtId="2" formatCode="0.00"/>
    </dxf>
    <dxf>
      <numFmt numFmtId="2" formatCode="0.00"/>
    </dxf>
    <dxf>
      <numFmt numFmtId="2" formatCode="0.00"/>
    </dxf>
    <dxf>
      <numFmt numFmtId="164" formatCode="&quot;$&quot;#,##0.00"/>
    </dxf>
    <dxf>
      <numFmt numFmtId="164" formatCode="&quot;$&quot;#,##0.00"/>
    </dxf>
    <dxf>
      <numFmt numFmtId="2" formatCode="0.00"/>
    </dxf>
    <dxf>
      <numFmt numFmtId="164" formatCode="&quot;$&quot;#,##0.00"/>
    </dxf>
    <dxf>
      <numFmt numFmtId="164" formatCode="&quot;$&quot;#,##0.00"/>
    </dxf>
    <dxf>
      <numFmt numFmtId="164" formatCode="&quot;$&quot;#,##0.00"/>
    </dxf>
    <dxf>
      <numFmt numFmtId="2" formatCode="0.00"/>
    </dxf>
    <dxf>
      <numFmt numFmtId="2" formatCode="0.00"/>
    </dxf>
    <dxf>
      <numFmt numFmtId="2" formatCode="0.00"/>
    </dxf>
    <dxf>
      <numFmt numFmtId="2" formatCode="0.00"/>
    </dxf>
    <dxf>
      <numFmt numFmtId="2" formatCode="0.00"/>
    </dxf>
    <dxf>
      <numFmt numFmtId="164" formatCode="&quot;$&quot;#,##0.00"/>
    </dxf>
    <dxf>
      <numFmt numFmtId="164" formatCode="&quot;$&quot;#,##0.00"/>
    </dxf>
    <dxf>
      <numFmt numFmtId="2" formatCode="0.00"/>
    </dxf>
    <dxf>
      <numFmt numFmtId="164" formatCode="&quot;$&quot;#,##0.00"/>
    </dxf>
    <dxf>
      <numFmt numFmtId="164" formatCode="&quot;$&quot;#,##0.00"/>
    </dxf>
    <dxf>
      <numFmt numFmtId="164" formatCode="&quot;$&quot;#,##0.00"/>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7" formatCode="dd/mm/yy"/>
      <border diagonalUp="0" diagonalDown="0">
        <left style="thin">
          <color indexed="64"/>
        </left>
        <right style="thin">
          <color indexed="64"/>
        </right>
        <top style="thin">
          <color indexed="64"/>
        </top>
        <bottom style="thin">
          <color indexed="64"/>
        </bottom>
        <vertical/>
        <horizontal/>
      </border>
    </dxf>
    <dxf>
      <numFmt numFmtId="167" formatCode="dd/mm/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outline="0">
        <top style="medium">
          <color rgb="FF000000"/>
        </top>
        <bottom style="thin">
          <color rgb="FF000000"/>
        </bottom>
      </border>
    </dxf>
    <dxf>
      <border outline="0">
        <bottom style="medium">
          <color rgb="FF000000"/>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7" formatCode="dd/mm/yy"/>
      <border diagonalUp="0" diagonalDown="0">
        <left style="thin">
          <color indexed="64"/>
        </left>
        <right style="thin">
          <color indexed="64"/>
        </right>
        <top style="thin">
          <color indexed="64"/>
        </top>
        <bottom style="thin">
          <color indexed="64"/>
        </bottom>
        <vertical/>
        <horizontal/>
      </border>
    </dxf>
    <dxf>
      <numFmt numFmtId="167" formatCode="dd/mm/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outline="0">
        <top style="medium">
          <color indexed="64"/>
        </top>
        <bottom style="thin">
          <color indexed="64"/>
        </bottom>
      </border>
    </dxf>
    <dxf>
      <border outline="0">
        <bottom style="medium">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numFmt numFmtId="2" formatCode="0.00"/>
    </dxf>
    <dxf>
      <numFmt numFmtId="164" formatCode="&quot;$&quot;#,##0.00"/>
    </dxf>
    <dxf>
      <numFmt numFmtId="2" formatCode="0.00"/>
    </dxf>
    <dxf>
      <numFmt numFmtId="164" formatCode="&quot;$&quot;#,##0.00"/>
    </dxf>
    <dxf>
      <numFmt numFmtId="2" formatCode="0.00"/>
    </dxf>
    <dxf>
      <numFmt numFmtId="166" formatCode="&quot;$&quot;#,##0"/>
    </dxf>
    <dxf>
      <numFmt numFmtId="164" formatCode="&quot;$&quot;#,##0.00"/>
    </dxf>
    <dxf>
      <numFmt numFmtId="2" formatCode="0.00"/>
    </dxf>
    <dxf>
      <numFmt numFmtId="2" formatCode="0.00"/>
    </dxf>
    <dxf>
      <numFmt numFmtId="2" formatCode="0.00"/>
    </dxf>
    <dxf>
      <numFmt numFmtId="164" formatCode="&quot;$&quot;#,##0.00"/>
    </dxf>
    <dxf>
      <numFmt numFmtId="164" formatCode="&quot;$&quot;#,##0.00"/>
    </dxf>
    <dxf>
      <numFmt numFmtId="1" formatCode="0"/>
    </dxf>
    <dxf>
      <numFmt numFmtId="2" formatCode="0.00"/>
    </dxf>
    <dxf>
      <fill>
        <patternFill>
          <bgColor theme="5" tint="0.39994506668294322"/>
        </patternFill>
      </fill>
    </dxf>
    <dxf>
      <fill>
        <patternFill>
          <bgColor theme="9" tint="0.39994506668294322"/>
        </patternFill>
      </fill>
    </dxf>
  </dxfs>
  <tableStyles count="1" defaultTableStyle="TableStyleMedium2" defaultPivotStyle="PivotStyleLight16">
    <tableStyle name="Slicer Style 1" pivot="0" table="0" count="4" xr9:uid="{DEEDEEF8-368B-4F74-B192-A47D44C2CA59}">
      <tableStyleElement type="wholeTable" dxfId="181"/>
      <tableStyleElement type="headerRow" dxfId="180"/>
    </tableStyle>
  </tableStyles>
  <colors>
    <mruColors>
      <color rgb="FFB7B701"/>
    </mruColors>
  </colors>
  <extLst>
    <ext xmlns:x14="http://schemas.microsoft.com/office/spreadsheetml/2009/9/main" uri="{46F421CA-312F-682f-3DD2-61675219B42D}">
      <x14:dxfs count="2">
        <dxf>
          <fill>
            <patternFill>
              <bgColor theme="7" tint="0.39994506668294322"/>
            </patternFill>
          </fill>
        </dxf>
        <dxf>
          <fill>
            <patternFill>
              <bgColor theme="5"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9.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0.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1.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2.xml.rels><?xml version="1.0" encoding="UTF-8" standalone="yes"?>
<Relationships xmlns="http://schemas.openxmlformats.org/package/2006/relationships"><Relationship Id="rId3" Type="http://schemas.openxmlformats.org/officeDocument/2006/relationships/image" Target="../media/image9.jpeg"/><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pivot!$K$15</c:f>
              <c:strCache>
                <c:ptCount val="1"/>
                <c:pt idx="0">
                  <c:v>Sum of Total Sales</c:v>
                </c:pt>
              </c:strCache>
            </c:strRef>
          </c:tx>
          <c:spPr>
            <a:solidFill>
              <a:schemeClr val="accent1"/>
            </a:solidFill>
            <a:ln>
              <a:noFill/>
            </a:ln>
            <a:effectLst/>
          </c:spPr>
          <c:invertIfNegative val="0"/>
          <c:cat>
            <c:strRef>
              <c:f>pivot!$J$16:$J$23</c:f>
              <c:strCache>
                <c:ptCount val="8"/>
                <c:pt idx="0">
                  <c:v>Bag</c:v>
                </c:pt>
                <c:pt idx="1">
                  <c:v>Camera</c:v>
                </c:pt>
                <c:pt idx="2">
                  <c:v>Headphones</c:v>
                </c:pt>
                <c:pt idx="3">
                  <c:v>Laptop</c:v>
                </c:pt>
                <c:pt idx="4">
                  <c:v>Phone</c:v>
                </c:pt>
                <c:pt idx="5">
                  <c:v>Shoes</c:v>
                </c:pt>
                <c:pt idx="6">
                  <c:v>TV</c:v>
                </c:pt>
                <c:pt idx="7">
                  <c:v>Watch</c:v>
                </c:pt>
              </c:strCache>
            </c:strRef>
          </c:cat>
          <c:val>
            <c:numRef>
              <c:f>pivot!$K$16:$K$23</c:f>
              <c:numCache>
                <c:formatCode>"$"#,##0.00,\ "M"</c:formatCode>
                <c:ptCount val="8"/>
                <c:pt idx="0">
                  <c:v>25429.401600000005</c:v>
                </c:pt>
                <c:pt idx="1">
                  <c:v>55162.036800000002</c:v>
                </c:pt>
                <c:pt idx="2">
                  <c:v>13290.261600000002</c:v>
                </c:pt>
                <c:pt idx="3">
                  <c:v>11032.997600000001</c:v>
                </c:pt>
                <c:pt idx="4">
                  <c:v>61406.03</c:v>
                </c:pt>
                <c:pt idx="5">
                  <c:v>376.5564</c:v>
                </c:pt>
                <c:pt idx="6">
                  <c:v>31299.067799999997</c:v>
                </c:pt>
                <c:pt idx="7">
                  <c:v>4005.3750000000005</c:v>
                </c:pt>
              </c:numCache>
            </c:numRef>
          </c:val>
          <c:extLst>
            <c:ext xmlns:c16="http://schemas.microsoft.com/office/drawing/2014/chart" uri="{C3380CC4-5D6E-409C-BE32-E72D297353CC}">
              <c16:uniqueId val="{00000000-8E4B-4AEB-875B-B75B57B038AD}"/>
            </c:ext>
          </c:extLst>
        </c:ser>
        <c:dLbls>
          <c:showLegendKey val="0"/>
          <c:showVal val="0"/>
          <c:showCatName val="0"/>
          <c:showSerName val="0"/>
          <c:showPercent val="0"/>
          <c:showBubbleSize val="0"/>
        </c:dLbls>
        <c:gapWidth val="182"/>
        <c:axId val="1025805840"/>
        <c:axId val="1025792880"/>
      </c:barChart>
      <c:catAx>
        <c:axId val="1025805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792880"/>
        <c:crosses val="autoZero"/>
        <c:auto val="1"/>
        <c:lblAlgn val="ctr"/>
        <c:lblOffset val="100"/>
        <c:noMultiLvlLbl val="0"/>
      </c:catAx>
      <c:valAx>
        <c:axId val="102579288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805840"/>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pivot!$V$3</c:f>
              <c:strCache>
                <c:ptCount val="1"/>
                <c:pt idx="0">
                  <c:v>Sum of Total Sales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pivot!$U$4:$U$11</c:f>
              <c:strCache>
                <c:ptCount val="8"/>
                <c:pt idx="0">
                  <c:v>China</c:v>
                </c:pt>
                <c:pt idx="1">
                  <c:v>Congo</c:v>
                </c:pt>
                <c:pt idx="2">
                  <c:v>Cuba</c:v>
                </c:pt>
                <c:pt idx="3">
                  <c:v>Egypt</c:v>
                </c:pt>
                <c:pt idx="4">
                  <c:v>Grand Total</c:v>
                </c:pt>
                <c:pt idx="5">
                  <c:v>0</c:v>
                </c:pt>
                <c:pt idx="6">
                  <c:v>0</c:v>
                </c:pt>
                <c:pt idx="7">
                  <c:v>0</c:v>
                </c:pt>
              </c:strCache>
            </c:strRef>
          </c:cat>
          <c:val>
            <c:numRef>
              <c:f>pivot!$V$4:$V$11</c:f>
              <c:numCache>
                <c:formatCode>"$"#,##0.00</c:formatCode>
                <c:ptCount val="8"/>
                <c:pt idx="0">
                  <c:v>52800.999999999993</c:v>
                </c:pt>
                <c:pt idx="1">
                  <c:v>810558.90599999996</c:v>
                </c:pt>
                <c:pt idx="2">
                  <c:v>71673.611099999995</c:v>
                </c:pt>
                <c:pt idx="3">
                  <c:v>46669.055999999997</c:v>
                </c:pt>
                <c:pt idx="4">
                  <c:v>9169457.3343999945</c:v>
                </c:pt>
                <c:pt idx="5">
                  <c:v>0</c:v>
                </c:pt>
                <c:pt idx="6">
                  <c:v>0</c:v>
                </c:pt>
                <c:pt idx="7">
                  <c:v>0</c:v>
                </c:pt>
              </c:numCache>
            </c:numRef>
          </c:val>
          <c:extLst>
            <c:ext xmlns:c16="http://schemas.microsoft.com/office/drawing/2014/chart" uri="{C3380CC4-5D6E-409C-BE32-E72D297353CC}">
              <c16:uniqueId val="{00000000-1875-41A6-9826-84D520A2FF65}"/>
            </c:ext>
          </c:extLst>
        </c:ser>
        <c:dLbls>
          <c:dLblPos val="inEnd"/>
          <c:showLegendKey val="0"/>
          <c:showVal val="1"/>
          <c:showCatName val="0"/>
          <c:showSerName val="0"/>
          <c:showPercent val="0"/>
          <c:showBubbleSize val="0"/>
        </c:dLbls>
        <c:gapWidth val="65"/>
        <c:axId val="788826847"/>
        <c:axId val="788832127"/>
      </c:barChart>
      <c:catAx>
        <c:axId val="78882684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88832127"/>
        <c:crosses val="autoZero"/>
        <c:auto val="1"/>
        <c:lblAlgn val="ctr"/>
        <c:lblOffset val="100"/>
        <c:noMultiLvlLbl val="0"/>
      </c:catAx>
      <c:valAx>
        <c:axId val="78883212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88826847"/>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8324074074074074"/>
          <c:w val="0.82062354184402075"/>
          <c:h val="0.52115631379410909"/>
        </c:manualLayout>
      </c:layout>
      <c:pie3DChart>
        <c:varyColors val="1"/>
        <c:ser>
          <c:idx val="0"/>
          <c:order val="0"/>
          <c:tx>
            <c:strRef>
              <c:f>pivot!$B$38</c:f>
              <c:strCache>
                <c:ptCount val="1"/>
                <c:pt idx="0">
                  <c:v>Count of Order_ID</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589-4C78-9649-4146E5073C4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589-4C78-9649-4146E5073C4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589-4C78-9649-4146E5073C4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7589-4C78-9649-4146E5073C4D}"/>
              </c:ext>
            </c:extLst>
          </c:dPt>
          <c:cat>
            <c:strRef>
              <c:f>pivot!$A$39:$A$42</c:f>
              <c:strCache>
                <c:ptCount val="4"/>
                <c:pt idx="0">
                  <c:v>Cancelled</c:v>
                </c:pt>
                <c:pt idx="1">
                  <c:v>Delivered</c:v>
                </c:pt>
                <c:pt idx="2">
                  <c:v>Returned</c:v>
                </c:pt>
                <c:pt idx="3">
                  <c:v>Shipped</c:v>
                </c:pt>
              </c:strCache>
            </c:strRef>
          </c:cat>
          <c:val>
            <c:numRef>
              <c:f>pivot!$B$39:$B$42</c:f>
              <c:numCache>
                <c:formatCode>General</c:formatCode>
                <c:ptCount val="4"/>
                <c:pt idx="0">
                  <c:v>6</c:v>
                </c:pt>
                <c:pt idx="1">
                  <c:v>11</c:v>
                </c:pt>
                <c:pt idx="2">
                  <c:v>5</c:v>
                </c:pt>
                <c:pt idx="3">
                  <c:v>12</c:v>
                </c:pt>
              </c:numCache>
            </c:numRef>
          </c:val>
          <c:extLst>
            <c:ext xmlns:c16="http://schemas.microsoft.com/office/drawing/2014/chart" uri="{C3380CC4-5D6E-409C-BE32-E72D297353CC}">
              <c16:uniqueId val="{00000000-96BA-45DE-94B7-78975FBD12CA}"/>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endParaRPr lang="en-US"/>
        </a:p>
      </c:txPr>
    </c:title>
    <c:autoTitleDeleted val="0"/>
    <c:plotArea>
      <c:layout/>
      <c:radarChart>
        <c:radarStyle val="marker"/>
        <c:varyColors val="0"/>
        <c:ser>
          <c:idx val="0"/>
          <c:order val="0"/>
          <c:tx>
            <c:strRef>
              <c:f>pivot!$E$40</c:f>
              <c:strCache>
                <c:ptCount val="1"/>
                <c:pt idx="0">
                  <c:v>Sum of Profit</c:v>
                </c:pt>
              </c:strCache>
            </c:strRef>
          </c:tx>
          <c:spPr>
            <a:ln w="28575" cap="rnd">
              <a:solidFill>
                <a:schemeClr val="accent1"/>
              </a:solidFill>
            </a:ln>
            <a:effectLst>
              <a:glow rad="76200">
                <a:schemeClr val="accent1">
                  <a:satMod val="175000"/>
                  <a:alpha val="34000"/>
                </a:schemeClr>
              </a:glow>
            </a:effectLst>
          </c:spPr>
          <c:marker>
            <c:symbol val="none"/>
          </c:marker>
          <c:cat>
            <c:strRef>
              <c:f>pivot!$D$41:$D$46</c:f>
              <c:strCache>
                <c:ptCount val="6"/>
                <c:pt idx="0">
                  <c:v>Beauty</c:v>
                </c:pt>
                <c:pt idx="1">
                  <c:v>Electronics</c:v>
                </c:pt>
                <c:pt idx="2">
                  <c:v>Fashion</c:v>
                </c:pt>
                <c:pt idx="3">
                  <c:v>Home</c:v>
                </c:pt>
                <c:pt idx="4">
                  <c:v>Sports</c:v>
                </c:pt>
                <c:pt idx="5">
                  <c:v>Toys</c:v>
                </c:pt>
              </c:strCache>
            </c:strRef>
          </c:cat>
          <c:val>
            <c:numRef>
              <c:f>pivot!$E$41:$E$46</c:f>
              <c:numCache>
                <c:formatCode>General</c:formatCode>
                <c:ptCount val="6"/>
                <c:pt idx="0">
                  <c:v>20606.605200000002</c:v>
                </c:pt>
                <c:pt idx="1">
                  <c:v>30872.043600000005</c:v>
                </c:pt>
                <c:pt idx="2">
                  <c:v>8852.1020000000008</c:v>
                </c:pt>
                <c:pt idx="3">
                  <c:v>110264.2</c:v>
                </c:pt>
                <c:pt idx="4">
                  <c:v>13127.138600000002</c:v>
                </c:pt>
                <c:pt idx="5">
                  <c:v>168598.69200000001</c:v>
                </c:pt>
              </c:numCache>
            </c:numRef>
          </c:val>
          <c:extLst>
            <c:ext xmlns:c16="http://schemas.microsoft.com/office/drawing/2014/chart" uri="{C3380CC4-5D6E-409C-BE32-E72D297353CC}">
              <c16:uniqueId val="{00000000-FE34-4A4C-B6A5-FE9D1290C023}"/>
            </c:ext>
          </c:extLst>
        </c:ser>
        <c:dLbls>
          <c:showLegendKey val="0"/>
          <c:showVal val="0"/>
          <c:showCatName val="0"/>
          <c:showSerName val="0"/>
          <c:showPercent val="0"/>
          <c:showBubbleSize val="0"/>
        </c:dLbls>
        <c:axId val="788825887"/>
        <c:axId val="788835967"/>
      </c:radarChart>
      <c:catAx>
        <c:axId val="788825887"/>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88835967"/>
        <c:crosses val="autoZero"/>
        <c:auto val="1"/>
        <c:lblAlgn val="ctr"/>
        <c:lblOffset val="100"/>
        <c:noMultiLvlLbl val="0"/>
      </c:catAx>
      <c:valAx>
        <c:axId val="788835967"/>
        <c:scaling>
          <c:orientation val="minMax"/>
        </c:scaling>
        <c:delete val="0"/>
        <c:axPos val="l"/>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88825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pivot!$I$43</c:f>
              <c:strCache>
                <c:ptCount val="1"/>
                <c:pt idx="0">
                  <c:v>Sum of Profit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pivot!$H$44:$H$51</c:f>
              <c:strCache>
                <c:ptCount val="8"/>
                <c:pt idx="0">
                  <c:v>Bag</c:v>
                </c:pt>
                <c:pt idx="1">
                  <c:v>Camera</c:v>
                </c:pt>
                <c:pt idx="2">
                  <c:v>Headphones</c:v>
                </c:pt>
                <c:pt idx="3">
                  <c:v>Laptop</c:v>
                </c:pt>
                <c:pt idx="4">
                  <c:v>Phone</c:v>
                </c:pt>
                <c:pt idx="5">
                  <c:v>Shoes</c:v>
                </c:pt>
                <c:pt idx="6">
                  <c:v>TV</c:v>
                </c:pt>
                <c:pt idx="7">
                  <c:v>Watch</c:v>
                </c:pt>
              </c:strCache>
            </c:strRef>
          </c:cat>
          <c:val>
            <c:numRef>
              <c:f>pivot!$I$44:$I$51</c:f>
              <c:numCache>
                <c:formatCode>"$"#,##0</c:formatCode>
                <c:ptCount val="8"/>
                <c:pt idx="0">
                  <c:v>25320.381600000004</c:v>
                </c:pt>
                <c:pt idx="1">
                  <c:v>54989.5268</c:v>
                </c:pt>
                <c:pt idx="2">
                  <c:v>13197.871600000002</c:v>
                </c:pt>
                <c:pt idx="3">
                  <c:v>10944.7076</c:v>
                </c:pt>
                <c:pt idx="4">
                  <c:v>61236.81</c:v>
                </c:pt>
                <c:pt idx="5">
                  <c:v>288.37639999999999</c:v>
                </c:pt>
                <c:pt idx="6">
                  <c:v>31190.657799999997</c:v>
                </c:pt>
                <c:pt idx="7">
                  <c:v>3968.3450000000003</c:v>
                </c:pt>
              </c:numCache>
            </c:numRef>
          </c:val>
          <c:smooth val="0"/>
          <c:extLst>
            <c:ext xmlns:c16="http://schemas.microsoft.com/office/drawing/2014/chart" uri="{C3380CC4-5D6E-409C-BE32-E72D297353CC}">
              <c16:uniqueId val="{00000000-91CC-4179-85D9-444AE8229A1A}"/>
            </c:ext>
          </c:extLst>
        </c:ser>
        <c:dLbls>
          <c:showLegendKey val="0"/>
          <c:showVal val="0"/>
          <c:showCatName val="0"/>
          <c:showSerName val="0"/>
          <c:showPercent val="0"/>
          <c:showBubbleSize val="0"/>
        </c:dLbls>
        <c:marker val="1"/>
        <c:smooth val="0"/>
        <c:axId val="788844127"/>
        <c:axId val="788845087"/>
      </c:lineChart>
      <c:catAx>
        <c:axId val="78884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845087"/>
        <c:crosses val="autoZero"/>
        <c:auto val="1"/>
        <c:lblAlgn val="ctr"/>
        <c:lblOffset val="100"/>
        <c:noMultiLvlLbl val="0"/>
      </c:catAx>
      <c:valAx>
        <c:axId val="7888450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844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0593994076402007E-2"/>
          <c:y val="0.15782407407407409"/>
          <c:w val="0.84345638185096272"/>
          <c:h val="0.63878536016331289"/>
        </c:manualLayout>
      </c:layout>
      <c:area3DChart>
        <c:grouping val="standard"/>
        <c:varyColors val="0"/>
        <c:dLbls>
          <c:showLegendKey val="0"/>
          <c:showVal val="0"/>
          <c:showCatName val="0"/>
          <c:showSerName val="0"/>
          <c:showPercent val="0"/>
          <c:showBubbleSize val="0"/>
        </c:dLbls>
        <c:axId val="594985071"/>
        <c:axId val="594987951"/>
        <c:axId val="217884975"/>
      </c:area3DChart>
      <c:catAx>
        <c:axId val="5949850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987951"/>
        <c:crosses val="autoZero"/>
        <c:auto val="1"/>
        <c:lblAlgn val="ctr"/>
        <c:lblOffset val="100"/>
        <c:noMultiLvlLbl val="0"/>
      </c:catAx>
      <c:valAx>
        <c:axId val="594987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985071"/>
        <c:crosses val="autoZero"/>
        <c:crossBetween val="midCat"/>
      </c:valAx>
      <c:serAx>
        <c:axId val="217884975"/>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987951"/>
        <c:crosses val="autoZero"/>
      </c:ser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pivot!$W$17</c:f>
              <c:strCache>
                <c:ptCount val="1"/>
                <c:pt idx="0">
                  <c:v>2023</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pivot!$X$15:$Z$16</c:f>
              <c:multiLvlStrCache>
                <c:ptCount val="3"/>
                <c:lvl>
                  <c:pt idx="0">
                    <c:v>Jan</c:v>
                  </c:pt>
                  <c:pt idx="1">
                    <c:v>Feb</c:v>
                  </c:pt>
                  <c:pt idx="2">
                    <c:v>Apr</c:v>
                  </c:pt>
                </c:lvl>
                <c:lvl>
                  <c:pt idx="0">
                    <c:v>Months (Order_Date)</c:v>
                  </c:pt>
                </c:lvl>
              </c:multiLvlStrCache>
            </c:multiLvlStrRef>
          </c:cat>
          <c:val>
            <c:numRef>
              <c:f>pivot!$X$17:$Z$17</c:f>
              <c:numCache>
                <c:formatCode>General</c:formatCode>
                <c:ptCount val="3"/>
                <c:pt idx="0">
                  <c:v>0</c:v>
                </c:pt>
                <c:pt idx="1">
                  <c:v>0</c:v>
                </c:pt>
                <c:pt idx="2">
                  <c:v>0</c:v>
                </c:pt>
              </c:numCache>
            </c:numRef>
          </c:val>
          <c:extLst>
            <c:ext xmlns:c16="http://schemas.microsoft.com/office/drawing/2014/chart" uri="{C3380CC4-5D6E-409C-BE32-E72D297353CC}">
              <c16:uniqueId val="{00000000-1812-4D8E-9B6B-D1F9BE668145}"/>
            </c:ext>
          </c:extLst>
        </c:ser>
        <c:ser>
          <c:idx val="1"/>
          <c:order val="1"/>
          <c:tx>
            <c:strRef>
              <c:f>pivot!$W$18</c:f>
              <c:strCache>
                <c:ptCount val="1"/>
                <c:pt idx="0">
                  <c:v>2024</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pivot!$X$15:$Z$16</c:f>
              <c:multiLvlStrCache>
                <c:ptCount val="3"/>
                <c:lvl>
                  <c:pt idx="0">
                    <c:v>Jan</c:v>
                  </c:pt>
                  <c:pt idx="1">
                    <c:v>Feb</c:v>
                  </c:pt>
                  <c:pt idx="2">
                    <c:v>Apr</c:v>
                  </c:pt>
                </c:lvl>
                <c:lvl>
                  <c:pt idx="0">
                    <c:v>Months (Order_Date)</c:v>
                  </c:pt>
                </c:lvl>
              </c:multiLvlStrCache>
            </c:multiLvlStrRef>
          </c:cat>
          <c:val>
            <c:numRef>
              <c:f>pivot!$X$18:$Z$18</c:f>
              <c:numCache>
                <c:formatCode>General</c:formatCode>
                <c:ptCount val="3"/>
                <c:pt idx="0">
                  <c:v>-6.134199999999999</c:v>
                </c:pt>
                <c:pt idx="1">
                  <c:v>457.3775</c:v>
                </c:pt>
                <c:pt idx="2">
                  <c:v>1808.3836000000003</c:v>
                </c:pt>
              </c:numCache>
            </c:numRef>
          </c:val>
          <c:extLst>
            <c:ext xmlns:c16="http://schemas.microsoft.com/office/drawing/2014/chart" uri="{C3380CC4-5D6E-409C-BE32-E72D297353CC}">
              <c16:uniqueId val="{00000004-1812-4D8E-9B6B-D1F9BE668145}"/>
            </c:ext>
          </c:extLst>
        </c:ser>
        <c:dLbls>
          <c:dLblPos val="ctr"/>
          <c:showLegendKey val="0"/>
          <c:showVal val="1"/>
          <c:showCatName val="0"/>
          <c:showSerName val="0"/>
          <c:showPercent val="0"/>
          <c:showBubbleSize val="0"/>
        </c:dLbls>
        <c:gapWidth val="150"/>
        <c:overlap val="100"/>
        <c:axId val="824876575"/>
        <c:axId val="824886655"/>
      </c:barChart>
      <c:catAx>
        <c:axId val="8248765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24886655"/>
        <c:crosses val="autoZero"/>
        <c:auto val="1"/>
        <c:lblAlgn val="ctr"/>
        <c:lblOffset val="100"/>
        <c:noMultiLvlLbl val="0"/>
      </c:catAx>
      <c:valAx>
        <c:axId val="82488665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824876575"/>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Sales of Top 10 Countries</a:t>
            </a:r>
          </a:p>
        </c:rich>
      </c:tx>
      <c:overlay val="0"/>
      <c:spPr>
        <a:gradFill>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gra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pivot!$V$3</c:f>
              <c:strCache>
                <c:ptCount val="1"/>
                <c:pt idx="0">
                  <c:v>Sum of Total Sales</c:v>
                </c:pt>
              </c:strCache>
            </c:strRef>
          </c:tx>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pivot!$U$4:$U$11</c:f>
              <c:strCache>
                <c:ptCount val="8"/>
                <c:pt idx="0">
                  <c:v>China</c:v>
                </c:pt>
                <c:pt idx="1">
                  <c:v>Congo</c:v>
                </c:pt>
                <c:pt idx="2">
                  <c:v>Cuba</c:v>
                </c:pt>
                <c:pt idx="3">
                  <c:v>Egypt</c:v>
                </c:pt>
                <c:pt idx="4">
                  <c:v>Grand Total</c:v>
                </c:pt>
                <c:pt idx="5">
                  <c:v>0</c:v>
                </c:pt>
                <c:pt idx="6">
                  <c:v>0</c:v>
                </c:pt>
                <c:pt idx="7">
                  <c:v>0</c:v>
                </c:pt>
              </c:strCache>
            </c:strRef>
          </c:cat>
          <c:val>
            <c:numRef>
              <c:f>pivot!$V$4:$V$11</c:f>
              <c:numCache>
                <c:formatCode>"$"#,##0.00</c:formatCode>
                <c:ptCount val="8"/>
                <c:pt idx="0">
                  <c:v>52800.999999999993</c:v>
                </c:pt>
                <c:pt idx="1">
                  <c:v>810558.90599999996</c:v>
                </c:pt>
                <c:pt idx="2">
                  <c:v>71673.611099999995</c:v>
                </c:pt>
                <c:pt idx="3">
                  <c:v>46669.055999999997</c:v>
                </c:pt>
                <c:pt idx="4">
                  <c:v>9169457.3343999945</c:v>
                </c:pt>
                <c:pt idx="5">
                  <c:v>0</c:v>
                </c:pt>
                <c:pt idx="6">
                  <c:v>0</c:v>
                </c:pt>
                <c:pt idx="7">
                  <c:v>0</c:v>
                </c:pt>
              </c:numCache>
            </c:numRef>
          </c:val>
          <c:extLst>
            <c:ext xmlns:c16="http://schemas.microsoft.com/office/drawing/2014/chart" uri="{C3380CC4-5D6E-409C-BE32-E72D297353CC}">
              <c16:uniqueId val="{00000000-39B4-44B0-A42B-67E65F8D1D02}"/>
            </c:ext>
          </c:extLst>
        </c:ser>
        <c:dLbls>
          <c:dLblPos val="inEnd"/>
          <c:showLegendKey val="0"/>
          <c:showVal val="1"/>
          <c:showCatName val="0"/>
          <c:showSerName val="0"/>
          <c:showPercent val="0"/>
          <c:showBubbleSize val="0"/>
        </c:dLbls>
        <c:gapWidth val="65"/>
        <c:axId val="788826847"/>
        <c:axId val="788832127"/>
      </c:barChart>
      <c:catAx>
        <c:axId val="788826847"/>
        <c:scaling>
          <c:orientation val="minMax"/>
        </c:scaling>
        <c:delete val="0"/>
        <c:axPos val="l"/>
        <c:numFmt formatCode="General" sourceLinked="1"/>
        <c:majorTickMark val="none"/>
        <c:minorTickMark val="none"/>
        <c:tickLblPos val="nextTo"/>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88832127"/>
        <c:crosses val="autoZero"/>
        <c:auto val="1"/>
        <c:lblAlgn val="ctr"/>
        <c:lblOffset val="100"/>
        <c:noMultiLvlLbl val="0"/>
      </c:catAx>
      <c:valAx>
        <c:axId val="78883212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88826847"/>
        <c:crosses val="autoZero"/>
        <c:crossBetween val="between"/>
        <c:dispUnits>
          <c:builtInUnit val="millions"/>
          <c:dispUnitsLbl>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dispUnitsLbl>
        </c:dispUnits>
      </c:valAx>
      <c:spPr>
        <a:noFill/>
        <a:ln>
          <a:noFill/>
        </a:ln>
        <a:effectLst/>
      </c:spPr>
    </c:plotArea>
    <c:plotVisOnly val="1"/>
    <c:dispBlanksAs val="gap"/>
    <c:showDLblsOverMax val="0"/>
  </c:chart>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Order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doughnutChart>
        <c:varyColors val="1"/>
        <c:ser>
          <c:idx val="0"/>
          <c:order val="0"/>
          <c:tx>
            <c:strRef>
              <c:f>pivot!$B$38</c:f>
              <c:strCache>
                <c:ptCount val="1"/>
                <c:pt idx="0">
                  <c:v>Count of Order_ID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261-4482-878C-713DE081FBF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261-4482-878C-713DE081FBF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61-4482-878C-713DE081FBF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61-4482-878C-713DE081FBF1}"/>
              </c:ext>
            </c:extLst>
          </c:dPt>
          <c:dLbls>
            <c:spPr>
              <a:solidFill>
                <a:srgbClr val="00B05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pivot!$A$39:$A$42</c:f>
              <c:strCache>
                <c:ptCount val="4"/>
                <c:pt idx="0">
                  <c:v>Cancelled</c:v>
                </c:pt>
                <c:pt idx="1">
                  <c:v>Delivered</c:v>
                </c:pt>
                <c:pt idx="2">
                  <c:v>Returned</c:v>
                </c:pt>
                <c:pt idx="3">
                  <c:v>Shipped</c:v>
                </c:pt>
              </c:strCache>
            </c:strRef>
          </c:cat>
          <c:val>
            <c:numRef>
              <c:f>pivot!$B$39:$B$42</c:f>
              <c:numCache>
                <c:formatCode>General</c:formatCode>
                <c:ptCount val="4"/>
                <c:pt idx="0">
                  <c:v>6</c:v>
                </c:pt>
                <c:pt idx="1">
                  <c:v>11</c:v>
                </c:pt>
                <c:pt idx="2">
                  <c:v>5</c:v>
                </c:pt>
                <c:pt idx="3">
                  <c:v>12</c:v>
                </c:pt>
              </c:numCache>
            </c:numRef>
          </c:val>
          <c:extLst>
            <c:ext xmlns:c16="http://schemas.microsoft.com/office/drawing/2014/chart" uri="{C3380CC4-5D6E-409C-BE32-E72D297353CC}">
              <c16:uniqueId val="{00000008-2261-4482-878C-713DE081FBF1}"/>
            </c:ext>
          </c:extLst>
        </c:ser>
        <c:dLbls>
          <c:showLegendKey val="0"/>
          <c:showVal val="0"/>
          <c:showCatName val="0"/>
          <c:showSerName val="0"/>
          <c:showPercent val="0"/>
          <c:showBubbleSize val="0"/>
          <c:showLeaderLines val="1"/>
        </c:dLbls>
        <c:firstSliceAng val="0"/>
        <c:holeSize val="38"/>
      </c:doughnutChart>
      <c:spPr>
        <a:noFill/>
        <a:ln>
          <a:noFill/>
        </a:ln>
        <a:effectLst/>
      </c:spPr>
    </c:plotArea>
    <c:legend>
      <c:legendPos val="b"/>
      <c:overlay val="0"/>
      <c:spPr>
        <a:gradFill>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grad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r>
              <a:rPr lang="en-US"/>
              <a:t>Profit</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endParaRPr lang="en-US"/>
        </a:p>
      </c:txPr>
    </c:title>
    <c:autoTitleDeleted val="0"/>
    <c:plotArea>
      <c:layout/>
      <c:radarChart>
        <c:radarStyle val="marker"/>
        <c:varyColors val="0"/>
        <c:ser>
          <c:idx val="0"/>
          <c:order val="0"/>
          <c:tx>
            <c:strRef>
              <c:f>pivot!$E$40</c:f>
              <c:strCache>
                <c:ptCount val="1"/>
                <c:pt idx="0">
                  <c:v>Sum of Profit</c:v>
                </c:pt>
              </c:strCache>
            </c:strRef>
          </c:tx>
          <c:spPr>
            <a:ln w="28575" cap="rnd">
              <a:solidFill>
                <a:schemeClr val="accent1"/>
              </a:solidFill>
            </a:ln>
            <a:effectLst>
              <a:glow rad="76200">
                <a:schemeClr val="accent1">
                  <a:satMod val="175000"/>
                  <a:alpha val="34000"/>
                </a:schemeClr>
              </a:glow>
            </a:effectLst>
          </c:spPr>
          <c:marker>
            <c:symbol val="none"/>
          </c:marker>
          <c:cat>
            <c:strRef>
              <c:f>pivot!$D$41:$D$46</c:f>
              <c:strCache>
                <c:ptCount val="6"/>
                <c:pt idx="0">
                  <c:v>Beauty</c:v>
                </c:pt>
                <c:pt idx="1">
                  <c:v>Electronics</c:v>
                </c:pt>
                <c:pt idx="2">
                  <c:v>Fashion</c:v>
                </c:pt>
                <c:pt idx="3">
                  <c:v>Home</c:v>
                </c:pt>
                <c:pt idx="4">
                  <c:v>Sports</c:v>
                </c:pt>
                <c:pt idx="5">
                  <c:v>Toys</c:v>
                </c:pt>
              </c:strCache>
            </c:strRef>
          </c:cat>
          <c:val>
            <c:numRef>
              <c:f>pivot!$E$41:$E$46</c:f>
              <c:numCache>
                <c:formatCode>General</c:formatCode>
                <c:ptCount val="6"/>
                <c:pt idx="0">
                  <c:v>20606.605200000002</c:v>
                </c:pt>
                <c:pt idx="1">
                  <c:v>30872.043600000005</c:v>
                </c:pt>
                <c:pt idx="2">
                  <c:v>8852.1020000000008</c:v>
                </c:pt>
                <c:pt idx="3">
                  <c:v>110264.2</c:v>
                </c:pt>
                <c:pt idx="4">
                  <c:v>13127.138600000002</c:v>
                </c:pt>
                <c:pt idx="5">
                  <c:v>168598.69200000001</c:v>
                </c:pt>
              </c:numCache>
            </c:numRef>
          </c:val>
          <c:extLst>
            <c:ext xmlns:c16="http://schemas.microsoft.com/office/drawing/2014/chart" uri="{C3380CC4-5D6E-409C-BE32-E72D297353CC}">
              <c16:uniqueId val="{00000000-55C0-48AD-A8AD-A102DFB8F587}"/>
            </c:ext>
          </c:extLst>
        </c:ser>
        <c:dLbls>
          <c:showLegendKey val="0"/>
          <c:showVal val="0"/>
          <c:showCatName val="0"/>
          <c:showSerName val="0"/>
          <c:showPercent val="0"/>
          <c:showBubbleSize val="0"/>
        </c:dLbls>
        <c:axId val="788825887"/>
        <c:axId val="788835967"/>
      </c:radarChart>
      <c:catAx>
        <c:axId val="788825887"/>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solidFill>
            <a:schemeClr val="tx2">
              <a:lumMod val="50000"/>
            </a:schemeClr>
          </a:solid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88835967"/>
        <c:crosses val="autoZero"/>
        <c:auto val="1"/>
        <c:lblAlgn val="ctr"/>
        <c:lblOffset val="100"/>
        <c:noMultiLvlLbl val="0"/>
      </c:catAx>
      <c:valAx>
        <c:axId val="788835967"/>
        <c:scaling>
          <c:orientation val="minMax"/>
        </c:scaling>
        <c:delete val="0"/>
        <c:axPos val="l"/>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solidFill>
            <a:schemeClr val="accent6">
              <a:lumMod val="50000"/>
            </a:schemeClr>
          </a:solid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88825887"/>
        <c:crosses val="autoZero"/>
        <c:crossBetween val="between"/>
      </c:valAx>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B050"/>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a:t>
            </a:r>
            <a:r>
              <a:rPr lang="en-US" b="1" baseline="0"/>
              <a:t> By Product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pivot!$I$43</c:f>
              <c:strCache>
                <c:ptCount val="1"/>
                <c:pt idx="0">
                  <c:v>Sum of Profit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pivot!$H$44:$H$51</c:f>
              <c:strCache>
                <c:ptCount val="8"/>
                <c:pt idx="0">
                  <c:v>Bag</c:v>
                </c:pt>
                <c:pt idx="1">
                  <c:v>Camera</c:v>
                </c:pt>
                <c:pt idx="2">
                  <c:v>Headphones</c:v>
                </c:pt>
                <c:pt idx="3">
                  <c:v>Laptop</c:v>
                </c:pt>
                <c:pt idx="4">
                  <c:v>Phone</c:v>
                </c:pt>
                <c:pt idx="5">
                  <c:v>Shoes</c:v>
                </c:pt>
                <c:pt idx="6">
                  <c:v>TV</c:v>
                </c:pt>
                <c:pt idx="7">
                  <c:v>Watch</c:v>
                </c:pt>
              </c:strCache>
            </c:strRef>
          </c:cat>
          <c:val>
            <c:numRef>
              <c:f>pivot!$I$44:$I$51</c:f>
              <c:numCache>
                <c:formatCode>"$"#,##0</c:formatCode>
                <c:ptCount val="8"/>
                <c:pt idx="0">
                  <c:v>25320.381600000004</c:v>
                </c:pt>
                <c:pt idx="1">
                  <c:v>54989.5268</c:v>
                </c:pt>
                <c:pt idx="2">
                  <c:v>13197.871600000002</c:v>
                </c:pt>
                <c:pt idx="3">
                  <c:v>10944.7076</c:v>
                </c:pt>
                <c:pt idx="4">
                  <c:v>61236.81</c:v>
                </c:pt>
                <c:pt idx="5">
                  <c:v>288.37639999999999</c:v>
                </c:pt>
                <c:pt idx="6">
                  <c:v>31190.657799999997</c:v>
                </c:pt>
                <c:pt idx="7">
                  <c:v>3968.3450000000003</c:v>
                </c:pt>
              </c:numCache>
            </c:numRef>
          </c:val>
          <c:smooth val="0"/>
          <c:extLst>
            <c:ext xmlns:c16="http://schemas.microsoft.com/office/drawing/2014/chart" uri="{C3380CC4-5D6E-409C-BE32-E72D297353CC}">
              <c16:uniqueId val="{00000000-FE33-436F-8446-EDE7FDD338D4}"/>
            </c:ext>
          </c:extLst>
        </c:ser>
        <c:dLbls>
          <c:showLegendKey val="0"/>
          <c:showVal val="0"/>
          <c:showCatName val="0"/>
          <c:showSerName val="0"/>
          <c:showPercent val="0"/>
          <c:showBubbleSize val="0"/>
        </c:dLbls>
        <c:marker val="1"/>
        <c:smooth val="0"/>
        <c:axId val="788844127"/>
        <c:axId val="788845087"/>
      </c:lineChart>
      <c:catAx>
        <c:axId val="78884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845087"/>
        <c:crosses val="autoZero"/>
        <c:auto val="1"/>
        <c:lblAlgn val="ctr"/>
        <c:lblOffset val="100"/>
        <c:noMultiLvlLbl val="0"/>
      </c:catAx>
      <c:valAx>
        <c:axId val="7888450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844127"/>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080" b="0" i="0" u="none" strike="noStrike" kern="1200" baseline="0">
                <a:solidFill>
                  <a:schemeClr val="dk1"/>
                </a:solidFill>
                <a:latin typeface="+mn-lt"/>
                <a:ea typeface="+mn-ea"/>
                <a:cs typeface="+mn-cs"/>
              </a:defRPr>
            </a:pPr>
            <a:r>
              <a:rPr lang="en-US"/>
              <a:t>Profit By Month</a:t>
            </a:r>
          </a:p>
        </c:rich>
      </c:tx>
      <c:overlay val="0"/>
      <c:spPr>
        <a:noFill/>
        <a:ln>
          <a:noFill/>
        </a:ln>
        <a:effectLst/>
      </c:spPr>
      <c:txPr>
        <a:bodyPr rot="0" spcFirstLastPara="1" vertOverflow="ellipsis" vert="horz" wrap="square" anchor="ctr" anchorCtr="1"/>
        <a:lstStyle/>
        <a:p>
          <a:pPr>
            <a:defRPr lang="en-US" sz="1080" b="0" i="0" u="none" strike="noStrike" kern="1200" baseline="0">
              <a:solidFill>
                <a:schemeClr val="dk1"/>
              </a:solidFill>
              <a:latin typeface="+mn-lt"/>
              <a:ea typeface="+mn-ea"/>
              <a:cs typeface="+mn-cs"/>
            </a:defRPr>
          </a:pPr>
          <a:endParaRPr lang="en-US"/>
        </a:p>
      </c:txPr>
    </c:title>
    <c:autoTitleDeleted val="0"/>
    <c:plotArea>
      <c:layout/>
      <c:barChart>
        <c:barDir val="col"/>
        <c:grouping val="percentStacked"/>
        <c:varyColors val="0"/>
        <c:ser>
          <c:idx val="0"/>
          <c:order val="0"/>
          <c:tx>
            <c:strRef>
              <c:f>pivot!$W$17</c:f>
              <c:strCache>
                <c:ptCount val="1"/>
                <c:pt idx="0">
                  <c:v>2023</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pivot!$X$15:$Z$16</c:f>
              <c:multiLvlStrCache>
                <c:ptCount val="3"/>
                <c:lvl>
                  <c:pt idx="0">
                    <c:v>Jan</c:v>
                  </c:pt>
                  <c:pt idx="1">
                    <c:v>Feb</c:v>
                  </c:pt>
                  <c:pt idx="2">
                    <c:v>Apr</c:v>
                  </c:pt>
                </c:lvl>
                <c:lvl>
                  <c:pt idx="0">
                    <c:v>Months (Order_Date)</c:v>
                  </c:pt>
                </c:lvl>
              </c:multiLvlStrCache>
            </c:multiLvlStrRef>
          </c:cat>
          <c:val>
            <c:numRef>
              <c:f>pivot!$X$17:$Z$17</c:f>
              <c:numCache>
                <c:formatCode>General</c:formatCode>
                <c:ptCount val="3"/>
                <c:pt idx="0">
                  <c:v>0</c:v>
                </c:pt>
                <c:pt idx="1">
                  <c:v>0</c:v>
                </c:pt>
                <c:pt idx="2">
                  <c:v>0</c:v>
                </c:pt>
              </c:numCache>
            </c:numRef>
          </c:val>
          <c:extLst>
            <c:ext xmlns:c16="http://schemas.microsoft.com/office/drawing/2014/chart" uri="{C3380CC4-5D6E-409C-BE32-E72D297353CC}">
              <c16:uniqueId val="{00000000-D1E3-4CD8-B68B-FB9B7DB75960}"/>
            </c:ext>
          </c:extLst>
        </c:ser>
        <c:ser>
          <c:idx val="1"/>
          <c:order val="1"/>
          <c:tx>
            <c:strRef>
              <c:f>pivot!$W$18</c:f>
              <c:strCache>
                <c:ptCount val="1"/>
                <c:pt idx="0">
                  <c:v>2024</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pivot!$X$15:$Z$16</c:f>
              <c:multiLvlStrCache>
                <c:ptCount val="3"/>
                <c:lvl>
                  <c:pt idx="0">
                    <c:v>Jan</c:v>
                  </c:pt>
                  <c:pt idx="1">
                    <c:v>Feb</c:v>
                  </c:pt>
                  <c:pt idx="2">
                    <c:v>Apr</c:v>
                  </c:pt>
                </c:lvl>
                <c:lvl>
                  <c:pt idx="0">
                    <c:v>Months (Order_Date)</c:v>
                  </c:pt>
                </c:lvl>
              </c:multiLvlStrCache>
            </c:multiLvlStrRef>
          </c:cat>
          <c:val>
            <c:numRef>
              <c:f>pivot!$X$18:$Z$18</c:f>
              <c:numCache>
                <c:formatCode>General</c:formatCode>
                <c:ptCount val="3"/>
                <c:pt idx="0">
                  <c:v>-6.134199999999999</c:v>
                </c:pt>
                <c:pt idx="1">
                  <c:v>457.3775</c:v>
                </c:pt>
                <c:pt idx="2">
                  <c:v>1808.3836000000003</c:v>
                </c:pt>
              </c:numCache>
            </c:numRef>
          </c:val>
          <c:extLst>
            <c:ext xmlns:c16="http://schemas.microsoft.com/office/drawing/2014/chart" uri="{C3380CC4-5D6E-409C-BE32-E72D297353CC}">
              <c16:uniqueId val="{00000001-D1E3-4CD8-B68B-FB9B7DB75960}"/>
            </c:ext>
          </c:extLst>
        </c:ser>
        <c:dLbls>
          <c:dLblPos val="ctr"/>
          <c:showLegendKey val="0"/>
          <c:showVal val="1"/>
          <c:showCatName val="0"/>
          <c:showSerName val="0"/>
          <c:showPercent val="0"/>
          <c:showBubbleSize val="0"/>
        </c:dLbls>
        <c:gapWidth val="150"/>
        <c:overlap val="100"/>
        <c:axId val="824876575"/>
        <c:axId val="824886655"/>
      </c:barChart>
      <c:catAx>
        <c:axId val="8248765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lang="en-US" sz="900" b="0" i="0" u="none" strike="noStrike" kern="1200" cap="all" baseline="0">
                <a:solidFill>
                  <a:schemeClr val="dk1"/>
                </a:solidFill>
                <a:latin typeface="+mn-lt"/>
                <a:ea typeface="+mn-ea"/>
                <a:cs typeface="+mn-cs"/>
              </a:defRPr>
            </a:pPr>
            <a:endParaRPr lang="en-US"/>
          </a:p>
        </c:txPr>
        <c:crossAx val="824886655"/>
        <c:crosses val="autoZero"/>
        <c:auto val="1"/>
        <c:lblAlgn val="ctr"/>
        <c:lblOffset val="100"/>
        <c:noMultiLvlLbl val="0"/>
      </c:catAx>
      <c:valAx>
        <c:axId val="82488665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824876575"/>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legend>
    <c:plotVisOnly val="1"/>
    <c:dispBlanksAs val="gap"/>
    <c:showDLblsOverMax val="0"/>
  </c:chart>
  <c:spPr>
    <a:blipFill>
      <a:blip xmlns:r="http://schemas.openxmlformats.org/officeDocument/2006/relationships" r:embed="rId3"/>
      <a:tile tx="0" ty="0" sx="100000" sy="100000" flip="none" algn="tl"/>
    </a:blipFill>
    <a:ln w="9525" cap="flat" cmpd="sng" algn="ctr">
      <a:solidFill>
        <a:schemeClr val="dk1">
          <a:lumMod val="25000"/>
          <a:lumOff val="75000"/>
        </a:schemeClr>
      </a:solid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plotArea>
      <cx:plotAreaRegion>
        <cx:series layoutId="clusteredColumn" uniqueId="{872A8901-7411-4CCC-BD18-C7BE6D279DE5}">
          <cx:tx>
            <cx:txData>
              <cx:f>_xlchart.v1.4</cx:f>
              <cx:v>Total_Sales</cx:v>
            </cx:txData>
          </cx:tx>
          <cx:dataId val="0"/>
          <cx:layoutPr>
            <cx:aggregation/>
          </cx:layoutPr>
          <cx:axisId val="1"/>
        </cx:series>
        <cx:series layoutId="paretoLine" ownerIdx="0" uniqueId="{B2AA9C2F-4E34-48DC-ADFF-F49033B2D48D}">
          <cx:axisId val="2"/>
        </cx:series>
      </cx:plotAreaRegion>
      <cx:axis id="0">
        <cx:catScaling gapWidth="0"/>
        <cx:tickLabels/>
      </cx:axis>
      <cx:axis id="1">
        <cx:valScaling/>
        <cx:majorGridlines/>
        <cx:tickLabels/>
      </cx:axis>
      <cx:axis id="2">
        <cx:valScaling max="1" min="0"/>
        <cx:units unit="percentage"/>
        <cx:tickLabels/>
      </cx:axis>
    </cx:plotArea>
  </cx:chart>
  <cx: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Revenue By sub_Catogery</cx:v>
        </cx:txData>
      </cx:tx>
      <cx:spPr>
        <a:solidFill>
          <a:schemeClr val="tx1">
            <a:lumMod val="85000"/>
            <a:lumOff val="15000"/>
          </a:schemeClr>
        </a:solidFill>
      </cx:spPr>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Revenue By sub_Catogery</a:t>
          </a:r>
        </a:p>
      </cx:txPr>
    </cx:title>
    <cx:plotArea>
      <cx:plotAreaRegion>
        <cx:series layoutId="funnel" uniqueId="{02048D0F-25A8-4824-95CF-BECC00D7B220}">
          <cx:tx>
            <cx:txData>
              <cx:f>_xlchart.v2.1</cx:f>
              <cx:v>Sum of Total Sales</cx:v>
            </cx:txData>
          </cx:tx>
          <cx: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cx:spPr>
          <cx:data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title pos="t" align="ctr" overlay="0"/>
    <cx:plotArea>
      <cx:plotAreaRegion>
        <cx:series layoutId="treemap" uniqueId="{7274792B-0953-4A4E-BEB9-CB9A2631D8A7}">
          <cx:tx>
            <cx:txData>
              <cx:f>_xlchart.v1.7</cx:f>
              <cx:v>Sum of Total Sales</cx:v>
            </cx:txData>
          </cx:tx>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_xlchart.v1.12</cx:f>
      </cx:strDim>
      <cx:numDim type="val">
        <cx:f>_xlchart.v1.14</cx:f>
      </cx:numDim>
    </cx:data>
  </cx:chartData>
  <cx:chart>
    <cx:title pos="t" align="ctr" overlay="0">
      <cx:tx>
        <cx:txData>
          <cx:v>Revenue By Category</cx:v>
        </cx:txData>
      </cx:tx>
      <cx:spPr>
        <a:solidFill>
          <a:schemeClr val="tx1">
            <a:lumMod val="85000"/>
            <a:lumOff val="15000"/>
          </a:schemeClr>
        </a:solidFill>
      </cx:spPr>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Revenue By Category</a:t>
          </a:r>
        </a:p>
      </cx:txPr>
    </cx:title>
    <cx:plotArea>
      <cx:plotAreaRegion>
        <cx:series layoutId="clusteredColumn" uniqueId="{872A8901-7411-4CCC-BD18-C7BE6D279DE5}">
          <cx:tx>
            <cx:txData>
              <cx:f>_xlchart.v1.13</cx:f>
              <cx:v>Total_Sales</cx:v>
            </cx:txData>
          </cx:tx>
          <cx:dataId val="0"/>
          <cx:layoutPr>
            <cx:aggregation/>
          </cx:layoutPr>
          <cx:axisId val="1"/>
        </cx:series>
        <cx:series layoutId="paretoLine" ownerIdx="0" uniqueId="{B2AA9C2F-4E34-48DC-ADFF-F49033B2D48D}">
          <cx:axisId val="2"/>
        </cx:series>
      </cx:plotAreaRegion>
      <cx:axis id="0">
        <cx:catScaling gapWidth="0"/>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axis id="1">
        <cx:valScaling/>
        <cx:units unit="millions">
          <cx:unitsLabel/>
        </cx:units>
        <cx:majorGridlines/>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axis id="2">
        <cx:valScaling max="1" min="0"/>
        <cx:units unit="percentage"/>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plotArea>
  </cx:chart>
  <cx: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_xlchart.v2.9</cx:f>
      </cx:strDim>
      <cx:numDim type="val">
        <cx:f>_xlchart.v2.11</cx:f>
      </cx:numDim>
    </cx:data>
  </cx:chartData>
  <cx:chart>
    <cx:title pos="t" align="ctr" overlay="0">
      <cx:tx>
        <cx:txData>
          <cx:v>Revenue By sub_Catogery</cx:v>
        </cx:txData>
      </cx:tx>
      <cx:spPr>
        <a:solidFill>
          <a:schemeClr val="tx1">
            <a:lumMod val="85000"/>
            <a:lumOff val="15000"/>
          </a:schemeClr>
        </a:solidFill>
      </cx:spPr>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Revenue By sub_Catogery</a:t>
          </a:r>
        </a:p>
      </cx:txPr>
    </cx:title>
    <cx:plotArea>
      <cx:plotAreaRegion>
        <cx:plotSurface>
          <cx: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2700000" scaled="1"/>
              <a:tileRect/>
            </a:gradFill>
          </cx:spPr>
        </cx:plotSurface>
        <cx:series layoutId="funnel" uniqueId="{02048D0F-25A8-4824-95CF-BECC00D7B220}">
          <cx:tx>
            <cx:txData>
              <cx:f>_xlchart.v2.10</cx:f>
              <cx:v>Sum of Total Sales</cx:v>
            </cx:txData>
          </cx:tx>
          <cx: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cx:spPr>
          <cx:data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50" b="1"/>
            </a:pPr>
            <a:endParaRPr lang="en-US" sz="1050" b="1" i="0" u="none" strike="noStrike" baseline="0">
              <a:solidFill>
                <a:sysClr val="windowText" lastClr="000000">
                  <a:lumMod val="65000"/>
                  <a:lumOff val="35000"/>
                </a:sysClr>
              </a:solidFill>
              <a:latin typeface="Calibri" panose="020F0502020204030204"/>
            </a:endParaRPr>
          </a:p>
        </cx:txPr>
      </cx:axis>
    </cx:plotArea>
  </cx:chart>
  <cx:spP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_xlchart.v1.15</cx:f>
      </cx:strDim>
      <cx:numDim type="size">
        <cx:f>_xlchart.v1.17</cx:f>
      </cx:numDim>
    </cx:data>
  </cx:chartData>
  <cx:chart>
    <cx:title pos="t" align="ctr" overlay="0">
      <cx:tx>
        <cx:txData>
          <cx:v>Top Customer</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Top Customer</a:t>
          </a:r>
        </a:p>
      </cx:txPr>
    </cx:title>
    <cx:plotArea>
      <cx:plotAreaRegion>
        <cx:series layoutId="treemap" uniqueId="{7274792B-0953-4A4E-BEB9-CB9A2631D8A7}">
          <cx:tx>
            <cx:txData>
              <cx:f>_xlchart.v1.16</cx:f>
              <cx:v>Sum of Total Sales</cx:v>
            </cx:txData>
          </cx:tx>
          <cx:dataLabels pos="inEnd">
            <cx:visibility seriesName="0" categoryName="1" value="0"/>
          </cx:dataLabels>
          <cx:dataId val="0"/>
          <cx:layoutPr>
            <cx:parentLabelLayout val="overlapping"/>
          </cx:layoutPr>
        </cx:series>
      </cx:plotAreaRegion>
    </cx:plotArea>
  </cx:chart>
  <cx:spPr>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microsoft.com/office/2014/relationships/chartEx" Target="../charts/chartEx2.xml"/><Relationship Id="rId7" Type="http://schemas.openxmlformats.org/officeDocument/2006/relationships/chart" Target="../charts/chart5.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10" Type="http://schemas.openxmlformats.org/officeDocument/2006/relationships/chart" Target="../charts/chart7.xml"/><Relationship Id="rId4" Type="http://schemas.openxmlformats.org/officeDocument/2006/relationships/chart" Target="../charts/chart2.xml"/><Relationship Id="rId9" Type="http://schemas.microsoft.com/office/2014/relationships/chartEx" Target="../charts/chartEx3.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microsoft.com/office/2014/relationships/chartEx" Target="../charts/chartEx6.xml"/><Relationship Id="rId3" Type="http://schemas.openxmlformats.org/officeDocument/2006/relationships/image" Target="../media/image3.png"/><Relationship Id="rId7" Type="http://schemas.openxmlformats.org/officeDocument/2006/relationships/chart" Target="../charts/chart8.xml"/><Relationship Id="rId12" Type="http://schemas.openxmlformats.org/officeDocument/2006/relationships/image" Target="../media/image6.svg"/><Relationship Id="rId2" Type="http://schemas.openxmlformats.org/officeDocument/2006/relationships/image" Target="../media/image2.svg"/><Relationship Id="rId16" Type="http://schemas.openxmlformats.org/officeDocument/2006/relationships/chart" Target="../charts/chart12.xml"/><Relationship Id="rId1" Type="http://schemas.openxmlformats.org/officeDocument/2006/relationships/image" Target="../media/image1.png"/><Relationship Id="rId6" Type="http://schemas.microsoft.com/office/2014/relationships/chartEx" Target="../charts/chartEx5.xml"/><Relationship Id="rId11" Type="http://schemas.openxmlformats.org/officeDocument/2006/relationships/image" Target="../media/image5.png"/><Relationship Id="rId5" Type="http://schemas.microsoft.com/office/2014/relationships/chartEx" Target="../charts/chartEx4.xml"/><Relationship Id="rId15" Type="http://schemas.openxmlformats.org/officeDocument/2006/relationships/image" Target="../media/image8.svg"/><Relationship Id="rId10" Type="http://schemas.openxmlformats.org/officeDocument/2006/relationships/chart" Target="../charts/chart11.xml"/><Relationship Id="rId4" Type="http://schemas.openxmlformats.org/officeDocument/2006/relationships/image" Target="../media/image4.svg"/><Relationship Id="rId9" Type="http://schemas.openxmlformats.org/officeDocument/2006/relationships/chart" Target="../charts/chart10.xml"/><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8</xdr:col>
      <xdr:colOff>559174</xdr:colOff>
      <xdr:row>0</xdr:row>
      <xdr:rowOff>0</xdr:rowOff>
    </xdr:from>
    <xdr:to>
      <xdr:col>11</xdr:col>
      <xdr:colOff>186020</xdr:colOff>
      <xdr:row>12</xdr:row>
      <xdr:rowOff>144556</xdr:rowOff>
    </xdr:to>
    <xdr:graphicFrame macro="">
      <xdr:nvGraphicFramePr>
        <xdr:cNvPr id="4" name="Chart 3">
          <a:extLst>
            <a:ext uri="{FF2B5EF4-FFF2-40B4-BE49-F238E27FC236}">
              <a16:creationId xmlns:a16="http://schemas.microsoft.com/office/drawing/2014/main" id="{4458644B-DDBC-ED90-F002-A7D034ED33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478172</xdr:colOff>
      <xdr:row>11</xdr:row>
      <xdr:rowOff>18091</xdr:rowOff>
    </xdr:from>
    <xdr:to>
      <xdr:col>4</xdr:col>
      <xdr:colOff>970111</xdr:colOff>
      <xdr:row>23</xdr:row>
      <xdr:rowOff>170329</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97FCEFB-B40D-3156-989B-B740D775522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735472" y="2029771"/>
              <a:ext cx="4515299" cy="234679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1120589</xdr:colOff>
      <xdr:row>12</xdr:row>
      <xdr:rowOff>79562</xdr:rowOff>
    </xdr:from>
    <xdr:to>
      <xdr:col>8</xdr:col>
      <xdr:colOff>616323</xdr:colOff>
      <xdr:row>26</xdr:row>
      <xdr:rowOff>155762</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FA164961-CFF3-F9ED-6C68-17A263A9755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401249" y="2274122"/>
              <a:ext cx="3496234" cy="26365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12</xdr:col>
      <xdr:colOff>95811</xdr:colOff>
      <xdr:row>5</xdr:row>
      <xdr:rowOff>161365</xdr:rowOff>
    </xdr:from>
    <xdr:to>
      <xdr:col>14</xdr:col>
      <xdr:colOff>108740</xdr:colOff>
      <xdr:row>10</xdr:row>
      <xdr:rowOff>165847</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2B4B3DB6-6BA2-E8B9-E7B0-8839E22FB71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847670" y="1057836"/>
              <a:ext cx="1868623" cy="9009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235884</xdr:colOff>
      <xdr:row>12</xdr:row>
      <xdr:rowOff>152401</xdr:rowOff>
    </xdr:from>
    <xdr:to>
      <xdr:col>14</xdr:col>
      <xdr:colOff>255007</xdr:colOff>
      <xdr:row>26</xdr:row>
      <xdr:rowOff>9526</xdr:rowOff>
    </xdr:to>
    <mc:AlternateContent xmlns:mc="http://schemas.openxmlformats.org/markup-compatibility/2006" xmlns:a14="http://schemas.microsoft.com/office/drawing/2010/main">
      <mc:Choice Requires="a14">
        <xdr:graphicFrame macro="">
          <xdr:nvGraphicFramePr>
            <xdr:cNvPr id="6" name="Country">
              <a:extLst>
                <a:ext uri="{FF2B5EF4-FFF2-40B4-BE49-F238E27FC236}">
                  <a16:creationId xmlns:a16="http://schemas.microsoft.com/office/drawing/2014/main" id="{A15DDF5A-5D04-15C2-9F68-052ED64707C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3987743" y="2303930"/>
              <a:ext cx="1874817" cy="23672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784412</xdr:colOff>
      <xdr:row>6</xdr:row>
      <xdr:rowOff>12326</xdr:rowOff>
    </xdr:from>
    <xdr:to>
      <xdr:col>19</xdr:col>
      <xdr:colOff>661147</xdr:colOff>
      <xdr:row>20</xdr:row>
      <xdr:rowOff>88526</xdr:rowOff>
    </xdr:to>
    <xdr:graphicFrame macro="">
      <xdr:nvGraphicFramePr>
        <xdr:cNvPr id="7" name="Chart 6">
          <a:extLst>
            <a:ext uri="{FF2B5EF4-FFF2-40B4-BE49-F238E27FC236}">
              <a16:creationId xmlns:a16="http://schemas.microsoft.com/office/drawing/2014/main" id="{64A81CBD-DE15-6A3A-2D3A-BDD1694E41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291353</xdr:colOff>
      <xdr:row>29</xdr:row>
      <xdr:rowOff>169208</xdr:rowOff>
    </xdr:from>
    <xdr:to>
      <xdr:col>1</xdr:col>
      <xdr:colOff>930089</xdr:colOff>
      <xdr:row>44</xdr:row>
      <xdr:rowOff>54908</xdr:rowOff>
    </xdr:to>
    <xdr:graphicFrame macro="">
      <xdr:nvGraphicFramePr>
        <xdr:cNvPr id="8" name="Chart 7">
          <a:extLst>
            <a:ext uri="{FF2B5EF4-FFF2-40B4-BE49-F238E27FC236}">
              <a16:creationId xmlns:a16="http://schemas.microsoft.com/office/drawing/2014/main" id="{43C00300-53A4-30AD-9ACA-053D76C362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784412</xdr:colOff>
      <xdr:row>29</xdr:row>
      <xdr:rowOff>135591</xdr:rowOff>
    </xdr:from>
    <xdr:to>
      <xdr:col>6</xdr:col>
      <xdr:colOff>168089</xdr:colOff>
      <xdr:row>44</xdr:row>
      <xdr:rowOff>21291</xdr:rowOff>
    </xdr:to>
    <xdr:graphicFrame macro="">
      <xdr:nvGraphicFramePr>
        <xdr:cNvPr id="9" name="Chart 8">
          <a:extLst>
            <a:ext uri="{FF2B5EF4-FFF2-40B4-BE49-F238E27FC236}">
              <a16:creationId xmlns:a16="http://schemas.microsoft.com/office/drawing/2014/main" id="{B8900FE4-BFD3-291B-C9C4-07E9028D48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697821</xdr:colOff>
      <xdr:row>26</xdr:row>
      <xdr:rowOff>73449</xdr:rowOff>
    </xdr:from>
    <xdr:to>
      <xdr:col>14</xdr:col>
      <xdr:colOff>845535</xdr:colOff>
      <xdr:row>40</xdr:row>
      <xdr:rowOff>149649</xdr:rowOff>
    </xdr:to>
    <xdr:graphicFrame macro="">
      <xdr:nvGraphicFramePr>
        <xdr:cNvPr id="10" name="Chart 9">
          <a:extLst>
            <a:ext uri="{FF2B5EF4-FFF2-40B4-BE49-F238E27FC236}">
              <a16:creationId xmlns:a16="http://schemas.microsoft.com/office/drawing/2014/main" id="{DBDEA7C7-2661-ED79-9024-D1BD39DD7F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289462</xdr:colOff>
      <xdr:row>42</xdr:row>
      <xdr:rowOff>96735</xdr:rowOff>
    </xdr:from>
    <xdr:to>
      <xdr:col>30</xdr:col>
      <xdr:colOff>566552</xdr:colOff>
      <xdr:row>56</xdr:row>
      <xdr:rowOff>172935</xdr:rowOff>
    </xdr:to>
    <xdr:graphicFrame macro="">
      <xdr:nvGraphicFramePr>
        <xdr:cNvPr id="11" name="Chart 10">
          <a:extLst>
            <a:ext uri="{FF2B5EF4-FFF2-40B4-BE49-F238E27FC236}">
              <a16:creationId xmlns:a16="http://schemas.microsoft.com/office/drawing/2014/main" id="{87286694-75E5-90C4-CC99-57FB2F9E43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926522</xdr:colOff>
      <xdr:row>43</xdr:row>
      <xdr:rowOff>100445</xdr:rowOff>
    </xdr:from>
    <xdr:to>
      <xdr:col>8</xdr:col>
      <xdr:colOff>1203613</xdr:colOff>
      <xdr:row>57</xdr:row>
      <xdr:rowOff>176645</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7B03CE30-13B7-4DEB-6DE4-7E4EDBC73E5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6207182" y="7964285"/>
              <a:ext cx="4201391" cy="26365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31</xdr:col>
      <xdr:colOff>1105890</xdr:colOff>
      <xdr:row>10</xdr:row>
      <xdr:rowOff>2721</xdr:rowOff>
    </xdr:from>
    <xdr:to>
      <xdr:col>33</xdr:col>
      <xdr:colOff>1425040</xdr:colOff>
      <xdr:row>24</xdr:row>
      <xdr:rowOff>78921</xdr:rowOff>
    </xdr:to>
    <xdr:graphicFrame macro="">
      <xdr:nvGraphicFramePr>
        <xdr:cNvPr id="15" name="Chart 14">
          <a:extLst>
            <a:ext uri="{FF2B5EF4-FFF2-40B4-BE49-F238E27FC236}">
              <a16:creationId xmlns:a16="http://schemas.microsoft.com/office/drawing/2014/main" id="{DABED59A-618C-9552-FA83-F9ADA28A19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414769</xdr:colOff>
      <xdr:row>0</xdr:row>
      <xdr:rowOff>145472</xdr:rowOff>
    </xdr:from>
    <xdr:to>
      <xdr:col>17</xdr:col>
      <xdr:colOff>381000</xdr:colOff>
      <xdr:row>4</xdr:row>
      <xdr:rowOff>78797</xdr:rowOff>
    </xdr:to>
    <xdr:sp macro="" textlink="">
      <xdr:nvSpPr>
        <xdr:cNvPr id="3" name="Rectangle: Rounded Corners 2">
          <a:extLst>
            <a:ext uri="{FF2B5EF4-FFF2-40B4-BE49-F238E27FC236}">
              <a16:creationId xmlns:a16="http://schemas.microsoft.com/office/drawing/2014/main" id="{F9902296-88A3-4E2B-0095-3C6036652C81}"/>
            </a:ext>
          </a:extLst>
        </xdr:cNvPr>
        <xdr:cNvSpPr/>
      </xdr:nvSpPr>
      <xdr:spPr>
        <a:xfrm>
          <a:off x="3445451" y="145472"/>
          <a:ext cx="7239867" cy="695325"/>
        </a:xfrm>
        <a:prstGeom prst="roundRect">
          <a:avLst/>
        </a:prstGeom>
        <a:solidFill>
          <a:srgbClr val="002060"/>
        </a:solidFill>
        <a:ln>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mn-lt"/>
              <a:ea typeface="+mn-ea"/>
              <a:cs typeface="+mn-cs"/>
            </a:rPr>
            <a:t>E-Commerce Sales Intelligence Dashboard (2023–2025)</a:t>
          </a:r>
          <a:endParaRPr lang="en-US" sz="48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endParaRPr>
        </a:p>
      </xdr:txBody>
    </xdr:sp>
    <xdr:clientData/>
  </xdr:twoCellAnchor>
  <xdr:twoCellAnchor editAs="oneCell">
    <xdr:from>
      <xdr:col>3</xdr:col>
      <xdr:colOff>465859</xdr:colOff>
      <xdr:row>0</xdr:row>
      <xdr:rowOff>42059</xdr:rowOff>
    </xdr:from>
    <xdr:to>
      <xdr:col>5</xdr:col>
      <xdr:colOff>420633</xdr:colOff>
      <xdr:row>4</xdr:row>
      <xdr:rowOff>184934</xdr:rowOff>
    </xdr:to>
    <xdr:pic>
      <xdr:nvPicPr>
        <xdr:cNvPr id="5" name="Graphic 4" descr="Bar graph with upward trend">
          <a:extLst>
            <a:ext uri="{FF2B5EF4-FFF2-40B4-BE49-F238E27FC236}">
              <a16:creationId xmlns:a16="http://schemas.microsoft.com/office/drawing/2014/main" id="{1BBB279F-4238-0945-1962-8C55083C2BD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02823" y="42059"/>
          <a:ext cx="1179417" cy="904875"/>
        </a:xfrm>
        <a:prstGeom prst="rect">
          <a:avLst/>
        </a:prstGeom>
      </xdr:spPr>
    </xdr:pic>
    <xdr:clientData/>
  </xdr:twoCellAnchor>
  <xdr:twoCellAnchor editAs="oneCell">
    <xdr:from>
      <xdr:col>17</xdr:col>
      <xdr:colOff>382928</xdr:colOff>
      <xdr:row>0</xdr:row>
      <xdr:rowOff>69272</xdr:rowOff>
    </xdr:from>
    <xdr:to>
      <xdr:col>19</xdr:col>
      <xdr:colOff>337703</xdr:colOff>
      <xdr:row>5</xdr:row>
      <xdr:rowOff>31171</xdr:rowOff>
    </xdr:to>
    <xdr:pic>
      <xdr:nvPicPr>
        <xdr:cNvPr id="9" name="Graphic 8" descr="Bar graph with upward trend RTL">
          <a:extLst>
            <a:ext uri="{FF2B5EF4-FFF2-40B4-BE49-F238E27FC236}">
              <a16:creationId xmlns:a16="http://schemas.microsoft.com/office/drawing/2014/main" id="{490DD9D3-D2AF-1166-C5B8-A47179E207C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687246" y="69272"/>
          <a:ext cx="1167048" cy="914399"/>
        </a:xfrm>
        <a:prstGeom prst="rect">
          <a:avLst/>
        </a:prstGeom>
      </xdr:spPr>
    </xdr:pic>
    <xdr:clientData/>
  </xdr:twoCellAnchor>
  <xdr:twoCellAnchor>
    <xdr:from>
      <xdr:col>0</xdr:col>
      <xdr:colOff>74838</xdr:colOff>
      <xdr:row>0</xdr:row>
      <xdr:rowOff>0</xdr:rowOff>
    </xdr:from>
    <xdr:to>
      <xdr:col>3</xdr:col>
      <xdr:colOff>390896</xdr:colOff>
      <xdr:row>6</xdr:row>
      <xdr:rowOff>28575</xdr:rowOff>
    </xdr:to>
    <xdr:sp macro="" textlink="pivot!A7">
      <xdr:nvSpPr>
        <xdr:cNvPr id="10" name="Scroll: Horizontal 9">
          <a:extLst>
            <a:ext uri="{FF2B5EF4-FFF2-40B4-BE49-F238E27FC236}">
              <a16:creationId xmlns:a16="http://schemas.microsoft.com/office/drawing/2014/main" id="{925CB282-11BF-2524-DAB0-EDBAB36FAD3D}"/>
            </a:ext>
          </a:extLst>
        </xdr:cNvPr>
        <xdr:cNvSpPr/>
      </xdr:nvSpPr>
      <xdr:spPr>
        <a:xfrm>
          <a:off x="74838" y="0"/>
          <a:ext cx="2153022" cy="1171575"/>
        </a:xfrm>
        <a:prstGeom prst="horizontalScroll">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indent="0" algn="ctr"/>
          <a:r>
            <a:rPr lang="en-US" sz="2000" b="1" i="0" u="none" strike="noStrike" cap="none" spc="0">
              <a:ln w="13462">
                <a:solidFill>
                  <a:schemeClr val="tx1"/>
                </a:solidFill>
                <a:prstDash val="solid"/>
              </a:ln>
              <a:solidFill>
                <a:srgbClr val="000000"/>
              </a:solidFill>
              <a:effectLst>
                <a:outerShdw dist="38100" dir="2700000" algn="bl" rotWithShape="0">
                  <a:schemeClr val="accent5"/>
                </a:outerShdw>
              </a:effectLst>
              <a:latin typeface="Calibri"/>
              <a:ea typeface="Calibri"/>
              <a:cs typeface="Calibri"/>
            </a:rPr>
            <a:t>Total Sales</a:t>
          </a:r>
        </a:p>
        <a:p>
          <a:pPr marL="0" indent="0" algn="ctr"/>
          <a:fld id="{CCBF142D-E2BD-4BEA-9201-38C3CE982660}" type="TxLink">
            <a:rPr lang="en-US" sz="2000" b="1" i="0" u="none" strike="noStrike" cap="none" spc="0">
              <a:ln w="13462">
                <a:solidFill>
                  <a:schemeClr val="tx1"/>
                </a:solidFill>
                <a:prstDash val="solid"/>
              </a:ln>
              <a:solidFill>
                <a:srgbClr val="000000"/>
              </a:solidFill>
              <a:effectLst>
                <a:outerShdw dist="38100" dir="2700000" algn="bl" rotWithShape="0">
                  <a:schemeClr val="accent5"/>
                </a:outerShdw>
              </a:effectLst>
              <a:latin typeface="Calibri"/>
              <a:ea typeface="Calibri"/>
              <a:cs typeface="Calibri"/>
            </a:rPr>
            <a:pPr marL="0" indent="0" algn="ctr"/>
            <a:t>$2,527,188,051,956</a:t>
          </a:fld>
          <a:endParaRPr lang="en-US" sz="2000" b="1" i="0" u="none" strike="noStrike" cap="none" spc="0">
            <a:ln w="13462">
              <a:solidFill>
                <a:schemeClr val="tx1"/>
              </a:solidFill>
              <a:prstDash val="solid"/>
            </a:ln>
            <a:solidFill>
              <a:srgbClr val="000000"/>
            </a:solidFill>
            <a:effectLst>
              <a:outerShdw dist="38100" dir="2700000" algn="bl" rotWithShape="0">
                <a:schemeClr val="accent5"/>
              </a:outerShdw>
            </a:effectLst>
            <a:latin typeface="Calibri"/>
            <a:ea typeface="Calibri"/>
            <a:cs typeface="Calibri"/>
          </a:endParaRPr>
        </a:p>
      </xdr:txBody>
    </xdr:sp>
    <xdr:clientData/>
  </xdr:twoCellAnchor>
  <xdr:twoCellAnchor>
    <xdr:from>
      <xdr:col>0</xdr:col>
      <xdr:colOff>95250</xdr:colOff>
      <xdr:row>12</xdr:row>
      <xdr:rowOff>54428</xdr:rowOff>
    </xdr:from>
    <xdr:to>
      <xdr:col>3</xdr:col>
      <xdr:colOff>326572</xdr:colOff>
      <xdr:row>18</xdr:row>
      <xdr:rowOff>92528</xdr:rowOff>
    </xdr:to>
    <xdr:sp macro="" textlink="pivot!O4">
      <xdr:nvSpPr>
        <xdr:cNvPr id="11" name="Scroll: Horizontal 10">
          <a:extLst>
            <a:ext uri="{FF2B5EF4-FFF2-40B4-BE49-F238E27FC236}">
              <a16:creationId xmlns:a16="http://schemas.microsoft.com/office/drawing/2014/main" id="{04CA4AAC-80BF-1B92-9205-7B6F9CAC67EB}"/>
            </a:ext>
          </a:extLst>
        </xdr:cNvPr>
        <xdr:cNvSpPr/>
      </xdr:nvSpPr>
      <xdr:spPr>
        <a:xfrm>
          <a:off x="95250" y="2278644"/>
          <a:ext cx="2115727" cy="1150208"/>
        </a:xfrm>
        <a:prstGeom prst="horizontalScroll">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US" sz="1400" b="0" i="0" u="none" strike="noStrike" cap="none" spc="0">
              <a:ln w="13462">
                <a:solidFill>
                  <a:schemeClr val="tx1"/>
                </a:solidFill>
                <a:prstDash val="solid"/>
              </a:ln>
              <a:solidFill>
                <a:srgbClr val="000000"/>
              </a:solidFill>
              <a:effectLst>
                <a:outerShdw dist="38100" dir="2700000" algn="bl" rotWithShape="0">
                  <a:schemeClr val="accent5"/>
                </a:outerShdw>
              </a:effectLst>
              <a:latin typeface="Calibri"/>
              <a:ea typeface="Calibri"/>
              <a:cs typeface="Calibri"/>
            </a:rPr>
            <a:t>Average_Customer Age</a:t>
          </a:r>
          <a:endParaRPr lang="en-US" sz="2000" b="0" i="0" u="none" strike="noStrike" cap="none" spc="0">
            <a:ln w="13462">
              <a:solidFill>
                <a:schemeClr val="tx1"/>
              </a:solidFill>
              <a:prstDash val="solid"/>
            </a:ln>
            <a:solidFill>
              <a:srgbClr val="000000"/>
            </a:solidFill>
            <a:effectLst>
              <a:outerShdw dist="38100" dir="2700000" algn="bl" rotWithShape="0">
                <a:schemeClr val="accent5"/>
              </a:outerShdw>
            </a:effectLst>
            <a:latin typeface="Calibri"/>
            <a:ea typeface="Calibri"/>
            <a:cs typeface="Calibri"/>
          </a:endParaRPr>
        </a:p>
        <a:p>
          <a:pPr algn="ctr"/>
          <a:fld id="{29229C28-B1FD-4996-9A07-B1DA0F3105D5}" type="TxLink">
            <a:rPr lang="en-US" sz="2000" b="0" i="0" u="none" strike="noStrike" cap="none" spc="0">
              <a:ln w="13462">
                <a:solidFill>
                  <a:schemeClr val="tx1"/>
                </a:solidFill>
                <a:prstDash val="solid"/>
              </a:ln>
              <a:solidFill>
                <a:srgbClr val="000000"/>
              </a:solidFill>
              <a:effectLst>
                <a:outerShdw dist="38100" dir="2700000" algn="bl" rotWithShape="0">
                  <a:schemeClr val="accent5"/>
                </a:outerShdw>
              </a:effectLst>
              <a:latin typeface="Calibri"/>
              <a:ea typeface="Calibri"/>
              <a:cs typeface="Calibri"/>
            </a:rPr>
            <a:pPr algn="ctr"/>
            <a:t>43</a:t>
          </a:fld>
          <a:endParaRPr lang="en-US" sz="1800">
            <a:solidFill>
              <a:schemeClr val="tx2">
                <a:lumMod val="50000"/>
              </a:schemeClr>
            </a:solidFill>
          </a:endParaRPr>
        </a:p>
      </xdr:txBody>
    </xdr:sp>
    <xdr:clientData/>
  </xdr:twoCellAnchor>
  <xdr:twoCellAnchor>
    <xdr:from>
      <xdr:col>0</xdr:col>
      <xdr:colOff>85725</xdr:colOff>
      <xdr:row>6</xdr:row>
      <xdr:rowOff>9525</xdr:rowOff>
    </xdr:from>
    <xdr:to>
      <xdr:col>3</xdr:col>
      <xdr:colOff>381000</xdr:colOff>
      <xdr:row>12</xdr:row>
      <xdr:rowOff>47625</xdr:rowOff>
    </xdr:to>
    <xdr:sp macro="" textlink="pivot!C24">
      <xdr:nvSpPr>
        <xdr:cNvPr id="12" name="Scroll: Horizontal 11">
          <a:extLst>
            <a:ext uri="{FF2B5EF4-FFF2-40B4-BE49-F238E27FC236}">
              <a16:creationId xmlns:a16="http://schemas.microsoft.com/office/drawing/2014/main" id="{D61C0172-3765-7AA8-7EBB-78BD399FD0DF}"/>
            </a:ext>
          </a:extLst>
        </xdr:cNvPr>
        <xdr:cNvSpPr/>
      </xdr:nvSpPr>
      <xdr:spPr>
        <a:xfrm>
          <a:off x="85725" y="1152525"/>
          <a:ext cx="2113684" cy="1181100"/>
        </a:xfrm>
        <a:prstGeom prst="horizontalScroll">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US" sz="1800" b="0" i="0" u="none" strike="noStrike" cap="none" spc="0">
              <a:ln w="13462">
                <a:solidFill>
                  <a:schemeClr val="tx1"/>
                </a:solidFill>
                <a:prstDash val="solid"/>
              </a:ln>
              <a:solidFill>
                <a:srgbClr val="000000"/>
              </a:solidFill>
              <a:effectLst>
                <a:outerShdw dist="38100" dir="2700000" algn="bl" rotWithShape="0">
                  <a:schemeClr val="accent5"/>
                </a:outerShdw>
              </a:effectLst>
              <a:latin typeface="Calibri"/>
              <a:ea typeface="Calibri"/>
              <a:cs typeface="Calibri"/>
            </a:rPr>
            <a:t>Total_Orders</a:t>
          </a:r>
        </a:p>
        <a:p>
          <a:pPr algn="ctr"/>
          <a:fld id="{895BA0C4-D911-4BA4-BCE8-D38CE4B5067B}" type="TxLink">
            <a:rPr lang="en-US" sz="1800" b="0" i="0" u="none" strike="noStrike" cap="none" spc="0">
              <a:ln w="13462">
                <a:solidFill>
                  <a:schemeClr val="tx1"/>
                </a:solidFill>
                <a:prstDash val="solid"/>
              </a:ln>
              <a:solidFill>
                <a:srgbClr val="000000"/>
              </a:solidFill>
              <a:effectLst>
                <a:outerShdw dist="38100" dir="2700000" algn="bl" rotWithShape="0">
                  <a:schemeClr val="accent5"/>
                </a:outerShdw>
              </a:effectLst>
              <a:latin typeface="Calibri"/>
              <a:ea typeface="Calibri"/>
              <a:cs typeface="Calibri"/>
            </a:rPr>
            <a:pPr algn="ctr"/>
            <a:t>2000</a:t>
          </a:fld>
          <a:endParaRPr lang="en-US" sz="1800">
            <a:solidFill>
              <a:schemeClr val="tx2">
                <a:lumMod val="50000"/>
              </a:schemeClr>
            </a:solidFill>
          </a:endParaRPr>
        </a:p>
      </xdr:txBody>
    </xdr:sp>
    <xdr:clientData/>
  </xdr:twoCellAnchor>
  <xdr:twoCellAnchor>
    <xdr:from>
      <xdr:col>3</xdr:col>
      <xdr:colOff>609599</xdr:colOff>
      <xdr:row>5</xdr:row>
      <xdr:rowOff>57147</xdr:rowOff>
    </xdr:from>
    <xdr:to>
      <xdr:col>7</xdr:col>
      <xdr:colOff>457199</xdr:colOff>
      <xdr:row>13</xdr:row>
      <xdr:rowOff>66675</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4301FF5D-9E11-4662-A9D2-0F975A7815D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2484119" y="971547"/>
              <a:ext cx="2346960" cy="147256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0</xdr:colOff>
      <xdr:row>5</xdr:row>
      <xdr:rowOff>47626</xdr:rowOff>
    </xdr:from>
    <xdr:to>
      <xdr:col>12</xdr:col>
      <xdr:colOff>285750</xdr:colOff>
      <xdr:row>18</xdr:row>
      <xdr:rowOff>95250</xdr:rowOff>
    </xdr:to>
    <mc:AlternateContent xmlns:mc="http://schemas.openxmlformats.org/markup-compatibility/2006">
      <mc:Choice xmlns:cx2="http://schemas.microsoft.com/office/drawing/2015/10/21/chartex" Requires="cx2">
        <xdr:graphicFrame macro="">
          <xdr:nvGraphicFramePr>
            <xdr:cNvPr id="14" name="Chart 13">
              <a:extLst>
                <a:ext uri="{FF2B5EF4-FFF2-40B4-BE49-F238E27FC236}">
                  <a16:creationId xmlns:a16="http://schemas.microsoft.com/office/drawing/2014/main" id="{53CEA2AC-921B-4BB5-ADEE-C6E29D8B333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998720" y="962026"/>
              <a:ext cx="2785110" cy="242506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4</xdr:col>
      <xdr:colOff>9524</xdr:colOff>
      <xdr:row>13</xdr:row>
      <xdr:rowOff>152400</xdr:rowOff>
    </xdr:from>
    <xdr:to>
      <xdr:col>7</xdr:col>
      <xdr:colOff>476249</xdr:colOff>
      <xdr:row>18</xdr:row>
      <xdr:rowOff>156882</xdr:rowOff>
    </xdr:to>
    <mc:AlternateContent xmlns:mc="http://schemas.openxmlformats.org/markup-compatibility/2006" xmlns:a14="http://schemas.microsoft.com/office/drawing/2010/main">
      <mc:Choice Requires="a14">
        <xdr:graphicFrame macro="">
          <xdr:nvGraphicFramePr>
            <xdr:cNvPr id="15" name="Gender 1">
              <a:extLst>
                <a:ext uri="{FF2B5EF4-FFF2-40B4-BE49-F238E27FC236}">
                  <a16:creationId xmlns:a16="http://schemas.microsoft.com/office/drawing/2014/main" id="{A6BCC13B-92BC-49A7-8CEA-7552A7000604}"/>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486024" y="2628900"/>
              <a:ext cx="2324100" cy="9569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329046</xdr:colOff>
      <xdr:row>0</xdr:row>
      <xdr:rowOff>103909</xdr:rowOff>
    </xdr:from>
    <xdr:to>
      <xdr:col>29</xdr:col>
      <xdr:colOff>155863</xdr:colOff>
      <xdr:row>51</xdr:row>
      <xdr:rowOff>122464</xdr:rowOff>
    </xdr:to>
    <mc:AlternateContent xmlns:mc="http://schemas.openxmlformats.org/markup-compatibility/2006" xmlns:a14="http://schemas.microsoft.com/office/drawing/2010/main">
      <mc:Choice Requires="a14">
        <xdr:graphicFrame macro="">
          <xdr:nvGraphicFramePr>
            <xdr:cNvPr id="16" name="Country 1">
              <a:extLst>
                <a:ext uri="{FF2B5EF4-FFF2-40B4-BE49-F238E27FC236}">
                  <a16:creationId xmlns:a16="http://schemas.microsoft.com/office/drawing/2014/main" id="{C667255A-388E-490F-B8AA-4D94D00E96FA}"/>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2092421" y="103909"/>
              <a:ext cx="6018067" cy="97340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381000</xdr:colOff>
      <xdr:row>5</xdr:row>
      <xdr:rowOff>57150</xdr:rowOff>
    </xdr:from>
    <xdr:to>
      <xdr:col>19</xdr:col>
      <xdr:colOff>247650</xdr:colOff>
      <xdr:row>18</xdr:row>
      <xdr:rowOff>95250</xdr:rowOff>
    </xdr:to>
    <xdr:graphicFrame macro="">
      <xdr:nvGraphicFramePr>
        <xdr:cNvPr id="17" name="Chart 16">
          <a:extLst>
            <a:ext uri="{FF2B5EF4-FFF2-40B4-BE49-F238E27FC236}">
              <a16:creationId xmlns:a16="http://schemas.microsoft.com/office/drawing/2014/main" id="{5D02C8F6-515F-4088-BE13-49B4FA5E44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123265</xdr:colOff>
      <xdr:row>18</xdr:row>
      <xdr:rowOff>176893</xdr:rowOff>
    </xdr:from>
    <xdr:to>
      <xdr:col>5</xdr:col>
      <xdr:colOff>582706</xdr:colOff>
      <xdr:row>35</xdr:row>
      <xdr:rowOff>44824</xdr:rowOff>
    </xdr:to>
    <xdr:graphicFrame macro="">
      <xdr:nvGraphicFramePr>
        <xdr:cNvPr id="18" name="Chart 17">
          <a:extLst>
            <a:ext uri="{FF2B5EF4-FFF2-40B4-BE49-F238E27FC236}">
              <a16:creationId xmlns:a16="http://schemas.microsoft.com/office/drawing/2014/main" id="{934337F3-EF73-4DC2-9698-51BF30B1BD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537883</xdr:colOff>
      <xdr:row>19</xdr:row>
      <xdr:rowOff>5603</xdr:rowOff>
    </xdr:from>
    <xdr:to>
      <xdr:col>19</xdr:col>
      <xdr:colOff>240927</xdr:colOff>
      <xdr:row>35</xdr:row>
      <xdr:rowOff>1</xdr:rowOff>
    </xdr:to>
    <xdr:graphicFrame macro="">
      <xdr:nvGraphicFramePr>
        <xdr:cNvPr id="19" name="Chart 18">
          <a:extLst>
            <a:ext uri="{FF2B5EF4-FFF2-40B4-BE49-F238E27FC236}">
              <a16:creationId xmlns:a16="http://schemas.microsoft.com/office/drawing/2014/main" id="{3BA8A6DF-64B9-4817-A802-A4EF0B675C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122464</xdr:colOff>
      <xdr:row>36</xdr:row>
      <xdr:rowOff>10407</xdr:rowOff>
    </xdr:from>
    <xdr:to>
      <xdr:col>19</xdr:col>
      <xdr:colOff>242526</xdr:colOff>
      <xdr:row>51</xdr:row>
      <xdr:rowOff>68037</xdr:rowOff>
    </xdr:to>
    <xdr:graphicFrame macro="">
      <xdr:nvGraphicFramePr>
        <xdr:cNvPr id="20" name="Chart 19">
          <a:extLst>
            <a:ext uri="{FF2B5EF4-FFF2-40B4-BE49-F238E27FC236}">
              <a16:creationId xmlns:a16="http://schemas.microsoft.com/office/drawing/2014/main" id="{ABE41AF4-D13E-447D-928E-DC50352FC5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9</xdr:col>
      <xdr:colOff>30926</xdr:colOff>
      <xdr:row>40</xdr:row>
      <xdr:rowOff>97725</xdr:rowOff>
    </xdr:from>
    <xdr:to>
      <xdr:col>11</xdr:col>
      <xdr:colOff>207818</xdr:colOff>
      <xdr:row>47</xdr:row>
      <xdr:rowOff>165760</xdr:rowOff>
    </xdr:to>
    <xdr:pic>
      <xdr:nvPicPr>
        <xdr:cNvPr id="25" name="Graphic 24" descr="Bullseye">
          <a:extLst>
            <a:ext uri="{FF2B5EF4-FFF2-40B4-BE49-F238E27FC236}">
              <a16:creationId xmlns:a16="http://schemas.microsoft.com/office/drawing/2014/main" id="{DE6A829C-D0D5-30AF-6A03-262A6ADC637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486153" y="7717725"/>
          <a:ext cx="1389165" cy="1401535"/>
        </a:xfrm>
        <a:prstGeom prst="rect">
          <a:avLst/>
        </a:prstGeom>
        <a:effectLst>
          <a:glow rad="101600">
            <a:schemeClr val="accent2">
              <a:satMod val="175000"/>
              <a:alpha val="40000"/>
            </a:schemeClr>
          </a:glow>
        </a:effectLst>
      </xdr:spPr>
    </xdr:pic>
    <xdr:clientData/>
  </xdr:twoCellAnchor>
  <xdr:twoCellAnchor>
    <xdr:from>
      <xdr:col>6</xdr:col>
      <xdr:colOff>72081</xdr:colOff>
      <xdr:row>18</xdr:row>
      <xdr:rowOff>176893</xdr:rowOff>
    </xdr:from>
    <xdr:to>
      <xdr:col>14</xdr:col>
      <xdr:colOff>473676</xdr:colOff>
      <xdr:row>35</xdr:row>
      <xdr:rowOff>54428</xdr:rowOff>
    </xdr:to>
    <mc:AlternateContent xmlns:mc="http://schemas.openxmlformats.org/markup-compatibility/2006">
      <mc:Choice xmlns:cx1="http://schemas.microsoft.com/office/drawing/2015/9/8/chartex" Requires="cx1">
        <xdr:graphicFrame macro="">
          <xdr:nvGraphicFramePr>
            <xdr:cNvPr id="26" name="Chart 25">
              <a:extLst>
                <a:ext uri="{FF2B5EF4-FFF2-40B4-BE49-F238E27FC236}">
                  <a16:creationId xmlns:a16="http://schemas.microsoft.com/office/drawing/2014/main" id="{35C90467-B26C-454B-88C0-E510B82F1CA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3840892" y="3513217"/>
              <a:ext cx="5426676" cy="302850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xdr:col>
      <xdr:colOff>212271</xdr:colOff>
      <xdr:row>14</xdr:row>
      <xdr:rowOff>51706</xdr:rowOff>
    </xdr:from>
    <xdr:to>
      <xdr:col>3</xdr:col>
      <xdr:colOff>253325</xdr:colOff>
      <xdr:row>17</xdr:row>
      <xdr:rowOff>108856</xdr:rowOff>
    </xdr:to>
    <xdr:pic>
      <xdr:nvPicPr>
        <xdr:cNvPr id="28" name="Graphic 27" descr="Gauge">
          <a:extLst>
            <a:ext uri="{FF2B5EF4-FFF2-40B4-BE49-F238E27FC236}">
              <a16:creationId xmlns:a16="http://schemas.microsoft.com/office/drawing/2014/main" id="{02C62B87-2441-4639-9B67-FB48A6DE73E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436914" y="2718706"/>
          <a:ext cx="653375" cy="628650"/>
        </a:xfrm>
        <a:prstGeom prst="rect">
          <a:avLst/>
        </a:prstGeom>
      </xdr:spPr>
    </xdr:pic>
    <xdr:clientData/>
  </xdr:twoCellAnchor>
  <xdr:twoCellAnchor>
    <xdr:from>
      <xdr:col>0</xdr:col>
      <xdr:colOff>149677</xdr:colOff>
      <xdr:row>36</xdr:row>
      <xdr:rowOff>13606</xdr:rowOff>
    </xdr:from>
    <xdr:to>
      <xdr:col>9</xdr:col>
      <xdr:colOff>27213</xdr:colOff>
      <xdr:row>51</xdr:row>
      <xdr:rowOff>95249</xdr:rowOff>
    </xdr:to>
    <xdr:graphicFrame macro="">
      <xdr:nvGraphicFramePr>
        <xdr:cNvPr id="31" name="Chart 30">
          <a:extLst>
            <a:ext uri="{FF2B5EF4-FFF2-40B4-BE49-F238E27FC236}">
              <a16:creationId xmlns:a16="http://schemas.microsoft.com/office/drawing/2014/main" id="{A025C559-F96F-42E1-B887-0933A0C3C0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860.468580092594" createdVersion="8" refreshedVersion="8" minRefreshableVersion="3" recordCount="2000" xr:uid="{F9457E69-7158-43D1-B384-9DBF7655C558}">
  <cacheSource type="worksheet">
    <worksheetSource ref="A1:Y2001" sheet="sales_analysis_ecommerce_datase"/>
  </cacheSource>
  <cacheFields count="33">
    <cacheField name="Order_ID" numFmtId="0">
      <sharedItems/>
    </cacheField>
    <cacheField name="Customer_ID" numFmtId="0">
      <sharedItems/>
    </cacheField>
    <cacheField name="Customer_Name" numFmtId="0">
      <sharedItems count="1965">
        <s v="Lisa Anderson"/>
        <s v="Martin Mckenzie"/>
        <s v="Yolanda Cummings"/>
        <s v="Kayla Mcfarland"/>
        <s v="Mikayla Phillips"/>
        <s v="Scott Hall"/>
        <s v="Jean Lane"/>
        <s v="Joseph Camacho"/>
        <s v="Mark Smith"/>
        <s v="Nicholas Hall"/>
        <s v="Denise Collins"/>
        <s v="Jason Pena"/>
        <s v="Crystal Rogers"/>
        <s v="Carol Rivera"/>
        <s v="Gregory Becker"/>
        <s v="John Stevens"/>
        <s v="Grace Montgomery"/>
        <s v="Kimberly Robertson"/>
        <s v="Maria Benitez"/>
        <s v="Kayla Peterson"/>
        <s v="Anthony Anderson"/>
        <s v="Albert Wilkins"/>
        <s v="Jeremy Singh"/>
        <s v="Kyle Flynn"/>
        <s v="Kaitlyn Salas"/>
        <s v="Jonathan Morales"/>
        <s v="Joann Hall"/>
        <s v="Kyle Adkins"/>
        <s v="Rodney Reeves"/>
        <s v="Joseph Jenkins"/>
        <s v="Keith Marsh"/>
        <s v="Suzanne Neal"/>
        <s v="Raymond Wells"/>
        <s v="Destiny Murray"/>
        <s v="David Parker"/>
        <s v="Christine Martin"/>
        <s v="Dorothy Santiago"/>
        <s v="Kimberly White"/>
        <s v="Cameron Jones"/>
        <s v="Natalie Barnes"/>
        <s v="Kimberly Rodriguez"/>
        <s v="Lee Johnson"/>
        <s v="Andrew Miller"/>
        <s v="Thomas Summers"/>
        <s v="Virginia Wong"/>
        <s v="Ashley Clark"/>
        <s v="Steven Davis"/>
        <s v="Ashley Dyer"/>
        <s v="Nicholas Willis"/>
        <s v="Kelly Roman"/>
        <s v="Dawn Rivas"/>
        <s v="Shannon Kelly"/>
        <s v="Andrew Harris"/>
        <s v="Jacob Harris"/>
        <s v="Joseph Alexander"/>
        <s v="Daniel Henry"/>
        <s v="Alexander Carr"/>
        <s v="Gregory Hampton"/>
        <s v="Thomas Swanson"/>
        <s v="Louis Brown"/>
        <s v="Dean Pollard"/>
        <s v="Darren Wilson"/>
        <s v="Megan Graves"/>
        <s v="Debra Nelson"/>
        <s v="Allen Williams"/>
        <s v="Michael Lane"/>
        <s v="David Torres"/>
        <s v="Nathan Garcia"/>
        <s v="Nathan White"/>
        <s v="Robert Olson"/>
        <s v="Matthew Hall"/>
        <s v="David Gilbert"/>
        <s v="Brandon Hampton"/>
        <s v="Betty Clark"/>
        <s v="Ana Smith"/>
        <s v="Kimberly Johnston"/>
        <s v="Ruben Reese"/>
        <s v="Gilbert Jimenez"/>
        <s v="Christina Cohen"/>
        <s v="Bradley Peck"/>
        <s v="Matthew Baker"/>
        <s v="Nicole Armstrong"/>
        <s v="Whitney Chapman"/>
        <s v="Lisa Miller"/>
        <s v="Michael Boyle"/>
        <s v="Jennifer Mccall"/>
        <s v="Robert Moore"/>
        <s v="Elizabeth Hernandez"/>
        <s v="Nathan Powell"/>
        <s v="William Liu"/>
        <s v="Adam Gomez"/>
        <s v="Cynthia Neal"/>
        <s v="David Hill"/>
        <s v="Regina Sanders"/>
        <s v="Alison Dennis"/>
        <s v="Andrea Hernandez"/>
        <s v="Jerry Hebert"/>
        <s v="Benjamin Young"/>
        <s v="Carol Evans"/>
        <s v="Dennis Bishop"/>
        <s v="Darren Dennis"/>
        <s v="Melanie Young"/>
        <s v="Diana Wilson"/>
        <s v="James Solomon"/>
        <s v="Megan Price"/>
        <s v="Rachel Bowman"/>
        <s v="Laura Young"/>
        <s v="Nicole Hughes"/>
        <s v="Rebecca Simpson"/>
        <s v="Daniel Mcdonald"/>
        <s v="Lisa Pena"/>
        <s v="Mindy Moore"/>
        <s v="Krystal Avila"/>
        <s v="Amy Haley"/>
        <s v="Matthew Maynard"/>
        <s v="Katelyn Mack"/>
        <s v="Joshua Nielsen DDS"/>
        <s v="Carol Chavez"/>
        <s v="Dr. Terri English"/>
        <s v="Maureen Miller"/>
        <s v="Brent Mitchell"/>
        <s v="Raymond Smith"/>
        <s v="Linda Morton"/>
        <s v="Tony Campos"/>
        <s v="Samantha Miller"/>
        <s v="Sierra Silva"/>
        <s v="Dr. Leah Cobb DVM"/>
        <s v="Edward Harper"/>
        <s v="Aaron Zhang"/>
        <s v="Tiffany Williams"/>
        <s v="Katherine Trevino"/>
        <s v="Elizabeth Hall"/>
        <s v="Veronica Walton MD"/>
        <s v="Kelsey Chambers"/>
        <s v="Larry Harris"/>
        <s v="Maxwell Mcgrath"/>
        <s v="Kaitlyn Martinez"/>
        <s v="Francisco Cherry"/>
        <s v="Stephanie Franklin"/>
        <s v="Kari Miles"/>
        <s v="Robin Nunez"/>
        <s v="Hannah Miles"/>
        <s v="William Cannon"/>
        <s v="Samantha Singleton"/>
        <s v="David Peterson"/>
        <s v="Cindy Norris"/>
        <s v="Yesenia Cantu"/>
        <s v="Tammy Smith"/>
        <s v="Nathan Harris"/>
        <s v="Sherry Christensen"/>
        <s v="Julie Butler"/>
        <s v="Pamela Montes"/>
        <s v="Joseph George"/>
        <s v="Tonya Stewart"/>
        <s v="Amanda Wise"/>
        <s v="John George"/>
        <s v="Lucas Johns"/>
        <s v="Jeffrey Ruiz"/>
        <s v="Robert Ortiz"/>
        <s v="Lisa Horn"/>
        <s v="Matthew Lawrence"/>
        <s v="Michael Elliott"/>
        <s v="William Phillips"/>
        <s v="Sara Thompson"/>
        <s v="Larry Barnes"/>
        <s v="Tanya Clark"/>
        <s v="Zachary Barrera"/>
        <s v="Kelly Hernandez"/>
        <s v="Amber Wilson"/>
        <s v="Jonathan Jenkins"/>
        <s v="Gary Ball"/>
        <s v="Sarah Smith"/>
        <s v="Laura Rowe"/>
        <s v="David Nixon"/>
        <s v="Jeffery Woods"/>
        <s v="Walter Richardson"/>
        <s v="Hannah Suarez"/>
        <s v="Amanda Cooper"/>
        <s v="Holly Alvarez"/>
        <s v="Terry Hall"/>
        <s v="Megan Myers"/>
        <s v="Stephanie Hull"/>
        <s v="Jason Morse"/>
        <s v="Megan Lang"/>
        <s v="Janet Morris"/>
        <s v="Kathryn Fernandez"/>
        <s v="Kristin Olson"/>
        <s v="Mike Webster"/>
        <s v="Sean Barnett"/>
        <s v="Barbara Holder"/>
        <s v="Jeremy Williams"/>
        <s v="Joseph Jones"/>
        <s v="Frank Chen"/>
        <s v="Amber Smith"/>
        <s v="Gerald Jones"/>
        <s v="Theodore Harrison"/>
        <s v="Billy Brown"/>
        <s v="Sophia Vazquez"/>
        <s v="James Barber"/>
        <s v="James Price"/>
        <s v="Mr. Brad Marshall"/>
        <s v="Christopher Meyer"/>
        <s v="Jacqueline Carr"/>
        <s v="Rachel Schmidt"/>
        <s v="Elizabeth Jensen"/>
        <s v="Jose Parsons"/>
        <s v="Ashley Nguyen DDS"/>
        <s v="Mackenzie Miller"/>
        <s v="David Salazar"/>
        <s v="Jeffrey Torres"/>
        <s v="Mark Patterson"/>
        <s v="Adam Davis"/>
        <s v="Mr. Ryan Jenkins"/>
        <s v="Cathy Conley"/>
        <s v="Dr. Matthew Gonzalez"/>
        <s v="Tammy Love"/>
        <s v="Holly Ward"/>
        <s v="Robert Martin"/>
        <s v="Edward Garcia"/>
        <s v="Jeffery Moses"/>
        <s v="Andrew Poole"/>
        <s v="Matthew Henderson"/>
        <s v="James Harrison"/>
        <s v="Sean Phillips"/>
        <s v="Chad Keller"/>
        <s v="James Pierce"/>
        <s v="Lorraine Miller"/>
        <s v="Jamie Glass"/>
        <s v="John Pierce"/>
        <s v="Judy Martin"/>
        <s v="Tiffany Lang"/>
        <s v="Margaret Martinez"/>
        <s v="Gary Moore"/>
        <s v="Jared Wilkerson"/>
        <s v="Steven Smith"/>
        <s v="Thomas Thompson"/>
        <s v="Mr. Chad Roberts"/>
        <s v="Austin Barnett"/>
        <s v="Erin Moran"/>
        <s v="Susan Fisher"/>
        <s v="Daniel Brown"/>
        <s v="Dominique Cruz"/>
        <s v="Brianna Quinn"/>
        <s v="Roger Harper"/>
        <s v="Sheri Lambert"/>
        <s v="Kent Hendricks"/>
        <s v="Bradley Mcknight"/>
        <s v="Michelle Ho"/>
        <s v="Tammy Chen"/>
        <s v="Martin Barrera"/>
        <s v="Samuel Riley"/>
        <s v="Phillip Wilson"/>
        <s v="Justin Hicks"/>
        <s v="Martin Smith"/>
        <s v="Hailey Banks"/>
        <s v="Jeffrey Wright"/>
        <s v="Christopher Page"/>
        <s v="Doris Gould"/>
        <s v="Melissa Perez"/>
        <s v="Carol Gordon"/>
        <s v="Michael Owens"/>
        <s v="William Johnson"/>
        <s v="Christopher Edwards"/>
        <s v="Morgan Gomez"/>
        <s v="Dorothy Robles"/>
        <s v="Kathleen Arnold"/>
        <s v="Jaime Russell"/>
        <s v="Eric Duncan"/>
        <s v="Bethany Glover"/>
        <s v="Megan Smith"/>
        <s v="Brandon Allen"/>
        <s v="Catherine Taylor"/>
        <s v="Christina Humphrey"/>
        <s v="Amy Ortega"/>
        <s v="Sarah Allen"/>
        <s v="Vanessa Sanders MD"/>
        <s v="Mary Cherry"/>
        <s v="Scott Collier"/>
        <s v="Donna Welch"/>
        <s v="Vincent Harris"/>
        <s v="Nicholas Warren"/>
        <s v="Kevin Lowery"/>
        <s v="Alicia Vazquez"/>
        <s v="Sean Lee"/>
        <s v="Rachel Humphrey"/>
        <s v="Robert Smith"/>
        <s v="Manuel Miles"/>
        <s v="Melissa May"/>
        <s v="Anita Burnett"/>
        <s v="Tyler Ortiz"/>
        <s v="Ian Strickland"/>
        <s v="Henry Gomez"/>
        <s v="Nathan Patterson"/>
        <s v="William Vazquez"/>
        <s v="Denise Vaughn"/>
        <s v="Patrick Alvarez"/>
        <s v="Ashley Wright"/>
        <s v="Caroline Patterson"/>
        <s v="Gabriella Bernard"/>
        <s v="Stephanie Reynolds"/>
        <s v="Monica Fischer"/>
        <s v="Michael Sanchez"/>
        <s v="Julie Ball"/>
        <s v="Beth Yoder"/>
        <s v="Brianna Velasquez"/>
        <s v="Daniel Williams"/>
        <s v="Michael Hodge"/>
        <s v="Peter Henry"/>
        <s v="Michelle Allen"/>
        <s v="Paul Salinas"/>
        <s v="Melissa Rose"/>
        <s v="Timothy Roberts"/>
        <s v="Alexis Davis"/>
        <s v="Lisa Marks"/>
        <s v="Alexandra Robinson"/>
        <s v="Rhonda Robinson"/>
        <s v="Stephanie Blevins"/>
        <s v="Timothy Berg"/>
        <s v="Matthew Mendoza"/>
        <s v="Aaron Rangel"/>
        <s v="Dana Gray"/>
        <s v="James Taylor"/>
        <s v="Brianna Mccall"/>
        <s v="Raven Williams"/>
        <s v="Alicia Boone"/>
        <s v="Jamie Walker"/>
        <s v="Donald Cox"/>
        <s v="Thomas Williams DDS"/>
        <s v="George Parks"/>
        <s v="Daniel Riley"/>
        <s v="Victor Williams"/>
        <s v="Traci Garcia"/>
        <s v="Michele Harris"/>
        <s v="Jessica Richmond"/>
        <s v="Amanda Perez"/>
        <s v="Brian Henry"/>
        <s v="David Williams"/>
        <s v="Oscar Randolph"/>
        <s v="Janet Perez"/>
        <s v="Susan Conrad"/>
        <s v="Tommy Jones"/>
        <s v="Joshua Brown"/>
        <s v="Alexandria Baker"/>
        <s v="Jason Kennedy"/>
        <s v="Renee Logan"/>
        <s v="Daniel Powell"/>
        <s v="Matthew Villa"/>
        <s v="Sabrina Marquez"/>
        <s v="Kevin Sanders"/>
        <s v="Heather Hudson MD"/>
        <s v="Amanda Thomas"/>
        <s v="Rodney Edwards"/>
        <s v="Stephanie Horn"/>
        <s v="Ryan Lee"/>
        <s v="Joshua Richards"/>
        <s v="Monica Campbell"/>
        <s v="Gregory Hoffman"/>
        <s v="Lindsay Brooks"/>
        <s v="Angela Bishop"/>
        <s v="Maria Barrera"/>
        <s v="Heather Adams"/>
        <s v="Kevin Mason"/>
        <s v="Melissa Owens"/>
        <s v="John Dickerson"/>
        <s v="Samantha Flynn"/>
        <s v="Ashley Goodman"/>
        <s v="Molly Oconnell"/>
        <s v="Ariel Hunter"/>
        <s v="Emily Duncan"/>
        <s v="Brianna Davies"/>
        <s v="Jean Calderon"/>
        <s v="Christina Rogers"/>
        <s v="Billy Ellis"/>
        <s v="Alan Alvarado"/>
        <s v="Courtney Robertson"/>
        <s v="Sherry Wright"/>
        <s v="Jill Kim"/>
        <s v="Madeline Gonzalez"/>
        <s v="David Brandt"/>
        <s v="Robert Soto"/>
        <s v="Erica Gomez"/>
        <s v="Shawn Nunez"/>
        <s v="Elizabeth Griffith"/>
        <s v="Dale Yang"/>
        <s v="Leslie Keller"/>
        <s v="Mrs. Anna Hamilton"/>
        <s v="Sabrina Tran"/>
        <s v="Mary Snow"/>
        <s v="Sheila Murphy"/>
        <s v="Kimberly Hahn"/>
        <s v="Nicholas Warner"/>
        <s v="Adriana Baxter"/>
        <s v="Laura Lewis"/>
        <s v="Kiara Kramer"/>
        <s v="Shawn Murphy"/>
        <s v="Nicole Brooks"/>
        <s v="Jill Gordon"/>
        <s v="Valerie Hancock"/>
        <s v="Jill Jones"/>
        <s v="Jessica Johnson"/>
        <s v="Sandra Coleman"/>
        <s v="Julie Smith"/>
        <s v="Jill Anderson"/>
        <s v="Henry Ross"/>
        <s v="David Chapman"/>
        <s v="Tina Martinez"/>
        <s v="Misty Harrison"/>
        <s v="Nicholas Summers"/>
        <s v="Karen Chavez"/>
        <s v="Henry Lee"/>
        <s v="Michael Hart"/>
        <s v="Darryl Mitchell"/>
        <s v="Brittany Hood"/>
        <s v="Lindsay Hayden"/>
        <s v="Justin Yoder"/>
        <s v="Catherine Edwards"/>
        <s v="Tracy Diaz"/>
        <s v="William Mcgrath"/>
        <s v="Becky Thompson"/>
        <s v="Devon Reid"/>
        <s v="Ms. Stephanie Gonzalez"/>
        <s v="Christopher Richardson"/>
        <s v="Theresa Anderson"/>
        <s v="Dennis Lane"/>
        <s v="Dr. Tyler Ellis"/>
        <s v="Paul Love"/>
        <s v="Mr. Bryan Lewis"/>
        <s v="Stephen Beck"/>
        <s v="Madeline Khan"/>
        <s v="Robert Clarke"/>
        <s v="Andrew Wright"/>
        <s v="Margaret Flowers"/>
        <s v="Anthony Jackson"/>
        <s v="Thomas Brandt"/>
        <s v="David Edwards"/>
        <s v="Mark Ferguson"/>
        <s v="Shannon Rodriguez"/>
        <s v="Deborah Warner"/>
        <s v="Ashley Harmon"/>
        <s v="John Beasley"/>
        <s v="Richard Brown"/>
        <s v="Edward Buchanan"/>
        <s v="Roberto Ellison"/>
        <s v="William Holland"/>
        <s v="Cindy Schultz"/>
        <s v="Leah Jones"/>
        <s v="Lori Gonzales"/>
        <s v="Melanie Nelson"/>
        <s v="Kelly Buck"/>
        <s v="Helen Sanders"/>
        <s v="Tommy Daniels"/>
        <s v="Ashley Williams"/>
        <s v="Christopher Le"/>
        <s v="Yolanda Holland"/>
        <s v="Samuel Palmer"/>
        <s v="Dorothy Stanley"/>
        <s v="Ann Fields"/>
        <s v="Dr. Thomas Mathews"/>
        <s v="Ryan Raymond"/>
        <s v="Cynthia Bray"/>
        <s v="Alyssa Banks"/>
        <s v="Melanie Phillips"/>
        <s v="Brian Salazar"/>
        <s v="Crystal Smith"/>
        <s v="Brenda Smith"/>
        <s v="Edward Woods"/>
        <s v="Kristin Ward"/>
        <s v="Sandy Hoover"/>
        <s v="Michael Hood"/>
        <s v="Daniel Boyd"/>
        <s v="Nancy Williams"/>
        <s v="Heather Sanders"/>
        <s v="Caleb Fuentes"/>
        <s v="Charles Wright"/>
        <s v="Adriana Gates"/>
        <s v="Lauren Russell"/>
        <s v="Amber Lawrence"/>
        <s v="Alexa Nelson"/>
        <s v="Emily Farmer"/>
        <s v="Janice Blackwell"/>
        <s v="Brent Morris"/>
        <s v="Rodney Harris"/>
        <s v="Kathleen Rivera"/>
        <s v="Peggy Miller"/>
        <s v="Amy Taylor"/>
        <s v="Adrienne Lawrence"/>
        <s v="Brenda Davidson"/>
        <s v="Joan Henry"/>
        <s v="Jacqueline Thompson"/>
        <s v="Robert Obrien"/>
        <s v="Holly Hayes"/>
        <s v="Natasha Thornton MD"/>
        <s v="Lucas Velez DDS"/>
        <s v="Antonio Jones"/>
        <s v="Eric Mitchell"/>
        <s v="Andrea Valenzuela"/>
        <s v="Shannon Paul"/>
        <s v="Marissa Hodge"/>
        <s v="Gilbert Phillips"/>
        <s v="Mrs. Amber Mcguire MD"/>
        <s v="Regina Williams"/>
        <s v="David Becker"/>
        <s v="Kristen Patterson"/>
        <s v="Andrew Jones"/>
        <s v="Bailey Mason"/>
        <s v="Jennifer Adams"/>
        <s v="Janet Carroll"/>
        <s v="David Oneal"/>
        <s v="Robert Garcia"/>
        <s v="Rebecca Harris"/>
        <s v="Jesus Burgess"/>
        <s v="Heather Alexander"/>
        <s v="Patrick Peterson"/>
        <s v="Heather Fitzpatrick"/>
        <s v="Kimberly Miller"/>
        <s v="Michael Hughes"/>
        <s v="Bradley Krueger"/>
        <s v="Daniel Rice"/>
        <s v="Tammy White"/>
        <s v="Connor George"/>
        <s v="Sandra Palmer"/>
        <s v="Jon Mathews"/>
        <s v="Wendy Jackson"/>
        <s v="Erik Allison"/>
        <s v="Mario Wells"/>
        <s v="James Cooper"/>
        <s v="Joshua Bryant"/>
        <s v="Robert Cunningham"/>
        <s v="Michael Kelly"/>
        <s v="Heidi Rose"/>
        <s v="Natasha Sullivan"/>
        <s v="Lance Perry"/>
        <s v="Adam Carlson"/>
        <s v="Denise Marks"/>
        <s v="Christopher Klein"/>
        <s v="James Morales"/>
        <s v="Rose Smith PhD"/>
        <s v="Jennifer Levine"/>
        <s v="William Eaton"/>
        <s v="Dawn Bennett"/>
        <s v="Joseph Hudson"/>
        <s v="Ann Glenn"/>
        <s v="Dave Smith"/>
        <s v="Crystal Craig"/>
        <s v="Stephanie Pearson"/>
        <s v="Eugene King"/>
        <s v="James Park"/>
        <s v="Michelle Kim"/>
        <s v="Christopher Williams"/>
        <s v="Anthony Gonzalez"/>
        <s v="Matthew Hill"/>
        <s v="Louis Austin"/>
        <s v="Tracy Sherman"/>
        <s v="Shawn Strickland"/>
        <s v="Angelica Bean"/>
        <s v="Emily Cummings"/>
        <s v="Christina Guerrero"/>
        <s v="Ashley Coleman"/>
        <s v="Rachel Ruiz"/>
        <s v="Jerry West"/>
        <s v="Christopher Reyes"/>
        <s v="Gabrielle Moyer"/>
        <s v="Victor Yang"/>
        <s v="David Brown"/>
        <s v="Dr. Mary Hanna MD"/>
        <s v="Eric Fisher"/>
        <s v="Jeffery Baker"/>
        <s v="Dawn George"/>
        <s v="Kimberly Garcia"/>
        <s v="Rebecca Rice"/>
        <s v="Brian Williams"/>
        <s v="Leslie Hendricks"/>
        <s v="Penny Murray"/>
        <s v="Donna Sosa"/>
        <s v="Sonya Mcdowell"/>
        <s v="Dawn Russell DVM"/>
        <s v="Steven Collins"/>
        <s v="Rhonda Morse"/>
        <s v="Ethan Chandler"/>
        <s v="Adam Lee"/>
        <s v="Lindsey Barton"/>
        <s v="Nicholas Mitchell"/>
        <s v="Kara Sanchez"/>
        <s v="Ann Hughes"/>
        <s v="Kaitlyn Rowe"/>
        <s v="Cheryl Holland"/>
        <s v="Jason Hernandez"/>
        <s v="Clinton Wade"/>
        <s v="Steven King"/>
        <s v="Ashley Becker"/>
        <s v="Heather Pierce"/>
        <s v="Maria Rodriguez"/>
        <s v="Jordan Johnson"/>
        <s v="Brandon Johnson"/>
        <s v="Carlos Murray"/>
        <s v="Wendy James"/>
        <s v="Jennifer Fitzgerald"/>
        <s v="Gabriel Mercer"/>
        <s v="Raymond Gomez"/>
        <s v="Michael Adams"/>
        <s v="Andrew Paul"/>
        <s v="Kelly Hinton"/>
        <s v="Patricia Huynh"/>
        <s v="Kevin Richard"/>
        <s v="Samantha Dudley"/>
        <s v="Shannon Gardner"/>
        <s v="Diana Gallagher"/>
        <s v="Alexandra White"/>
        <s v="Andrew Ramsey"/>
        <s v="Ronald Curtis"/>
        <s v="Jeffrey Simon"/>
        <s v="Jeffrey Becker"/>
        <s v="Jason Heath"/>
        <s v="Jonathon Lynn"/>
        <s v="Stephanie Johnson"/>
        <s v="Brent Brown"/>
        <s v="Tyler Sharp"/>
        <s v="Joseph Baker"/>
        <s v="William Wells"/>
        <s v="Fernando Vasquez"/>
        <s v="Alejandra Martin"/>
        <s v="Ryan Salinas"/>
        <s v="John Davis"/>
        <s v="Jennifer Lindsey"/>
        <s v="Charles Lee"/>
        <s v="Angela Moore"/>
        <s v="Deborah Hayes"/>
        <s v="Christina Colon"/>
        <s v="Charles Brown"/>
        <s v="Tina Bennett DVM"/>
        <s v="Jessica Jones"/>
        <s v="Dennis White"/>
        <s v="Justin Cuevas"/>
        <s v="Lauren Zamora"/>
        <s v="Holly Gordon"/>
        <s v="Bradley Whitney"/>
        <s v="Luke Cooper"/>
        <s v="Jordan Shaw"/>
        <s v="Kimberly Fletcher"/>
        <s v="Joel Baker"/>
        <s v="Erica Perkins"/>
        <s v="Sandra Jordan"/>
        <s v="Monica Clark"/>
        <s v="Robert Green"/>
        <s v="Justin Jimenez"/>
        <s v="Nicholas Reed"/>
        <s v="Heather Henderson"/>
        <s v="Cindy Johnson"/>
        <s v="Matthew Koch"/>
        <s v="Marie Zavala"/>
        <s v="Alex Curtis"/>
        <s v="Brad Chang"/>
        <s v="Christina Martin"/>
        <s v="Matthew Patel"/>
        <s v="Peter Fernandez Jr."/>
        <s v="Christopher Black"/>
        <s v="Katherine Harris"/>
        <s v="Daniel Torres"/>
        <s v="Mitchell Munoz"/>
        <s v="Alyssa Thompson"/>
        <s v="Susan Perez"/>
        <s v="Victoria Cuevas"/>
        <s v="Maria Alexander"/>
        <s v="Nicole Montes"/>
        <s v="Kathleen Ball MD"/>
        <s v="Megan Wood"/>
        <s v="Lauren Tran"/>
        <s v="Kristen Gomez"/>
        <s v="Alex Martinez"/>
        <s v="Catherine Alvarez"/>
        <s v="Ronald Mathis"/>
        <s v="Loretta Morgan"/>
        <s v="Joshua Mcclure"/>
        <s v="Christopher Holmes"/>
        <s v="Travis Butler"/>
        <s v="Scott Paul"/>
        <s v="Brandon Myers"/>
        <s v="Pamela Rogers"/>
        <s v="Robin Ballard"/>
        <s v="Nicole Drake"/>
        <s v="Jenny Williams"/>
        <s v="Douglas Wilson"/>
        <s v="Scott Weber"/>
        <s v="Jennifer Graham"/>
        <s v="Derrick Bush"/>
        <s v="David Wells"/>
        <s v="Chelsea Cox"/>
        <s v="Ryan Leon"/>
        <s v="Michael Robinson"/>
        <s v="Olivia Miller"/>
        <s v="Brad Murillo"/>
        <s v="Sarah Andrews"/>
        <s v="Jennifer Anderson"/>
        <s v="Howard Diaz"/>
        <s v="Michael Moore"/>
        <s v="William Randolph"/>
        <s v="Eric Stone"/>
        <s v="Brandon Anderson"/>
        <s v="Susan Harris"/>
        <s v="Roy Bell"/>
        <s v="Yvonne Rodriguez"/>
        <s v="Carol Olson"/>
        <s v="Amanda Hernandez"/>
        <s v="Bonnie Jackson"/>
        <s v="Aaron Ashley"/>
        <s v="Carlos Meyers"/>
        <s v="Anthony Smith"/>
        <s v="Nancy Parker"/>
        <s v="James Vasquez"/>
        <s v="Christine Hurley"/>
        <s v="Tommy Shields"/>
        <s v="Charles Martinez"/>
        <s v="Travis Jones"/>
        <s v="Patrick Clark"/>
        <s v="Steven Watson"/>
        <s v="Amy Blanchard"/>
        <s v="Jennifer Butler"/>
        <s v="Andrew Stewart"/>
        <s v="Dana Snyder"/>
        <s v="Christine Daniels"/>
        <s v="Erika Gardner"/>
        <s v="Anna Adams"/>
        <s v="Valerie Riley"/>
        <s v="Christine Herrera"/>
        <s v="Craig Turner"/>
        <s v="Misty Reyes"/>
        <s v="Tina Griffin"/>
        <s v="William Harrell"/>
        <s v="Diane Johnson"/>
        <s v="Carla Rogers"/>
        <s v="Alexander Dennis"/>
        <s v="Jeffery Moody"/>
        <s v="Laura Bartlett"/>
        <s v="Miranda Barnes"/>
        <s v="Kelly Strickland"/>
        <s v="Jessica Williams"/>
        <s v="Jeff Miller"/>
        <s v="Sheila Harris"/>
        <s v="Cheryl Cox"/>
        <s v="Juan Smith MD"/>
        <s v="Heidi Floyd"/>
        <s v="Steven Wright"/>
        <s v="Dr. Adam Shaw MD"/>
        <s v="Rachel Mendoza"/>
        <s v="Mrs. Jo Adkins"/>
        <s v="Mr. Robert Bradley"/>
        <s v="Shane Snyder"/>
        <s v="Stephanie Ingram"/>
        <s v="Michelle Taylor"/>
        <s v="William Nguyen"/>
        <s v="Jessica Peterson"/>
        <s v="Jessica Cobb"/>
        <s v="Nathaniel Martinez"/>
        <s v="David Phillips"/>
        <s v="Traci Hall DDS"/>
        <s v="Kenneth Davis"/>
        <s v="Robert Johnson"/>
        <s v="Jesus Stevens"/>
        <s v="Heather Crawford"/>
        <s v="Anthony Diaz"/>
        <s v="Dana Williams"/>
        <s v="Connie Bush"/>
        <s v="Lynn Stevens"/>
        <s v="Colleen Tran"/>
        <s v="Troy Adams"/>
        <s v="James Lee"/>
        <s v="Erica Finley"/>
        <s v="Diane Foster"/>
        <s v="Cody Mendoza"/>
        <s v="Michael Hardin"/>
        <s v="James Bass"/>
        <s v="Joseph Doyle"/>
        <s v="Keith Davis"/>
        <s v="Kayla Smith"/>
        <s v="Christian Fernandez"/>
        <s v="Tiffany Shelton"/>
        <s v="David Bradley"/>
        <s v="Megan Wilson"/>
        <s v="Heather Robles"/>
        <s v="Brooke Long"/>
        <s v="Connie Stephens"/>
        <s v="Justin Howard"/>
        <s v="Francisco Davis"/>
        <s v="Tonya Boyer"/>
        <s v="Michael Jones"/>
        <s v="Katherine Martinez"/>
        <s v="Billy French"/>
        <s v="Mary Silva"/>
        <s v="Mark Fuller"/>
        <s v="Cheyenne Anderson"/>
        <s v="Terri Jones"/>
        <s v="Rebecca Carter"/>
        <s v="Kimberly Dominguez"/>
        <s v="Lisa Ellis"/>
        <s v="Brandon Arellano"/>
        <s v="Laura Jones"/>
        <s v="Caitlin Smith"/>
        <s v="Bianca Klein"/>
        <s v="Briana Anderson"/>
        <s v="Ian Page DDS"/>
        <s v="John Austin"/>
        <s v="Beth Boyer"/>
        <s v="Matthew Bowen"/>
        <s v="Mrs. Kelly Thomas"/>
        <s v="Nicole Green"/>
        <s v="Gabrielle Goodwin"/>
        <s v="Jack White"/>
        <s v="Christopher Ward"/>
        <s v="Victor Martinez"/>
        <s v="Howard Cooper"/>
        <s v="Crystal Rivera"/>
        <s v="Kelly Johnson"/>
        <s v="Robert Cannon"/>
        <s v="Anita Vasquez"/>
        <s v="Caleb Harrell"/>
        <s v="Jennifer Stevenson"/>
        <s v="Rachel Mills"/>
        <s v="Terry Young"/>
        <s v="Lisa Malone"/>
        <s v="Stephanie Harris"/>
        <s v="Eric Johnson"/>
        <s v="Daniel Fox"/>
        <s v="Jaime Davidson"/>
        <s v="Craig Dixon"/>
        <s v="Monique Brewer"/>
        <s v="Michael Sanders"/>
        <s v="Diana Gray"/>
        <s v="John Gomez"/>
        <s v="Maria Porter"/>
        <s v="Victoria Quinn"/>
        <s v="Richard Calderon"/>
        <s v="Sara Barr"/>
        <s v="Nathan Lawrence"/>
        <s v="Henry Nichols MD"/>
        <s v="Roy Walton"/>
        <s v="Dr. Charles Smith II"/>
        <s v="Mrs. Amanda Johnson"/>
        <s v="Robert Mendoza"/>
        <s v="Susan Norris"/>
        <s v="Katherine Brown DVM"/>
        <s v="Justin Steele"/>
        <s v="James Nguyen"/>
        <s v="Laurie Graham"/>
        <s v="Michelle Smith"/>
        <s v="Erica Paul"/>
        <s v="Nancy Stewart"/>
        <s v="Deborah Thomas"/>
        <s v="Gina Harris"/>
        <s v="Daniel Stafford"/>
        <s v="Vincent Wilkinson"/>
        <s v="Tracy Freeman"/>
        <s v="Sherry Phillips"/>
        <s v="Allison Edwards"/>
        <s v="Chloe Henry"/>
        <s v="Mathew Olson"/>
        <s v="Adrian Shaw"/>
        <s v="Travis Spencer"/>
        <s v="Dr. Cheryl Welch MD"/>
        <s v="Cheryl Lutz"/>
        <s v="Amanda Wilson"/>
        <s v="Kristen Ballard"/>
        <s v="Adam Fuentes"/>
        <s v="Colton Ware"/>
        <s v="Ariana Walker"/>
        <s v="Deanna Osborne"/>
        <s v="Jerry Sanchez"/>
        <s v="Melinda Carter"/>
        <s v="Lori Davenport"/>
        <s v="Jon Smith"/>
        <s v="Karen Dalton"/>
        <s v="David Austin"/>
        <s v="Bonnie Sullivan"/>
        <s v="William Horn"/>
        <s v="Shelly Lewis"/>
        <s v="Ashley Gregory"/>
        <s v="Randall Phillips"/>
        <s v="Anthony Roberts"/>
        <s v="Teresa Patel"/>
        <s v="Jack Johnson"/>
        <s v="Adam Vaughn"/>
        <s v="Arthur Perez"/>
        <s v="Andrew Gordon"/>
        <s v="Mariah Hanna"/>
        <s v="Adrian Young"/>
        <s v="Jose Johnson"/>
        <s v="Gerald Bryant"/>
        <s v="Christy Bailey"/>
        <s v="Shelley Mullins"/>
        <s v="Amanda Miller"/>
        <s v="Corey Stout"/>
        <s v="Anne King"/>
        <s v="Tanner Johnston"/>
        <s v="Michael Greene"/>
        <s v="Sean Miller"/>
        <s v="Scott Smith"/>
        <s v="Luis Richardson"/>
        <s v="Allison Gordon"/>
        <s v="Linda Weaver"/>
        <s v="Denise Henderson DDS"/>
        <s v="Alexandria Franklin"/>
        <s v="Amber Murphy"/>
        <s v="Micheal Jackson"/>
        <s v="Jake Cooper"/>
        <s v="Troy Molina"/>
        <s v="Scott Robbins"/>
        <s v="Rebecca Pearson"/>
        <s v="Michelle Coleman"/>
        <s v="Betty Jones"/>
        <s v="Rebecca Ford"/>
        <s v="Karen Rivera"/>
        <s v="Steven Johnson"/>
        <s v="Mark Duncan"/>
        <s v="Ashley Hill"/>
        <s v="Angela Sullivan"/>
        <s v="Jonathan Flores"/>
        <s v="Donna Evans"/>
        <s v="Katherine Weaver"/>
        <s v="Michael Rich"/>
        <s v="Amber Barry"/>
        <s v="Adam Mason"/>
        <s v="Dr. Kelsey Gill DDS"/>
        <s v="Amanda Barnes"/>
        <s v="Joanne Barry"/>
        <s v="Steven Velez"/>
        <s v="Jessica Carter"/>
        <s v="Andrea Cox"/>
        <s v="Angela Singleton"/>
        <s v="Hannah Smith DVM"/>
        <s v="Caleb Conley"/>
        <s v="Brian Stone"/>
        <s v="Thomas Salinas"/>
        <s v="Bridget Martin"/>
        <s v="Joshua Burnett"/>
        <s v="Jason Martinez"/>
        <s v="Melissa Cantrell"/>
        <s v="Holly Smith"/>
        <s v="Alexander Hull"/>
        <s v="David Barajas"/>
        <s v="Adrienne Taylor"/>
        <s v="Dennis Gill"/>
        <s v="Michael Watson"/>
        <s v="Colleen Mclaughlin"/>
        <s v="Larry Cruz"/>
        <s v="Kristi Thomas"/>
        <s v="Chris Hardin"/>
        <s v="Jessica Huynh"/>
        <s v="Tommy Crawford"/>
        <s v="Ebony Stein"/>
        <s v="Felicia Jordan MD"/>
        <s v="William Lloyd"/>
        <s v="Anthony Peterson"/>
        <s v="Patrick Francis"/>
        <s v="Jeremy Ramsey"/>
        <s v="Jesse Keith"/>
        <s v="Marie Adams"/>
        <s v="Jessica Davis"/>
        <s v="Henry Gallagher"/>
        <s v="Michelle Rodriguez"/>
        <s v="Christine White"/>
        <s v="Shelley Hayes"/>
        <s v="Valerie Robertson"/>
        <s v="Lauren Brown"/>
        <s v="Brittney Harris"/>
        <s v="Cody Barrett"/>
        <s v="Oscar Gordon"/>
        <s v="Angel Stephenson"/>
        <s v="Luis Cole"/>
        <s v="David Sanders Jr."/>
        <s v="Tracy Moore"/>
        <s v="Ian Pierce"/>
        <s v="Scott Garcia"/>
        <s v="Rachel Hale"/>
        <s v="Debra Rogers"/>
        <s v="Matthew Nguyen"/>
        <s v="Lisa Yoder"/>
        <s v="Jason Harris"/>
        <s v="Sonia Greene"/>
        <s v="Alyssa Aguilar"/>
        <s v="Michele Olson"/>
        <s v="Jennifer Wolfe"/>
        <s v="Cody Delgado"/>
        <s v="Kelly Perez"/>
        <s v="Derek Little"/>
        <s v="Debra Mueller"/>
        <s v="William Ryan"/>
        <s v="David Coleman"/>
        <s v="Reginald Reed"/>
        <s v="Victor Rivera"/>
        <s v="Amy Nguyen"/>
        <s v="Cory Chavez"/>
        <s v="Jennifer Cruz"/>
        <s v="Robert Crawford"/>
        <s v="Matthew Wood"/>
        <s v="Mark Davis"/>
        <s v="Christopher White"/>
        <s v="Kayla Henry"/>
        <s v="Michael Holland MD"/>
        <s v="Bonnie Perez"/>
        <s v="Erin Barnes"/>
        <s v="Lisa Hall"/>
        <s v="Heather Perez"/>
        <s v="Anthony Long"/>
        <s v="Jon Meyer"/>
        <s v="Danny Soto Jr."/>
        <s v="Lisa Burke"/>
        <s v="Brenda Bell"/>
        <s v="Tamara Ramirez"/>
        <s v="Adrian Marshall"/>
        <s v="John Patterson"/>
        <s v="Mr. Michael Gibbs"/>
        <s v="Dr. Tyler Collins"/>
        <s v="Brian Brown"/>
        <s v="Kristi Hoffman"/>
        <s v="Logan Frazier"/>
        <s v="Sarah Owen"/>
        <s v="Robert Conrad"/>
        <s v="Derrick Eaton"/>
        <s v="David Montes"/>
        <s v="Elizabeth Smith"/>
        <s v="William Anderson"/>
        <s v="Kylie Woods"/>
        <s v="Caitlin Diaz"/>
        <s v="Julian Jimenez"/>
        <s v="Claudia Snow"/>
        <s v="Kristin Allen"/>
        <s v="Tiffany Hall"/>
        <s v="Clifford Coffey"/>
        <s v="Mary Brandt"/>
        <s v="Crystal Nichols"/>
        <s v="Brian Berry"/>
        <s v="Suzanne Coleman"/>
        <s v="Mary Newman"/>
        <s v="Aimee Gonzalez"/>
        <s v="Andrew Smith"/>
        <s v="Jessica Ramos"/>
        <s v="Alexandria Davis"/>
        <s v="Gilbert Atkinson"/>
        <s v="James Guzman"/>
        <s v="Donna Parker"/>
        <s v="Jamie Cook"/>
        <s v="Victor Ramos"/>
        <s v="Cynthia Gomez"/>
        <s v="Kimberly Scott"/>
        <s v="Heather Chan"/>
        <s v="Mark Rich"/>
        <s v="Terry Hammond"/>
        <s v="Jennifer Black"/>
        <s v="Emily Gonzalez"/>
        <s v="Erik Sanchez"/>
        <s v="Kelly Hobbs"/>
        <s v="Kendra Thompson"/>
        <s v="Kevin Mccormick"/>
        <s v="Elizabeth Harrison"/>
        <s v="Sydney Smith"/>
        <s v="Jared Brown"/>
        <s v="William Mills"/>
        <s v="John Smith"/>
        <s v="Jamie Medina"/>
        <s v="Ricky Hinton"/>
        <s v="Scott Baker"/>
        <s v="Heather Hays"/>
        <s v="Raymond Robinson"/>
        <s v="Kayla Thomas"/>
        <s v="Daniel Johnson"/>
        <s v="Jessica Martin"/>
        <s v="Cheryl Brown"/>
        <s v="Michael Lynn"/>
        <s v="Stephanie Garcia"/>
        <s v="Carolyn Allen"/>
        <s v="Matthew Welch"/>
        <s v="Dalton Stephenson"/>
        <s v="Tracy Hall"/>
        <s v="Katherine Reyes"/>
        <s v="Barbara Fleming"/>
        <s v="Melinda Charles"/>
        <s v="Brenda Daniels"/>
        <s v="Tara Brown"/>
        <s v="Megan Brown"/>
        <s v="Kerry Scott"/>
        <s v="Francisco Greene"/>
        <s v="Terry Adams DVM"/>
        <s v="Daniel Ramirez"/>
        <s v="Kristen Wong"/>
        <s v="Linda Hunt"/>
        <s v="Amanda French"/>
        <s v="Kyle Newton"/>
        <s v="Gregory Hughes"/>
        <s v="Katelyn Howell"/>
        <s v="Beverly Martin"/>
        <s v="Mrs. Stefanie Miller MD"/>
        <s v="Lindsay Hurley"/>
        <s v="Sean Austin"/>
        <s v="Steven Guzman"/>
        <s v="Crystal Wagner"/>
        <s v="Marie Rios"/>
        <s v="Thomas Weaver"/>
        <s v="Richard Silva"/>
        <s v="Anthony Wilson"/>
        <s v="Amanda Jones"/>
        <s v="Nathan Williams"/>
        <s v="John Harper"/>
        <s v="Ruth Henry"/>
        <s v="Rebekah Flynn"/>
        <s v="Megan Sawyer"/>
        <s v="Katrina Jones"/>
        <s v="Audrey Hawkins"/>
        <s v="Mark Williams"/>
        <s v="Desiree Stokes"/>
        <s v="Lisa Hines"/>
        <s v="Jennifer Vazquez"/>
        <s v="Carolyn Ponce"/>
        <s v="Vickie Atkins"/>
        <s v="Grace Lopez"/>
        <s v="Allison Schneider"/>
        <s v="Timothy Hernandez"/>
        <s v="Joseph Nguyen"/>
        <s v="Monica Dominguez"/>
        <s v="Rebecca Mckinney"/>
        <s v="Kayla Walker"/>
        <s v="Susan Weber"/>
        <s v="Angela Cooper"/>
        <s v="Patricia Mills"/>
        <s v="David Sanchez"/>
        <s v="Jennifer Serrano"/>
        <s v="Katelyn Wood"/>
        <s v="Angela Glover"/>
        <s v="Jose Middleton"/>
        <s v="Donald Obrien"/>
        <s v="James Bridges"/>
        <s v="Daniel Garcia"/>
        <s v="Jonathan Green"/>
        <s v="Madison Miles"/>
        <s v="Catherine Hunter"/>
        <s v="Erica Barrett"/>
        <s v="Robin Johnson"/>
        <s v="Robert Vazquez"/>
        <s v="Ashlee Thompson"/>
        <s v="Scott Rodriguez"/>
        <s v="Eric Kelly"/>
        <s v="Karen Medina"/>
        <s v="Jeffrey Carter"/>
        <s v="Jessica Lopez"/>
        <s v="Ashley Bowman"/>
        <s v="Mr. Damon Smith"/>
        <s v="Renee Arroyo"/>
        <s v="Teresa Alexander"/>
        <s v="Kayla Brown"/>
        <s v="Patrick Knight"/>
        <s v="Evelyn Ferguson"/>
        <s v="Margaret Garcia"/>
        <s v="Anna Evans"/>
        <s v="Jessica Stone"/>
        <s v="Peter Carr"/>
        <s v="Christopher Benson"/>
        <s v="Kevin Edwards"/>
        <s v="Joseph Martinez"/>
        <s v="Christopher Brennan"/>
        <s v="Timothy Tate"/>
        <s v="Danielle Reed"/>
        <s v="Michele Calhoun"/>
        <s v="Michael Anderson"/>
        <s v="Daniel Porter"/>
        <s v="Edward Reed"/>
        <s v="Donna Hale"/>
        <s v="Alex Lewis"/>
        <s v="Samantha Martinez"/>
        <s v="Thomas Stanton"/>
        <s v="Christine Bell"/>
        <s v="Mary Morris"/>
        <s v="Hector Hubbard"/>
        <s v="Dustin Gonzalez"/>
        <s v="Jordan Wood"/>
        <s v="Helen Sanford"/>
        <s v="Robert Rodriguez"/>
        <s v="Sarah Lloyd"/>
        <s v="Mrs. Susan Reid DDS"/>
        <s v="Alicia Mitchell"/>
        <s v="John Anderson"/>
        <s v="Paul Weiss"/>
        <s v="Katie Roach"/>
        <s v="Wesley Gould"/>
        <s v="Kristin Juarez"/>
        <s v="Victor Bowman"/>
        <s v="Jose Flores"/>
        <s v="Larry Thomas"/>
        <s v="Kathleen Banks"/>
        <s v="Amber Carson"/>
        <s v="Stacy Stanley"/>
        <s v="Mr. Michael Brown"/>
        <s v="Stephanie Gonzalez"/>
        <s v="Nathaniel Edwards"/>
        <s v="Jesse Reed"/>
        <s v="Angela Garcia"/>
        <s v="Alan Ramos"/>
        <s v="Bobby Watson"/>
        <s v="Emily Simmons"/>
        <s v="Jeremy Ortega"/>
        <s v="Christina Warren"/>
        <s v="Angela Jordan"/>
        <s v="Heather Wheeler"/>
        <s v="Rebecca Sullivan"/>
        <s v="Nicole Guzman"/>
        <s v="Veronica Farrell"/>
        <s v="Rachel Rice"/>
        <s v="Robert Berger"/>
        <s v="Mr. Matthew Carter DDS"/>
        <s v="Amanda Leon"/>
        <s v="Mary Wilson"/>
        <s v="Anthony Santos"/>
        <s v="Christy Lang"/>
        <s v="Lisa Williamson"/>
        <s v="Taylor Peck"/>
        <s v="Nicholas Blackwell"/>
        <s v="Melissa Henderson"/>
        <s v="Tamara Chavez"/>
        <s v="James Paul"/>
        <s v="Sarah Burton"/>
        <s v="James Willis"/>
        <s v="Traci Carlson"/>
        <s v="Natalie Fletcher"/>
        <s v="Kyle Mcbride"/>
        <s v="Brittney Lawrence"/>
        <s v="Alicia Wells"/>
        <s v="Joseph Myers"/>
        <s v="Margaret Lopez"/>
        <s v="Robert Salazar"/>
        <s v="Jennifer Harvey"/>
        <s v="Melissa Brown"/>
        <s v="Justin Meyer"/>
        <s v="George Howard"/>
        <s v="Matthew West"/>
        <s v="Rodney Bailey"/>
        <s v="Joanna Bowers"/>
        <s v="Miranda Anderson"/>
        <s v="Taylor Maldonado"/>
        <s v="Julia Charles"/>
        <s v="John Heath"/>
        <s v="Robert Cowan"/>
        <s v="Brittany Bernard"/>
        <s v="William Hall"/>
        <s v="Andrew Bullock"/>
        <s v="Carol Fletcher"/>
        <s v="Sara Fisher"/>
        <s v="Deborah Harding"/>
        <s v="Brenda Stephens"/>
        <s v="Dillon Gonzalez"/>
        <s v="Gina Flynn"/>
        <s v="William Clark"/>
        <s v="Sheena Nguyen"/>
        <s v="John Daniels"/>
        <s v="Barbara Murray"/>
        <s v="Amanda Wood"/>
        <s v="Jose Pena"/>
        <s v="Jason Stevenson"/>
        <s v="Kimberly Matthews"/>
        <s v="James King"/>
        <s v="Kristina Miller"/>
        <s v="Claudia Torres"/>
        <s v="David Conner"/>
        <s v="Julie Middleton"/>
        <s v="Casey Ward"/>
        <s v="Jeffrey Patterson"/>
        <s v="Mrs. Jennifer Campbell DVM"/>
        <s v="Melissa Mora"/>
        <s v="Kayla Aguilar"/>
        <s v="Kathryn Simmons"/>
        <s v="Jacob Jones"/>
        <s v="Edward Ross"/>
        <s v="Veronica Myers"/>
        <s v="Maria Jones"/>
        <s v="Julian Monroe"/>
        <s v="Jonathan Kelley"/>
        <s v="Megan Barber"/>
        <s v="Norma Garrett"/>
        <s v="Alex Caldwell"/>
        <s v="Steven Bates"/>
        <s v="William Villegas"/>
        <s v="Michele Hill"/>
        <s v="Stephanie Lester"/>
        <s v="Kathleen Gregory"/>
        <s v="Sarah Rivera"/>
        <s v="Cody Torres"/>
        <s v="Thomas Leon"/>
        <s v="Richard White"/>
        <s v="Dennis James PhD"/>
        <s v="Daryl Farmer"/>
        <s v="Julie Walker"/>
        <s v="Scott Reynolds"/>
        <s v="Daniel Simpson"/>
        <s v="Tonya Perez"/>
        <s v="Kimberly Beard"/>
        <s v="Christian Sexton"/>
        <s v="Cody Scott"/>
        <s v="Brittany Fields"/>
        <s v="Jordan Dawson"/>
        <s v="Kevin Leach"/>
        <s v="Jessica Moore"/>
        <s v="Kristen Moran"/>
        <s v="Shannon Rose"/>
        <s v="Sandra Adams"/>
        <s v="Vanessa Garcia"/>
        <s v="Lisa Marshall"/>
        <s v="Tiffany Wright"/>
        <s v="William Montgomery"/>
        <s v="Gary Mejia"/>
        <s v="Richard Knapp"/>
        <s v="Douglas Lucas"/>
        <s v="Felicia Hayes"/>
        <s v="Lindsey Curry"/>
        <s v="Monique Santos"/>
        <s v="Diane Moore"/>
        <s v="Monique Sanchez"/>
        <s v="Roger Welch"/>
        <s v="David Long"/>
        <s v="Susan Harrington"/>
        <s v="Christopher Patterson"/>
        <s v="Jessica Mills"/>
        <s v="Connor Garcia"/>
        <s v="Brittany White"/>
        <s v="Sharon Weber"/>
        <s v="Mitchell Brown"/>
        <s v="Anita Brewer"/>
        <s v="Tiffany Jones"/>
        <s v="Joel Schultz"/>
        <s v="Michael Bean DDS"/>
        <s v="Robert Walker"/>
        <s v="Alexis Lee"/>
        <s v="Derrick Beard"/>
        <s v="Robert Barrera"/>
        <s v="Scott Molina"/>
        <s v="Lauren Clayton"/>
        <s v="Jennifer Diaz"/>
        <s v="Tyler Allen"/>
        <s v="Billy Taylor"/>
        <s v="Sarah Hernandez"/>
        <s v="Robert Finley"/>
        <s v="Thomas Haynes"/>
        <s v="Tiffany Washington"/>
        <s v="Emily Davis PhD"/>
        <s v="Katie Pena"/>
        <s v="Christian Simpson"/>
        <s v="Ashley Lopez"/>
        <s v="Angelica Petty"/>
        <s v="Melissa Huff"/>
        <s v="Susan Jenkins"/>
        <s v="Jordan Turner"/>
        <s v="Alex Osborn"/>
        <s v="Antonio Fry"/>
        <s v="George Richardson"/>
        <s v="Mark Duarte"/>
        <s v="Kimberly Nunez"/>
        <s v="Kevin Perez"/>
        <s v="Crystal Jones"/>
        <s v="Nicole Cabrera"/>
        <s v="Felicia Roberts"/>
        <s v="Christopher Perez"/>
        <s v="Elizabeth Whitaker"/>
        <s v="Donald Jones"/>
        <s v="Kayla Lutz"/>
        <s v="Justin Roberson"/>
        <s v="Ashley Ramirez"/>
        <s v="Nancy Fleming"/>
        <s v="Ashley Haley"/>
        <s v="Mary Hall"/>
        <s v="Jacob Boyd"/>
        <s v="Kathleen Fox"/>
        <s v="Andrew Moreno"/>
        <s v="David Hartman"/>
        <s v="Edward Hart"/>
        <s v="Peter Hale"/>
        <s v="Lisa Marquez"/>
        <s v="Whitney Thomas"/>
        <s v="Jamie Higgins"/>
        <s v="Allison Carpenter"/>
        <s v="Sarah Ross"/>
        <s v="Kathryn Moreno"/>
        <s v="Michael Walker"/>
        <s v="Tiffany Andrews"/>
        <s v="Dawn Robertson"/>
        <s v="Kimberly Holmes"/>
        <s v="Christopher Moore"/>
        <s v="Scott Drake"/>
        <s v="Judy Avery"/>
        <s v="Jason Hudson"/>
        <s v="Lisa Ewing"/>
        <s v="Christopher Carey"/>
        <s v="Roy Mills"/>
        <s v="Jacqueline Higgins"/>
        <s v="Ryan Lawson"/>
        <s v="Lisa Mejia"/>
        <s v="Colleen Banks"/>
        <s v="John Fischer"/>
        <s v="Rachel Berry"/>
        <s v="Andrew Sawyer"/>
        <s v="Michael Thompson"/>
        <s v="Elizabeth Jackson"/>
        <s v="Jonathan Morrison"/>
        <s v="Keith Zhang"/>
        <s v="Erin Simmons"/>
        <s v="Joshua Montoya"/>
        <s v="Crystal Mcclure"/>
        <s v="Carlos Fletcher"/>
        <s v="Roger Reed"/>
        <s v="Darryl Kelly"/>
        <s v="Erica Reyes"/>
        <s v="Jennifer Brooks"/>
        <s v="Sean Gonzales"/>
        <s v="Angela Torres"/>
        <s v="Pam Knapp"/>
        <s v="Lauren Smith"/>
        <s v="Richard Rogers"/>
        <s v="Cody Wallace"/>
        <s v="Gavin Smith"/>
        <s v="Jeffrey Meadows"/>
        <s v="Michael Kim"/>
        <s v="Cole Hill"/>
        <s v="Tamara Morrow"/>
        <s v="Troy Robinson"/>
        <s v="James Smith"/>
        <s v="Crystal Paul"/>
        <s v="Christopher Harris"/>
        <s v="Amanda Noble"/>
        <s v="Kayla Gray"/>
        <s v="Joel King"/>
        <s v="Carl Mosley"/>
        <s v="Justin Elliott"/>
        <s v="Nathan Lopez"/>
        <s v="Lauren Meyer"/>
        <s v="Patricia Cunningham"/>
        <s v="Joseph English"/>
        <s v="Karen Hernandez"/>
        <s v="Robert Hess"/>
        <s v="Joy Burke"/>
        <s v="John Torres"/>
        <s v="Claire Carey"/>
        <s v="Tyler Peters"/>
        <s v="Donna Harris"/>
        <s v="James Horton"/>
        <s v="Kristin Robinson"/>
        <s v="Lydia Robinson"/>
        <s v="Michael Spencer"/>
        <s v="Beth Morris"/>
        <s v="Christopher Johnson"/>
        <s v="Brendan Jones"/>
        <s v="Nicole Fritz"/>
        <s v="Crystal Wade"/>
        <s v="Jennifer Christian"/>
        <s v="Andrea Medina"/>
        <s v="Derrick Morris"/>
        <s v="Richard Gonzales"/>
        <s v="Joshua Mccarty"/>
        <s v="Mary Gomez"/>
        <s v="Aaron Barker"/>
        <s v="Michael Davis"/>
        <s v="Jerome Brown"/>
        <s v="Marilyn Payne"/>
        <s v="Nicholas Kelley"/>
        <s v="Melissa Kim"/>
        <s v="Darren Marks"/>
        <s v="Edwin Jenkins"/>
        <s v="Patricia Rose"/>
        <s v="Christopher Bailey"/>
        <s v="Robert Case"/>
        <s v="Maria Smith"/>
        <s v="Dr. Stephen Duke"/>
        <s v="Susan Foley"/>
        <s v="Jessica Russell"/>
        <s v="Dennis Kane"/>
        <s v="Thomas Anderson"/>
        <s v="Nina Walsh"/>
        <s v="Mary Bennett"/>
        <s v="Lindsey Butler"/>
        <s v="Martin Francis"/>
        <s v="Amanda Jacobs"/>
        <s v="Destiny Hernandez"/>
        <s v="Jimmy Simmons"/>
        <s v="Thomas Hood"/>
        <s v="Charles Rogers"/>
        <s v="Michelle Gonzales"/>
        <s v="Pamela Larson"/>
        <s v="Lisa Salazar"/>
        <s v="Jamie Escobar"/>
        <s v="Andrew Li"/>
        <s v="Erica Montes"/>
        <s v="Peter Bowen"/>
        <s v="Beth Foster"/>
        <s v="Alyssa Wilson"/>
        <s v="Jill Higgins"/>
        <s v="Susan Mccullough"/>
        <s v="Katherine Oconnor"/>
        <s v="Gregory Hudson"/>
        <s v="Joseph Anderson"/>
        <s v="Heidi Moon"/>
        <s v="Kristina Rubio"/>
        <s v="Ashley Holt"/>
        <s v="Thomas Snyder"/>
        <s v="Abigail Jordan"/>
        <s v="Mary Fritz"/>
        <s v="Danny Curry"/>
        <s v="Brenda Reynolds"/>
        <s v="Jenna Crane"/>
        <s v="Danny Moore"/>
        <s v="John Barnett"/>
        <s v="Donald Williams"/>
        <s v="Craig Russell"/>
        <s v="Samuel Marshall"/>
        <s v="Miss Veronica James"/>
        <s v="Charles Ortiz"/>
        <s v="Denise Murray"/>
        <s v="Mr. Joseph Cook"/>
        <s v="Wanda Rodriguez"/>
        <s v="Kelsey Ho"/>
        <s v="Crystal Thompson"/>
        <s v="Samantha Martin"/>
        <s v="Antonio Edwards"/>
        <s v="Michele Eaton"/>
        <s v="Paige Hamilton DDS"/>
        <s v="Ryan Hernandez"/>
        <s v="Melissa Baxter"/>
        <s v="James Tucker"/>
        <s v="Tracy Lewis"/>
        <s v="Karen Taylor"/>
        <s v="Tyler Tyler"/>
        <s v="Jared Robles"/>
        <s v="Gregory Stone"/>
        <s v="Mr. John Ramirez"/>
        <s v="Kelly Rodriguez"/>
        <s v="Hayden Erickson"/>
        <s v="Taylor Sanchez"/>
        <s v="Tamara Jacobs"/>
        <s v="Anthony Lee"/>
        <s v="Aaron Farley"/>
        <s v="Kelly Green"/>
        <s v="Sheila Lawson"/>
        <s v="Brandy Wallace"/>
        <s v="Mario Haley"/>
        <s v="Sandy Olson"/>
        <s v="Tiffany Petersen"/>
        <s v="Kyle Garcia"/>
        <s v="Renee Oneill"/>
        <s v="Charlene Myers"/>
        <s v="Ian Baxter"/>
        <s v="Nicole Williams"/>
        <s v="Kelly Fischer"/>
        <s v="Darren Scott"/>
        <s v="Eric Brown"/>
        <s v="Ruben Garrett"/>
        <s v="Nicholas Sharp"/>
        <s v="Ashley Gaines"/>
        <s v="Matthew Rogers"/>
        <s v="Fred Davis"/>
        <s v="Michael Everett"/>
        <s v="Patrick Chapman"/>
        <s v="Thomas Taylor"/>
        <s v="Ronald Daniels"/>
        <s v="Evelyn Long"/>
        <s v="Erika Taylor"/>
        <s v="Brian Marquez"/>
        <s v="Sean Edwards"/>
        <s v="Emily Perez"/>
        <s v="Dr. Kelly Bryan DDS"/>
        <s v="Andrew Kramer"/>
        <s v="Edwin Singh"/>
        <s v="Robert Riley"/>
        <s v="Andre Arroyo"/>
        <s v="Lindsay Flores"/>
        <s v="Victoria Lewis"/>
        <s v="Rebecca Horton"/>
        <s v="Shawn Sims"/>
        <s v="Thomas Sweeney"/>
        <s v="Julie Mann"/>
        <s v="Alan Matthews"/>
        <s v="Michael Wade"/>
        <s v="Matthew Mcfarland"/>
        <s v="Paul Palmer"/>
        <s v="Bryan Walton"/>
        <s v="Peter Joyce"/>
        <s v="Carly Gallegos"/>
        <s v="Nancy Hill"/>
        <s v="Martha Pruitt"/>
        <s v="Daniel Erickson"/>
        <s v="John Porter"/>
        <s v="Jacqueline Cox"/>
        <s v="Danny Brady"/>
        <s v="Dustin Larson"/>
        <s v="Larry Hughes"/>
        <s v="Rebecca Jones"/>
        <s v="Christopher Good"/>
        <s v="Karen Melton"/>
        <s v="Stacey Adams"/>
        <s v="Brandon Murray"/>
        <s v="Amanda Hart"/>
        <s v="Tommy Wright"/>
        <s v="Timothy Lloyd"/>
        <s v="Autumn Stevenson"/>
        <s v="Samantha Santiago"/>
        <s v="Julia Thomas"/>
        <s v="Crystal Lutz"/>
        <s v="Amber Rodriguez"/>
        <s v="Laura Reed"/>
        <s v="Megan Daniels"/>
        <s v="Anna Lopez"/>
        <s v="Brenda Young MD"/>
        <s v="Mrs. April Williams MD"/>
        <s v="Debbie Nelson"/>
        <s v="Richard Scott"/>
        <s v="Lisa Moore"/>
        <s v="Sherry Lopez"/>
        <s v="Calvin Hanson"/>
        <s v="Micheal Payne"/>
        <s v="Phillip Lane"/>
        <s v="Kevin Hughes"/>
        <s v="Leah Flores"/>
        <s v="Kelly Alvarez"/>
        <s v="John Harrison"/>
        <s v="Theresa Bowen"/>
        <s v="Julia Vega"/>
        <s v="Sara Williams"/>
        <s v="Deborah Hall"/>
        <s v="Ryan Bishop"/>
        <s v="Ronald Brown"/>
        <s v="Kimberly Velazquez"/>
        <s v="Matthew Francis"/>
        <s v="Dennis Leon"/>
        <s v="Sherry Jefferson"/>
        <s v="Elijah Goodwin"/>
        <s v="Michael Sullivan"/>
        <s v="Colleen Castro"/>
        <s v="Kim Cross"/>
        <s v="Anna Hamilton"/>
        <s v="Steven Williams"/>
        <s v="Craig Soto"/>
        <s v="Stephanie Black"/>
        <s v="Latoya Dominguez"/>
        <s v="Scott Lee"/>
        <s v="Erin Smith"/>
        <s v="Ryan Johnson"/>
        <s v="Shannon Hebert"/>
        <s v="Thomas King"/>
        <s v="Marie Sanders"/>
        <s v="Stephen Rodriguez"/>
        <s v="Danielle Bass"/>
        <s v="Christopher Hobbs"/>
        <s v="Bryan Smith"/>
        <s v="Christopher Kim"/>
        <s v="Manuel Davis"/>
        <s v="Andrea Wright"/>
        <s v="Christopher Sampson"/>
        <s v="Debra Robinson"/>
        <s v="Christina Lewis"/>
        <s v="Daniel Sutton MD"/>
        <s v="Jonathan Warren"/>
        <s v="Kim Smith"/>
        <s v="Alexandra Mcguire"/>
        <s v="Pamela Singh"/>
        <s v="William Turner"/>
        <s v="Darin Sloan"/>
        <s v="Scott Mason"/>
        <s v="Emily Wise"/>
        <s v="Ann Sheppard"/>
        <s v="Catherine Morales"/>
        <s v="Jessica Tyler"/>
        <s v="Reginald Mccoy"/>
        <s v="Juan Kelly"/>
        <s v="Alex Ramsey"/>
        <s v="Stacey Brooks"/>
        <s v="Michael Holland"/>
        <s v="Emily Maldonado"/>
        <s v="Erica Carlson"/>
        <s v="Francisco Arnold"/>
        <s v="Kathleen Reilly"/>
        <s v="Robert Lin"/>
        <s v="Gerald Chavez DVM"/>
        <s v="Mariah Tanner"/>
        <s v="Kevin Maynard"/>
        <s v="Stephanie Powers"/>
        <s v="Todd Dean"/>
        <s v="Kathleen Scott"/>
        <s v="Leon Miller"/>
        <s v="Julie Brown"/>
        <s v="Paul Curtis"/>
        <s v="Gwendolyn Bryant"/>
        <s v="Jeremy Jones"/>
        <s v="Lauren Shields"/>
        <s v="Rita Haas"/>
        <s v="Jennifer Wilkerson"/>
        <s v="Carolyn Taylor"/>
        <s v="Roy Hernandez"/>
        <s v="Brooke Guzman"/>
        <s v="Maria Beasley"/>
        <s v="Brooke Harris"/>
        <s v="Casey King"/>
        <s v="Kevin Clark"/>
        <s v="Samuel Ramos"/>
        <s v="Robert Todd"/>
        <s v="Stacie Arroyo"/>
        <s v="Christian Wilson"/>
        <s v="Brandi Gomez"/>
        <s v="Gary Mclaughlin"/>
        <s v="Alan Crane"/>
        <s v="Madeline Brooks"/>
        <s v="Jose Hill"/>
        <s v="Jennifer Alvarez"/>
        <s v="Colleen Lucas"/>
        <s v="Robin Ray"/>
        <s v="Paul Gates"/>
        <s v="Sharon Tran"/>
        <s v="Nathan Casey"/>
        <s v="Jordan Wright"/>
        <s v="Sarah Cunningham"/>
        <s v="Mrs. Cheryl Perry"/>
        <s v="Brittany Jones"/>
        <s v="Kevin Phillips"/>
        <s v="Paul Macias"/>
        <s v="Debbie Bentley"/>
        <s v="Monica Johnson"/>
        <s v="Mr. Michael Brooks"/>
        <s v="Jonathan Decker"/>
        <s v="Brian Phillips"/>
        <s v="Samantha Ferguson"/>
        <s v="Ryan Smith"/>
        <s v="Amanda Tapia"/>
        <s v="Luis Washington"/>
        <s v="Jose Hernandez"/>
        <s v="Keith Vance"/>
        <s v="Scott Warren"/>
        <s v="Chelsea Warren"/>
        <s v="Crystal Whitehead"/>
        <s v="Kimberly Chan"/>
        <s v="Theodore Bowman"/>
        <s v="Jasmine Barber"/>
        <s v="Douglas Martin"/>
        <s v="Jacob Gonzales"/>
        <s v="Elijah Perry"/>
        <s v="Debra Burnett"/>
        <s v="Candace Rodriguez"/>
        <s v="Ana Ortega"/>
        <s v="Lisa Ramirez"/>
        <s v="Gregory Bender"/>
        <s v="Mr. Richard Bennett"/>
        <s v="Stephen Espinoza"/>
        <s v="Dr. Brian Kennedy"/>
        <s v="Carol Simpson"/>
        <s v="Seth Gregory"/>
        <s v="Thomas Phillips"/>
        <s v="Jill Brown"/>
        <s v="Beth Curtis"/>
        <s v="Michael Sexton"/>
        <s v="Glenn Jennings"/>
        <s v="Nicholas Lamb"/>
        <s v="Johnny Williams"/>
        <s v="Joseph Nichols"/>
        <s v="Samuel Mitchell"/>
        <s v="Henry Jones"/>
        <s v="Kevin Short"/>
        <s v="Nicole Fitzgerald"/>
        <s v="Andrea Macias"/>
        <s v="Joshua Simpson"/>
        <s v="Edward Ramirez"/>
        <s v="Michael Prince"/>
        <s v="Seth Molina"/>
        <s v="Bradley Barnes"/>
        <s v="Michael Rice"/>
        <s v="Carolyn Campbell"/>
        <s v="Chelsea Tran"/>
        <s v="Austin Anderson"/>
        <s v="Raymond Bryant"/>
        <s v="Katelyn Bowen"/>
        <s v="Caitlin Brown"/>
        <s v="Anthony Mejia"/>
        <s v="Christina Meyers"/>
        <s v="Mr. Vincent Harris Jr."/>
        <s v="Patricia Rowland"/>
        <s v="Sarah Garcia"/>
        <s v="Michael Austin"/>
        <s v="Julia Hogan"/>
        <s v="Joseph Faulkner"/>
        <s v="Matthew Guzman"/>
        <s v="Melissa Chambers"/>
        <s v="Edwin Sawyer"/>
        <s v="Melissa Vazquez"/>
        <s v="Ryan Robinson"/>
        <s v="Alison Miles"/>
        <s v="Kristen Ramirez"/>
        <s v="Dr. Carrie Mosley"/>
        <s v="Rachel Curtis"/>
        <s v="Jennifer Parrish"/>
        <s v="Corey Lucas"/>
        <s v="Gregory Baker"/>
        <s v="Shane Johnson"/>
        <s v="Steven Young"/>
        <s v="David Chavez"/>
        <s v="Linda Hanna"/>
        <s v="Michael Cameron"/>
        <s v="Katherine Morse"/>
        <s v="John Shields"/>
        <s v="Timothy Moore"/>
        <s v="Savannah Gilmore"/>
        <s v="Dr. Alexis Steele"/>
        <s v="Annette Rice"/>
        <s v="Andrea Mills"/>
        <s v="Leonard Mendoza"/>
        <s v="Tammy Schultz"/>
        <s v="Erin Ryan"/>
        <s v="Chase Moss PhD"/>
        <s v="Allison Wilson"/>
        <s v="Nicole Richards"/>
        <s v="Aimee Johnson"/>
        <s v="Christina Riggs"/>
        <s v="Thomas Johnson"/>
        <s v="Tara Salazar"/>
        <s v="Jerry Durham"/>
        <s v="Timothy Taylor"/>
        <s v="Scott Crawford"/>
        <s v="Jesse Byrd"/>
        <s v="Amanda Knight"/>
        <s v="Jeffery Hart"/>
        <s v="Deborah Reid"/>
        <s v="Eduardo Long"/>
        <s v="Kathy Hatfield"/>
        <s v="Lisa Kelly"/>
        <s v="Antonio Palmer"/>
        <s v="Matthew King"/>
        <s v="Kelly Tucker"/>
        <s v="Katrina Fleming"/>
        <s v="John Gordon"/>
        <s v="Brandon Lewis"/>
        <s v="Franklin Arias"/>
        <s v="Mindy Martinez"/>
        <s v="Michael Nguyen"/>
        <s v="Mrs. Patricia Dunlap"/>
        <s v="Jennifer Scott"/>
        <s v="Crystal Reynolds"/>
        <s v="Lori Murphy"/>
        <s v="Robert Thomas"/>
        <s v="Dylan Myers"/>
        <s v="Ronald Marks"/>
        <s v="Rachel Melendez"/>
        <s v="Danielle Calhoun"/>
        <s v="Matthew Bradshaw"/>
        <s v="Kyle George"/>
        <s v="Neil Smith"/>
        <s v="Carolyn Reeves"/>
        <s v="Richard Jackson"/>
        <s v="Michael Smith"/>
        <s v="Terri Roach"/>
        <s v="Tony Brown"/>
        <s v="Katherine Wagner"/>
        <s v="Howard Johnson"/>
        <s v="William Reynolds"/>
        <s v="Keith Simmons"/>
        <s v="Timothy Little"/>
        <s v="Heather Henson"/>
        <s v="Lauren Paul"/>
        <s v="Ricardo Anderson"/>
        <s v="Tamara Juarez"/>
        <s v="Kimberly Blake"/>
        <s v="Anna Galvan"/>
        <s v="Katie Soto"/>
        <s v="Rachel Cunningham"/>
        <s v="Krystal Werner"/>
        <s v="Amber Ingram"/>
        <s v="Kayla Chavez"/>
        <s v="Lisa Fisher"/>
        <s v="Jennifer Erickson"/>
        <s v="Joshua Vazquez"/>
        <s v="Michael Boyd"/>
        <s v="Savannah Powell"/>
        <s v="Heather Lloyd"/>
        <s v="Mrs. Christina Frazier PhD"/>
        <s v="Reginald Gonzalez"/>
        <s v="Christine Schwartz"/>
        <s v="John Mueller"/>
        <s v="Christian Murphy"/>
        <s v="Elizabeth Poole"/>
        <s v="Meghan Leonard"/>
        <s v="Justin Melendez"/>
        <s v="John Hines"/>
        <s v="Allen Jones"/>
        <s v="Johnny Noble"/>
        <s v="Sharon Lewis"/>
        <s v="Shane Coleman"/>
        <s v="Claudia Lopez"/>
        <s v="Joseph Bell"/>
        <s v="Sarah Dodson"/>
        <s v="Jillian Ibarra"/>
        <s v="Victoria Munoz"/>
        <s v="Aaron Santiago"/>
        <s v="Mrs. Lindsey Grant"/>
        <s v="Victoria Wagner"/>
        <s v="Katherine Schaefer"/>
        <s v="Anne Morrison"/>
        <s v="Laura Summers"/>
        <s v="Katherine Parsons"/>
        <s v="Kristina Morris"/>
        <s v="Samantha Cole"/>
        <s v="Dennis Campbell"/>
        <s v="James Lewis"/>
        <s v="Megan Garza"/>
        <s v="Brittney Rogers"/>
        <s v="Julie Perry"/>
        <s v="Brenda Moore"/>
        <s v="Samuel Turner"/>
        <s v="Jamie Johnson"/>
        <s v="Brian Wilson"/>
        <s v="Kevin Knox"/>
        <s v="Amanda Cruz"/>
        <s v="Christine Deleon"/>
        <s v="Alison Flores"/>
        <s v="Hector Rodriguez"/>
        <s v="Rachel Bush"/>
        <s v="Daniel Stuart"/>
        <s v="Michael Maldonado"/>
        <s v="Shirley Martin"/>
        <s v="Hayley Nelson"/>
        <s v="Lauren Thornton"/>
        <s v="Lisa Long"/>
        <s v="Paul Baker"/>
        <s v="Roberta Reid"/>
        <s v="Andrea King"/>
        <s v="Jesse Weiss"/>
        <s v="Thomas Elliott"/>
        <s v="Erin Jackson"/>
        <s v="Joanna Gonzales"/>
        <s v="Jonathan Smith"/>
        <s v="Justin Hoover"/>
        <s v="Heather Munoz"/>
        <s v="Courtney Lee"/>
        <s v="Maureen Mueller"/>
        <s v="Scott Wang"/>
        <s v="Joshua Davenport"/>
        <s v="Maureen Moore"/>
        <s v="Ashlee Herring"/>
        <s v="Susan Newman"/>
        <s v="Raymond Kaiser"/>
        <s v="Jennifer Wilson"/>
        <s v="Jose Meyers"/>
        <s v="Jesus Beck"/>
        <s v="Joseph Meza"/>
        <s v="Tanner Wade"/>
        <s v="Katherine Harrington"/>
        <s v="Kathryn Sanchez"/>
        <s v="Sherri Smith"/>
        <s v="Kayla Mueller"/>
        <s v="Bryan Stevens"/>
        <s v="Mike Hernandez"/>
        <s v="David Wilson"/>
        <s v="Kevin Weaver"/>
        <s v="Karen Vasquez"/>
        <s v="Rachel Lee"/>
        <s v="Angela Foley"/>
        <s v="Monica Meadows"/>
        <s v="David Clark"/>
        <s v="Levi Bennett"/>
        <s v="Samuel Johnson"/>
        <s v="Casey Walker"/>
        <s v="Kenneth Brewer"/>
        <s v="Christopher Solis"/>
        <s v="Tiffany Shaffer"/>
        <s v="Rachel Contreras"/>
        <s v="Alyssa Ellis"/>
        <s v="Brent Rodriguez"/>
        <s v="Stephen Gates"/>
        <s v="Michael Richmond DVM"/>
        <s v="Chris Hodges"/>
      </sharedItems>
    </cacheField>
    <cacheField name="Gender" numFmtId="0">
      <sharedItems count="2">
        <s v="Female"/>
        <s v="Male"/>
      </sharedItems>
    </cacheField>
    <cacheField name="Age" numFmtId="0">
      <sharedItems containsSemiMixedTypes="0" containsString="0" containsNumber="1" containsInteger="1" minValue="18" maxValue="69" count="52">
        <n v="39"/>
        <n v="18"/>
        <n v="65"/>
        <n v="60"/>
        <n v="55"/>
        <n v="37"/>
        <n v="35"/>
        <n v="23"/>
        <n v="66"/>
        <n v="29"/>
        <n v="34"/>
        <n v="27"/>
        <n v="41"/>
        <n v="21"/>
        <n v="59"/>
        <n v="22"/>
        <n v="43"/>
        <n v="53"/>
        <n v="33"/>
        <n v="36"/>
        <n v="48"/>
        <n v="24"/>
        <n v="56"/>
        <n v="31"/>
        <n v="45"/>
        <n v="69"/>
        <n v="49"/>
        <n v="28"/>
        <n v="61"/>
        <n v="62"/>
        <n v="46"/>
        <n v="52"/>
        <n v="30"/>
        <n v="32"/>
        <n v="68"/>
        <n v="19"/>
        <n v="67"/>
        <n v="57"/>
        <n v="58"/>
        <n v="25"/>
        <n v="47"/>
        <n v="42"/>
        <n v="38"/>
        <n v="26"/>
        <n v="63"/>
        <n v="51"/>
        <n v="40"/>
        <n v="44"/>
        <n v="20"/>
        <n v="50"/>
        <n v="64"/>
        <n v="54"/>
      </sharedItems>
    </cacheField>
    <cacheField name="Email" numFmtId="0">
      <sharedItems/>
    </cacheField>
    <cacheField name="Phone" numFmtId="0">
      <sharedItems containsMixedTypes="1" containsNumber="1" containsInteger="1" minValue="-11253" maxValue="9904473614"/>
    </cacheField>
    <cacheField name="Country" numFmtId="0">
      <sharedItems count="243">
        <s v="Rwanda"/>
        <s v="Aruba"/>
        <s v="Macao"/>
        <s v="New Caledonia"/>
        <s v="Sierra Leone"/>
        <s v="Benin"/>
        <s v="Turkmenistan"/>
        <s v="Cambodia"/>
        <s v="Poland"/>
        <s v="Sao Tome and Principe"/>
        <s v="Zimbabwe"/>
        <s v="Cameroon"/>
        <s v="Philippines"/>
        <s v="Malaysia"/>
        <s v="Barbados"/>
        <s v="Zambia"/>
        <s v="Uruguay"/>
        <s v="Papua New Guinea"/>
        <s v="Colombia"/>
        <s v="Afghanistan"/>
        <s v="Norway"/>
        <s v="Sri Lanka"/>
        <s v="Equatorial Guinea"/>
        <s v="Jersey"/>
        <s v="Korea"/>
        <s v="Honduras"/>
        <s v="Gambia"/>
        <s v="Saint Vincent and the Grenadines"/>
        <s v="Timor-Leste"/>
        <s v="India"/>
        <s v="Japan"/>
        <s v="Lithuania"/>
        <s v="Singapore"/>
        <s v="Botswana"/>
        <s v="Indonesia"/>
        <s v="Lesotho"/>
        <s v="Algeria"/>
        <s v="Uganda"/>
        <s v="Andorra"/>
        <s v="Bouvet Island (Bouvetoya)"/>
        <s v="Montserrat"/>
        <s v="Guinea"/>
        <s v="Tuvalu"/>
        <s v="Mozambique"/>
        <s v="Holy See (Vatican City State)"/>
        <s v="Belgium"/>
        <s v="United Arab Emirates"/>
        <s v="Spain"/>
        <s v="Yemen"/>
        <s v="Paraguay"/>
        <s v="Romania"/>
        <s v="El Salvador"/>
        <s v="Nicaragua"/>
        <s v="Guinea-Bissau"/>
        <s v="Malta"/>
        <s v="Saint Lucia"/>
        <s v="Monaco"/>
        <s v="Nigeria"/>
        <s v="Iceland"/>
        <s v="Israel"/>
        <s v="Cayman Islands"/>
        <s v="French Polynesia"/>
        <s v="Dominican Republic"/>
        <s v="Brunei Darussalam"/>
        <s v="Gibraltar"/>
        <s v="Reunion"/>
        <s v="Azerbaijan"/>
        <s v="Faroe Islands"/>
        <s v="Solomon Islands"/>
        <s v="Cote d'Ivoire"/>
        <s v="Myanmar"/>
        <s v="French Guiana"/>
        <s v="Belarus"/>
        <s v="Nepal"/>
        <s v="Anguilla"/>
        <s v="Kyrgyz Republic"/>
        <s v="Liberia"/>
        <s v="Mauritania"/>
        <s v="Serbia"/>
        <s v="Denmark"/>
        <s v="Moldova"/>
        <s v="Burkina Faso"/>
        <s v="Wallis and Futuna"/>
        <s v="South Georgia and the South Sandwich Islands"/>
        <s v="Djibouti"/>
        <s v="Bahrain"/>
        <s v="Seychelles"/>
        <s v="South Africa"/>
        <s v="United States Virgin Islands"/>
        <s v="Armenia"/>
        <s v="French Southern Territories"/>
        <s v="Angola"/>
        <s v="Mongolia"/>
        <s v="Sudan"/>
        <s v="Micronesia"/>
        <s v="Guernsey"/>
        <s v="Saudi Arabia"/>
        <s v="Tanzania"/>
        <s v="Thailand"/>
        <s v="Saint Martin"/>
        <s v="British Virgin Islands"/>
        <s v="Panama"/>
        <s v="Italy"/>
        <s v="Isle of Man"/>
        <s v="Antigua and Barbuda"/>
        <s v="Hong Kong"/>
        <s v="Eritrea"/>
        <s v="Tokelau"/>
        <s v="Tonga"/>
        <s v="Albania"/>
        <s v="Togo"/>
        <s v="Peru"/>
        <s v="Latvia"/>
        <s v="Cape Verde"/>
        <s v="Luxembourg"/>
        <s v="Christmas Island"/>
        <s v="Turkey"/>
        <s v="Burundi"/>
        <s v="Switzerland"/>
        <s v="Canada"/>
        <s v="Greece"/>
        <s v="Ghana"/>
        <s v="Western Sahara"/>
        <s v="Maldives"/>
        <s v="Mali"/>
        <s v="Congo"/>
        <s v="Svalbard &amp; Jan Mayen Islands"/>
        <s v="Jamaica"/>
        <s v="Northern Mariana Islands"/>
        <s v="American Samoa"/>
        <s v="Trinidad and Tobago"/>
        <s v="Mauritius"/>
        <s v="Kenya"/>
        <s v="Saint Helena"/>
        <s v="Grenada"/>
        <s v="Belize"/>
        <s v="Pakistan"/>
        <s v="Saint Kitts and Nevis"/>
        <s v="Palestinian Territory"/>
        <s v="Bangladesh"/>
        <s v="United Kingdom"/>
        <s v="Oman"/>
        <s v="Montenegro"/>
        <s v="Greenland"/>
        <s v="Madagascar"/>
        <s v="Guam"/>
        <s v="Morocco"/>
        <s v="Dominica"/>
        <s v="Ethiopia"/>
        <s v="British Indian Ocean Territory (Chagos Archipelago)"/>
        <s v="Finland"/>
        <s v="Niger"/>
        <s v="Niue"/>
        <s v="Lebanon"/>
        <s v="Somalia"/>
        <s v="Cyprus"/>
        <s v="Kiribati"/>
        <s v="Estonia"/>
        <s v="Vanuatu"/>
        <s v="Ecuador"/>
        <s v="Falkland Islands (Malvinas)"/>
        <s v="Mexico"/>
        <s v="Puerto Rico"/>
        <s v="Slovenia"/>
        <s v="Samoa"/>
        <s v="Mayotte"/>
        <s v="Portugal"/>
        <s v="Chile"/>
        <s v="Venezuela"/>
        <s v="Gabon"/>
        <s v="Bolivia"/>
        <s v="Haiti"/>
        <s v="Taiwan"/>
        <s v="United States Minor Outlying Islands"/>
        <s v="Saint Barthelemy"/>
        <s v="Netherlands Antilles"/>
        <s v="Germany"/>
        <s v="Cook Islands"/>
        <s v="Tajikistan"/>
        <s v="Liechtenstein"/>
        <s v="Guatemala"/>
        <s v="Palau"/>
        <s v="Croatia"/>
        <s v="Saint Pierre and Miquelon"/>
        <s v="United States of America"/>
        <s v="Costa Rica"/>
        <s v="Malawi"/>
        <s v="Georgia"/>
        <s v="Iran"/>
        <s v="Libyan Arab Jamahiriya"/>
        <s v="Guadeloupe"/>
        <s v="Hungary"/>
        <s v="Namibia"/>
        <s v="Kuwait"/>
        <s v="Comoros"/>
        <s v="Cocos (Keeling) Islands"/>
        <s v="Qatar"/>
        <s v="China"/>
        <s v="Bulgaria"/>
        <s v="Fiji"/>
        <s v="Swaziland"/>
        <s v="Cuba"/>
        <s v="Sweden"/>
        <s v="Vietnam"/>
        <s v="Ukraine"/>
        <s v="Bermuda"/>
        <s v="Bahamas"/>
        <s v="Bosnia and Herzegovina"/>
        <s v="Macedonia"/>
        <s v="Argentina"/>
        <s v="Brazil"/>
        <s v="Pitcairn Islands"/>
        <s v="Bhutan"/>
        <s v="Czech Republic"/>
        <s v="Marshall Islands"/>
        <s v="Chad"/>
        <s v="Central African Republic"/>
        <s v="Lao People's Democratic Republic"/>
        <s v="Guyana"/>
        <s v="Netherlands"/>
        <s v="Australia"/>
        <s v="New Zealand"/>
        <s v="Norfolk Island"/>
        <s v="Egypt"/>
        <s v="Austria"/>
        <s v="Uzbekistan"/>
        <s v="Antarctica (the territory South of 60 deg S)"/>
        <s v="Ireland"/>
        <s v="Russian Federation"/>
        <s v="Tunisia"/>
        <s v="Syrian Arab Republic"/>
        <s v="Iraq"/>
        <s v="France"/>
        <s v="Martinique"/>
        <s v="Slovakia (Slovak Republic)"/>
        <s v="Nauru"/>
        <s v="Jordan"/>
        <s v="Turks and Caicos Islands"/>
        <s v="San Marino"/>
        <s v="Kazakhstan"/>
        <s v="Suriname"/>
        <s v="Senegal"/>
        <s v="Heard Island and McDonald Islands"/>
      </sharedItems>
    </cacheField>
    <cacheField name="City" numFmtId="0">
      <sharedItems/>
    </cacheField>
    <cacheField name="Product_ID" numFmtId="0">
      <sharedItems/>
    </cacheField>
    <cacheField name="Product_Name" numFmtId="0">
      <sharedItems count="8">
        <s v="Bag"/>
        <s v="Camera"/>
        <s v="Shoes"/>
        <s v="Watch"/>
        <s v="TV"/>
        <s v="Laptop"/>
        <s v="Phone"/>
        <s v="Headphones"/>
      </sharedItems>
    </cacheField>
    <cacheField name="Category" numFmtId="0">
      <sharedItems count="6">
        <s v="Electronics"/>
        <s v="Beauty"/>
        <s v="Fashion"/>
        <s v="Home"/>
        <s v="Toys"/>
        <s v="Sports"/>
      </sharedItems>
    </cacheField>
    <cacheField name="Sub_Category" numFmtId="0">
      <sharedItems/>
    </cacheField>
    <cacheField name="Quantity" numFmtId="0">
      <sharedItems containsSemiMixedTypes="0" containsString="0" containsNumber="1" containsInteger="1" minValue="1" maxValue="4"/>
    </cacheField>
    <cacheField name="Price_Per_Unit" numFmtId="0">
      <sharedItems containsSemiMixedTypes="0" containsString="0" containsNumber="1" minValue="10.59" maxValue="998.61"/>
    </cacheField>
    <cacheField name="Discount" numFmtId="0">
      <sharedItems containsSemiMixedTypes="0" containsString="0" containsNumber="1" minValue="0" maxValue="0.5"/>
    </cacheField>
    <cacheField name="Shipping_Cost" numFmtId="0">
      <sharedItems containsSemiMixedTypes="0" containsString="0" containsNumber="1" minValue="5" maxValue="49.96"/>
    </cacheField>
    <cacheField name="Order_Date" numFmtId="14">
      <sharedItems containsSemiMixedTypes="0" containsNonDate="0" containsDate="1" containsString="0" minDate="2023-07-11T00:00:00" maxDate="2025-07-11T00:00:00" count="686">
        <d v="2025-01-16T00:00:00"/>
        <d v="2024-07-17T00:00:00"/>
        <d v="2025-06-06T00:00:00"/>
        <d v="2024-05-31T00:00:00"/>
        <d v="2023-12-28T00:00:00"/>
        <d v="2023-07-21T00:00:00"/>
        <d v="2023-12-29T00:00:00"/>
        <d v="2025-03-02T00:00:00"/>
        <d v="2023-12-22T00:00:00"/>
        <d v="2024-01-10T00:00:00"/>
        <d v="2024-11-19T00:00:00"/>
        <d v="2024-09-23T00:00:00"/>
        <d v="2025-02-07T00:00:00"/>
        <d v="2023-12-21T00:00:00"/>
        <d v="2025-07-04T00:00:00"/>
        <d v="2023-12-07T00:00:00"/>
        <d v="2024-04-23T00:00:00"/>
        <d v="2024-11-09T00:00:00"/>
        <d v="2025-01-19T00:00:00"/>
        <d v="2025-03-18T00:00:00"/>
        <d v="2025-03-15T00:00:00"/>
        <d v="2024-02-10T00:00:00"/>
        <d v="2023-11-30T00:00:00"/>
        <d v="2024-10-19T00:00:00"/>
        <d v="2024-06-19T00:00:00"/>
        <d v="2023-10-27T00:00:00"/>
        <d v="2025-04-15T00:00:00"/>
        <d v="2023-09-28T00:00:00"/>
        <d v="2024-06-24T00:00:00"/>
        <d v="2024-09-18T00:00:00"/>
        <d v="2025-01-27T00:00:00"/>
        <d v="2023-09-27T00:00:00"/>
        <d v="2024-02-02T00:00:00"/>
        <d v="2024-07-14T00:00:00"/>
        <d v="2025-02-24T00:00:00"/>
        <d v="2023-09-06T00:00:00"/>
        <d v="2024-05-10T00:00:00"/>
        <d v="2024-04-13T00:00:00"/>
        <d v="2025-03-20T00:00:00"/>
        <d v="2023-08-31T00:00:00"/>
        <d v="2025-04-23T00:00:00"/>
        <d v="2024-11-21T00:00:00"/>
        <d v="2025-01-07T00:00:00"/>
        <d v="2024-06-08T00:00:00"/>
        <d v="2024-10-17T00:00:00"/>
        <d v="2025-02-20T00:00:00"/>
        <d v="2025-06-11T00:00:00"/>
        <d v="2024-02-13T00:00:00"/>
        <d v="2025-06-15T00:00:00"/>
        <d v="2023-09-03T00:00:00"/>
        <d v="2023-09-05T00:00:00"/>
        <d v="2024-10-27T00:00:00"/>
        <d v="2024-12-06T00:00:00"/>
        <d v="2023-11-23T00:00:00"/>
        <d v="2024-04-03T00:00:00"/>
        <d v="2024-05-06T00:00:00"/>
        <d v="2024-12-03T00:00:00"/>
        <d v="2023-08-10T00:00:00"/>
        <d v="2024-11-13T00:00:00"/>
        <d v="2025-05-25T00:00:00"/>
        <d v="2025-01-03T00:00:00"/>
        <d v="2024-03-15T00:00:00"/>
        <d v="2025-07-05T00:00:00"/>
        <d v="2024-11-02T00:00:00"/>
        <d v="2023-08-16T00:00:00"/>
        <d v="2024-04-27T00:00:00"/>
        <d v="2023-11-14T00:00:00"/>
        <d v="2025-06-20T00:00:00"/>
        <d v="2024-08-17T00:00:00"/>
        <d v="2025-02-10T00:00:00"/>
        <d v="2024-07-25T00:00:00"/>
        <d v="2025-01-25T00:00:00"/>
        <d v="2024-04-11T00:00:00"/>
        <d v="2024-05-26T00:00:00"/>
        <d v="2024-07-10T00:00:00"/>
        <d v="2024-09-27T00:00:00"/>
        <d v="2024-07-08T00:00:00"/>
        <d v="2024-04-28T00:00:00"/>
        <d v="2023-09-20T00:00:00"/>
        <d v="2024-01-29T00:00:00"/>
        <d v="2024-09-08T00:00:00"/>
        <d v="2025-01-31T00:00:00"/>
        <d v="2024-05-30T00:00:00"/>
        <d v="2023-07-11T00:00:00"/>
        <d v="2024-09-02T00:00:00"/>
        <d v="2024-12-17T00:00:00"/>
        <d v="2024-06-10T00:00:00"/>
        <d v="2024-02-12T00:00:00"/>
        <d v="2024-07-13T00:00:00"/>
        <d v="2023-12-17T00:00:00"/>
        <d v="2025-05-14T00:00:00"/>
        <d v="2025-04-28T00:00:00"/>
        <d v="2025-03-07T00:00:00"/>
        <d v="2025-05-23T00:00:00"/>
        <d v="2024-02-05T00:00:00"/>
        <d v="2024-01-18T00:00:00"/>
        <d v="2025-01-24T00:00:00"/>
        <d v="2025-05-29T00:00:00"/>
        <d v="2024-09-09T00:00:00"/>
        <d v="2023-12-23T00:00:00"/>
        <d v="2023-07-22T00:00:00"/>
        <d v="2024-09-24T00:00:00"/>
        <d v="2025-06-09T00:00:00"/>
        <d v="2024-06-18T00:00:00"/>
        <d v="2023-10-11T00:00:00"/>
        <d v="2025-01-20T00:00:00"/>
        <d v="2025-02-04T00:00:00"/>
        <d v="2025-04-05T00:00:00"/>
        <d v="2024-06-03T00:00:00"/>
        <d v="2024-09-20T00:00:00"/>
        <d v="2023-08-11T00:00:00"/>
        <d v="2024-09-07T00:00:00"/>
        <d v="2024-02-16T00:00:00"/>
        <d v="2025-06-27T00:00:00"/>
        <d v="2023-10-31T00:00:00"/>
        <d v="2024-11-07T00:00:00"/>
        <d v="2025-03-24T00:00:00"/>
        <d v="2025-05-27T00:00:00"/>
        <d v="2025-06-28T00:00:00"/>
        <d v="2024-12-07T00:00:00"/>
        <d v="2023-12-19T00:00:00"/>
        <d v="2024-05-01T00:00:00"/>
        <d v="2023-08-03T00:00:00"/>
        <d v="2023-10-25T00:00:00"/>
        <d v="2025-06-02T00:00:00"/>
        <d v="2024-02-28T00:00:00"/>
        <d v="2025-07-08T00:00:00"/>
        <d v="2024-04-14T00:00:00"/>
        <d v="2023-11-10T00:00:00"/>
        <d v="2025-03-30T00:00:00"/>
        <d v="2024-08-02T00:00:00"/>
        <d v="2024-10-03T00:00:00"/>
        <d v="2023-09-23T00:00:00"/>
        <d v="2025-03-16T00:00:00"/>
        <d v="2024-09-26T00:00:00"/>
        <d v="2024-09-12T00:00:00"/>
        <d v="2025-03-09T00:00:00"/>
        <d v="2024-03-20T00:00:00"/>
        <d v="2024-10-13T00:00:00"/>
        <d v="2025-01-12T00:00:00"/>
        <d v="2024-10-20T00:00:00"/>
        <d v="2024-02-06T00:00:00"/>
        <d v="2025-04-30T00:00:00"/>
        <d v="2023-11-15T00:00:00"/>
        <d v="2024-05-23T00:00:00"/>
        <d v="2024-11-01T00:00:00"/>
        <d v="2025-04-12T00:00:00"/>
        <d v="2023-11-27T00:00:00"/>
        <d v="2024-03-09T00:00:00"/>
        <d v="2025-03-27T00:00:00"/>
        <d v="2023-08-19T00:00:00"/>
        <d v="2024-01-13T00:00:00"/>
        <d v="2023-08-22T00:00:00"/>
        <d v="2024-02-15T00:00:00"/>
        <d v="2025-02-09T00:00:00"/>
        <d v="2025-04-04T00:00:00"/>
        <d v="2024-03-19T00:00:00"/>
        <d v="2024-06-02T00:00:00"/>
        <d v="2024-01-17T00:00:00"/>
        <d v="2024-09-01T00:00:00"/>
        <d v="2023-09-08T00:00:00"/>
        <d v="2025-03-13T00:00:00"/>
        <d v="2024-05-18T00:00:00"/>
        <d v="2023-09-04T00:00:00"/>
        <d v="2025-05-26T00:00:00"/>
        <d v="2023-09-22T00:00:00"/>
        <d v="2024-04-05T00:00:00"/>
        <d v="2023-08-07T00:00:00"/>
        <d v="2023-08-06T00:00:00"/>
        <d v="2024-12-27T00:00:00"/>
        <d v="2024-08-03T00:00:00"/>
        <d v="2024-03-04T00:00:00"/>
        <d v="2024-04-25T00:00:00"/>
        <d v="2024-05-24T00:00:00"/>
        <d v="2023-10-29T00:00:00"/>
        <d v="2024-11-20T00:00:00"/>
        <d v="2024-08-07T00:00:00"/>
        <d v="2024-01-05T00:00:00"/>
        <d v="2023-11-02T00:00:00"/>
        <d v="2024-04-19T00:00:00"/>
        <d v="2025-05-03T00:00:00"/>
        <d v="2024-08-22T00:00:00"/>
        <d v="2025-02-14T00:00:00"/>
        <d v="2023-11-29T00:00:00"/>
        <d v="2025-01-08T00:00:00"/>
        <d v="2025-02-15T00:00:00"/>
        <d v="2024-01-26T00:00:00"/>
        <d v="2024-07-28T00:00:00"/>
        <d v="2024-07-24T00:00:00"/>
        <d v="2024-07-18T00:00:00"/>
        <d v="2024-08-24T00:00:00"/>
        <d v="2025-02-03T00:00:00"/>
        <d v="2025-01-18T00:00:00"/>
        <d v="2023-07-30T00:00:00"/>
        <d v="2023-11-07T00:00:00"/>
        <d v="2023-10-08T00:00:00"/>
        <d v="2024-08-21T00:00:00"/>
        <d v="2023-08-28T00:00:00"/>
        <d v="2024-01-28T00:00:00"/>
        <d v="2025-05-08T00:00:00"/>
        <d v="2024-11-18T00:00:00"/>
        <d v="2024-03-27T00:00:00"/>
        <d v="2024-10-08T00:00:00"/>
        <d v="2024-09-16T00:00:00"/>
        <d v="2023-09-18T00:00:00"/>
        <d v="2023-12-25T00:00:00"/>
        <d v="2024-11-28T00:00:00"/>
        <d v="2025-07-03T00:00:00"/>
        <d v="2023-11-13T00:00:00"/>
        <d v="2025-07-07T00:00:00"/>
        <d v="2024-04-02T00:00:00"/>
        <d v="2024-02-27T00:00:00"/>
        <d v="2023-07-26T00:00:00"/>
        <d v="2024-10-06T00:00:00"/>
        <d v="2023-09-13T00:00:00"/>
        <d v="2023-10-26T00:00:00"/>
        <d v="2024-05-02T00:00:00"/>
        <d v="2024-12-20T00:00:00"/>
        <d v="2023-07-12T00:00:00"/>
        <d v="2023-10-07T00:00:00"/>
        <d v="2024-10-04T00:00:00"/>
        <d v="2023-11-26T00:00:00"/>
        <d v="2023-11-05T00:00:00"/>
        <d v="2023-11-20T00:00:00"/>
        <d v="2024-08-31T00:00:00"/>
        <d v="2024-09-28T00:00:00"/>
        <d v="2024-03-12T00:00:00"/>
        <d v="2024-03-17T00:00:00"/>
        <d v="2023-09-10T00:00:00"/>
        <d v="2025-04-02T00:00:00"/>
        <d v="2025-04-14T00:00:00"/>
        <d v="2024-08-20T00:00:00"/>
        <d v="2025-07-09T00:00:00"/>
        <d v="2024-11-14T00:00:00"/>
        <d v="2023-07-27T00:00:00"/>
        <d v="2025-01-21T00:00:00"/>
        <d v="2024-03-14T00:00:00"/>
        <d v="2025-06-04T00:00:00"/>
        <d v="2024-03-06T00:00:00"/>
        <d v="2023-11-18T00:00:00"/>
        <d v="2024-06-12T00:00:00"/>
        <d v="2023-09-25T00:00:00"/>
        <d v="2024-09-15T00:00:00"/>
        <d v="2023-10-30T00:00:00"/>
        <d v="2023-07-13T00:00:00"/>
        <d v="2024-11-15T00:00:00"/>
        <d v="2023-10-21T00:00:00"/>
        <d v="2024-04-29T00:00:00"/>
        <d v="2024-06-26T00:00:00"/>
        <d v="2025-04-18T00:00:00"/>
        <d v="2024-01-01T00:00:00"/>
        <d v="2025-04-25T00:00:00"/>
        <d v="2024-10-29T00:00:00"/>
        <d v="2023-11-09T00:00:00"/>
        <d v="2024-09-21T00:00:00"/>
        <d v="2024-10-30T00:00:00"/>
        <d v="2024-03-08T00:00:00"/>
        <d v="2023-12-03T00:00:00"/>
        <d v="2024-10-25T00:00:00"/>
        <d v="2023-11-03T00:00:00"/>
        <d v="2025-05-01T00:00:00"/>
        <d v="2024-04-06T00:00:00"/>
        <d v="2023-08-01T00:00:00"/>
        <d v="2025-05-30T00:00:00"/>
        <d v="2023-10-04T00:00:00"/>
        <d v="2023-07-17T00:00:00"/>
        <d v="2025-05-28T00:00:00"/>
        <d v="2023-08-26T00:00:00"/>
        <d v="2023-09-07T00:00:00"/>
        <d v="2024-08-01T00:00:00"/>
        <d v="2025-06-03T00:00:00"/>
        <d v="2023-07-15T00:00:00"/>
        <d v="2025-02-13T00:00:00"/>
        <d v="2024-10-01T00:00:00"/>
        <d v="2023-10-12T00:00:00"/>
        <d v="2024-11-25T00:00:00"/>
        <d v="2025-03-22T00:00:00"/>
        <d v="2024-10-14T00:00:00"/>
        <d v="2024-06-05T00:00:00"/>
        <d v="2025-03-25T00:00:00"/>
        <d v="2023-08-18T00:00:00"/>
        <d v="2024-03-25T00:00:00"/>
        <d v="2023-10-02T00:00:00"/>
        <d v="2025-02-06T00:00:00"/>
        <d v="2024-08-13T00:00:00"/>
        <d v="2024-02-26T00:00:00"/>
        <d v="2023-12-08T00:00:00"/>
        <d v="2024-01-20T00:00:00"/>
        <d v="2024-07-15T00:00:00"/>
        <d v="2024-11-10T00:00:00"/>
        <d v="2024-12-23T00:00:00"/>
        <d v="2023-12-02T00:00:00"/>
        <d v="2023-12-01T00:00:00"/>
        <d v="2024-12-30T00:00:00"/>
        <d v="2024-01-03T00:00:00"/>
        <d v="2023-10-18T00:00:00"/>
        <d v="2025-04-17T00:00:00"/>
        <d v="2025-06-13T00:00:00"/>
        <d v="2024-10-23T00:00:00"/>
        <d v="2025-02-28T00:00:00"/>
        <d v="2024-07-12T00:00:00"/>
        <d v="2023-07-28T00:00:00"/>
        <d v="2025-07-02T00:00:00"/>
        <d v="2024-09-17T00:00:00"/>
        <d v="2024-02-07T00:00:00"/>
        <d v="2025-04-09T00:00:00"/>
        <d v="2024-05-25T00:00:00"/>
        <d v="2025-04-27T00:00:00"/>
        <d v="2023-08-15T00:00:00"/>
        <d v="2024-03-03T00:00:00"/>
        <d v="2024-12-10T00:00:00"/>
        <d v="2025-03-21T00:00:00"/>
        <d v="2023-12-10T00:00:00"/>
        <d v="2023-10-06T00:00:00"/>
        <d v="2024-12-11T00:00:00"/>
        <d v="2024-07-31T00:00:00"/>
        <d v="2024-08-14T00:00:00"/>
        <d v="2025-06-29T00:00:00"/>
        <d v="2023-11-08T00:00:00"/>
        <d v="2024-11-27T00:00:00"/>
        <d v="2024-02-25T00:00:00"/>
        <d v="2024-09-14T00:00:00"/>
        <d v="2024-08-15T00:00:00"/>
        <d v="2025-05-24T00:00:00"/>
        <d v="2024-12-08T00:00:00"/>
        <d v="2024-01-02T00:00:00"/>
        <d v="2023-07-24T00:00:00"/>
        <d v="2024-10-12T00:00:00"/>
        <d v="2023-12-31T00:00:00"/>
        <d v="2024-10-22T00:00:00"/>
        <d v="2025-07-06T00:00:00"/>
        <d v="2025-01-22T00:00:00"/>
        <d v="2023-09-01T00:00:00"/>
        <d v="2024-06-23T00:00:00"/>
        <d v="2024-06-22T00:00:00"/>
        <d v="2025-03-29T00:00:00"/>
        <d v="2023-08-23T00:00:00"/>
        <d v="2024-12-01T00:00:00"/>
        <d v="2024-10-21T00:00:00"/>
        <d v="2024-05-09T00:00:00"/>
        <d v="2024-10-11T00:00:00"/>
        <d v="2024-03-28T00:00:00"/>
        <d v="2024-06-16T00:00:00"/>
        <d v="2025-01-02T00:00:00"/>
        <d v="2025-02-02T00:00:00"/>
        <d v="2024-01-31T00:00:00"/>
        <d v="2025-07-01T00:00:00"/>
        <d v="2025-06-17T00:00:00"/>
        <d v="2024-09-19T00:00:00"/>
        <d v="2024-06-01T00:00:00"/>
        <d v="2023-10-03T00:00:00"/>
        <d v="2025-05-11T00:00:00"/>
        <d v="2024-03-13T00:00:00"/>
        <d v="2024-03-29T00:00:00"/>
        <d v="2025-03-19T00:00:00"/>
        <d v="2024-12-13T00:00:00"/>
        <d v="2025-06-30T00:00:00"/>
        <d v="2025-05-09T00:00:00"/>
        <d v="2024-03-01T00:00:00"/>
        <d v="2024-09-25T00:00:00"/>
        <d v="2024-04-08T00:00:00"/>
        <d v="2024-05-22T00:00:00"/>
        <d v="2024-03-21T00:00:00"/>
        <d v="2024-05-28T00:00:00"/>
        <d v="2024-01-11T00:00:00"/>
        <d v="2024-01-27T00:00:00"/>
        <d v="2023-11-22T00:00:00"/>
        <d v="2024-07-04T00:00:00"/>
        <d v="2023-09-16T00:00:00"/>
        <d v="2025-05-15T00:00:00"/>
        <d v="2024-12-16T00:00:00"/>
        <d v="2023-12-24T00:00:00"/>
        <d v="2024-06-21T00:00:00"/>
        <d v="2024-02-19T00:00:00"/>
        <d v="2024-05-29T00:00:00"/>
        <d v="2025-04-21T00:00:00"/>
        <d v="2025-04-01T00:00:00"/>
        <d v="2024-11-29T00:00:00"/>
        <d v="2024-02-20T00:00:00"/>
        <d v="2024-01-21T00:00:00"/>
        <d v="2025-06-07T00:00:00"/>
        <d v="2023-12-30T00:00:00"/>
        <d v="2024-01-08T00:00:00"/>
        <d v="2025-04-13T00:00:00"/>
        <d v="2023-08-14T00:00:00"/>
        <d v="2025-01-15T00:00:00"/>
        <d v="2025-01-17T00:00:00"/>
        <d v="2025-01-09T00:00:00"/>
        <d v="2025-05-19T00:00:00"/>
        <d v="2024-12-04T00:00:00"/>
        <d v="2024-06-28T00:00:00"/>
        <d v="2024-09-30T00:00:00"/>
        <d v="2025-05-21T00:00:00"/>
        <d v="2023-11-21T00:00:00"/>
        <d v="2023-11-28T00:00:00"/>
        <d v="2025-04-07T00:00:00"/>
        <d v="2023-08-21T00:00:00"/>
        <d v="2023-08-29T00:00:00"/>
        <d v="2024-05-21T00:00:00"/>
        <d v="2023-09-12T00:00:00"/>
        <d v="2024-04-12T00:00:00"/>
        <d v="2024-01-19T00:00:00"/>
        <d v="2024-09-05T00:00:00"/>
        <d v="2024-10-07T00:00:00"/>
        <d v="2023-07-25T00:00:00"/>
        <d v="2024-12-18T00:00:00"/>
        <d v="2023-08-20T00:00:00"/>
        <d v="2025-01-26T00:00:00"/>
        <d v="2024-06-27T00:00:00"/>
        <d v="2025-01-06T00:00:00"/>
        <d v="2023-10-24T00:00:00"/>
        <d v="2023-12-18T00:00:00"/>
        <d v="2024-02-14T00:00:00"/>
        <d v="2023-11-12T00:00:00"/>
        <d v="2024-09-06T00:00:00"/>
        <d v="2023-07-23T00:00:00"/>
        <d v="2025-05-02T00:00:00"/>
        <d v="2023-10-05T00:00:00"/>
        <d v="2024-11-12T00:00:00"/>
        <d v="2024-02-09T00:00:00"/>
        <d v="2024-11-22T00:00:00"/>
        <d v="2023-12-05T00:00:00"/>
        <d v="2023-09-17T00:00:00"/>
        <d v="2024-04-21T00:00:00"/>
        <d v="2025-06-16T00:00:00"/>
        <d v="2025-06-26T00:00:00"/>
        <d v="2024-04-04T00:00:00"/>
        <d v="2023-10-01T00:00:00"/>
        <d v="2024-04-09T00:00:00"/>
        <d v="2024-09-03T00:00:00"/>
        <d v="2025-04-20T00:00:00"/>
        <d v="2024-10-24T00:00:00"/>
        <d v="2024-07-30T00:00:00"/>
        <d v="2024-05-27T00:00:00"/>
        <d v="2023-09-19T00:00:00"/>
        <d v="2024-05-20T00:00:00"/>
        <d v="2023-12-06T00:00:00"/>
        <d v="2024-07-16T00:00:00"/>
        <d v="2025-02-19T00:00:00"/>
        <d v="2025-04-26T00:00:00"/>
        <d v="2025-03-01T00:00:00"/>
        <d v="2024-05-12T00:00:00"/>
        <d v="2024-02-04T00:00:00"/>
        <d v="2024-11-04T00:00:00"/>
        <d v="2024-12-31T00:00:00"/>
        <d v="2024-10-18T00:00:00"/>
        <d v="2024-11-17T00:00:00"/>
        <d v="2024-09-29T00:00:00"/>
        <d v="2025-01-11T00:00:00"/>
        <d v="2024-08-27T00:00:00"/>
        <d v="2024-02-17T00:00:00"/>
        <d v="2024-06-25T00:00:00"/>
        <d v="2023-08-13T00:00:00"/>
        <d v="2024-09-04T00:00:00"/>
        <d v="2024-02-21T00:00:00"/>
        <d v="2024-12-22T00:00:00"/>
        <d v="2025-05-18T00:00:00"/>
        <d v="2023-12-09T00:00:00"/>
        <d v="2024-08-16T00:00:00"/>
        <d v="2024-01-04T00:00:00"/>
        <d v="2025-05-20T00:00:00"/>
        <d v="2023-11-11T00:00:00"/>
        <d v="2024-03-10T00:00:00"/>
        <d v="2024-05-16T00:00:00"/>
        <d v="2025-03-26T00:00:00"/>
        <d v="2025-02-16T00:00:00"/>
        <d v="2024-12-29T00:00:00"/>
        <d v="2025-04-08T00:00:00"/>
        <d v="2023-12-12T00:00:00"/>
        <d v="2024-05-19T00:00:00"/>
        <d v="2024-07-19T00:00:00"/>
        <d v="2025-04-19T00:00:00"/>
        <d v="2024-07-21T00:00:00"/>
        <d v="2025-03-08T00:00:00"/>
        <d v="2024-03-02T00:00:00"/>
        <d v="2025-02-12T00:00:00"/>
        <d v="2024-06-15T00:00:00"/>
        <d v="2023-08-09T00:00:00"/>
        <d v="2024-11-23T00:00:00"/>
        <d v="2023-11-01T00:00:00"/>
        <d v="2025-05-31T00:00:00"/>
        <d v="2023-10-15T00:00:00"/>
        <d v="2023-09-14T00:00:00"/>
        <d v="2024-10-28T00:00:00"/>
        <d v="2024-07-01T00:00:00"/>
        <d v="2023-11-17T00:00:00"/>
        <d v="2025-01-10T00:00:00"/>
        <d v="2024-10-31T00:00:00"/>
        <d v="2024-01-22T00:00:00"/>
        <d v="2025-03-17T00:00:00"/>
        <d v="2024-04-30T00:00:00"/>
        <d v="2024-03-18T00:00:00"/>
        <d v="2023-10-28T00:00:00"/>
        <d v="2025-07-10T00:00:00"/>
        <d v="2024-03-07T00:00:00"/>
        <d v="2025-06-19T00:00:00"/>
        <d v="2023-11-25T00:00:00"/>
        <d v="2024-03-26T00:00:00"/>
        <d v="2024-12-14T00:00:00"/>
        <d v="2024-07-20T00:00:00"/>
        <d v="2025-06-12T00:00:00"/>
        <d v="2024-11-05T00:00:00"/>
        <d v="2025-05-07T00:00:00"/>
        <d v="2024-09-13T00:00:00"/>
        <d v="2025-03-03T00:00:00"/>
        <d v="2024-11-11T00:00:00"/>
        <d v="2025-02-21T00:00:00"/>
        <d v="2025-04-03T00:00:00"/>
        <d v="2024-04-18T00:00:00"/>
        <d v="2024-03-05T00:00:00"/>
        <d v="2025-02-05T00:00:00"/>
        <d v="2024-05-11T00:00:00"/>
        <d v="2023-09-21T00:00:00"/>
        <d v="2024-12-02T00:00:00"/>
        <d v="2025-03-06T00:00:00"/>
        <d v="2024-07-03T00:00:00"/>
        <d v="2024-01-25T00:00:00"/>
        <d v="2023-12-16T00:00:00"/>
        <d v="2024-08-25T00:00:00"/>
        <d v="2024-02-23T00:00:00"/>
        <d v="2025-03-10T00:00:00"/>
        <d v="2025-01-23T00:00:00"/>
        <d v="2024-08-23T00:00:00"/>
        <d v="2024-01-15T00:00:00"/>
        <d v="2025-05-17T00:00:00"/>
        <d v="2025-05-05T00:00:00"/>
        <d v="2024-12-19T00:00:00"/>
        <d v="2025-02-23T00:00:00"/>
        <d v="2025-06-10T00:00:00"/>
        <d v="2024-11-16T00:00:00"/>
        <d v="2023-07-16T00:00:00"/>
        <d v="2025-04-24T00:00:00"/>
        <d v="2023-11-16T00:00:00"/>
        <d v="2024-12-28T00:00:00"/>
        <d v="2024-12-26T00:00:00"/>
        <d v="2024-01-23T00:00:00"/>
        <d v="2024-06-06T00:00:00"/>
        <d v="2025-03-04T00:00:00"/>
        <d v="2025-06-22T00:00:00"/>
        <d v="2023-12-11T00:00:00"/>
        <d v="2024-08-08T00:00:00"/>
        <d v="2024-08-04T00:00:00"/>
        <d v="2024-10-09T00:00:00"/>
        <d v="2023-08-30T00:00:00"/>
        <d v="2024-07-02T00:00:00"/>
        <d v="2024-07-23T00:00:00"/>
        <d v="2023-08-25T00:00:00"/>
        <d v="2025-01-30T00:00:00"/>
        <d v="2024-01-06T00:00:00"/>
        <d v="2024-05-03T00:00:00"/>
        <d v="2024-08-11T00:00:00"/>
        <d v="2025-06-24T00:00:00"/>
        <d v="2024-12-05T00:00:00"/>
        <d v="2025-05-16T00:00:00"/>
        <d v="2023-10-23T00:00:00"/>
        <d v="2025-04-10T00:00:00"/>
        <d v="2025-04-11T00:00:00"/>
        <d v="2023-07-14T00:00:00"/>
        <d v="2025-02-22T00:00:00"/>
        <d v="2024-02-18T00:00:00"/>
        <d v="2025-05-12T00:00:00"/>
        <d v="2024-07-29T00:00:00"/>
        <d v="2024-11-26T00:00:00"/>
        <d v="2023-11-06T00:00:00"/>
        <d v="2025-02-25T00:00:00"/>
        <d v="2023-09-11T00:00:00"/>
        <d v="2024-07-27T00:00:00"/>
        <d v="2024-06-29T00:00:00"/>
        <d v="2023-12-20T00:00:00"/>
        <d v="2023-10-16T00:00:00"/>
        <d v="2025-05-22T00:00:00"/>
        <d v="2024-02-08T00:00:00"/>
        <d v="2024-10-05T00:00:00"/>
        <d v="2023-12-14T00:00:00"/>
        <d v="2025-02-26T00:00:00"/>
        <d v="2023-10-09T00:00:00"/>
        <d v="2025-04-29T00:00:00"/>
        <d v="2024-04-17T00:00:00"/>
        <d v="2024-08-09T00:00:00"/>
        <d v="2025-02-17T00:00:00"/>
        <d v="2023-09-15T00:00:00"/>
        <d v="2024-06-17T00:00:00"/>
        <d v="2025-04-16T00:00:00"/>
        <d v="2024-01-16T00:00:00"/>
        <d v="2024-08-12T00:00:00"/>
        <d v="2024-03-16T00:00:00"/>
        <d v="2024-02-29T00:00:00"/>
        <d v="2025-01-13T00:00:00"/>
        <d v="2025-05-13T00:00:00"/>
        <d v="2023-09-30T00:00:00"/>
        <d v="2025-06-25T00:00:00"/>
        <d v="2024-11-24T00:00:00"/>
        <d v="2024-08-10T00:00:00"/>
        <d v="2024-02-01T00:00:00"/>
        <d v="2025-05-04T00:00:00"/>
        <d v="2024-01-30T00:00:00"/>
        <d v="2025-06-18T00:00:00"/>
        <d v="2023-11-24T00:00:00"/>
        <d v="2024-03-24T00:00:00"/>
        <d v="2023-12-26T00:00:00"/>
        <d v="2023-08-27T00:00:00"/>
        <d v="2024-04-07T00:00:00"/>
        <d v="2023-08-08T00:00:00"/>
        <d v="2023-07-20T00:00:00"/>
        <d v="2023-08-12T00:00:00"/>
        <d v="2025-06-23T00:00:00"/>
        <d v="2024-10-16T00:00:00"/>
        <d v="2024-08-29T00:00:00"/>
        <d v="2024-10-26T00:00:00"/>
        <d v="2025-03-05T00:00:00"/>
        <d v="2025-02-08T00:00:00"/>
        <d v="2024-07-11T00:00:00"/>
        <d v="2024-01-14T00:00:00"/>
        <d v="2024-05-08T00:00:00"/>
        <d v="2025-04-06T00:00:00"/>
        <d v="2025-06-21T00:00:00"/>
        <d v="2023-10-13T00:00:00"/>
        <d v="2024-06-30T00:00:00"/>
        <d v="2024-06-14T00:00:00"/>
        <d v="2023-12-27T00:00:00"/>
        <d v="2025-06-08T00:00:00"/>
        <d v="2024-12-12T00:00:00"/>
        <d v="2024-06-13T00:00:00"/>
        <d v="2024-02-24T00:00:00"/>
        <d v="2024-05-05T00:00:00"/>
        <d v="2024-08-19T00:00:00"/>
        <d v="2024-06-09T00:00:00"/>
        <d v="2023-10-17T00:00:00"/>
        <d v="2024-03-30T00:00:00"/>
        <d v="2024-08-26T00:00:00"/>
        <d v="2025-01-01T00:00:00"/>
        <d v="2024-07-06T00:00:00"/>
        <d v="2024-08-28T00:00:00"/>
        <d v="2024-05-14T00:00:00"/>
        <d v="2024-06-07T00:00:00"/>
        <d v="2024-05-04T00:00:00"/>
        <d v="2025-01-29T00:00:00"/>
        <d v="2023-10-22T00:00:00"/>
        <d v="2025-06-01T00:00:00"/>
        <d v="2023-10-19T00:00:00"/>
        <d v="2025-03-28T00:00:00"/>
        <d v="2024-07-26T00:00:00"/>
        <d v="2023-09-26T00:00:00"/>
        <d v="2025-03-12T00:00:00"/>
        <d v="2024-04-26T00:00:00"/>
        <d v="2024-02-22T00:00:00"/>
        <d v="2023-11-04T00:00:00"/>
        <d v="2023-10-14T00:00:00"/>
        <d v="2024-03-23T00:00:00"/>
        <d v="2023-10-20T00:00:00"/>
        <d v="2023-07-29T00:00:00"/>
        <d v="2023-12-04T00:00:00"/>
        <d v="2024-05-17T00:00:00"/>
        <d v="2025-02-11T00:00:00"/>
        <d v="2024-10-02T00:00:00"/>
        <d v="2023-08-04T00:00:00"/>
        <d v="2024-02-03T00:00:00"/>
        <d v="2025-02-01T00:00:00"/>
        <d v="2025-03-31T00:00:00"/>
        <d v="2025-05-06T00:00:00"/>
        <d v="2025-06-14T00:00:00"/>
        <d v="2024-05-13T00:00:00"/>
        <d v="2023-12-15T00:00:00"/>
        <d v="2024-03-31T00:00:00"/>
        <d v="2024-06-20T00:00:00"/>
        <d v="2023-07-18T00:00:00"/>
        <d v="2025-03-14T00:00:00"/>
        <d v="2024-08-06T00:00:00"/>
        <d v="2025-05-10T00:00:00"/>
        <d v="2024-03-22T00:00:00"/>
        <d v="2024-11-03T00:00:00"/>
        <d v="2024-04-22T00:00:00"/>
        <d v="2024-02-11T00:00:00"/>
        <d v="2025-03-11T00:00:00"/>
        <d v="2024-03-11T00:00:00"/>
        <d v="2025-02-18T00:00:00"/>
        <d v="2024-01-07T00:00:00"/>
        <d v="2024-11-08T00:00:00"/>
        <d v="2024-04-10T00:00:00"/>
        <d v="2024-12-21T00:00:00"/>
        <d v="2023-10-10T00:00:00"/>
        <d v="2024-09-22T00:00:00"/>
        <d v="2023-09-24T00:00:00"/>
        <d v="2024-11-06T00:00:00"/>
        <d v="2023-08-05T00:00:00"/>
        <d v="2023-07-31T00:00:00"/>
      </sharedItems>
      <fieldGroup par="29"/>
    </cacheField>
    <cacheField name="Shipping_Date" numFmtId="14">
      <sharedItems containsSemiMixedTypes="0" containsNonDate="0" containsDate="1" containsString="0" minDate="2023-07-11T00:00:00" maxDate="2025-07-11T00:00:00" count="688">
        <d v="2023-11-24T00:00:00"/>
        <d v="2024-07-13T00:00:00"/>
        <d v="2025-03-19T00:00:00"/>
        <d v="2023-10-10T00:00:00"/>
        <d v="2024-10-09T00:00:00"/>
        <d v="2023-12-06T00:00:00"/>
        <d v="2024-12-09T00:00:00"/>
        <d v="2024-12-26T00:00:00"/>
        <d v="2024-05-07T00:00:00"/>
        <d v="2024-08-30T00:00:00"/>
        <d v="2024-04-07T00:00:00"/>
        <d v="2024-08-09T00:00:00"/>
        <d v="2023-12-04T00:00:00"/>
        <d v="2024-06-21T00:00:00"/>
        <d v="2025-01-26T00:00:00"/>
        <d v="2025-04-06T00:00:00"/>
        <d v="2024-08-17T00:00:00"/>
        <d v="2024-07-20T00:00:00"/>
        <d v="2025-05-02T00:00:00"/>
        <d v="2024-11-19T00:00:00"/>
        <d v="2024-05-24T00:00:00"/>
        <d v="2025-04-26T00:00:00"/>
        <d v="2025-04-29T00:00:00"/>
        <d v="2024-10-23T00:00:00"/>
        <d v="2025-04-11T00:00:00"/>
        <d v="2024-08-03T00:00:00"/>
        <d v="2024-04-10T00:00:00"/>
        <d v="2025-03-11T00:00:00"/>
        <d v="2024-05-31T00:00:00"/>
        <d v="2025-05-11T00:00:00"/>
        <d v="2023-08-15T00:00:00"/>
        <d v="2024-03-20T00:00:00"/>
        <d v="2025-06-03T00:00:00"/>
        <d v="2024-05-01T00:00:00"/>
        <d v="2024-07-21T00:00:00"/>
        <d v="2025-05-12T00:00:00"/>
        <d v="2024-07-14T00:00:00"/>
        <d v="2025-06-26T00:00:00"/>
        <d v="2024-12-05T00:00:00"/>
        <d v="2024-10-03T00:00:00"/>
        <d v="2024-07-10T00:00:00"/>
        <d v="2023-11-07T00:00:00"/>
        <d v="2024-03-04T00:00:00"/>
        <d v="2024-07-26T00:00:00"/>
        <d v="2023-11-17T00:00:00"/>
        <d v="2024-09-24T00:00:00"/>
        <d v="2024-03-16T00:00:00"/>
        <d v="2024-08-18T00:00:00"/>
        <d v="2024-01-17T00:00:00"/>
        <d v="2025-02-26T00:00:00"/>
        <d v="2023-10-26T00:00:00"/>
        <d v="2024-02-19T00:00:00"/>
        <d v="2024-06-23T00:00:00"/>
        <d v="2023-11-18T00:00:00"/>
        <d v="2025-02-01T00:00:00"/>
        <d v="2025-02-28T00:00:00"/>
        <d v="2025-01-11T00:00:00"/>
        <d v="2024-09-22T00:00:00"/>
        <d v="2024-04-06T00:00:00"/>
        <d v="2025-07-03T00:00:00"/>
        <d v="2025-05-14T00:00:00"/>
        <d v="2024-02-18T00:00:00"/>
        <d v="2024-11-13T00:00:00"/>
        <d v="2024-04-22T00:00:00"/>
        <d v="2025-03-18T00:00:00"/>
        <d v="2025-02-27T00:00:00"/>
        <d v="2023-09-27T00:00:00"/>
        <d v="2025-06-06T00:00:00"/>
        <d v="2024-07-31T00:00:00"/>
        <d v="2025-05-28T00:00:00"/>
        <d v="2023-10-11T00:00:00"/>
        <d v="2023-08-07T00:00:00"/>
        <d v="2023-07-28T00:00:00"/>
        <d v="2024-04-11T00:00:00"/>
        <d v="2024-12-18T00:00:00"/>
        <d v="2024-03-28T00:00:00"/>
        <d v="2024-10-25T00:00:00"/>
        <d v="2025-01-27T00:00:00"/>
        <d v="2024-10-16T00:00:00"/>
        <d v="2023-09-20T00:00:00"/>
        <d v="2025-03-23T00:00:00"/>
        <d v="2024-05-22T00:00:00"/>
        <d v="2024-09-01T00:00:00"/>
        <d v="2024-07-04T00:00:00"/>
        <d v="2024-02-24T00:00:00"/>
        <d v="2024-07-15T00:00:00"/>
        <d v="2025-06-30T00:00:00"/>
        <d v="2024-04-05T00:00:00"/>
        <d v="2024-06-13T00:00:00"/>
        <d v="2024-11-22T00:00:00"/>
        <d v="2025-05-18T00:00:00"/>
        <d v="2023-10-05T00:00:00"/>
        <d v="2024-08-25T00:00:00"/>
        <d v="2023-10-02T00:00:00"/>
        <d v="2024-10-07T00:00:00"/>
        <d v="2024-09-13T00:00:00"/>
        <d v="2025-05-15T00:00:00"/>
        <d v="2024-12-01T00:00:00"/>
        <d v="2024-10-05T00:00:00"/>
        <d v="2023-07-12T00:00:00"/>
        <d v="2024-05-21T00:00:00"/>
        <d v="2023-08-01T00:00:00"/>
        <d v="2023-09-13T00:00:00"/>
        <d v="2025-05-10T00:00:00"/>
        <d v="2024-06-26T00:00:00"/>
        <d v="2024-09-03T00:00:00"/>
        <d v="2023-10-13T00:00:00"/>
        <d v="2024-12-25T00:00:00"/>
        <d v="2024-09-05T00:00:00"/>
        <d v="2024-07-06T00:00:00"/>
        <d v="2024-12-27T00:00:00"/>
        <d v="2024-04-15T00:00:00"/>
        <d v="2024-01-10T00:00:00"/>
        <d v="2024-03-11T00:00:00"/>
        <d v="2025-03-28T00:00:00"/>
        <d v="2023-10-31T00:00:00"/>
        <d v="2025-04-25T00:00:00"/>
        <d v="2024-01-21T00:00:00"/>
        <d v="2024-11-24T00:00:00"/>
        <d v="2025-02-24T00:00:00"/>
        <d v="2024-04-28T00:00:00"/>
        <d v="2023-12-29T00:00:00"/>
        <d v="2024-03-27T00:00:00"/>
        <d v="2023-10-21T00:00:00"/>
        <d v="2024-04-19T00:00:00"/>
        <d v="2023-09-06T00:00:00"/>
        <d v="2025-05-31T00:00:00"/>
        <d v="2023-11-25T00:00:00"/>
        <d v="2024-12-10T00:00:00"/>
        <d v="2024-10-08T00:00:00"/>
        <d v="2024-04-25T00:00:00"/>
        <d v="2024-02-28T00:00:00"/>
        <d v="2024-09-04T00:00:00"/>
        <d v="2023-08-30T00:00:00"/>
        <d v="2023-07-11T00:00:00"/>
        <d v="2024-08-08T00:00:00"/>
        <d v="2024-11-11T00:00:00"/>
        <d v="2023-12-14T00:00:00"/>
        <d v="2025-06-21T00:00:00"/>
        <d v="2025-01-19T00:00:00"/>
        <d v="2025-05-16T00:00:00"/>
        <d v="2024-08-26T00:00:00"/>
        <d v="2024-11-28T00:00:00"/>
        <d v="2024-08-10T00:00:00"/>
        <d v="2024-04-30T00:00:00"/>
        <d v="2023-08-03T00:00:00"/>
        <d v="2024-03-02T00:00:00"/>
        <d v="2024-11-16T00:00:00"/>
        <d v="2023-09-21T00:00:00"/>
        <d v="2024-06-08T00:00:00"/>
        <d v="2024-07-09T00:00:00"/>
        <d v="2023-09-03T00:00:00"/>
        <d v="2023-12-05T00:00:00"/>
        <d v="2023-09-22T00:00:00"/>
        <d v="2023-07-15T00:00:00"/>
        <d v="2024-07-29T00:00:00"/>
        <d v="2025-04-14T00:00:00"/>
        <d v="2024-01-03T00:00:00"/>
        <d v="2024-11-12T00:00:00"/>
        <d v="2024-10-06T00:00:00"/>
        <d v="2024-08-23T00:00:00"/>
        <d v="2024-09-18T00:00:00"/>
        <d v="2024-07-01T00:00:00"/>
        <d v="2024-04-26T00:00:00"/>
        <d v="2024-02-29T00:00:00"/>
        <d v="2023-12-10T00:00:00"/>
        <d v="2024-08-15T00:00:00"/>
        <d v="2024-04-17T00:00:00"/>
        <d v="2023-10-08T00:00:00"/>
        <d v="2025-02-11T00:00:00"/>
        <d v="2023-08-08T00:00:00"/>
        <d v="2025-01-08T00:00:00"/>
        <d v="2024-01-06T00:00:00"/>
        <d v="2024-04-27T00:00:00"/>
        <d v="2024-06-11T00:00:00"/>
        <d v="2024-03-21T00:00:00"/>
        <d v="2024-06-18T00:00:00"/>
        <d v="2024-09-16T00:00:00"/>
        <d v="2025-01-10T00:00:00"/>
        <d v="2023-09-24T00:00:00"/>
        <d v="2024-09-30T00:00:00"/>
        <d v="2024-01-05T00:00:00"/>
        <d v="2023-10-04T00:00:00"/>
        <d v="2024-12-24T00:00:00"/>
        <d v="2023-09-12T00:00:00"/>
        <d v="2023-09-23T00:00:00"/>
        <d v="2024-04-29T00:00:00"/>
        <d v="2024-04-13T00:00:00"/>
        <d v="2024-09-10T00:00:00"/>
        <d v="2024-01-11T00:00:00"/>
        <d v="2025-01-04T00:00:00"/>
        <d v="2023-09-08T00:00:00"/>
        <d v="2024-05-14T00:00:00"/>
        <d v="2025-04-24T00:00:00"/>
        <d v="2024-05-10T00:00:00"/>
        <d v="2024-06-25T00:00:00"/>
        <d v="2024-11-06T00:00:00"/>
        <d v="2025-03-03T00:00:00"/>
        <d v="2024-04-09T00:00:00"/>
        <d v="2023-09-11T00:00:00"/>
        <d v="2025-04-05T00:00:00"/>
        <d v="2024-04-01T00:00:00"/>
        <d v="2023-11-21T00:00:00"/>
        <d v="2024-05-13T00:00:00"/>
        <d v="2024-12-03T00:00:00"/>
        <d v="2023-11-14T00:00:00"/>
        <d v="2023-12-12T00:00:00"/>
        <d v="2025-06-22T00:00:00"/>
        <d v="2025-03-12T00:00:00"/>
        <d v="2023-12-16T00:00:00"/>
        <d v="2024-04-24T00:00:00"/>
        <d v="2025-03-24T00:00:00"/>
        <d v="2024-04-20T00:00:00"/>
        <d v="2024-11-04T00:00:00"/>
        <d v="2023-08-12T00:00:00"/>
        <d v="2024-05-18T00:00:00"/>
        <d v="2025-04-22T00:00:00"/>
        <d v="2025-01-13T00:00:00"/>
        <d v="2025-06-11T00:00:00"/>
        <d v="2024-11-01T00:00:00"/>
        <d v="2024-01-22T00:00:00"/>
        <d v="2023-08-02T00:00:00"/>
        <d v="2024-06-03T00:00:00"/>
        <d v="2025-01-01T00:00:00"/>
        <d v="2024-12-29T00:00:00"/>
        <d v="2024-11-27T00:00:00"/>
        <d v="2025-02-15T00:00:00"/>
        <d v="2024-08-06T00:00:00"/>
        <d v="2024-02-23T00:00:00"/>
        <d v="2024-12-15T00:00:00"/>
        <d v="2025-03-13T00:00:00"/>
        <d v="2023-11-20T00:00:00"/>
        <d v="2024-10-31T00:00:00"/>
        <d v="2024-01-14T00:00:00"/>
        <d v="2023-12-07T00:00:00"/>
        <d v="2023-09-29T00:00:00"/>
        <d v="2023-08-05T00:00:00"/>
        <d v="2024-06-10T00:00:00"/>
        <d v="2024-12-30T00:00:00"/>
        <d v="2024-06-17T00:00:00"/>
        <d v="2025-01-16T00:00:00"/>
        <d v="2025-03-02T00:00:00"/>
        <d v="2024-04-08T00:00:00"/>
        <d v="2024-04-14T00:00:00"/>
        <d v="2024-01-19T00:00:00"/>
        <d v="2024-11-05T00:00:00"/>
        <d v="2023-10-15T00:00:00"/>
        <d v="2024-09-06T00:00:00"/>
        <d v="2023-09-05T00:00:00"/>
        <d v="2024-06-02T00:00:00"/>
        <d v="2024-05-09T00:00:00"/>
        <d v="2023-11-03T00:00:00"/>
        <d v="2025-04-03T00:00:00"/>
        <d v="2024-12-28T00:00:00"/>
        <d v="2024-12-02T00:00:00"/>
        <d v="2024-12-22T00:00:00"/>
        <d v="2023-12-30T00:00:00"/>
        <d v="2024-04-23T00:00:00"/>
        <d v="2025-06-02T00:00:00"/>
        <d v="2025-04-17T00:00:00"/>
        <d v="2025-04-28T00:00:00"/>
        <d v="2024-11-03T00:00:00"/>
        <d v="2024-11-09T00:00:00"/>
        <d v="2025-02-20T00:00:00"/>
        <d v="2023-11-16T00:00:00"/>
        <d v="2024-02-26T00:00:00"/>
        <d v="2025-06-24T00:00:00"/>
        <d v="2025-05-05T00:00:00"/>
        <d v="2024-10-27T00:00:00"/>
        <d v="2024-08-24T00:00:00"/>
        <d v="2025-03-27T00:00:00"/>
        <d v="2023-12-27T00:00:00"/>
        <d v="2025-07-06T00:00:00"/>
        <d v="2024-01-28T00:00:00"/>
        <d v="2025-02-18T00:00:00"/>
        <d v="2024-07-07T00:00:00"/>
        <d v="2024-02-16T00:00:00"/>
        <d v="2023-11-05T00:00:00"/>
        <d v="2024-01-27T00:00:00"/>
        <d v="2024-09-26T00:00:00"/>
        <d v="2024-01-18T00:00:00"/>
        <d v="2025-05-25T00:00:00"/>
        <d v="2023-11-19T00:00:00"/>
        <d v="2025-07-10T00:00:00"/>
        <d v="2024-05-25T00:00:00"/>
        <d v="2025-04-27T00:00:00"/>
        <d v="2025-01-22T00:00:00"/>
        <d v="2024-03-19T00:00:00"/>
        <d v="2024-11-21T00:00:00"/>
        <d v="2024-05-27T00:00:00"/>
        <d v="2024-01-07T00:00:00"/>
        <d v="2025-02-19T00:00:00"/>
        <d v="2025-04-13T00:00:00"/>
        <d v="2025-05-09T00:00:00"/>
        <d v="2024-06-07T00:00:00"/>
        <d v="2024-08-05T00:00:00"/>
        <d v="2024-09-09T00:00:00"/>
        <d v="2025-03-26T00:00:00"/>
        <d v="2023-12-22T00:00:00"/>
        <d v="2024-04-16T00:00:00"/>
        <d v="2023-12-13T00:00:00"/>
        <d v="2025-01-23T00:00:00"/>
        <d v="2024-11-25T00:00:00"/>
        <d v="2024-03-25T00:00:00"/>
        <d v="2024-10-19T00:00:00"/>
        <d v="2025-02-06T00:00:00"/>
        <d v="2024-06-20T00:00:00"/>
        <d v="2024-10-20T00:00:00"/>
        <d v="2025-04-02T00:00:00"/>
        <d v="2025-01-12T00:00:00"/>
        <d v="2024-02-21T00:00:00"/>
        <d v="2024-12-20T00:00:00"/>
        <d v="2025-06-23T00:00:00"/>
        <d v="2024-07-23T00:00:00"/>
        <d v="2024-02-20T00:00:00"/>
        <d v="2023-09-10T00:00:00"/>
        <d v="2024-06-12T00:00:00"/>
        <d v="2024-11-07T00:00:00"/>
        <d v="2025-05-19T00:00:00"/>
        <d v="2025-04-21T00:00:00"/>
        <d v="2024-11-10T00:00:00"/>
        <d v="2023-11-11T00:00:00"/>
        <d v="2025-07-05T00:00:00"/>
        <d v="2024-10-17T00:00:00"/>
        <d v="2024-03-06T00:00:00"/>
        <d v="2025-05-07T00:00:00"/>
        <d v="2024-11-20T00:00:00"/>
        <d v="2023-07-13T00:00:00"/>
        <d v="2025-04-10T00:00:00"/>
        <d v="2025-01-25T00:00:00"/>
        <d v="2025-01-20T00:00:00"/>
        <d v="2023-10-09T00:00:00"/>
        <d v="2025-06-17T00:00:00"/>
        <d v="2025-01-28T00:00:00"/>
        <d v="2025-07-07T00:00:00"/>
        <d v="2024-02-14T00:00:00"/>
        <d v="2023-11-28T00:00:00"/>
        <d v="2025-06-08T00:00:00"/>
        <d v="2024-08-29T00:00:00"/>
        <d v="2024-03-23T00:00:00"/>
        <d v="2024-09-15T00:00:00"/>
        <d v="2024-08-31T00:00:00"/>
        <d v="2023-10-29T00:00:00"/>
        <d v="2025-04-18T00:00:00"/>
        <d v="2023-11-12T00:00:00"/>
        <d v="2025-06-16T00:00:00"/>
        <d v="2023-11-10T00:00:00"/>
        <d v="2024-08-07T00:00:00"/>
        <d v="2024-02-01T00:00:00"/>
        <d v="2024-05-23T00:00:00"/>
        <d v="2023-09-25T00:00:00"/>
        <d v="2024-04-03T00:00:00"/>
        <d v="2025-06-29T00:00:00"/>
        <d v="2024-09-20T00:00:00"/>
        <d v="2024-01-25T00:00:00"/>
        <d v="2024-03-24T00:00:00"/>
        <d v="2025-04-23T00:00:00"/>
        <d v="2023-08-11T00:00:00"/>
        <d v="2023-11-13T00:00:00"/>
        <d v="2024-08-13T00:00:00"/>
        <d v="2025-06-01T00:00:00"/>
        <d v="2025-06-15T00:00:00"/>
        <d v="2024-05-05T00:00:00"/>
        <d v="2024-10-29T00:00:00"/>
        <d v="2023-07-24T00:00:00"/>
        <d v="2024-05-26T00:00:00"/>
        <d v="2025-04-09T00:00:00"/>
        <d v="2025-06-28T00:00:00"/>
        <d v="2024-12-06T00:00:00"/>
        <d v="2024-02-08T00:00:00"/>
        <d v="2024-01-29T00:00:00"/>
        <d v="2024-10-30T00:00:00"/>
        <d v="2024-04-02T00:00:00"/>
        <d v="2024-05-28T00:00:00"/>
        <d v="2024-09-17T00:00:00"/>
        <d v="2023-12-11T00:00:00"/>
        <d v="2024-09-19T00:00:00"/>
        <d v="2024-08-04T00:00:00"/>
        <d v="2023-07-27T00:00:00"/>
        <d v="2025-05-26T00:00:00"/>
        <d v="2023-11-04T00:00:00"/>
        <d v="2024-05-02T00:00:00"/>
        <d v="2023-09-01T00:00:00"/>
        <d v="2023-07-17T00:00:00"/>
        <d v="2024-09-07T00:00:00"/>
        <d v="2024-07-16T00:00:00"/>
        <d v="2024-02-12T00:00:00"/>
        <d v="2023-10-23T00:00:00"/>
        <d v="2023-08-25T00:00:00"/>
        <d v="2024-01-24T00:00:00"/>
        <d v="2023-09-28T00:00:00"/>
        <d v="2023-10-17T00:00:00"/>
        <d v="2025-01-14T00:00:00"/>
        <d v="2025-03-06T00:00:00"/>
        <d v="2024-08-12T00:00:00"/>
        <d v="2024-12-12T00:00:00"/>
        <d v="2024-08-21T00:00:00"/>
        <d v="2025-06-19T00:00:00"/>
        <d v="2023-11-01T00:00:00"/>
        <d v="2025-06-04T00:00:00"/>
        <d v="2023-09-04T00:00:00"/>
        <d v="2023-08-23T00:00:00"/>
        <d v="2024-03-31T00:00:00"/>
        <d v="2025-02-07T00:00:00"/>
        <d v="2023-08-31T00:00:00"/>
        <d v="2024-06-19T00:00:00"/>
        <d v="2025-03-31T00:00:00"/>
        <d v="2025-02-13T00:00:00"/>
        <d v="2025-01-24T00:00:00"/>
        <d v="2025-01-17T00:00:00"/>
        <d v="2024-02-13T00:00:00"/>
        <d v="2024-12-08T00:00:00"/>
        <d v="2025-02-10T00:00:00"/>
        <d v="2024-06-29T00:00:00"/>
        <d v="2024-03-01T00:00:00"/>
        <d v="2024-09-21T00:00:00"/>
        <d v="2024-05-03T00:00:00"/>
        <d v="2024-06-30T00:00:00"/>
        <d v="2023-08-19T00:00:00"/>
        <d v="2024-07-18T00:00:00"/>
        <d v="2025-06-14T00:00:00"/>
        <d v="2023-07-29T00:00:00"/>
        <d v="2025-06-07T00:00:00"/>
        <d v="2024-06-06T00:00:00"/>
        <d v="2024-09-12T00:00:00"/>
        <d v="2024-11-14T00:00:00"/>
        <d v="2023-08-26T00:00:00"/>
        <d v="2024-03-13T00:00:00"/>
        <d v="2025-03-16T00:00:00"/>
        <d v="2024-03-15T00:00:00"/>
        <d v="2024-09-29T00:00:00"/>
        <d v="2023-09-14T00:00:00"/>
        <d v="2024-09-25T00:00:00"/>
        <d v="2024-12-17T00:00:00"/>
        <d v="2023-08-16T00:00:00"/>
        <d v="2024-04-04T00:00:00"/>
        <d v="2025-03-22T00:00:00"/>
        <d v="2024-07-02T00:00:00"/>
        <d v="2023-11-26T00:00:00"/>
        <d v="2023-08-27T00:00:00"/>
        <d v="2023-07-26T00:00:00"/>
        <d v="2024-05-06T00:00:00"/>
        <d v="2024-07-25T00:00:00"/>
        <d v="2023-07-21T00:00:00"/>
        <d v="2024-10-12T00:00:00"/>
        <d v="2025-01-02T00:00:00"/>
        <d v="2024-01-31T00:00:00"/>
        <d v="2024-03-26T00:00:00"/>
        <d v="2024-03-30T00:00:00"/>
        <d v="2024-10-01T00:00:00"/>
        <d v="2025-04-08T00:00:00"/>
        <d v="2024-12-31T00:00:00"/>
        <d v="2023-12-23T00:00:00"/>
        <d v="2024-09-27T00:00:00"/>
        <d v="2024-07-03T00:00:00"/>
        <d v="2023-10-03T00:00:00"/>
        <d v="2023-09-16T00:00:00"/>
        <d v="2025-04-01T00:00:00"/>
        <d v="2024-06-05T00:00:00"/>
        <d v="2024-03-10T00:00:00"/>
        <d v="2024-10-28T00:00:00"/>
        <d v="2024-03-17T00:00:00"/>
        <d v="2024-02-25T00:00:00"/>
        <d v="2023-08-14T00:00:00"/>
        <d v="2025-02-17T00:00:00"/>
        <d v="2025-01-15T00:00:00"/>
        <d v="2024-09-02T00:00:00"/>
        <d v="2024-03-08T00:00:00"/>
        <d v="2023-09-02T00:00:00"/>
        <d v="2024-07-08T00:00:00"/>
        <d v="2023-07-23T00:00:00"/>
        <d v="2024-08-19T00:00:00"/>
        <d v="2025-02-21T00:00:00"/>
        <d v="2025-03-29T00:00:00"/>
        <d v="2024-10-02T00:00:00"/>
        <d v="2024-11-30T00:00:00"/>
        <d v="2023-12-19T00:00:00"/>
        <d v="2025-03-08T00:00:00"/>
        <d v="2025-01-30T00:00:00"/>
        <d v="2025-04-04T00:00:00"/>
        <d v="2024-01-12T00:00:00"/>
        <d v="2024-09-28T00:00:00"/>
        <d v="2023-10-22T00:00:00"/>
        <d v="2024-11-29T00:00:00"/>
        <d v="2025-03-04T00:00:00"/>
        <d v="2024-12-23T00:00:00"/>
        <d v="2023-12-09T00:00:00"/>
        <d v="2024-05-08T00:00:00"/>
        <d v="2024-03-29T00:00:00"/>
        <d v="2025-05-29T00:00:00"/>
        <d v="2025-01-21T00:00:00"/>
        <d v="2024-07-05T00:00:00"/>
        <d v="2025-06-09T00:00:00"/>
        <d v="2023-10-18T00:00:00"/>
        <d v="2024-01-26T00:00:00"/>
        <d v="2024-03-12T00:00:00"/>
        <d v="2023-07-25T00:00:00"/>
        <d v="2024-06-28T00:00:00"/>
        <d v="2024-10-22T00:00:00"/>
        <d v="2023-11-29T00:00:00"/>
        <d v="2024-07-17T00:00:00"/>
        <d v="2025-03-15T00:00:00"/>
        <d v="2025-03-09T00:00:00"/>
        <d v="2023-08-13T00:00:00"/>
        <d v="2024-03-09T00:00:00"/>
        <d v="2024-08-14T00:00:00"/>
        <d v="2024-06-04T00:00:00"/>
        <d v="2023-09-26T00:00:00"/>
        <d v="2023-09-17T00:00:00"/>
        <d v="2024-09-11T00:00:00"/>
        <d v="2023-08-17T00:00:00"/>
        <d v="2024-12-14T00:00:00"/>
        <d v="2024-07-28T00:00:00"/>
        <d v="2025-01-09T00:00:00"/>
        <d v="2023-12-24T00:00:00"/>
        <d v="2025-03-10T00:00:00"/>
        <d v="2023-11-22T00:00:00"/>
        <d v="2024-01-15T00:00:00"/>
        <d v="2025-04-20T00:00:00"/>
        <d v="2025-05-22T00:00:00"/>
        <d v="2023-11-06T00:00:00"/>
        <d v="2025-03-25T00:00:00"/>
        <d v="2025-01-18T00:00:00"/>
        <d v="2025-02-22T00:00:00"/>
        <d v="2023-08-29T00:00:00"/>
        <d v="2023-10-30T00:00:00"/>
        <d v="2024-09-08T00:00:00"/>
        <d v="2024-06-16T00:00:00"/>
        <d v="2023-12-20T00:00:00"/>
        <d v="2023-11-09T00:00:00"/>
        <d v="2025-05-08T00:00:00"/>
        <d v="2024-07-11T00:00:00"/>
        <d v="2025-06-18T00:00:00"/>
        <d v="2025-06-13T00:00:00"/>
        <d v="2024-12-07T00:00:00"/>
        <d v="2024-05-04T00:00:00"/>
        <d v="2025-05-23T00:00:00"/>
        <d v="2024-10-14T00:00:00"/>
        <d v="2024-11-18T00:00:00"/>
        <d v="2024-12-11T00:00:00"/>
        <d v="2023-08-10T00:00:00"/>
        <d v="2024-05-12T00:00:00"/>
        <d v="2025-07-09T00:00:00"/>
        <d v="2025-01-31T00:00:00"/>
        <d v="2024-01-01T00:00:00"/>
        <d v="2024-11-23T00:00:00"/>
        <d v="2025-06-10T00:00:00"/>
        <d v="2024-01-08T00:00:00"/>
        <d v="2024-10-24T00:00:00"/>
        <d v="2025-05-24T00:00:00"/>
        <d v="2025-07-01T00:00:00"/>
        <d v="2025-02-02T00:00:00"/>
        <d v="2025-02-23T00:00:00"/>
        <d v="2025-02-25T00:00:00"/>
        <d v="2023-09-18T00:00:00"/>
        <d v="2025-07-02T00:00:00"/>
        <d v="2024-02-10T00:00:00"/>
        <d v="2025-04-16T00:00:00"/>
        <d v="2024-11-02T00:00:00"/>
        <d v="2024-04-18T00:00:00"/>
        <d v="2024-02-22T00:00:00"/>
        <d v="2023-11-02T00:00:00"/>
        <d v="2023-10-14T00:00:00"/>
        <d v="2025-04-30T00:00:00"/>
        <d v="2023-07-19T00:00:00"/>
        <d v="2024-02-27T00:00:00"/>
        <d v="2024-05-17T00:00:00"/>
        <d v="2024-08-28T00:00:00"/>
        <d v="2025-05-17T00:00:00"/>
        <d v="2023-09-30T00:00:00"/>
        <d v="2023-12-26T00:00:00"/>
        <d v="2023-08-24T00:00:00"/>
        <d v="2025-07-04T00:00:00"/>
        <d v="2023-10-20T00:00:00"/>
        <d v="2024-09-14T00:00:00"/>
        <d v="2024-10-18T00:00:00"/>
        <d v="2024-08-16T00:00:00"/>
        <d v="2024-12-21T00:00:00"/>
        <d v="2023-08-04T00:00:00"/>
        <d v="2025-05-21T00:00:00"/>
        <d v="2023-12-18T00:00:00"/>
        <d v="2024-12-16T00:00:00"/>
        <d v="2024-02-04T00:00:00"/>
        <d v="2025-06-20T00:00:00"/>
        <d v="2025-02-08T00:00:00"/>
        <d v="2024-01-30T00:00:00"/>
        <d v="2024-07-22T00:00:00"/>
        <d v="2023-08-28T00:00:00"/>
        <d v="2023-08-06T00:00:00"/>
        <d v="2023-07-18T00:00:00"/>
        <d v="2025-02-03T00:00:00"/>
        <d v="2024-05-19T00:00:00"/>
        <d v="2024-11-15T00:00:00"/>
        <d v="2023-10-19T00:00:00"/>
        <d v="2023-08-21T00:00:00"/>
        <d v="2024-12-13T00:00:00"/>
        <d v="2025-07-08T00:00:00"/>
        <d v="2024-02-09T00:00:00"/>
        <d v="2023-12-25T00:00:00"/>
        <d v="2025-05-03T00:00:00"/>
        <d v="2023-12-28T00:00:00"/>
        <d v="2023-10-12T00:00:00"/>
        <d v="2024-06-14T00:00:00"/>
        <d v="2024-03-14T00:00:00"/>
        <d v="2023-12-31T00:00:00"/>
        <d v="2024-08-20T00:00:00"/>
        <d v="2024-07-27T00:00:00"/>
        <d v="2023-11-23T00:00:00"/>
        <d v="2025-05-30T00:00:00"/>
        <d v="2025-02-09T00:00:00"/>
        <d v="2024-04-12T00:00:00"/>
        <d v="2023-07-20T00:00:00"/>
        <d v="2024-11-26T00:00:00"/>
        <d v="2025-03-20T00:00:00"/>
        <d v="2024-07-30T00:00:00"/>
        <d v="2023-12-03T00:00:00"/>
        <d v="2023-10-25T00:00:00"/>
        <d v="2025-03-21T00:00:00"/>
        <d v="2025-05-13T00:00:00"/>
        <d v="2023-09-07T00:00:00"/>
        <d v="2024-01-20T00:00:00"/>
        <d v="2024-01-02T00:00:00"/>
        <d v="2024-01-16T00:00:00"/>
        <d v="2025-03-05T00:00:00"/>
        <d v="2024-10-21T00:00:00"/>
        <d v="2023-11-27T00:00:00"/>
        <d v="2025-05-20T00:00:00"/>
        <d v="2024-02-06T00:00:00"/>
        <d v="2023-10-06T00:00:00"/>
        <d v="2023-09-19T00:00:00"/>
        <d v="2025-01-29T00:00:00"/>
        <d v="2024-10-26T00:00:00"/>
        <d v="2024-02-11T00:00:00"/>
        <d v="2025-04-19T00:00:00"/>
        <d v="2024-12-04T00:00:00"/>
        <d v="2025-01-05T00:00:00"/>
        <d v="2024-05-20T00:00:00"/>
        <d v="2023-12-15T00:00:00"/>
        <d v="2025-06-05T00:00:00"/>
        <d v="2023-08-09T00:00:00"/>
        <d v="2024-07-19T00:00:00"/>
        <d v="2023-11-08T00:00:00"/>
        <d v="2024-03-07T00:00:00"/>
        <d v="2025-01-06T00:00:00"/>
        <d v="2025-05-04T00:00:00"/>
        <d v="2025-02-04T00:00:00"/>
        <d v="2023-11-15T00:00:00"/>
        <d v="2024-03-18T00:00:00"/>
        <d v="2024-07-12T00:00:00"/>
        <d v="2024-02-07T00:00:00"/>
        <d v="2024-10-15T00:00:00"/>
        <d v="2024-05-29T00:00:00"/>
        <d v="2025-06-25T00:00:00"/>
        <d v="2024-01-23T00:00:00"/>
        <d v="2023-09-15T00:00:00"/>
        <d v="2024-11-17T00:00:00"/>
        <d v="2024-05-11T00:00:00"/>
        <d v="2023-08-18T00:00:00"/>
        <d v="2024-06-15T00:00:00"/>
        <d v="2025-02-05T00:00:00"/>
        <d v="2024-10-11T00:00:00"/>
        <d v="2024-10-13T00:00:00"/>
        <d v="2025-06-27T00:00:00"/>
        <d v="2025-03-14T00:00:00"/>
        <d v="2024-06-22T00:00:00"/>
        <d v="2024-05-30T00:00:00"/>
        <d v="2024-03-03T00:00:00"/>
        <d v="2024-02-15T00:00:00"/>
        <d v="2025-03-30T00:00:00"/>
        <d v="2023-12-01T00:00:00"/>
        <d v="2025-01-07T00:00:00"/>
        <d v="2023-07-31T00:00:00"/>
        <d v="2024-08-02T00:00:00"/>
        <d v="2025-01-03T00:00:00"/>
        <d v="2025-04-07T00:00:00"/>
        <d v="2024-08-11T00:00:00"/>
        <d v="2024-01-04T00:00:00"/>
        <d v="2023-10-07T00:00:00"/>
        <d v="2025-03-01T00:00:00"/>
        <d v="2023-07-22T00:00:00"/>
        <d v="2024-06-24T00:00:00"/>
        <d v="2025-02-12T00:00:00"/>
        <d v="2024-06-09T00:00:00"/>
        <d v="2024-01-09T00:00:00"/>
        <d v="2024-02-05T00:00:00"/>
        <d v="2025-05-06T00:00:00"/>
        <d v="2024-03-22T00:00:00"/>
        <d v="2024-01-13T00:00:00"/>
      </sharedItems>
      <fieldGroup par="32"/>
    </cacheField>
    <cacheField name="Payment_Method" numFmtId="0">
      <sharedItems/>
    </cacheField>
    <cacheField name="Order_Status" numFmtId="0">
      <sharedItems count="4">
        <s v="Delivered"/>
        <s v="Shipped"/>
        <s v="Cancelled"/>
        <s v="Returned"/>
      </sharedItems>
    </cacheField>
    <cacheField name="Review_Rating" numFmtId="0">
      <sharedItems containsSemiMixedTypes="0" containsString="0" containsNumber="1" containsInteger="1" minValue="1" maxValue="5"/>
    </cacheField>
    <cacheField name="Return_Status" numFmtId="0">
      <sharedItems/>
    </cacheField>
    <cacheField name="Warehouse_Location" numFmtId="0">
      <sharedItems/>
    </cacheField>
    <cacheField name="Sales_Rep" numFmtId="0">
      <sharedItems count="1973">
        <s v="Jeffrey King"/>
        <s v="Laura Young"/>
        <s v="Lindsay Guzman"/>
        <s v="Allen Velazquez"/>
        <s v="Elizabeth Williams"/>
        <s v="Tina Johnson"/>
        <s v="Andrea Wyatt"/>
        <s v="Sharon Jackson"/>
        <s v="Aaron Simmons"/>
        <s v="Perry White"/>
        <s v="Jennifer Ortiz"/>
        <s v="Kimberly Nash"/>
        <s v="Johnathan Green"/>
        <s v="Destiny Campbell"/>
        <s v="Christine Johnson"/>
        <s v="Jessica Barrera"/>
        <s v="Edgar Rogers"/>
        <s v="Sydney Lee"/>
        <s v="Devin Chapman"/>
        <s v="Rodney Crawford"/>
        <s v="Daniel Guzman"/>
        <s v="Crystal Meyer"/>
        <s v="Andrew Shea"/>
        <s v="Antonio Hernandez"/>
        <s v="Donald Young"/>
        <s v="Kelly Estes"/>
        <s v="Jonathan Rodriguez"/>
        <s v="Robert Carr"/>
        <s v="Brenda Washington"/>
        <s v="Aaron Williams"/>
        <s v="Diane Knight"/>
        <s v="Michael Solis"/>
        <s v="Anthony Barton"/>
        <s v="Lauren Chavez"/>
        <s v="Charles Ewing"/>
        <s v="Parker Scott"/>
        <s v="Ryan Stephens"/>
        <s v="Calvin Brown"/>
        <s v="Jason Morrison"/>
        <s v="Martha Miller"/>
        <s v="Victoria Wilson"/>
        <s v="Brian Warner"/>
        <s v="Johnny Taylor"/>
        <s v="Raymond Cruz"/>
        <s v="Troy Walker"/>
        <s v="Elizabeth Parrish"/>
        <s v="Christopher Flynn"/>
        <s v="Michael Shaffer"/>
        <s v="Brian Richardson"/>
        <s v="Harry Sloan"/>
        <s v="Madeline Wilkerson"/>
        <s v="Angela Murphy"/>
        <s v="Diamond Taylor DDS"/>
        <s v="Sara Smith"/>
        <s v="Michael Taylor"/>
        <s v="Nathan Phillips"/>
        <s v="Zachary Kaufman"/>
        <s v="Albert Thomas"/>
        <s v="Samuel Christensen"/>
        <s v="Sherry Miller"/>
        <s v="Timothy Rowe"/>
        <s v="Michael Sanchez"/>
        <s v="James Walter"/>
        <s v="Mary Waller"/>
        <s v="Martha Schmidt"/>
        <s v="Adrian Davidson"/>
        <s v="Cindy Gross"/>
        <s v="Cheryl Gray"/>
        <s v="Tonya Byrd"/>
        <s v="Sharon Gonzalez"/>
        <s v="Angela Andrews"/>
        <s v="Sherry Vincent"/>
        <s v="Michael Crosby"/>
        <s v="Erika Hall"/>
        <s v="Wesley Rollins"/>
        <s v="Victoria Schneider"/>
        <s v="Dr. Earl Owens PhD"/>
        <s v="Kimberly Stewart"/>
        <s v="Heather Roman"/>
        <s v="Amy Johnson"/>
        <s v="Sara Wilson"/>
        <s v="Krystal Romero"/>
        <s v="Joshua Lowe"/>
        <s v="Jocelyn Lee"/>
        <s v="Matthew Elliott"/>
        <s v="Robert Ochoa"/>
        <s v="Mr. Jacob Lyons"/>
        <s v="Angel Jones"/>
        <s v="Kyle Villegas"/>
        <s v="Tina Cisneros"/>
        <s v="Kevin Hogan"/>
        <s v="Mr. John Mendoza"/>
        <s v="Courtney Mueller"/>
        <s v="Dominique Robles"/>
        <s v="Emily Williams"/>
        <s v="Stephanie Ferguson"/>
        <s v="Stephanie Mcdonald"/>
        <s v="Benjamin Chavez"/>
        <s v="Courtney Hernandez"/>
        <s v="Jeremy Brown"/>
        <s v="Robert Brown"/>
        <s v="Joseph Baker"/>
        <s v="Kimberly Casey"/>
        <s v="Michael Garcia"/>
        <s v="Lisa Jones"/>
        <s v="Patrick Cooke"/>
        <s v="Melissa Adams"/>
        <s v="Rodney Morgan"/>
        <s v="Dr. Michael Nelson MD"/>
        <s v="Donald Fitzgerald"/>
        <s v="Douglas Parrish"/>
        <s v="Jack Nguyen"/>
        <s v="Michael Rodriguez"/>
        <s v="Kim Wright"/>
        <s v="Anthony Fields"/>
        <s v="Joseph Perry"/>
        <s v="Alyssa Lutz"/>
        <s v="Mr. Matthew Bryant MD"/>
        <s v="Donald Simon"/>
        <s v="Tammy Carlson"/>
        <s v="Carl Burns"/>
        <s v="Patricia Jackson"/>
        <s v="Elizabeth Garza"/>
        <s v="Elizabeth Rowe"/>
        <s v="Mariah Brown"/>
        <s v="Patrick Johnson"/>
        <s v="James Smith"/>
        <s v="Donald Rose"/>
        <s v="Kimberly Medina"/>
        <s v="Anthony Castillo"/>
        <s v="Nathan Baldwin"/>
        <s v="Steven Cordova"/>
        <s v="Veronica Mitchell"/>
        <s v="Jorge Taylor"/>
        <s v="Barbara Clark"/>
        <s v="Gerald Williams"/>
        <s v="Patrick Anderson"/>
        <s v="Jamie Shelton"/>
        <s v="Michael Spencer"/>
        <s v="Beth Stevens"/>
        <s v="Phillip Aguilar"/>
        <s v="Priscilla Kirk"/>
        <s v="Joseph Thomas"/>
        <s v="Stacy Silva"/>
        <s v="Christina Morales"/>
        <s v="Corey Jackson"/>
        <s v="Linda Turner"/>
        <s v="Michael Ward"/>
        <s v="Keith Deleon"/>
        <s v="Heather Villegas"/>
        <s v="Shelly Peck"/>
        <s v="Todd Smith"/>
        <s v="Elizabeth Bates"/>
        <s v="Jamie Carlson"/>
        <s v="Dennis Smith"/>
        <s v="Ashley Miller"/>
        <s v="Matthew Wallace"/>
        <s v="Jason Anthony"/>
        <s v="Brandi Moran"/>
        <s v="Cynthia Johnson"/>
        <s v="Heather Ramos"/>
        <s v="Angel Hunter"/>
        <s v="Julie Andersen"/>
        <s v="Michael Burke"/>
        <s v="Kevin Green"/>
        <s v="Richard Proctor"/>
        <s v="Cynthia Hale"/>
        <s v="Matthew Harris"/>
        <s v="Stephen Howell"/>
        <s v="Marcus Fleming"/>
        <s v="Alicia Mendoza"/>
        <s v="Vanessa Fischer"/>
        <s v="Melvin Garcia"/>
        <s v="Charles Norman"/>
        <s v="Amanda Gonzales"/>
        <s v="Alexis Jones"/>
        <s v="Brandy Vance"/>
        <s v="Lauren Wade"/>
        <s v="Luke Rosales"/>
        <s v="Daniel Bradford"/>
        <s v="Charles Waller"/>
        <s v="Nathan Beck"/>
        <s v="George Krueger"/>
        <s v="Thomas Williamson"/>
        <s v="Robert Green"/>
        <s v="Miss Tamara Fitzpatrick"/>
        <s v="Megan Coleman"/>
        <s v="Kimberly King"/>
        <s v="Stacy Guerrero"/>
        <s v="Steven Stewart"/>
        <s v="Joan Lyons"/>
        <s v="Gary Phillips"/>
        <s v="Roger Conner"/>
        <s v="Michelle Todd"/>
        <s v="Ashley Williams"/>
        <s v="Olivia Hooper"/>
        <s v="Beth Lopez"/>
        <s v="Caitlyn Davidson"/>
        <s v="Daniel Roy"/>
        <s v="Daniel Peterson"/>
        <s v="Kevin Burch"/>
        <s v="Stephen Skinner"/>
        <s v="Emily Nelson"/>
        <s v="Jason Wright"/>
        <s v="Paula Bean"/>
        <s v="Sierra Young"/>
        <s v="Emily Brooks"/>
        <s v="Johnathan Mueller"/>
        <s v="Theresa Beck"/>
        <s v="Kevin Liu"/>
        <s v="Stephanie Watson"/>
        <s v="Elizabeth Chase"/>
        <s v="Sherry Oliver"/>
        <s v="Colleen Smith"/>
        <s v="Jonathon Smith"/>
        <s v="Dr. Jordan Cooper"/>
        <s v="Chad Williamson"/>
        <s v="Suzanne Velez"/>
        <s v="Gregory Parker"/>
        <s v="Ian Marquez"/>
        <s v="John Dean"/>
        <s v="Jorge Potter"/>
        <s v="Alex Rice"/>
        <s v="Ariel Neal"/>
        <s v="Danielle Green"/>
        <s v="Mr. Robert Allen"/>
        <s v="Ann Gibson"/>
        <s v="Diana Rojas"/>
        <s v="Christopher Leonard"/>
        <s v="Andrew Lang"/>
        <s v="Pamela Moyer"/>
        <s v="Miss Claudia Mcmillan DDS"/>
        <s v="Robert Swanson"/>
        <s v="Joanne Foster"/>
        <s v="Sara Mccormick"/>
        <s v="Deborah Flores DVM"/>
        <s v="Olivia Robbins PhD"/>
        <s v="Diane Rogers"/>
        <s v="Jeanette Myers"/>
        <s v="Julia Henderson"/>
        <s v="Angelica Glenn"/>
        <s v="Juan Soto"/>
        <s v="Michaela Herring"/>
        <s v="Kimberly Fowler"/>
        <s v="Ryan Davis"/>
        <s v="Melissa Lucas"/>
        <s v="Melanie Lin"/>
        <s v="Kerry Rodriguez"/>
        <s v="Sandra Flores"/>
        <s v="Erin Walker"/>
        <s v="Joel Morris"/>
        <s v="Ryan Valdez"/>
        <s v="Robin Benjamin"/>
        <s v="Jerry Brown"/>
        <s v="Michael Jacobson"/>
        <s v="Lindsay Leonard"/>
        <s v="Ashley Howard"/>
        <s v="Stephanie Williams"/>
        <s v="Dawn Johnson"/>
        <s v="Paul Wells"/>
        <s v="Evan Johnson"/>
        <s v="Jennifer Butler"/>
        <s v="Larry Miller"/>
        <s v="Gregory Mack"/>
        <s v="Scott Mason"/>
        <s v="Robert Howard"/>
        <s v="Amy Gallagher"/>
        <s v="William Carter"/>
        <s v="Nathan Williamson"/>
        <s v="Caitlin Johnson"/>
        <s v="Derek Cowan"/>
        <s v="Jennifer Smith"/>
        <s v="April Caldwell"/>
        <s v="Erin Long"/>
        <s v="Charles Garcia"/>
        <s v="Diana Carney"/>
        <s v="William Davis"/>
        <s v="Scott Mckenzie"/>
        <s v="Mrs. Sandra Hansen"/>
        <s v="Natalie Gilbert"/>
        <s v="Sarah Chung"/>
        <s v="Kimberly Sutton"/>
        <s v="Natasha Hansen"/>
        <s v="Meagan Cannon"/>
        <s v="Tyler Brown"/>
        <s v="Craig Brooks"/>
        <s v="Benjamin Salazar"/>
        <s v="Marvin Jefferson"/>
        <s v="Sharon Dyer"/>
        <s v="Benjamin Baker"/>
        <s v="Kellie Thompson"/>
        <s v="Leonard Castillo"/>
        <s v="Chris Sullivan"/>
        <s v="Brendan Brooks"/>
        <s v="Michelle Henry"/>
        <s v="Dana Avila"/>
        <s v="Nicole Wilson"/>
        <s v="Megan Rivera"/>
        <s v="Courtney Woodward DVM"/>
        <s v="Mary Garrett"/>
        <s v="Jennifer Flores"/>
        <s v="Alex Medina"/>
        <s v="Dustin Martinez"/>
        <s v="Richard Valenzuela"/>
        <s v="Michael Conrad"/>
        <s v="William Galvan"/>
        <s v="Steven Martin"/>
        <s v="Renee Walker"/>
        <s v="Brett Rodgers"/>
        <s v="Jennifer Martinez"/>
        <s v="Tiffany Kirby"/>
        <s v="Ms. Dominique Gonzalez"/>
        <s v="Jeff Lucas"/>
        <s v="David Jackson"/>
        <s v="Christina Taylor"/>
        <s v="Joshua Morrison"/>
        <s v="Sarah Gonzalez"/>
        <s v="Brandon Wright"/>
        <s v="Trevor Huerta"/>
        <s v="Pamela Fisher"/>
        <s v="Joshua Cooper"/>
        <s v="Melissa Finley"/>
        <s v="Janet Davis"/>
        <s v="Charles Hardy"/>
        <s v="Martha Robinson"/>
        <s v="Matthew Wu"/>
        <s v="Sonia Savage"/>
        <s v="John Cooper III"/>
        <s v="James Harris"/>
        <s v="Annette Burnett"/>
        <s v="Jessica Carr MD"/>
        <s v="Jessica Harris"/>
        <s v="William Cline"/>
        <s v="Michael Steele"/>
        <s v="Patrick Thomas"/>
        <s v="Sandra Thompson"/>
        <s v="Joshua Hill"/>
        <s v="Kristen Wright"/>
        <s v="Christopher Owen"/>
        <s v="Jennifer Page"/>
        <s v="Paige Castillo"/>
        <s v="Steven Norman"/>
        <s v="Eric Tran"/>
        <s v="Seth Hill"/>
        <s v="Ashley Bailey"/>
        <s v="Jennifer Carter"/>
        <s v="Alyssa Miranda"/>
        <s v="Mark Miller"/>
        <s v="Susan Anderson"/>
        <s v="Yvette Wright"/>
        <s v="Christopher Gibson"/>
        <s v="Lorraine Christensen"/>
        <s v="Angel Aguilar"/>
        <s v="Sheila Smith"/>
        <s v="Brian Harris"/>
        <s v="Courtney Miranda"/>
        <s v="Henry Nguyen"/>
        <s v="Maria Figueroa MD"/>
        <s v="Darren Williams"/>
        <s v="Ricardo Maldonado"/>
        <s v="Jennifer Clark"/>
        <s v="Anthony Williams"/>
        <s v="Thomas Yang"/>
        <s v="Candace Oneill"/>
        <s v="Anne Meyer"/>
        <s v="Anthony White"/>
        <s v="Jordan Eaton"/>
        <s v="Brittany Davis"/>
        <s v="Vicki Adams"/>
        <s v="Sheila Ali"/>
        <s v="Carolyn Elliott"/>
        <s v="Timothy Pineda"/>
        <s v="Cody Shepherd"/>
        <s v="Johnny Lopez"/>
        <s v="Shelly Nash"/>
        <s v="Julie Lopez"/>
        <s v="Scott Bailey"/>
        <s v="Michael Brady"/>
        <s v="Stephanie Gonzalez"/>
        <s v="Wesley Warren"/>
        <s v="Kayla Martinez"/>
        <s v="Rebecca Thomas MD"/>
        <s v="Sharon Clark"/>
        <s v="Kenneth Hayes"/>
        <s v="Shannon Mcdaniel"/>
        <s v="Ryan Wilson"/>
        <s v="Dustin Long"/>
        <s v="Nicholas Shepherd"/>
        <s v="Jennifer Wright"/>
        <s v="Michelle Smith"/>
        <s v="Theresa Padilla"/>
        <s v="Fred Hernandez"/>
        <s v="Rebecca Stein"/>
        <s v="Kimberly Hampton"/>
        <s v="Melissa Coleman"/>
        <s v="Roberto Suarez"/>
        <s v="Vanessa Harris"/>
        <s v="Amy Anderson MD"/>
        <s v="Richard Hall"/>
        <s v="Jesus Obrien"/>
        <s v="Trevor Davis"/>
        <s v="Erica Thomas"/>
        <s v="Stephanie Wang"/>
        <s v="Larry Espinoza"/>
        <s v="Ashley Nichols"/>
        <s v="Timothy Thompson"/>
        <s v="Devon Sellers"/>
        <s v="Jennifer Morales"/>
        <s v="Ricky Hicks"/>
        <s v="Juan Rogers"/>
        <s v="Monica Miller"/>
        <s v="Kendra Rogers"/>
        <s v="Timothy Hughes"/>
        <s v="Stephanie Reed"/>
        <s v="Ann Poole"/>
        <s v="Travis Lester"/>
        <s v="Phillip Smith"/>
        <s v="Robert Scott"/>
        <s v="Julie Lynch"/>
        <s v="Alison Thomas"/>
        <s v="Christopher Shelton"/>
        <s v="Helen Tate"/>
        <s v="Jennifer Gould"/>
        <s v="Mrs. Hannah Li MD"/>
        <s v="Barbara Davis"/>
        <s v="Elizabeth Cortez"/>
        <s v="Shannon King"/>
        <s v="John Nielsen"/>
        <s v="Carla Saunders"/>
        <s v="Corey Bradley"/>
        <s v="George Harris MD"/>
        <s v="Diana Neal"/>
        <s v="Claudia Brennan"/>
        <s v="Raymond Nielsen"/>
        <s v="Ronald Fletcher"/>
        <s v="Pedro Anderson"/>
        <s v="Billy Glenn"/>
        <s v="Lawrence Mcdonald PhD"/>
        <s v="Sarah Baker"/>
        <s v="Erin West"/>
        <s v="Anthony Reynolds"/>
        <s v="David Cook"/>
        <s v="Jennifer Savage"/>
        <s v="Holly Smith"/>
        <s v="Arthur Lutz"/>
        <s v="Daniel Swanson"/>
        <s v="Allison Rivas"/>
        <s v="Kimberly Marshall"/>
        <s v="Christine Cain"/>
        <s v="Nathan Weaver"/>
        <s v="Fred Smith"/>
        <s v="Lee Edwards"/>
        <s v="Kenneth Smith"/>
        <s v="Ian Flynn"/>
        <s v="Joseph Underwood"/>
        <s v="Taylor Murphy"/>
        <s v="Jason Winters MD"/>
        <s v="Jennifer Taylor DDS"/>
        <s v="Regina Butler"/>
        <s v="Steven Lawson"/>
        <s v="Brandon Bishop MD"/>
        <s v="Angela Baker"/>
        <s v="Dr. Claudia Lee"/>
        <s v="Kelly Stephenson"/>
        <s v="James King"/>
        <s v="Andrew Brown"/>
        <s v="Mr. Christopher Tucker"/>
        <s v="Christina Dennis"/>
        <s v="Ernest Garcia"/>
        <s v="Anthony Christensen"/>
        <s v="Paula Moody"/>
        <s v="David Lane"/>
        <s v="Megan Castillo"/>
        <s v="Jose Rowland"/>
        <s v="Shelly Ward"/>
        <s v="Jay Riggs"/>
        <s v="William Blankenship"/>
        <s v="Dennis Soto"/>
        <s v="Deanna Ward"/>
        <s v="Dr. Douglas Dean"/>
        <s v="Jessica Schmidt"/>
        <s v="Sharon Davis"/>
        <s v="Brandon Martinez"/>
        <s v="James Johnson"/>
        <s v="Donald Carter"/>
        <s v="Christina Martinez"/>
        <s v="Andrea Lloyd"/>
        <s v="Ian Brown"/>
        <s v="Kimberly Vazquez"/>
        <s v="Joseph Turner"/>
        <s v="Aaron Riley"/>
        <s v="Carrie Kennedy"/>
        <s v="Amber Hernandez"/>
        <s v="Corey Jacobson"/>
        <s v="Kristin Gonzalez"/>
        <s v="Samantha Wilson"/>
        <s v="Wendy Hendricks"/>
        <s v="Angel Boyle"/>
        <s v="Thomas Lowery"/>
        <s v="Nancy Allen"/>
        <s v="Deborah Wood"/>
        <s v="Shane Perry"/>
        <s v="Michael Lopez"/>
        <s v="Matthew Buckley"/>
        <s v="Jessica Barber"/>
        <s v="Amber Juarez"/>
        <s v="Regina Brown"/>
        <s v="Brianna Powell"/>
        <s v="Ashley Bauer"/>
        <s v="Ralph Singleton"/>
        <s v="Isabella Davis"/>
        <s v="Emily Austin"/>
        <s v="Bradley Zimmerman"/>
        <s v="Johnathan Hawkins"/>
        <s v="Donna Landry MD"/>
        <s v="Justin Willis"/>
        <s v="Erin Neal"/>
        <s v="Christy Roth"/>
        <s v="Debbie Peterson"/>
        <s v="Jason Cook"/>
        <s v="Lisa Butler"/>
        <s v="Cory Terry"/>
        <s v="Beverly Villarreal"/>
        <s v="Jessica Green"/>
        <s v="Timothy Kim"/>
        <s v="Hannah Gilbert"/>
        <s v="Jose Curtis"/>
        <s v="Michelle Pittman"/>
        <s v="Melissa Bishop"/>
        <s v="Mrs. Kerry Gallegos"/>
        <s v="Timothy Morgan"/>
        <s v="Ashlee Lewis"/>
        <s v="Taylor Barnett"/>
        <s v="Richard Lee"/>
        <s v="Cheyenne Rodriguez"/>
        <s v="Ashley Harrison"/>
        <s v="Jonathan Harris"/>
        <s v="Rachel Raymond"/>
        <s v="Susan Rodriguez"/>
        <s v="Sherry Hooper MD"/>
        <s v="Kenneth Chaney"/>
        <s v="Tracy Frye"/>
        <s v="Lisa Callahan"/>
        <s v="Carmen Thomas"/>
        <s v="Cody Lee"/>
        <s v="Marco Morse"/>
        <s v="Carmen Wise"/>
        <s v="James Garcia"/>
        <s v="Sarah Williams"/>
        <s v="Laurie Ortiz DDS"/>
        <s v="Luis Murphy"/>
        <s v="Katherine Mclaughlin"/>
        <s v="Kyle Castaneda"/>
        <s v="Maria Mitchell"/>
        <s v="Mary Williams"/>
        <s v="Wayne Smith"/>
        <s v="Tracy Michael"/>
        <s v="Laura Knight"/>
        <s v="Joseph Calderon"/>
        <s v="Susan Keller"/>
        <s v="Robert Jones"/>
        <s v="Jessica Nichols"/>
        <s v="Amber Lopez"/>
        <s v="Kimberly Brown"/>
        <s v="Maria Fields MD"/>
        <s v="Devin Mills"/>
        <s v="Troy Hall"/>
        <s v="Melissa Callahan"/>
        <s v="Mr. Jeremy Carey Jr."/>
        <s v="Felicia Collins"/>
        <s v="Morgan Hall"/>
        <s v="Mckenzie Velez"/>
        <s v="Julia Ruiz"/>
        <s v="Michael Watkins"/>
        <s v="Robert Rogers"/>
        <s v="Corey Boyd"/>
        <s v="John Peterson"/>
        <s v="Shawn Anderson"/>
        <s v="Matthew Stone"/>
        <s v="Mitchell Steele"/>
        <s v="Patrick Skinner"/>
        <s v="Matthew Cruz"/>
        <s v="Emily Williamson"/>
        <s v="Mary Graham"/>
        <s v="Roy Robinson"/>
        <s v="Alexa Rodriguez"/>
        <s v="Christopher Page"/>
        <s v="Jeremy Salinas"/>
        <s v="Jared Lam"/>
        <s v="Jennifer Mcbride"/>
        <s v="Daniel Walsh"/>
        <s v="Diana Becker"/>
        <s v="Robert Gibson"/>
        <s v="Joel Holland"/>
        <s v="Kelsey Clark"/>
        <s v="Jeffrey Farrell"/>
        <s v="Victoria Kelly"/>
        <s v="Ryan Bowen"/>
        <s v="Anthony Terry"/>
        <s v="Kristen Morris"/>
        <s v="Vincent Mcgee"/>
        <s v="George Garcia"/>
        <s v="Jason Hughes"/>
        <s v="Grace Cole"/>
        <s v="Janet Smith"/>
        <s v="Jennifer Aguirre"/>
        <s v="David Smith"/>
        <s v="Chad Miller"/>
        <s v="Dana Lewis"/>
        <s v="Maria Brady"/>
        <s v="William Garcia"/>
        <s v="Jessica Reyes"/>
        <s v="Ryan Lyons"/>
        <s v="Hannah Fitzgerald"/>
        <s v="Lynn Galloway"/>
        <s v="Blake Mendez"/>
        <s v="Sheila Robinson"/>
        <s v="Phillip Huang"/>
        <s v="Michelle Fowler"/>
        <s v="Rebecca Green"/>
        <s v="Maria Mcpherson"/>
        <s v="Larry Lynch"/>
        <s v="Thomas Nelson"/>
        <s v="Charles Adams"/>
        <s v="Mary Alvarez"/>
        <s v="Megan Sosa"/>
        <s v="David Taylor"/>
        <s v="Jonathan Herrera"/>
        <s v="Kimberly Hudson"/>
        <s v="Michelle Brown"/>
        <s v="Roger King"/>
        <s v="Kristina Chapman"/>
        <s v="Adam Barnes"/>
        <s v="Jasmine Taylor"/>
        <s v="Donald Lewis"/>
        <s v="Michael Collins"/>
        <s v="Roy Williams"/>
        <s v="John Davis"/>
        <s v="Pamela Oneill"/>
        <s v="Angela Oneal"/>
        <s v="Joseph Cooke"/>
        <s v="Phyllis Dunn"/>
        <s v="Jose Jimenez"/>
        <s v="Mary Ortiz"/>
        <s v="Ray Johnson"/>
        <s v="David Huff"/>
        <s v="Nancy Mitchell"/>
        <s v="Thomas Johnson"/>
        <s v="Allison Evans"/>
        <s v="Dr. Kevin Miller MD"/>
        <s v="Janice Turner"/>
        <s v="John Decker"/>
        <s v="Lisa Williams"/>
        <s v="Barry Stanley"/>
        <s v="Angela Odonnell"/>
        <s v="Patrick Williams"/>
        <s v="Ethan Green"/>
        <s v="Annette Miles"/>
        <s v="Mary Delacruz"/>
        <s v="David Savage"/>
        <s v="Adam Graham"/>
        <s v="Wendy Bryant"/>
        <s v="Mary Morales"/>
        <s v="Olivia Moore"/>
        <s v="Christopher Medina"/>
        <s v="Joseph Hicks"/>
        <s v="Lynn Harris"/>
        <s v="Amanda Carr"/>
        <s v="Andrea Jones"/>
        <s v="Jonathan Bishop"/>
        <s v="Mark Watson"/>
        <s v="Carla Turner"/>
        <s v="Anthony Norton"/>
        <s v="Cynthia Mccarty"/>
        <s v="Terry Odonnell"/>
        <s v="Cynthia Henderson"/>
        <s v="Brandy Thompson"/>
        <s v="John Castaneda"/>
        <s v="Michael Macdonald"/>
        <s v="Carly Higgins"/>
        <s v="Cynthia House"/>
        <s v="Ryan Allen"/>
        <s v="Charles Pena"/>
        <s v="Tiffany Jordan"/>
        <s v="Paul Harris"/>
        <s v="Douglas Vasquez"/>
        <s v="Mary Clark"/>
        <s v="Ms. Jill Scott MD"/>
        <s v="Jerome Barnett DDS"/>
        <s v="Tracy Chan"/>
        <s v="Jason Anderson"/>
        <s v="Andre Blair"/>
        <s v="Tanya Davis"/>
        <s v="Linda Duncan"/>
        <s v="Robert Morgan"/>
        <s v="John Mcpherson"/>
        <s v="Joshua Miller"/>
        <s v="Ashley Riddle"/>
        <s v="Dr. Amber Bennett"/>
        <s v="Stacy Gonzalez"/>
        <s v="Charlotte Sparks"/>
        <s v="Justin Oliver"/>
        <s v="Jason Norton"/>
        <s v="Katie Christian"/>
        <s v="David White"/>
        <s v="Dawn Wood"/>
        <s v="Jacqueline Potter"/>
        <s v="Earl Luna"/>
        <s v="Ivan Williams DDS"/>
        <s v="Jennifer Mendoza"/>
        <s v="April Bradley"/>
        <s v="Willie Smith"/>
        <s v="Katie Grant"/>
        <s v="Tiffany Melton"/>
        <s v="John Dawson"/>
        <s v="Jonathan Mckinney"/>
        <s v="Melissa Navarro"/>
        <s v="Lee Andersen"/>
        <s v="Brandon Lloyd"/>
        <s v="Erica Maxwell"/>
        <s v="Jake Yu"/>
        <s v="James Hamilton II"/>
        <s v="Shane Brock"/>
        <s v="William Moore"/>
        <s v="Ethan Ellis"/>
        <s v="Dale Day"/>
        <s v="Maria Hunter"/>
        <s v="Maria Watts"/>
        <s v="Crystal Rice"/>
        <s v="Carlos Bishop"/>
        <s v="Jacob Sullivan"/>
        <s v="Allison Martinez"/>
        <s v="Charles Ford"/>
        <s v="Joshua Snow"/>
        <s v="Ryan Gates"/>
        <s v="Anita Reynolds"/>
        <s v="Jessica Compton"/>
        <s v="Jared Lester"/>
        <s v="Angela Fitzgerald"/>
        <s v="Paul Levy"/>
        <s v="Stephanie Collins"/>
        <s v="Gregory Romero MD"/>
        <s v="Brian Mccullough"/>
        <s v="John Jackson"/>
        <s v="Diana Mitchell"/>
        <s v="Dr. Erin Lee"/>
        <s v="Eric Frank"/>
        <s v="Shane Sanchez"/>
        <s v="Jonathan Marshall"/>
        <s v="Stanley Bates"/>
        <s v="Samantha Riley"/>
        <s v="Carl Park"/>
        <s v="Miss Melissa Ward"/>
        <s v="Roberta Kennedy"/>
        <s v="Timothy Morris"/>
        <s v="Terry Barry"/>
        <s v="Andrew Valentine"/>
        <s v="Cassandra Sexton"/>
        <s v="Caroline Bruce"/>
        <s v="Candice Johnson"/>
        <s v="Ronald Perry"/>
        <s v="Donald Williams"/>
        <s v="Christine Hill"/>
        <s v="Colleen Arnold"/>
        <s v="Nicole Monroe"/>
        <s v="Katherine Jensen"/>
        <s v="Danielle Gutierrez"/>
        <s v="Paul Heath"/>
        <s v="Donna Diaz"/>
        <s v="Marvin Anderson"/>
        <s v="Jessica Carson"/>
        <s v="Tracy Rich"/>
        <s v="Robert Mitchell"/>
        <s v="Diane Smith"/>
        <s v="Sara Sanchez"/>
        <s v="Michelle Warren"/>
        <s v="Julie Smith"/>
        <s v="Susan Harvey"/>
        <s v="Kyle Ruiz"/>
        <s v="Eric Gonzalez"/>
        <s v="Linda Macias"/>
        <s v="Christopher Nichols"/>
        <s v="Brian Bailey"/>
        <s v="Juan Brooks"/>
        <s v="Tanya Cobb"/>
        <s v="Erica Terry"/>
        <s v="James Mayer"/>
        <s v="Sheri Snow"/>
        <s v="Lisa Wilson"/>
        <s v="Lauren Johnson"/>
        <s v="Mariah Ramirez"/>
        <s v="Rebekah Morrow"/>
        <s v="Rachel Cantrell"/>
        <s v="Rachel Jacobs"/>
        <s v="Kristen Johnson"/>
        <s v="Heather Moore"/>
        <s v="Jonathan Key"/>
        <s v="Steven Snyder"/>
        <s v="Daniel Rubio"/>
        <s v="Raymond Hopkins"/>
        <s v="Eric Clark"/>
        <s v="Dennis Williams"/>
        <s v="Mark Hodge"/>
        <s v="Tiffany Riley"/>
        <s v="Michael Williamson"/>
        <s v="Tina Maldonado"/>
        <s v="Sarah Wilson"/>
        <s v="Krystal Edwards"/>
        <s v="Billy Russell"/>
        <s v="Mark Henderson"/>
        <s v="Mr. Steve Wilson"/>
        <s v="Jeremy Irwin"/>
        <s v="Brittany Prince"/>
        <s v="Jennifer Stephens"/>
        <s v="Timothy Cunningham"/>
        <s v="Aaron Stone"/>
        <s v="Jessica Dean"/>
        <s v="Martin Stafford"/>
        <s v="Melissa Wong"/>
        <s v="Thomas Perry"/>
        <s v="Nicholas Lara"/>
        <s v="Miguel Norris"/>
        <s v="Greg Smith"/>
        <s v="Nicole Brown"/>
        <s v="Amanda Garcia"/>
        <s v="Jason Yu"/>
        <s v="Yesenia Garcia"/>
        <s v="Kaitlyn Carroll"/>
        <s v="Elizabeth Page"/>
        <s v="Andrew Cochran"/>
        <s v="Terry Jones"/>
        <s v="Vanessa King"/>
        <s v="Nancy Davis"/>
        <s v="Taylor Maldonado"/>
        <s v="Kenneth Reyes"/>
        <s v="Jeffrey Sharp Jr."/>
        <s v="Alexandria Mcdaniel"/>
        <s v="Bradley Thompson"/>
        <s v="Brenda Mathis"/>
        <s v="Debra Gray"/>
        <s v="Richard Orr"/>
        <s v="Rebecca Mills"/>
        <s v="Jennifer King"/>
        <s v="Jason Espinoza"/>
        <s v="Barbara Walter"/>
        <s v="James Stone DVM"/>
        <s v="Carolyn Sherman"/>
        <s v="Frank Lutz"/>
        <s v="Danielle Bradley"/>
        <s v="Anne Kelly"/>
        <s v="Kathleen Hahn"/>
        <s v="Selena Travis"/>
        <s v="Melvin Moore"/>
        <s v="Heidi Roth"/>
        <s v="Antonio Moss"/>
        <s v="Kristen Callahan"/>
        <s v="Daisy Goodman"/>
        <s v="Kimberly Chavez"/>
        <s v="David Henry"/>
        <s v="Lindsay Chavez"/>
        <s v="David Dougherty"/>
        <s v="Donna Fernandez"/>
        <s v="James Vaughn"/>
        <s v="Robert Robinson"/>
        <s v="Monica Montoya"/>
        <s v="Jeffrey Forbes"/>
        <s v="Linda Johnson"/>
        <s v="Caroline Jimenez"/>
        <s v="Cameron Robles Jr."/>
        <s v="John Nelson"/>
        <s v="Justin Bryan"/>
        <s v="Heather Garcia"/>
        <s v="Ronnie Gardner"/>
        <s v="Michelle Brooks"/>
        <s v="Jessica Lewis"/>
        <s v="Ruth Rivera"/>
        <s v="Tiffany Newman"/>
        <s v="Bryan Williams"/>
        <s v="Toni Gallagher"/>
        <s v="Julia Rodgers"/>
        <s v="Madison Williams"/>
        <s v="Vanessa Campbell"/>
        <s v="Dr. Dale Davis"/>
        <s v="Samuel Gomez"/>
        <s v="Mike Myers"/>
        <s v="Jon Williams"/>
        <s v="Juan Solis"/>
        <s v="Jon Hill DDS"/>
        <s v="Whitney Brown"/>
        <s v="Angela Waller"/>
        <s v="Christina Rogers"/>
        <s v="Joshua Rosales"/>
        <s v="Laura Martin"/>
        <s v="Jamie Sanchez"/>
        <s v="Caleb Vargas"/>
        <s v="Louis Jimenez"/>
        <s v="Teresa Little"/>
        <s v="Hayley Jordan"/>
        <s v="Kathleen Nelson"/>
        <s v="Christopher Mcdonald"/>
        <s v="Jerry Taylor"/>
        <s v="Wendy Reed"/>
        <s v="Katherine Ruiz"/>
        <s v="Robert Contreras"/>
        <s v="Crystal Webb"/>
        <s v="Bradley Doyle"/>
        <s v="William Miller"/>
        <s v="Melanie Fox"/>
        <s v="Shannon Bowers"/>
        <s v="Sarah Rodriguez"/>
        <s v="Madison Riley"/>
        <s v="James Bailey Jr."/>
        <s v="Luis Baker"/>
        <s v="Michele Mccall"/>
        <s v="Valerie Carrillo"/>
        <s v="Benjamin Moore"/>
        <s v="Megan Trevino"/>
        <s v="Derrick Conley"/>
        <s v="Patrick Willis"/>
        <s v="Alexis Howard"/>
        <s v="Michael James"/>
        <s v="Angela Preston"/>
        <s v="Tyler Jackson"/>
        <s v="Leslie Dodson"/>
        <s v="Andrea Ritter"/>
        <s v="Thomas Flynn"/>
        <s v="William Stanton"/>
        <s v="Sharon Bradshaw"/>
        <s v="Laura Wilcox"/>
        <s v="Jacqueline Orozco"/>
        <s v="Barbara Robbins"/>
        <s v="George Ingram"/>
        <s v="Patricia Stewart"/>
        <s v="Charles Yates"/>
        <s v="Barbara Richardson"/>
        <s v="Kathleen Shepherd"/>
        <s v="Tamara Spencer"/>
        <s v="Brittany Wilson"/>
        <s v="Jennifer Klein"/>
        <s v="Steven Arnold"/>
        <s v="William Smith"/>
        <s v="Jessica Coleman"/>
        <s v="Randall Spencer"/>
        <s v="Colton Norris"/>
        <s v="Frederick Spencer"/>
        <s v="John Smith"/>
        <s v="Ann Wilkinson"/>
        <s v="Emma Gonzalez"/>
        <s v="Michelle Gutierrez"/>
        <s v="Gregg Anderson"/>
        <s v="Megan Wells"/>
        <s v="Bobby Douglas"/>
        <s v="Gregory Cooke"/>
        <s v="Todd Middleton"/>
        <s v="Daniel Arroyo"/>
        <s v="Melissa Sims"/>
        <s v="Shannon Anderson"/>
        <s v="Shelly Bennett"/>
        <s v="Jeffrey Sims"/>
        <s v="Nicole Bailey"/>
        <s v="Amber Brown"/>
        <s v="Charles Johnson"/>
        <s v="Vicki Mendoza"/>
        <s v="Paul Small"/>
        <s v="Joseph Ramos"/>
        <s v="Meghan Barry"/>
        <s v="Patrick Mills"/>
        <s v="Claudia Moore"/>
        <s v="Jennifer Gonzalez"/>
        <s v="Shannon Shepherd"/>
        <s v="Cheryl Walsh"/>
        <s v="Amber Marshall"/>
        <s v="Bobby Larson"/>
        <s v="Jamie Calhoun"/>
        <s v="Jennifer Watson"/>
        <s v="Wendy Hines"/>
        <s v="Makayla Rodriguez MD"/>
        <s v="Derek Rodriguez"/>
        <s v="Ray Christian"/>
        <s v="Sandra Elliott"/>
        <s v="Samuel Aguirre"/>
        <s v="Alexander Brown"/>
        <s v="Stephen Bentley"/>
        <s v="Michael Walker"/>
        <s v="Juan Love"/>
        <s v="Thomas Wilson"/>
        <s v="Monica Cordova"/>
        <s v="Timothy Hernandez"/>
        <s v="Lisa Sullivan"/>
        <s v="Matthew Vargas"/>
        <s v="Alejandro Mccall"/>
        <s v="Vanessa Koch"/>
        <s v="Jennifer Beck"/>
        <s v="James Shaw"/>
        <s v="Brett Lang"/>
        <s v="John Watson"/>
        <s v="Caroline Rojas"/>
        <s v="Richard Pittman"/>
        <s v="William Perry"/>
        <s v="Lisa Carter"/>
        <s v="Kenneth Dickson"/>
        <s v="David Meza"/>
        <s v="Mathew Gallegos"/>
        <s v="Jordan Lawson"/>
        <s v="Jacob Francis"/>
        <s v="Bailey Crane"/>
        <s v="Lauren Velasquez"/>
        <s v="Vickie Aguilar"/>
        <s v="Alice Garcia"/>
        <s v="Michael Shepherd"/>
        <s v="Rebecca Johnson"/>
        <s v="Johnathan Taylor"/>
        <s v="Timothy Greene"/>
        <s v="Patrick Oneal"/>
        <s v="Dennis Meyers"/>
        <s v="Anne Martinez"/>
        <s v="Angela Higgins"/>
        <s v="Nicholas Barajas"/>
        <s v="Katie Garcia"/>
        <s v="Rachel Holmes"/>
        <s v="Gregory Herring"/>
        <s v="Jonathan Allen"/>
        <s v="Derek Jackson"/>
        <s v="Jose Manning"/>
        <s v="Ricardo Munoz"/>
        <s v="Melissa Brown"/>
        <s v="William Lewis"/>
        <s v="Kristy Benjamin"/>
        <s v="Dennis Wong"/>
        <s v="Justin Smith II"/>
        <s v="Mark Ross"/>
        <s v="Charles Terrell"/>
        <s v="Jane Scott"/>
        <s v="Heather Navarro"/>
        <s v="Alex Collins"/>
        <s v="Steve Vasquez"/>
        <s v="Kenneth Moreno"/>
        <s v="Carol Williams"/>
        <s v="Carlos Underwood"/>
        <s v="Jennifer Ward"/>
        <s v="Melissa Martin"/>
        <s v="Frank Mitchell"/>
        <s v="Patricia Floyd"/>
        <s v="Kelly Allen"/>
        <s v="Christine Moon"/>
        <s v="Samuel Griffin"/>
        <s v="Amy Knox"/>
        <s v="Michael Navarro"/>
        <s v="Danielle Mathews"/>
        <s v="Natasha Mills"/>
        <s v="Andre Anderson"/>
        <s v="Cameron Young"/>
        <s v="Michael Norton"/>
        <s v="Melissa Morrison"/>
        <s v="Jeffrey Baker"/>
        <s v="John Douglas"/>
        <s v="Courtney Wright"/>
        <s v="Daniel Miles"/>
        <s v="Steven Moses"/>
        <s v="Michael Potter"/>
        <s v="Mary Goodman"/>
        <s v="Jennifer Jackson"/>
        <s v="Ruth Washington"/>
        <s v="Matthew Davis"/>
        <s v="Tammy Whitney"/>
        <s v="Shawn Wise"/>
        <s v="Sheryl Decker"/>
        <s v="Shannon Cooper"/>
        <s v="Ashley Brown"/>
        <s v="Preston Anderson"/>
        <s v="Manuel Leonard"/>
        <s v="Vincent Vasquez"/>
        <s v="Devin Chan"/>
        <s v="William Farrell"/>
        <s v="Jeremy Snyder"/>
        <s v="Catherine Howard"/>
        <s v="Alan Miller"/>
        <s v="John Waller"/>
        <s v="Christine Hall"/>
        <s v="Lindsey Hoffman"/>
        <s v="Heather Adams"/>
        <s v="Stacy Scott"/>
        <s v="Susan Smith"/>
        <s v="Jacob Bryant"/>
        <s v="Jason Acosta"/>
        <s v="Glen Edwards"/>
        <s v="Jason Palmer"/>
        <s v="Brittney Sanchez"/>
        <s v="Elizabeth Young"/>
        <s v="Richard Pineda"/>
        <s v="Christina Larson"/>
        <s v="Sarah Townsend"/>
        <s v="Christopher Arias"/>
        <s v="Michael Jones"/>
        <s v="Trevor Atkinson"/>
        <s v="Samuel Williams"/>
        <s v="Eileen Olson"/>
        <s v="Tracy Greene"/>
        <s v="Michelle Leach"/>
        <s v="Sean Mann"/>
        <s v="John Morris"/>
        <s v="Laurie Dominguez"/>
        <s v="Mr. Charles Schwartz"/>
        <s v="Mallory Phillips"/>
        <s v="Jessica Nguyen"/>
        <s v="Angela Mitchell"/>
        <s v="Amber Avila"/>
        <s v="Kevin Baker"/>
        <s v="James Chapman"/>
        <s v="Mr. Gary Moore"/>
        <s v="Grant Scott"/>
        <s v="Kelly Ferguson"/>
        <s v="Albert Rodgers"/>
        <s v="Patrick Wallace Jr."/>
        <s v="James Christian"/>
        <s v="David Jefferson"/>
        <s v="Breanna Grimes"/>
        <s v="Andres Sullivan"/>
        <s v="Jo Gonzalez"/>
        <s v="Diana Jones"/>
        <s v="Noah Hernandez"/>
        <s v="Shelia Murray"/>
        <s v="Maria Romero"/>
        <s v="Lisa Dennis"/>
        <s v="Timothy Baker"/>
        <s v="Amy Oliver"/>
        <s v="Sue Howard"/>
        <s v="Jeanne Williams"/>
        <s v="Joseph Garner"/>
        <s v="Eric Allen"/>
        <s v="Mrs. Pamela Johnson"/>
        <s v="Heather Adkins"/>
        <s v="Melissa Cruz"/>
        <s v="Kimberly Lee"/>
        <s v="Gina Jordan"/>
        <s v="Melissa Roberson"/>
        <s v="Jessica Malone"/>
        <s v="Mary Rodriguez"/>
        <s v="Jacqueline Moon"/>
        <s v="Kimberly Cohen"/>
        <s v="Chelsea Casey"/>
        <s v="Mrs. Shelby Shaffer"/>
        <s v="Philip Lee"/>
        <s v="Barry Kelly"/>
        <s v="Mark Perez DVM"/>
        <s v="Jared Jones"/>
        <s v="Tanya Richardson"/>
        <s v="Ivan Avila"/>
        <s v="Stephanie Combs"/>
        <s v="Christine Vasquez"/>
        <s v="Angela Stephens"/>
        <s v="Steven Stanley"/>
        <s v="Christine Jefferson"/>
        <s v="Elizabeth Robinson"/>
        <s v="Laura Peters"/>
        <s v="Wayne Love"/>
        <s v="Daniel Murphy"/>
        <s v="Chad Young"/>
        <s v="Chloe Garcia"/>
        <s v="David Patel"/>
        <s v="Jeffrey Turner"/>
        <s v="Nancy Phillips"/>
        <s v="Marcia Rivera"/>
        <s v="Lorraine Davis"/>
        <s v="Barbara Reed"/>
        <s v="Alyssa Hamilton"/>
        <s v="Kristine Dennis"/>
        <s v="Steven Lopez"/>
        <s v="Lisa Campbell DVM"/>
        <s v="Andrea Miller"/>
        <s v="Kylie Mcclure"/>
        <s v="Deanna Whitney"/>
        <s v="Connie Reyes"/>
        <s v="David Harrison"/>
        <s v="Stephanie Dyer"/>
        <s v="Jacob Thornton"/>
        <s v="Christopher Oliver"/>
        <s v="Katherine Andrade"/>
        <s v="Lorraine Osborne"/>
        <s v="Bonnie Simpson"/>
        <s v="Lori Davis"/>
        <s v="Christopher Richard"/>
        <s v="Michael Chan"/>
        <s v="Brian Rodriguez"/>
        <s v="Julie Jones"/>
        <s v="Larry Harris Jr."/>
        <s v="Kathryn Bradley"/>
        <s v="Debbie James"/>
        <s v="Cassandra Garrett"/>
        <s v="Stephanie Green"/>
        <s v="Rickey Le"/>
        <s v="Christy Hunt"/>
        <s v="Gabriel White"/>
        <s v="Dustin Guzman"/>
        <s v="Shelby Escobar"/>
        <s v="Christina Walls"/>
        <s v="Carrie Horton"/>
        <s v="Cindy Chapman"/>
        <s v="Nicholas Waller"/>
        <s v="Madison Sims"/>
        <s v="Kenneth Freeman"/>
        <s v="Teresa Young"/>
        <s v="Fernando Paul"/>
        <s v="Makayla Perry"/>
        <s v="Colin Wood"/>
        <s v="Denise Gomez"/>
        <s v="Bryan Cruz"/>
        <s v="Denise Rosales"/>
        <s v="Nancy Peterson"/>
        <s v="Monica Wood"/>
        <s v="Jessica Davis"/>
        <s v="David Gonzalez"/>
        <s v="Joshua Tran"/>
        <s v="Jim Diaz"/>
        <s v="Nicole Carter"/>
        <s v="Robert Higgins"/>
        <s v="Linda Hood"/>
        <s v="Lisa Mcdaniel"/>
        <s v="Matthew Powell"/>
        <s v="Hannah Blevins"/>
        <s v="Sean Bird"/>
        <s v="John Schultz"/>
        <s v="Richard Jensen"/>
        <s v="Justin Wang"/>
        <s v="Timothy Obrien"/>
        <s v="Jody Simmons"/>
        <s v="George Smith"/>
        <s v="Lori Wright"/>
        <s v="Kathryn Powell"/>
        <s v="Kim Mclean"/>
        <s v="Susan Gutierrez"/>
        <s v="Amanda Walker"/>
        <s v="Caroline West"/>
        <s v="Nancy Smith"/>
        <s v="Richard Rivers"/>
        <s v="Brittany Guerra"/>
        <s v="Katie Pierce"/>
        <s v="Christine Lopez"/>
        <s v="Leah Snyder"/>
        <s v="Jennifer Wilson"/>
        <s v="Leah Bell"/>
        <s v="Stephanie Brown"/>
        <s v="Anthony Miller"/>
        <s v="Elizabeth George"/>
        <s v="Amber Valdez"/>
        <s v="Steven Shepherd"/>
        <s v="Ashley Scott"/>
        <s v="Justin Shelton"/>
        <s v="Kristin Walker"/>
        <s v="Brian Morgan"/>
        <s v="Brittany Jackson"/>
        <s v="Clinton Gonzales"/>
        <s v="Patricia Frank"/>
        <s v="Heather Rivas"/>
        <s v="Carlos Myers"/>
        <s v="Catherine Vazquez"/>
        <s v="Mrs. Rachel May"/>
        <s v="Jonathan Collins"/>
        <s v="Amy Branch"/>
        <s v="Anna Hill"/>
        <s v="Jodi Kaufman"/>
        <s v="Jeremiah Allen"/>
        <s v="Travis Sellers"/>
        <s v="Michelle Lewis"/>
        <s v="Steven Wilkerson"/>
        <s v="Cassie Clark"/>
        <s v="Ana Mosley"/>
        <s v="Rachel Ellis"/>
        <s v="Kelly Douglas"/>
        <s v="Heather Morrison"/>
        <s v="Christine Gibbs"/>
        <s v="Angelica Huffman"/>
        <s v="Karen Petty"/>
        <s v="Michael Freeman"/>
        <s v="Kimberly Bauer"/>
        <s v="Robert Simmons"/>
        <s v="Tiffany Torres"/>
        <s v="Joseph Hardy"/>
        <s v="Jennifer Robertson"/>
        <s v="Brandon Vaughan"/>
        <s v="Maurice Snyder"/>
        <s v="Cheyenne Flowers DDS"/>
        <s v="Guy Butler"/>
        <s v="Paul Garcia"/>
        <s v="Taylor Morris"/>
        <s v="Richard Wagner"/>
        <s v="David Sanchez MD"/>
        <s v="Kevin Palmer"/>
        <s v="Morgan Contreras"/>
        <s v="Christine Phillips"/>
        <s v="Daniel Johnson"/>
        <s v="Danny Washington"/>
        <s v="Warren Williams"/>
        <s v="John Lambert"/>
        <s v="Kevin Blair MD"/>
        <s v="Lori Compton"/>
        <s v="Paul Robinson"/>
        <s v="Linda Lopez"/>
        <s v="Sherri Stout MD"/>
        <s v="Linda Welch"/>
        <s v="Brandy King"/>
        <s v="Adrian White"/>
        <s v="Raymond Green"/>
        <s v="Amber Holmes"/>
        <s v="Andrew Martinez"/>
        <s v="Sylvia Allen"/>
        <s v="Dominique Mccarthy"/>
        <s v="Kim Carroll"/>
        <s v="Katie Bradley"/>
        <s v="Robert Benjamin"/>
        <s v="Tony Key"/>
        <s v="Nichole Jacobson"/>
        <s v="Denise Acosta"/>
        <s v="Monica Schmidt"/>
        <s v="Heidi Nguyen"/>
        <s v="Gary Nunez"/>
        <s v="Robin Mccarthy"/>
        <s v="Andrew Anderson"/>
        <s v="Alexandra Thomas"/>
        <s v="Jennifer Tran"/>
        <s v="Kyle Smith"/>
        <s v="Rhonda Jarvis"/>
        <s v="Geoffrey Ryan"/>
        <s v="Ashley Curtis"/>
        <s v="Mary Mcdonald DDS"/>
        <s v="Autumn Berger"/>
        <s v="Matthew Wise"/>
        <s v="Ms. Jodi Burton PhD"/>
        <s v="Dr. Erika Foley PhD"/>
        <s v="Joseph Dudley"/>
        <s v="Brittany Odom"/>
        <s v="Melinda Hill"/>
        <s v="Jimmy Hooper"/>
        <s v="Scott Conley"/>
        <s v="Patrick Floyd"/>
        <s v="Justin Moreno"/>
        <s v="Robert Norman"/>
        <s v="Angela Cantrell"/>
        <s v="Courtney Bradley"/>
        <s v="Ronald Stuart"/>
        <s v="Carol Ross"/>
        <s v="Virginia Williams"/>
        <s v="Leslie Warren"/>
        <s v="Jeffrey Potts"/>
        <s v="Joshua Ray"/>
        <s v="Christopher Diaz"/>
        <s v="Jeffrey Patton"/>
        <s v="Guy Vargas"/>
        <s v="Carlos Smith"/>
        <s v="Kaitlyn Diaz"/>
        <s v="Adam Price"/>
        <s v="Wendy Jones"/>
        <s v="Anna Jordan"/>
        <s v="Christina Wade"/>
        <s v="Anthony Obrien"/>
        <s v="John Cooke"/>
        <s v="Charles Butler"/>
        <s v="Christina Nguyen"/>
        <s v="Tina Smith"/>
        <s v="Lisa Buckley"/>
        <s v="Shannon Rose"/>
        <s v="William Johnson"/>
        <s v="Shannon Preston"/>
        <s v="David Parsons"/>
        <s v="Daniel Marsh"/>
        <s v="Wendy Walker"/>
        <s v="Manuel Gregory"/>
        <s v="Alison Walker"/>
        <s v="Pamela Perez"/>
        <s v="Deborah Moore"/>
        <s v="Paul Thomas"/>
        <s v="Justin Garcia"/>
        <s v="Elizabeth Shaffer"/>
        <s v="David Castillo"/>
        <s v="Joseph Fritz"/>
        <s v="Mark Alvarado"/>
        <s v="Jonathan Richardson"/>
        <s v="Angela Tran"/>
        <s v="Michael Mcbride"/>
        <s v="Kristen Rodriguez"/>
        <s v="Valerie Duncan"/>
        <s v="Kelly Long"/>
        <s v="Danielle Torres"/>
        <s v="Isaiah Chaney"/>
        <s v="Shelly Perez"/>
        <s v="Mary Adams"/>
        <s v="Jordan Christensen"/>
        <s v="Victoria Brown DDS"/>
        <s v="William Cook"/>
        <s v="Amanda Watkins"/>
        <s v="Christine Anderson"/>
        <s v="Crystal Murphy"/>
        <s v="Kristine Marshall"/>
        <s v="Jeffrey Mora"/>
        <s v="Robert Spencer"/>
        <s v="Dylan Lawson"/>
        <s v="Amy Sanders"/>
        <s v="Timothy Strickland"/>
        <s v="Corey Mckay"/>
        <s v="Martin Estrada"/>
        <s v="Jill Wood"/>
        <s v="Donald Powell"/>
        <s v="Matthew Chen"/>
        <s v="Megan Austin"/>
        <s v="Jeffrey Mitchell"/>
        <s v="Norma Thomas"/>
        <s v="Catherine Andersen"/>
        <s v="Claudia Garcia"/>
        <s v="Victoria Brown"/>
        <s v="Cynthia Cain"/>
        <s v="Jason Smith"/>
        <s v="Brian Kennedy"/>
        <s v="Logan Kelley"/>
        <s v="Mark Bell"/>
        <s v="Brandon Mcfarland"/>
        <s v="Miss Claire Berry"/>
        <s v="Ethan Nguyen"/>
        <s v="Randall Key"/>
        <s v="Leonard Jones"/>
        <s v="Richard Walton"/>
        <s v="Brian Davis"/>
        <s v="Michael Rivas"/>
        <s v="Joshua Leach"/>
        <s v="Diane Rodriguez"/>
        <s v="Pamela Sanchez"/>
        <s v="Jill Sanders"/>
        <s v="Thomas Smith"/>
        <s v="Linda Sullivan"/>
        <s v="Ashley Gardner"/>
        <s v="Brad Miller"/>
        <s v="Ricky Jimenez"/>
        <s v="Lisa Smith"/>
        <s v="Carrie Copeland"/>
        <s v="Megan Ortega"/>
        <s v="Danielle Chase"/>
        <s v="John Torres"/>
        <s v="Crystal Weiss"/>
        <s v="Anthony Blevins"/>
        <s v="Ann Johnson"/>
        <s v="Patricia Mora"/>
        <s v="Daniel Morrison"/>
        <s v="Mrs. Lisa Melton"/>
        <s v="Gary Newman"/>
        <s v="Lauren Haley"/>
        <s v="Shannon Campbell"/>
        <s v="Julian Pollard"/>
        <s v="Katrina Baker"/>
        <s v="Richard Davis"/>
        <s v="Lauren Griffith"/>
        <s v="Jodi Wilkinson"/>
        <s v="Jeffrey Petersen"/>
        <s v="Debra Wiley"/>
        <s v="Elizabeth Edwards"/>
        <s v="Mr. John James"/>
        <s v="Amy Hart"/>
        <s v="Kimberly Gibson"/>
        <s v="Matthew Allen"/>
        <s v="Edward Harvey"/>
        <s v="Bobby Martinez"/>
        <s v="Alicia West"/>
        <s v="Donald Green"/>
        <s v="Kimberly Smith"/>
        <s v="Debra West"/>
        <s v="Mitchell Thompson"/>
        <s v="Jennifer Roberts MD"/>
        <s v="Charlene Parsons DDS"/>
        <s v="Alfred Wu"/>
        <s v="Tiffany Owens"/>
        <s v="Beth Castaneda"/>
        <s v="Evan Goodman"/>
        <s v="Spencer Garrett"/>
        <s v="Alyssa Welch"/>
        <s v="James Watkins"/>
        <s v="Sean Carney"/>
        <s v="Daniel Carter"/>
        <s v="Dawn Jimenez"/>
        <s v="Amanda Morris"/>
        <s v="Jeff Miller"/>
        <s v="David Cooper"/>
        <s v="Andrew Adkins"/>
        <s v="Matthew Holmes"/>
        <s v="Teresa Bass"/>
        <s v="Tammy Jordan"/>
        <s v="Terri Melendez"/>
        <s v="Mr. Cesar Moore MD"/>
        <s v="Frank Perkins"/>
        <s v="Timothy Burns"/>
        <s v="Carrie Scott MD"/>
        <s v="Michele Guerra"/>
        <s v="Elizabeth Nelson"/>
        <s v="George Navarro"/>
        <s v="Christine Larson"/>
        <s v="Brian Coffey"/>
        <s v="Michael Jordan"/>
        <s v="Harry Heath"/>
        <s v="Matthew Trujillo"/>
        <s v="Jennifer Pratt"/>
        <s v="Kelly Jacobs"/>
        <s v="Lisa Suarez"/>
        <s v="Meredith Stevenson"/>
        <s v="Stanley Fitzgerald"/>
        <s v="Jillian Vega"/>
        <s v="Alex Walters"/>
        <s v="Aaron Martinez"/>
        <s v="Lisa Martin"/>
        <s v="Jeffrey Hernandez"/>
        <s v="Susan Ellis"/>
        <s v="William Sawyer"/>
        <s v="Robert French"/>
        <s v="Heather Hale"/>
        <s v="Mrs. Melissa Gomez"/>
        <s v="Lauren Porter"/>
        <s v="Jessica Martin"/>
        <s v="Dr. Dalton Horton"/>
        <s v="Jared Smith"/>
        <s v="Miguel Carter"/>
        <s v="Vincent Wallace"/>
        <s v="Natalie Schultz"/>
        <s v="Thomas Wall"/>
        <s v="Maureen Myers"/>
        <s v="Sabrina Cline"/>
        <s v="Sean Cooper"/>
        <s v="Rick Davis"/>
        <s v="Daniel Brown"/>
        <s v="John Ward"/>
        <s v="Jennifer Moore"/>
        <s v="Brenda Campbell"/>
        <s v="Tyler Smith"/>
        <s v="Alexis Morrow"/>
        <s v="Donald Harrison"/>
        <s v="Paul Zimmerman"/>
        <s v="Samantha Harris DDS"/>
        <s v="Abigail Campbell"/>
        <s v="Aaron Brown"/>
        <s v="Michael Michael"/>
        <s v="Daniel Rogers"/>
        <s v="Gregory Harris"/>
        <s v="Mario Williams"/>
        <s v="Randall Moreno"/>
        <s v="Janice Perkins"/>
        <s v="Manuel Bender"/>
        <s v="Caitlin Franklin"/>
        <s v="Amber Travis"/>
        <s v="Timothy Adams"/>
        <s v="Paul Rodriguez"/>
        <s v="Mark Thomas"/>
        <s v="Matthew Fitzgerald"/>
        <s v="Jonathan James"/>
        <s v="James Lam"/>
        <s v="Alyssa Meyer"/>
        <s v="Brent Torres"/>
        <s v="Nicole Robinson MD"/>
        <s v="Lisa Wood"/>
        <s v="Paula Rosario"/>
        <s v="Rebecca Salinas"/>
        <s v="Mathew Reeves"/>
        <s v="William Baker"/>
        <s v="Tracy Leach"/>
        <s v="Carrie Little"/>
        <s v="Jordan Green"/>
        <s v="Jeffery Moore"/>
        <s v="Wanda Thomas"/>
        <s v="Emily Davila"/>
        <s v="Dr. David Fowler"/>
        <s v="Wayne Jones"/>
        <s v="Clinton Miller"/>
        <s v="Linda Fuller"/>
        <s v="Aaron Owen"/>
        <s v="Melanie Luna"/>
        <s v="Wendy Nguyen"/>
        <s v="Jacob Cook"/>
        <s v="Raymond Herrera"/>
        <s v="Alexander Thompson"/>
        <s v="Nicholas Luna"/>
        <s v="Victor Moore"/>
        <s v="Jacob White"/>
        <s v="Natalie Miller"/>
        <s v="Christine Peck"/>
        <s v="Matthew Burns"/>
        <s v="Amy Salazar"/>
        <s v="Hector Gregory"/>
        <s v="Martin Montgomery"/>
        <s v="Lauren Medina"/>
        <s v="Anthony Walker"/>
        <s v="Sally Harrison"/>
        <s v="Trevor Eaton"/>
        <s v="Keith Garcia"/>
        <s v="Stephanie Salas"/>
        <s v="Brianna Green"/>
        <s v="Jean Johnston"/>
        <s v="Jonathan Christensen"/>
        <s v="Morgan Silva"/>
        <s v="Daniel Lewis"/>
        <s v="Crystal Wallace"/>
        <s v="Randy Oconnell"/>
        <s v="Virginia Martin"/>
        <s v="Amy Kelly"/>
        <s v="Kevin Nolan"/>
        <s v="Nicholas Williams"/>
        <s v="Jennifer Johnson"/>
        <s v="Michelle Jones"/>
        <s v="Angela Johnson"/>
        <s v="Melissa Alvarez"/>
        <s v="Jamie Johnson"/>
        <s v="Julia Baxter"/>
        <s v="Mary Santos"/>
        <s v="Justin Lamb"/>
        <s v="Anthony Moore"/>
        <s v="Daniel Allen"/>
        <s v="Derrick Rose"/>
        <s v="Rebecca Torres"/>
        <s v="Richard Miller"/>
        <s v="Charles Brown"/>
        <s v="Stephanie Thomas"/>
        <s v="Danny Hunt"/>
        <s v="Robert Paul"/>
        <s v="Alex Obrien"/>
        <s v="Melissa Clark"/>
        <s v="Isaac Booker"/>
        <s v="Debbie Booker"/>
        <s v="Danielle Davis"/>
        <s v="Kelly Morales"/>
        <s v="Kaylee Leonard"/>
        <s v="Yolanda Lopez"/>
        <s v="Matthew Riley"/>
        <s v="Keith Larson"/>
        <s v="Joyce Rivas"/>
        <s v="Beverly Wilson"/>
        <s v="Paul Villarreal"/>
        <s v="Brittany Bowers"/>
        <s v="Melanie Harris"/>
        <s v="Katherine Nelson"/>
        <s v="Emily Carlson"/>
        <s v="Janice Moore"/>
        <s v="Sarah Conner"/>
        <s v="Amanda Wiley"/>
        <s v="Ronald Pace"/>
        <s v="Christopher Jackson"/>
        <s v="Christine Gates"/>
        <s v="Eric Smith"/>
        <s v="Amber Smith"/>
        <s v="James Perry"/>
        <s v="Brian Webb"/>
        <s v="David Esparza"/>
        <s v="Rebecca Meadows"/>
        <s v="Pamela Nelson"/>
        <s v="Sharon Pham"/>
        <s v="Heidi Sanders"/>
        <s v="Tamara Cooper"/>
        <s v="Jonathan Warner"/>
        <s v="Jenny Norris"/>
        <s v="Jessica Burgess"/>
        <s v="Darin Greene"/>
        <s v="Tiffany Anthony"/>
        <s v="Barbara Alvarez"/>
        <s v="Jason Oconnell"/>
        <s v="Mark Smith"/>
        <s v="Christy Marsh"/>
        <s v="Gina Cannon"/>
        <s v="Wayne Diaz"/>
        <s v="Vanessa Wright"/>
        <s v="Brooke Mitchell"/>
        <s v="Jennifer Evans"/>
        <s v="Jennifer Coleman"/>
        <s v="Daniel Curtis"/>
        <s v="Megan Fernandez"/>
        <s v="Lisa Johnson"/>
        <s v="Christine Walters"/>
        <s v="Robert King"/>
        <s v="Lauren Curtis"/>
        <s v="Tim Nelson"/>
        <s v="Kenneth Ortiz"/>
        <s v="Brooke Conner"/>
        <s v="Jose Scott"/>
        <s v="Travis Carrillo"/>
        <s v="Mr. Mark Henry"/>
        <s v="Amanda Stewart"/>
        <s v="Frederick Lee"/>
        <s v="Colton Weeks"/>
        <s v="Adrian Hughes"/>
        <s v="Ashley Johnson"/>
        <s v="Elizabeth Smith"/>
        <s v="Sabrina Garcia"/>
        <s v="Kelly Smith"/>
        <s v="Roger Phillips"/>
        <s v="Travis Foster V"/>
        <s v="Julie Lawrence"/>
        <s v="David Contreras"/>
        <s v="Barbara Turner"/>
        <s v="Susan Ruiz"/>
        <s v="Patricia Payne"/>
        <s v="Ricky Meyer"/>
        <s v="Randall Garcia"/>
        <s v="Justin Graham"/>
        <s v="Jeffrey Anderson"/>
        <s v="Kevin Zhang"/>
        <s v="Ms. Shelby Daniels"/>
        <s v="Wanda Johnson"/>
        <s v="Mark Cook"/>
        <s v="Ronald Schmidt"/>
        <s v="Larry Reynolds"/>
        <s v="Andrew Moore"/>
        <s v="Christy Higgins DDS"/>
        <s v="Todd Quinn"/>
        <s v="Elijah Day"/>
        <s v="Thomas Bentley"/>
        <s v="Kevin Scott"/>
        <s v="Sharon Phelps"/>
        <s v="Benjamin Johnson"/>
        <s v="Shawn Barton"/>
        <s v="Hannah Bennett"/>
        <s v="Ashley Whitaker"/>
        <s v="Russell Vaughan"/>
        <s v="Ashley Warner"/>
        <s v="Julie Mitchell"/>
        <s v="Sandra Bates"/>
        <s v="Brian Palmer"/>
        <s v="Laurie Zamora"/>
        <s v="Susan Brown"/>
        <s v="Christopher Sanchez"/>
        <s v="Brandon Thompson"/>
        <s v="Cody Thompson"/>
        <s v="Bryan Barnes"/>
        <s v="Matthew Tyler MD"/>
        <s v="Katie Fernandez"/>
        <s v="Paul Hardy"/>
        <s v="Susan Holland"/>
        <s v="Steven Powell"/>
        <s v="Bonnie Smith"/>
        <s v="Charles Hall"/>
        <s v="Renee Stanton"/>
        <s v="Ashley Ramos"/>
        <s v="Nicholas Hall"/>
        <s v="Paula Wright"/>
        <s v="Jennifer Rodriguez"/>
        <s v="Jennifer Kim"/>
        <s v="Elizabeth Walter"/>
        <s v="Kenneth Robles"/>
        <s v="Claudia Hoffman"/>
        <s v="Michael Herman"/>
        <s v="Brandon Browning"/>
        <s v="Robert Lowery"/>
        <s v="Rebecca Wilson"/>
        <s v="Thomas Howell"/>
        <s v="Amanda Martinez"/>
        <s v="Cheryl Hinton"/>
        <s v="Alicia Patterson"/>
        <s v="Craig Jones"/>
        <s v="Katherine Walker"/>
        <s v="Kristina Gonzales"/>
        <s v="Adam Banks"/>
        <s v="Ashley Garcia"/>
        <s v="Erin Nguyen"/>
        <s v="Erica Kelly"/>
        <s v="Tracey Thompson"/>
        <s v="Kristin Vasquez"/>
        <s v="Katherine Hamilton"/>
        <s v="Russell Sherman"/>
        <s v="Amanda Burnett"/>
        <s v="Samantha Rios"/>
        <s v="Richard Wilson"/>
        <s v="Dawn Gonzalez"/>
        <s v="Alice Wallace"/>
        <s v="Russell Manning"/>
        <s v="Marilyn Steele"/>
        <s v="Jaime Shelton"/>
        <s v="Michael Ellis"/>
        <s v="Robert Snow"/>
        <s v="Stephanie Osborne"/>
        <s v="Laura Harper"/>
        <s v="Alisha Williamson"/>
        <s v="Brandon Gilmore"/>
        <s v="Terry Murray"/>
        <s v="Mark Roberts"/>
        <s v="Sandy Durham"/>
        <s v="Lucas Williams"/>
        <s v="Chelsea Daniel"/>
        <s v="Amanda Lindsey"/>
        <s v="Christina Johnson"/>
        <s v="Dorothy Small"/>
        <s v="Tammy Harris"/>
        <s v="Steven Adams"/>
        <s v="Jeffrey Johns"/>
        <s v="Rebecca Goodman"/>
        <s v="Lisa Cantrell"/>
        <s v="Steven Kim"/>
        <s v="Kathy Hansen"/>
        <s v="David Simpson"/>
        <s v="Stacey Lopez"/>
        <s v="Tara Chapman"/>
        <s v="Joseph Tucker"/>
        <s v="Patrick Moore"/>
        <s v="Patricia Johnson"/>
        <s v="Amanda Rangel"/>
        <s v="Adriana Sullivan"/>
        <s v="Angela Parker"/>
        <s v="Morgan Thomas"/>
        <s v="Whitney Hamilton"/>
        <s v="Tyler Barnes"/>
        <s v="Susan Hoover"/>
        <s v="Jennifer Waters"/>
        <s v="Dana Jones"/>
        <s v="Steven Ware"/>
        <s v="Sherri Murphy"/>
        <s v="Kelsey Love"/>
        <s v="Terri Trujillo"/>
        <s v="Jennifer Parker"/>
        <s v="Tina Osborne"/>
        <s v="Francis Martinez"/>
        <s v="Jerry Vasquez"/>
        <s v="Katrina Rogers"/>
        <s v="Ryan Garcia"/>
        <s v="Jonathan Holder"/>
        <s v="Joshua Barton"/>
        <s v="Elizabeth Hunt"/>
        <s v="Gary Fisher"/>
        <s v="Aaron Larson DVM"/>
        <s v="Randall Campbell"/>
        <s v="Ronald Oliver"/>
        <s v="Susan Robinson"/>
        <s v="Raymond Braun"/>
        <s v="Robert Thomas"/>
        <s v="Carol Hernandez DDS"/>
        <s v="Nicole Terry"/>
        <s v="Michelle Murphy"/>
        <s v="Kimberly Mckee"/>
        <s v="Dakota Martinez"/>
        <s v="Robert Riddle"/>
        <s v="Sean Short"/>
        <s v="Justin Ortiz DDS"/>
        <s v="Albert Hall"/>
        <s v="Daniel Rowland"/>
        <s v="Cheryl Mitchell"/>
        <s v="Tony Mcintyre"/>
        <s v="Lisa Ellis"/>
        <s v="Adam Cox"/>
        <s v="Hayley Perkins"/>
        <s v="Patricia Wilson"/>
        <s v="Terry Roach"/>
        <s v="Kevin Flores"/>
        <s v="Francisco Cochran"/>
        <s v="Miss Nicole Mcdonald"/>
        <s v="Rachael Johnson"/>
        <s v="Michelle Swanson"/>
        <s v="Adrienne Dawson"/>
        <s v="Margaret Landry"/>
        <s v="Christopher Hughes"/>
        <s v="Christopher Espinoza"/>
        <s v="Brendan White"/>
        <s v="Jacob Beltran"/>
        <s v="Brandi Whitehead"/>
        <s v="Anthony Rogers"/>
        <s v="Elizabeth Owen"/>
        <s v="Christie Barnes"/>
        <s v="Tyler Sanders"/>
        <s v="Kristin Gamble"/>
        <s v="Anthony Oconnell"/>
        <s v="Tiffany Bishop"/>
        <s v="Jesse Mitchell"/>
        <s v="Corey Brown"/>
        <s v="Jennifer Hill"/>
        <s v="Stephanie Davis"/>
        <s v="Olivia Miller"/>
        <s v="Frances Martinez"/>
        <s v="Mr. Timothy Roberts"/>
        <s v="Christine Booker"/>
        <s v="Matthew Hurst"/>
        <s v="Anne Aguirre"/>
        <s v="Christian Henderson"/>
        <s v="Mrs. Teresa Berry"/>
        <s v="Michael Wall"/>
        <s v="Amber West"/>
        <s v="Holly Mcguire"/>
        <s v="Rebecca Gonzalez"/>
        <s v="Lisa Le"/>
        <s v="Sandy Robbins"/>
        <s v="Michelle Simon"/>
        <s v="Alicia Davenport"/>
        <s v="Mr. James Becker II"/>
        <s v="Alexander Richardson"/>
        <s v="Nicholas Patton"/>
        <s v="Meghan Bush"/>
        <s v="Tina Molina"/>
        <s v="Barbara Campbell"/>
        <s v="Whitney Foster"/>
        <s v="Trevor Vega"/>
        <s v="Joseph Moran"/>
        <s v="Nicholas Johnson"/>
        <s v="Brian Peterson"/>
        <s v="Miranda Rodriguez"/>
        <s v="Jennifer Mata"/>
        <s v="Charles Kim"/>
        <s v="Kayla Strong"/>
        <s v="Andrew Lane"/>
        <s v="Brian Brewer"/>
        <s v="Edward Cox"/>
        <s v="Kari Wang"/>
        <s v="Lisa Mcpherson"/>
        <s v="Diane Foster"/>
        <s v="Jennifer Rose"/>
        <s v="Erin Nichols"/>
        <s v="Daniel Lloyd"/>
        <s v="Justin Rice"/>
        <s v="Jennifer Becker"/>
        <s v="Alexandra Larson"/>
        <s v="Kelsey Wilson"/>
        <s v="Lisa Allison"/>
        <s v="Jennifer Aguilar"/>
        <s v="Victor Dominguez"/>
        <s v="Francisco Lopez"/>
        <s v="Sara Castaneda"/>
        <s v="Laura Wilson"/>
        <s v="Randy Smith"/>
        <s v="Kara Cross"/>
        <s v="Jessica Kemp"/>
        <s v="Tiffany Allen"/>
        <s v="Kayla Lloyd"/>
        <s v="Brian Armstrong"/>
        <s v="Kathy Benson"/>
        <s v="Tara Conner"/>
        <s v="Jonathan Peters"/>
        <s v="Jason Gomez"/>
        <s v="Gregory Douglas"/>
        <s v="John Graham"/>
        <s v="Joshua Fowler"/>
        <s v="Amber Alvarez"/>
        <s v="Kelsey Norris"/>
        <s v="Joseph Green"/>
        <s v="Linda Berry"/>
        <s v="Ronald Marks"/>
        <s v="Carla Ramirez"/>
        <s v="Paula Fitzgerald"/>
        <s v="Cheryl Henry"/>
        <s v="Derek Campbell"/>
        <s v="Lindsey Blanchard"/>
        <s v="Jenny Williams"/>
        <s v="Joseph Wilson"/>
        <s v="Eric Campbell"/>
        <s v="Thomas Pruitt"/>
        <s v="Angela Rivera"/>
        <s v="Mark Durham"/>
        <s v="Ryan Wright"/>
        <s v="Michael Mendoza"/>
        <s v="Danielle Thompson"/>
        <s v="Terry Evans"/>
        <s v="Gregory Jones"/>
        <s v="John Meyer"/>
        <s v="Nicole Huerta"/>
        <s v="Mark Webb"/>
        <s v="Mark Osborn"/>
        <s v="Misty Mendoza"/>
        <s v="Sandra Brown"/>
        <s v="Daniel Lara"/>
        <s v="Sandra Nichols"/>
        <s v="Alexander Adams"/>
        <s v="Leslie Olson"/>
        <s v="Becky Walls"/>
        <s v="Christopher Robles"/>
        <s v="Sheila Blanchard"/>
        <s v="Levi Walker"/>
        <s v="Earl Mitchell"/>
        <s v="Jessica Aguilar"/>
        <s v="Emily Fleming"/>
        <s v="Kevin French"/>
        <s v="Sarah Briggs"/>
        <s v="Tracy Schroeder"/>
        <s v="Sierra Riley"/>
        <s v="Jason Kemp"/>
        <s v="Christine Ryan"/>
        <s v="Carlos Moore"/>
        <s v="Cindy Johnson"/>
        <s v="Brett Harris"/>
        <s v="Michael Deleon"/>
      </sharedItems>
    </cacheField>
    <cacheField name="Total Sales" numFmtId="0" formula="Quantity*Price_Per_Unit*Discount" databaseField="0"/>
    <cacheField name="Profit" numFmtId="0" formula="'Total Sales'-Shipping_Cost" databaseField="0"/>
    <cacheField name="Months (Order_Date)" numFmtId="0" databaseField="0">
      <fieldGroup base="17">
        <rangePr groupBy="months" startDate="2023-07-11T00:00:00" endDate="2025-07-11T00:00:00"/>
        <groupItems count="14">
          <s v="&lt;11-07-23"/>
          <s v="Jan"/>
          <s v="Feb"/>
          <s v="Mar"/>
          <s v="Apr"/>
          <s v="May"/>
          <s v="Jun"/>
          <s v="Jul"/>
          <s v="Aug"/>
          <s v="Sep"/>
          <s v="Oct"/>
          <s v="Nov"/>
          <s v="Dec"/>
          <s v="&gt;11-07-25"/>
        </groupItems>
      </fieldGroup>
    </cacheField>
    <cacheField name="Quarters (Order_Date)" numFmtId="0" databaseField="0">
      <fieldGroup base="17">
        <rangePr groupBy="quarters" startDate="2023-07-11T00:00:00" endDate="2025-07-11T00:00:00"/>
        <groupItems count="6">
          <s v="&lt;11-07-23"/>
          <s v="Qtr1"/>
          <s v="Qtr2"/>
          <s v="Qtr3"/>
          <s v="Qtr4"/>
          <s v="&gt;11-07-25"/>
        </groupItems>
      </fieldGroup>
    </cacheField>
    <cacheField name="Years (Order_Date)" numFmtId="0" databaseField="0">
      <fieldGroup base="17">
        <rangePr groupBy="years" startDate="2023-07-11T00:00:00" endDate="2025-07-11T00:00:00"/>
        <groupItems count="5">
          <s v="&lt;11-07-23"/>
          <s v="2023"/>
          <s v="2024"/>
          <s v="2025"/>
          <s v="&gt;11-07-25"/>
        </groupItems>
      </fieldGroup>
    </cacheField>
    <cacheField name="Months (Shipping_Date)" numFmtId="0" databaseField="0">
      <fieldGroup base="18">
        <rangePr groupBy="months" startDate="2023-07-11T00:00:00" endDate="2025-07-11T00:00:00"/>
        <groupItems count="14">
          <s v="&lt;11-07-23"/>
          <s v="Jan"/>
          <s v="Feb"/>
          <s v="Mar"/>
          <s v="Apr"/>
          <s v="May"/>
          <s v="Jun"/>
          <s v="Jul"/>
          <s v="Aug"/>
          <s v="Sep"/>
          <s v="Oct"/>
          <s v="Nov"/>
          <s v="Dec"/>
          <s v="&gt;11-07-25"/>
        </groupItems>
      </fieldGroup>
    </cacheField>
    <cacheField name="Quarters (Shipping_Date)" numFmtId="0" databaseField="0">
      <fieldGroup base="18">
        <rangePr groupBy="quarters" startDate="2023-07-11T00:00:00" endDate="2025-07-11T00:00:00"/>
        <groupItems count="6">
          <s v="&lt;11-07-23"/>
          <s v="Qtr1"/>
          <s v="Qtr2"/>
          <s v="Qtr3"/>
          <s v="Qtr4"/>
          <s v="&gt;11-07-25"/>
        </groupItems>
      </fieldGroup>
    </cacheField>
    <cacheField name="Years (Shipping_Date)" numFmtId="0" databaseField="0">
      <fieldGroup base="18">
        <rangePr groupBy="years" startDate="2023-07-11T00:00:00" endDate="2025-07-11T00:00:00"/>
        <groupItems count="5">
          <s v="&lt;11-07-23"/>
          <s v="2023"/>
          <s v="2024"/>
          <s v="2025"/>
          <s v="&gt;11-07-25"/>
        </groupItems>
      </fieldGroup>
    </cacheField>
  </cacheFields>
  <extLst>
    <ext xmlns:x14="http://schemas.microsoft.com/office/spreadsheetml/2009/9/main" uri="{725AE2AE-9491-48be-B2B4-4EB974FC3084}">
      <x14:pivotCacheDefinition pivotCacheId="17333937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POST00000"/>
    <s v="SHIP583089"/>
    <x v="0"/>
    <x v="0"/>
    <x v="0"/>
    <s v="bguzman@gmail.com"/>
    <s v="001-839-363-8825"/>
    <x v="0"/>
    <s v="Michaelburgh"/>
    <s v="P1409"/>
    <x v="0"/>
    <x v="0"/>
    <s v="DSLR"/>
    <n v="2"/>
    <n v="418.7"/>
    <n v="0.26"/>
    <n v="29.85"/>
    <x v="0"/>
    <x v="0"/>
    <s v="Net Banking"/>
    <x v="0"/>
    <n v="5"/>
    <s v="No"/>
    <s v="Bangalore"/>
    <x v="0"/>
  </r>
  <r>
    <s v="POST00001"/>
    <s v="SHIP320202"/>
    <x v="1"/>
    <x v="1"/>
    <x v="1"/>
    <s v="rossdarren@taylor.com"/>
    <s v="709-022-8547x832"/>
    <x v="1"/>
    <s v="Port Matthew"/>
    <s v="P5506"/>
    <x v="1"/>
    <x v="1"/>
    <s v="Earbuds"/>
    <n v="3"/>
    <n v="302.18"/>
    <n v="0.19"/>
    <n v="33.130000000000003"/>
    <x v="1"/>
    <x v="1"/>
    <s v="PayPal"/>
    <x v="1"/>
    <n v="3"/>
    <s v="Yes"/>
    <s v="Delhi"/>
    <x v="1"/>
  </r>
  <r>
    <s v="POST00002"/>
    <s v="SHIP819787"/>
    <x v="2"/>
    <x v="0"/>
    <x v="2"/>
    <s v="brittany40@foster.org"/>
    <s v="901.782.7018x299"/>
    <x v="2"/>
    <s v="South Loriburgh"/>
    <s v="P5012"/>
    <x v="2"/>
    <x v="1"/>
    <s v="Smart TV"/>
    <n v="4"/>
    <n v="79.86"/>
    <n v="0.19"/>
    <n v="43.71"/>
    <x v="2"/>
    <x v="2"/>
    <s v="Credit Card"/>
    <x v="1"/>
    <n v="5"/>
    <s v="No"/>
    <s v="Kolkata"/>
    <x v="2"/>
  </r>
  <r>
    <s v="POST00003"/>
    <s v="SHIP193129"/>
    <x v="3"/>
    <x v="1"/>
    <x v="3"/>
    <s v="kellygray@yahoo.com"/>
    <s v="001-920-819-4354x0994"/>
    <x v="3"/>
    <s v="Bowenshire"/>
    <s v="P4657"/>
    <x v="0"/>
    <x v="2"/>
    <s v="Backpack"/>
    <n v="1"/>
    <n v="418.47"/>
    <n v="0.48"/>
    <n v="26.8"/>
    <x v="3"/>
    <x v="3"/>
    <s v="PayPal"/>
    <x v="0"/>
    <n v="1"/>
    <s v="No"/>
    <s v="Chennai"/>
    <x v="3"/>
  </r>
  <r>
    <s v="POST00004"/>
    <s v="SHIP660627"/>
    <x v="4"/>
    <x v="1"/>
    <x v="4"/>
    <s v="bakeramy@mcdowell.com"/>
    <n v="1688184882"/>
    <x v="4"/>
    <s v="Tylerport"/>
    <s v="P3286"/>
    <x v="3"/>
    <x v="3"/>
    <s v="Smart TV"/>
    <n v="3"/>
    <n v="620.01"/>
    <n v="0.36"/>
    <n v="34.06"/>
    <x v="4"/>
    <x v="4"/>
    <s v="COD"/>
    <x v="2"/>
    <n v="4"/>
    <s v="No"/>
    <s v="Kolkata"/>
    <x v="4"/>
  </r>
  <r>
    <s v="POST00005"/>
    <s v="SHIP366204"/>
    <x v="5"/>
    <x v="1"/>
    <x v="5"/>
    <s v="andrewruiz@gmail.com"/>
    <s v="000.649.0680x24592"/>
    <x v="5"/>
    <s v="Charlesstad"/>
    <s v="P2679"/>
    <x v="4"/>
    <x v="1"/>
    <s v="Smartphone"/>
    <n v="4"/>
    <n v="186.71"/>
    <n v="0.34"/>
    <n v="7.45"/>
    <x v="5"/>
    <x v="5"/>
    <s v="Net Banking"/>
    <x v="0"/>
    <n v="5"/>
    <s v="No"/>
    <s v="Kolkata"/>
    <x v="5"/>
  </r>
  <r>
    <s v="POST00006"/>
    <s v="SHIP818104"/>
    <x v="6"/>
    <x v="1"/>
    <x v="6"/>
    <s v="suttoneddie@gmail.com"/>
    <s v="528.840.5570x4120"/>
    <x v="6"/>
    <s v="Mossfurt"/>
    <s v="P9935"/>
    <x v="3"/>
    <x v="1"/>
    <s v="DSLR"/>
    <n v="3"/>
    <n v="311.98"/>
    <n v="0.12"/>
    <n v="45.25"/>
    <x v="6"/>
    <x v="6"/>
    <s v="PayPal"/>
    <x v="2"/>
    <n v="4"/>
    <s v="No"/>
    <s v="Mumbai"/>
    <x v="6"/>
  </r>
  <r>
    <s v="POST00007"/>
    <s v="SHIP786779"/>
    <x v="7"/>
    <x v="0"/>
    <x v="7"/>
    <s v="ksnyder@nguyen.net"/>
    <s v="882-377-1394x6411"/>
    <x v="7"/>
    <s v="East Mallorymouth"/>
    <s v="P2424"/>
    <x v="5"/>
    <x v="4"/>
    <s v="DSLR"/>
    <n v="1"/>
    <n v="642.78"/>
    <n v="0.28000000000000003"/>
    <n v="19.72"/>
    <x v="3"/>
    <x v="7"/>
    <s v="Net Banking"/>
    <x v="1"/>
    <n v="1"/>
    <s v="No"/>
    <s v="Kolkata"/>
    <x v="7"/>
  </r>
  <r>
    <s v="POST00008"/>
    <s v="SHIP544415"/>
    <x v="8"/>
    <x v="0"/>
    <x v="8"/>
    <s v="emilyosborne@yahoo.com"/>
    <n v="2248582194"/>
    <x v="8"/>
    <s v="New Connie"/>
    <s v="P7912"/>
    <x v="6"/>
    <x v="5"/>
    <s v="Earbuds"/>
    <n v="3"/>
    <n v="583.53"/>
    <n v="0.18"/>
    <n v="33.450000000000003"/>
    <x v="7"/>
    <x v="8"/>
    <s v="Debit Card"/>
    <x v="1"/>
    <n v="2"/>
    <s v="No"/>
    <s v="Kolkata"/>
    <x v="8"/>
  </r>
  <r>
    <s v="POST00009"/>
    <s v="SHIP858340"/>
    <x v="9"/>
    <x v="0"/>
    <x v="9"/>
    <s v="wendygomez@hotmail.com"/>
    <s v="+1-206-859-4179x78790"/>
    <x v="9"/>
    <s v="Dawnland"/>
    <s v="P1520"/>
    <x v="2"/>
    <x v="2"/>
    <s v="Running Shoes"/>
    <n v="1"/>
    <n v="870.1"/>
    <n v="0.12"/>
    <n v="46.22"/>
    <x v="8"/>
    <x v="9"/>
    <s v="Debit Card"/>
    <x v="2"/>
    <n v="3"/>
    <s v="No"/>
    <s v="Mumbai"/>
    <x v="9"/>
  </r>
  <r>
    <s v="POST00010"/>
    <s v="SHIP571978"/>
    <x v="10"/>
    <x v="0"/>
    <x v="10"/>
    <s v="heidi78@griffin.com"/>
    <s v="(040)943-7664"/>
    <x v="10"/>
    <s v="Samanthaberg"/>
    <s v="P1488"/>
    <x v="5"/>
    <x v="5"/>
    <s v="Backpack"/>
    <n v="3"/>
    <n v="793.32"/>
    <n v="0.45"/>
    <n v="41.47"/>
    <x v="9"/>
    <x v="10"/>
    <s v="COD"/>
    <x v="0"/>
    <n v="5"/>
    <s v="No"/>
    <s v="Kolkata"/>
    <x v="10"/>
  </r>
  <r>
    <s v="POST00011"/>
    <s v="SHIP679314"/>
    <x v="11"/>
    <x v="0"/>
    <x v="0"/>
    <s v="fwagner@hotmail.com"/>
    <s v="536-244-4937x391"/>
    <x v="11"/>
    <s v="Davisburgh"/>
    <s v="P2535"/>
    <x v="0"/>
    <x v="4"/>
    <s v="Smart TV"/>
    <n v="4"/>
    <n v="965.95"/>
    <n v="0.19"/>
    <n v="33.700000000000003"/>
    <x v="10"/>
    <x v="11"/>
    <s v="COD"/>
    <x v="1"/>
    <n v="4"/>
    <s v="No"/>
    <s v="Mumbai"/>
    <x v="11"/>
  </r>
  <r>
    <s v="POST00012"/>
    <s v="SHIP895949"/>
    <x v="12"/>
    <x v="0"/>
    <x v="6"/>
    <s v="jillian65@gmail.com"/>
    <s v="001-846-923-2735x12828"/>
    <x v="12"/>
    <s v="New Tammy"/>
    <s v="P4582"/>
    <x v="4"/>
    <x v="1"/>
    <s v="Backpack"/>
    <n v="4"/>
    <n v="601.22"/>
    <n v="0.14000000000000001"/>
    <n v="36.659999999999997"/>
    <x v="11"/>
    <x v="12"/>
    <s v="Debit Card"/>
    <x v="0"/>
    <n v="5"/>
    <s v="No"/>
    <s v="Delhi"/>
    <x v="12"/>
  </r>
  <r>
    <s v="POST00013"/>
    <s v="SHIP715428"/>
    <x v="13"/>
    <x v="0"/>
    <x v="11"/>
    <s v="marshallzachary@murphy-barr.com"/>
    <s v="236-452-6350x4488"/>
    <x v="13"/>
    <s v="Rubenborough"/>
    <s v="P4811"/>
    <x v="6"/>
    <x v="1"/>
    <s v="Smartphone"/>
    <n v="4"/>
    <n v="701.48"/>
    <n v="0.47"/>
    <n v="46.44"/>
    <x v="12"/>
    <x v="13"/>
    <s v="PayPal"/>
    <x v="1"/>
    <n v="1"/>
    <s v="No"/>
    <s v="Chennai"/>
    <x v="13"/>
  </r>
  <r>
    <s v="POST00014"/>
    <s v="SHIP467496"/>
    <x v="14"/>
    <x v="0"/>
    <x v="12"/>
    <s v="fisherlauren@hotmail.com"/>
    <s v="001-484-645-4835x62860"/>
    <x v="2"/>
    <s v="New Donnashire"/>
    <s v="P9279"/>
    <x v="7"/>
    <x v="0"/>
    <s v="Running Shoes"/>
    <n v="2"/>
    <n v="861.9"/>
    <n v="0.1"/>
    <n v="41.54"/>
    <x v="13"/>
    <x v="14"/>
    <s v="Credit Card"/>
    <x v="3"/>
    <n v="2"/>
    <s v="No"/>
    <s v="Bangalore"/>
    <x v="14"/>
  </r>
  <r>
    <s v="POST00015"/>
    <s v="SHIP382210"/>
    <x v="15"/>
    <x v="0"/>
    <x v="5"/>
    <s v="edwardfuller@flores.com"/>
    <s v="001-106-072-2394x19041"/>
    <x v="14"/>
    <s v="Ellisborough"/>
    <s v="P1434"/>
    <x v="2"/>
    <x v="5"/>
    <s v="Smart TV"/>
    <n v="3"/>
    <n v="841.59"/>
    <n v="0.37"/>
    <n v="32.44"/>
    <x v="14"/>
    <x v="15"/>
    <s v="Credit Card"/>
    <x v="3"/>
    <n v="1"/>
    <s v="No"/>
    <s v="Kolkata"/>
    <x v="15"/>
  </r>
  <r>
    <s v="POST00016"/>
    <s v="SHIP422491"/>
    <x v="16"/>
    <x v="0"/>
    <x v="9"/>
    <s v="webbrichard@gmail.com"/>
    <s v="(707)597-8704"/>
    <x v="15"/>
    <s v="Port Xavier"/>
    <s v="P4257"/>
    <x v="0"/>
    <x v="4"/>
    <s v="Smartphone"/>
    <n v="3"/>
    <n v="721.53"/>
    <n v="0.33"/>
    <n v="34.64"/>
    <x v="15"/>
    <x v="16"/>
    <s v="Debit Card"/>
    <x v="3"/>
    <n v="4"/>
    <s v="No"/>
    <s v="Delhi"/>
    <x v="16"/>
  </r>
  <r>
    <s v="POST00017"/>
    <s v="SHIP940447"/>
    <x v="17"/>
    <x v="0"/>
    <x v="13"/>
    <s v="robert24@gmail.com"/>
    <s v="373.911.6816x83360"/>
    <x v="16"/>
    <s v="Caseville"/>
    <s v="P9928"/>
    <x v="2"/>
    <x v="2"/>
    <s v="Backpack"/>
    <n v="4"/>
    <n v="505.25"/>
    <n v="0.46"/>
    <n v="11.63"/>
    <x v="16"/>
    <x v="17"/>
    <s v="Credit Card"/>
    <x v="2"/>
    <n v="5"/>
    <s v="No"/>
    <s v="Chennai"/>
    <x v="17"/>
  </r>
  <r>
    <s v="POST00018"/>
    <s v="SHIP117187"/>
    <x v="18"/>
    <x v="0"/>
    <x v="14"/>
    <s v="evanweber@hotmail.com"/>
    <s v="170.770.8325x3134"/>
    <x v="14"/>
    <s v="Kimberlyborough"/>
    <s v="P7873"/>
    <x v="2"/>
    <x v="1"/>
    <s v="Running Shoes"/>
    <n v="1"/>
    <n v="280.47000000000003"/>
    <n v="0.42"/>
    <n v="26.16"/>
    <x v="17"/>
    <x v="18"/>
    <s v="PayPal"/>
    <x v="0"/>
    <n v="4"/>
    <s v="No"/>
    <s v="Delhi"/>
    <x v="18"/>
  </r>
  <r>
    <s v="POST00019"/>
    <s v="SHIP403388"/>
    <x v="19"/>
    <x v="1"/>
    <x v="15"/>
    <s v="vnielsen@yahoo.com"/>
    <s v="756-368-0287"/>
    <x v="17"/>
    <s v="Christieland"/>
    <s v="P4611"/>
    <x v="1"/>
    <x v="0"/>
    <s v="Smart TV"/>
    <n v="2"/>
    <n v="878.44"/>
    <n v="0.35"/>
    <n v="18.54"/>
    <x v="18"/>
    <x v="19"/>
    <s v="Credit Card"/>
    <x v="3"/>
    <n v="1"/>
    <s v="No"/>
    <s v="Mumbai"/>
    <x v="19"/>
  </r>
  <r>
    <s v="POST00020"/>
    <s v="SHIP447600"/>
    <x v="20"/>
    <x v="0"/>
    <x v="16"/>
    <s v="lisa06@gmail.com"/>
    <s v="001-426-635-9554"/>
    <x v="18"/>
    <s v="North Terrance"/>
    <s v="P8359"/>
    <x v="1"/>
    <x v="0"/>
    <s v="Backpack"/>
    <n v="3"/>
    <n v="778.89"/>
    <n v="0.16"/>
    <n v="24.44"/>
    <x v="19"/>
    <x v="20"/>
    <s v="Credit Card"/>
    <x v="2"/>
    <n v="5"/>
    <s v="No"/>
    <s v="Delhi"/>
    <x v="20"/>
  </r>
  <r>
    <s v="POST00021"/>
    <s v="SHIP756927"/>
    <x v="21"/>
    <x v="0"/>
    <x v="17"/>
    <s v="heidi89@fletcher.biz"/>
    <s v="848.400.9732x780"/>
    <x v="19"/>
    <s v="North Alexaport"/>
    <s v="P5557"/>
    <x v="7"/>
    <x v="3"/>
    <s v="Smart TV"/>
    <n v="3"/>
    <n v="839.53"/>
    <n v="0.25"/>
    <n v="34.799999999999997"/>
    <x v="20"/>
    <x v="21"/>
    <s v="Debit Card"/>
    <x v="3"/>
    <n v="4"/>
    <s v="No"/>
    <s v="Kolkata"/>
    <x v="21"/>
  </r>
  <r>
    <s v="POST00022"/>
    <s v="SHIP684972"/>
    <x v="22"/>
    <x v="0"/>
    <x v="18"/>
    <s v="cynthia99@mccarty.com"/>
    <s v="400-979-7284x9965"/>
    <x v="20"/>
    <s v="Millerland"/>
    <s v="P1106"/>
    <x v="4"/>
    <x v="2"/>
    <s v="Running Shoes"/>
    <n v="2"/>
    <n v="149.38"/>
    <n v="0.47"/>
    <n v="11.71"/>
    <x v="21"/>
    <x v="22"/>
    <s v="Net Banking"/>
    <x v="1"/>
    <n v="5"/>
    <s v="No"/>
    <s v="Kolkata"/>
    <x v="22"/>
  </r>
  <r>
    <s v="POST00023"/>
    <s v="SHIP193990"/>
    <x v="23"/>
    <x v="0"/>
    <x v="15"/>
    <s v="burchmatthew@stewart.org"/>
    <s v="(401)273-8362"/>
    <x v="21"/>
    <s v="Lake Angelamouth"/>
    <s v="P3615"/>
    <x v="6"/>
    <x v="0"/>
    <s v="Running Shoes"/>
    <n v="2"/>
    <n v="321.66000000000003"/>
    <n v="0.01"/>
    <n v="5.78"/>
    <x v="22"/>
    <x v="23"/>
    <s v="Net Banking"/>
    <x v="3"/>
    <n v="3"/>
    <s v="No"/>
    <s v="Bangalore"/>
    <x v="23"/>
  </r>
  <r>
    <s v="POST00024"/>
    <s v="SHIP776057"/>
    <x v="24"/>
    <x v="0"/>
    <x v="16"/>
    <s v="eddiebradford@hotmail.com"/>
    <s v="(100)826-4580"/>
    <x v="22"/>
    <s v="Hensonville"/>
    <s v="P7924"/>
    <x v="1"/>
    <x v="2"/>
    <s v="Backpack"/>
    <n v="4"/>
    <n v="430.64"/>
    <n v="0.4"/>
    <n v="22.86"/>
    <x v="23"/>
    <x v="24"/>
    <s v="PayPal"/>
    <x v="0"/>
    <n v="1"/>
    <s v="No"/>
    <s v="Bangalore"/>
    <x v="24"/>
  </r>
  <r>
    <s v="POST00025"/>
    <s v="SHIP314050"/>
    <x v="25"/>
    <x v="1"/>
    <x v="19"/>
    <s v="bryan28@chung.com"/>
    <s v="+1-787-764-6691x32414"/>
    <x v="23"/>
    <s v="Nicholsonmouth"/>
    <s v="P6574"/>
    <x v="0"/>
    <x v="1"/>
    <s v="Smart TV"/>
    <n v="2"/>
    <n v="839.97"/>
    <n v="0.13"/>
    <n v="19.5"/>
    <x v="24"/>
    <x v="25"/>
    <s v="Net Banking"/>
    <x v="0"/>
    <n v="1"/>
    <s v="No"/>
    <s v="Kolkata"/>
    <x v="25"/>
  </r>
  <r>
    <s v="POST00026"/>
    <s v="SHIP305759"/>
    <x v="26"/>
    <x v="1"/>
    <x v="7"/>
    <s v="ohogan@yahoo.com"/>
    <s v="(974)673-9303x0279"/>
    <x v="24"/>
    <s v="East Arthur"/>
    <s v="P5552"/>
    <x v="1"/>
    <x v="3"/>
    <s v="DSLR"/>
    <n v="4"/>
    <n v="893.96"/>
    <n v="0.09"/>
    <n v="23.92"/>
    <x v="25"/>
    <x v="26"/>
    <s v="COD"/>
    <x v="2"/>
    <n v="3"/>
    <s v="No"/>
    <s v="Delhi"/>
    <x v="26"/>
  </r>
  <r>
    <s v="POST00027"/>
    <s v="SHIP627764"/>
    <x v="27"/>
    <x v="0"/>
    <x v="12"/>
    <s v="odavis@young.com"/>
    <s v="+1-930-471-0146x5686"/>
    <x v="25"/>
    <s v="Barbaraberg"/>
    <s v="P3547"/>
    <x v="4"/>
    <x v="4"/>
    <s v="Smartphone"/>
    <n v="2"/>
    <n v="292.04000000000002"/>
    <n v="0.12"/>
    <n v="46.9"/>
    <x v="26"/>
    <x v="27"/>
    <s v="Debit Card"/>
    <x v="0"/>
    <n v="2"/>
    <s v="No"/>
    <s v="Kolkata"/>
    <x v="27"/>
  </r>
  <r>
    <s v="POST00028"/>
    <s v="SHIP450076"/>
    <x v="28"/>
    <x v="0"/>
    <x v="20"/>
    <s v="martinezkrista@montgomery-jordan.com"/>
    <s v="+1-076-121-4257x02729"/>
    <x v="24"/>
    <s v="West Kathymouth"/>
    <s v="P4527"/>
    <x v="4"/>
    <x v="2"/>
    <s v="Running Shoes"/>
    <n v="2"/>
    <n v="689.56"/>
    <n v="0.03"/>
    <n v="36.82"/>
    <x v="27"/>
    <x v="28"/>
    <s v="Net Banking"/>
    <x v="3"/>
    <n v="4"/>
    <s v="No"/>
    <s v="Delhi"/>
    <x v="28"/>
  </r>
  <r>
    <s v="POST00029"/>
    <s v="SHIP164696"/>
    <x v="29"/>
    <x v="0"/>
    <x v="20"/>
    <s v="hollowaybrian@padilla.net"/>
    <s v="368-359-4268x90354"/>
    <x v="26"/>
    <s v="West Laurenhaven"/>
    <s v="P6514"/>
    <x v="5"/>
    <x v="4"/>
    <s v="Smart TV"/>
    <n v="3"/>
    <n v="87.04"/>
    <n v="0.5"/>
    <n v="19.739999999999998"/>
    <x v="19"/>
    <x v="29"/>
    <s v="Credit Card"/>
    <x v="1"/>
    <n v="2"/>
    <s v="No"/>
    <s v="Kolkata"/>
    <x v="29"/>
  </r>
  <r>
    <s v="POST00030"/>
    <s v="SHIP336910"/>
    <x v="30"/>
    <x v="1"/>
    <x v="21"/>
    <s v="leonardwatson@garcia.com"/>
    <s v="536.899.7466"/>
    <x v="27"/>
    <s v="Wilsonland"/>
    <s v="P2674"/>
    <x v="5"/>
    <x v="3"/>
    <s v="Backpack"/>
    <n v="4"/>
    <n v="415.48"/>
    <n v="0.43"/>
    <n v="13.07"/>
    <x v="28"/>
    <x v="30"/>
    <s v="Net Banking"/>
    <x v="1"/>
    <n v="5"/>
    <s v="No"/>
    <s v="Chennai"/>
    <x v="30"/>
  </r>
  <r>
    <s v="POST00031"/>
    <s v="SHIP216327"/>
    <x v="31"/>
    <x v="0"/>
    <x v="11"/>
    <s v="kevin94@hotmail.com"/>
    <s v="183-912-0625"/>
    <x v="13"/>
    <s v="Hornburgh"/>
    <s v="P2519"/>
    <x v="5"/>
    <x v="4"/>
    <s v="Backpack"/>
    <n v="2"/>
    <n v="491.8"/>
    <n v="0.26"/>
    <n v="32.83"/>
    <x v="29"/>
    <x v="31"/>
    <s v="Debit Card"/>
    <x v="2"/>
    <n v="4"/>
    <s v="No"/>
    <s v="Delhi"/>
    <x v="31"/>
  </r>
  <r>
    <s v="POST00032"/>
    <s v="SHIP850931"/>
    <x v="32"/>
    <x v="0"/>
    <x v="22"/>
    <s v="isimmons@jones.com"/>
    <n v="3009530325"/>
    <x v="28"/>
    <s v="Port Jeremiah"/>
    <s v="P7224"/>
    <x v="4"/>
    <x v="2"/>
    <s v="Running Shoes"/>
    <n v="2"/>
    <n v="767.98"/>
    <n v="0.36"/>
    <n v="34.590000000000003"/>
    <x v="30"/>
    <x v="32"/>
    <s v="Credit Card"/>
    <x v="1"/>
    <n v="4"/>
    <s v="No"/>
    <s v="Mumbai"/>
    <x v="32"/>
  </r>
  <r>
    <s v="POST00033"/>
    <s v="SHIP498238"/>
    <x v="33"/>
    <x v="1"/>
    <x v="0"/>
    <s v="abradley@hotmail.com"/>
    <s v="638.952.4369x0957"/>
    <x v="29"/>
    <s v="Port Ronald"/>
    <s v="P2584"/>
    <x v="2"/>
    <x v="4"/>
    <s v="Earbuds"/>
    <n v="3"/>
    <n v="893.05"/>
    <n v="0.28000000000000003"/>
    <n v="26.76"/>
    <x v="31"/>
    <x v="33"/>
    <s v="Credit Card"/>
    <x v="2"/>
    <n v="4"/>
    <s v="No"/>
    <s v="Mumbai"/>
    <x v="33"/>
  </r>
  <r>
    <s v="POST00034"/>
    <s v="SHIP356007"/>
    <x v="34"/>
    <x v="1"/>
    <x v="23"/>
    <s v="michellecarroll@gmail.com"/>
    <s v="+1-817-210-1935x7155"/>
    <x v="30"/>
    <s v="Vanessachester"/>
    <s v="P6881"/>
    <x v="3"/>
    <x v="2"/>
    <s v="Running Shoes"/>
    <n v="1"/>
    <n v="343.91"/>
    <n v="0.41"/>
    <n v="14.57"/>
    <x v="32"/>
    <x v="34"/>
    <s v="Debit Card"/>
    <x v="2"/>
    <n v="3"/>
    <s v="No"/>
    <s v="Bangalore"/>
    <x v="34"/>
  </r>
  <r>
    <s v="POST00035"/>
    <s v="SHIP210177"/>
    <x v="35"/>
    <x v="0"/>
    <x v="24"/>
    <s v="matthew89@yahoo.com"/>
    <s v="377-787-1388"/>
    <x v="4"/>
    <s v="Lindseyhaven"/>
    <s v="P6635"/>
    <x v="6"/>
    <x v="5"/>
    <s v="Earbuds"/>
    <n v="3"/>
    <n v="532.46"/>
    <n v="0.42"/>
    <n v="6.28"/>
    <x v="33"/>
    <x v="35"/>
    <s v="PayPal"/>
    <x v="2"/>
    <n v="1"/>
    <s v="No"/>
    <s v="Chennai"/>
    <x v="35"/>
  </r>
  <r>
    <s v="POST00036"/>
    <s v="SHIP468016"/>
    <x v="36"/>
    <x v="0"/>
    <x v="14"/>
    <s v="mbartlett@hotmail.com"/>
    <s v="353-152-8814"/>
    <x v="31"/>
    <s v="New Michael"/>
    <s v="P5333"/>
    <x v="5"/>
    <x v="3"/>
    <s v="DSLR"/>
    <n v="4"/>
    <n v="650.97"/>
    <n v="0.12"/>
    <n v="16.95"/>
    <x v="34"/>
    <x v="36"/>
    <s v="PayPal"/>
    <x v="0"/>
    <n v="3"/>
    <s v="No"/>
    <s v="Mumbai"/>
    <x v="36"/>
  </r>
  <r>
    <s v="POST00037"/>
    <s v="SHIP512728"/>
    <x v="37"/>
    <x v="1"/>
    <x v="25"/>
    <s v="miguelbennett@hotmail.com"/>
    <s v="(609)297-6873"/>
    <x v="32"/>
    <s v="North Ashleytown"/>
    <s v="P1711"/>
    <x v="6"/>
    <x v="2"/>
    <s v="Backpack"/>
    <n v="1"/>
    <n v="335.4"/>
    <n v="0.23"/>
    <n v="25.57"/>
    <x v="35"/>
    <x v="37"/>
    <s v="Debit Card"/>
    <x v="3"/>
    <n v="3"/>
    <s v="No"/>
    <s v="Kolkata"/>
    <x v="37"/>
  </r>
  <r>
    <s v="POST00038"/>
    <s v="SHIP307764"/>
    <x v="38"/>
    <x v="0"/>
    <x v="0"/>
    <s v="alejandravazquez@gmail.com"/>
    <s v="286.147.2562x40712"/>
    <x v="33"/>
    <s v="Lake Carmen"/>
    <s v="P8527"/>
    <x v="1"/>
    <x v="5"/>
    <s v="Smart TV"/>
    <n v="2"/>
    <n v="985.68"/>
    <n v="0.32"/>
    <n v="40.46"/>
    <x v="36"/>
    <x v="38"/>
    <s v="Debit Card"/>
    <x v="0"/>
    <n v="3"/>
    <s v="No"/>
    <s v="Mumbai"/>
    <x v="38"/>
  </r>
  <r>
    <s v="POST00039"/>
    <s v="SHIP425030"/>
    <x v="39"/>
    <x v="0"/>
    <x v="26"/>
    <s v="richardbrennan@park-herman.biz"/>
    <s v="(356)190-1988x904"/>
    <x v="34"/>
    <s v="Karlchester"/>
    <s v="P9785"/>
    <x v="7"/>
    <x v="5"/>
    <s v="Earbuds"/>
    <n v="4"/>
    <n v="877.02"/>
    <n v="0.49"/>
    <n v="43.42"/>
    <x v="37"/>
    <x v="39"/>
    <s v="Debit Card"/>
    <x v="1"/>
    <n v="2"/>
    <s v="No"/>
    <s v="Kolkata"/>
    <x v="39"/>
  </r>
  <r>
    <s v="POST00040"/>
    <s v="SHIP798817"/>
    <x v="40"/>
    <x v="1"/>
    <x v="27"/>
    <s v="krista86@miller-castillo.info"/>
    <s v="001-708-274-2833x723"/>
    <x v="35"/>
    <s v="Kingburgh"/>
    <s v="P3045"/>
    <x v="2"/>
    <x v="3"/>
    <s v="Smartphone"/>
    <n v="1"/>
    <n v="303.44"/>
    <n v="0.34"/>
    <n v="23.58"/>
    <x v="38"/>
    <x v="40"/>
    <s v="Credit Card"/>
    <x v="0"/>
    <n v="3"/>
    <s v="No"/>
    <s v="Chennai"/>
    <x v="40"/>
  </r>
  <r>
    <s v="POST00041"/>
    <s v="SHIP421684"/>
    <x v="41"/>
    <x v="0"/>
    <x v="23"/>
    <s v="lhubbard@jacobs.com"/>
    <s v="(891)654-9667"/>
    <x v="36"/>
    <s v="Olsonton"/>
    <s v="P7201"/>
    <x v="6"/>
    <x v="1"/>
    <s v="Smartphone"/>
    <n v="4"/>
    <n v="512.87"/>
    <n v="0.45"/>
    <n v="40.83"/>
    <x v="39"/>
    <x v="41"/>
    <s v="Credit Card"/>
    <x v="2"/>
    <n v="1"/>
    <s v="No"/>
    <s v="Bangalore"/>
    <x v="41"/>
  </r>
  <r>
    <s v="POST00042"/>
    <s v="SHIP429951"/>
    <x v="42"/>
    <x v="1"/>
    <x v="20"/>
    <s v="carpenterpaul@gmail.com"/>
    <s v="437-035-3210"/>
    <x v="37"/>
    <s v="North Ericview"/>
    <s v="P2291"/>
    <x v="5"/>
    <x v="3"/>
    <s v="DSLR"/>
    <n v="3"/>
    <n v="238.53"/>
    <n v="0.42"/>
    <n v="49.7"/>
    <x v="40"/>
    <x v="42"/>
    <s v="Debit Card"/>
    <x v="0"/>
    <n v="4"/>
    <s v="No"/>
    <s v="Mumbai"/>
    <x v="42"/>
  </r>
  <r>
    <s v="POST00043"/>
    <s v="SHIP953593"/>
    <x v="43"/>
    <x v="0"/>
    <x v="28"/>
    <s v="tiffanywilliams@davis.net"/>
    <n v="522437177"/>
    <x v="38"/>
    <s v="East Jesse"/>
    <s v="P5803"/>
    <x v="5"/>
    <x v="2"/>
    <s v="Earbuds"/>
    <n v="1"/>
    <n v="519.36"/>
    <n v="0.28999999999999998"/>
    <n v="37.25"/>
    <x v="41"/>
    <x v="43"/>
    <s v="Credit Card"/>
    <x v="0"/>
    <n v="2"/>
    <s v="No"/>
    <s v="Bangalore"/>
    <x v="43"/>
  </r>
  <r>
    <s v="POST00044"/>
    <s v="SHIP829206"/>
    <x v="44"/>
    <x v="0"/>
    <x v="13"/>
    <s v="bmiller@gmail.com"/>
    <s v="(668)984-2491"/>
    <x v="39"/>
    <s v="North Elizabeth"/>
    <s v="P6925"/>
    <x v="4"/>
    <x v="1"/>
    <s v="Earbuds"/>
    <n v="1"/>
    <n v="686.5"/>
    <n v="0.45"/>
    <n v="37.79"/>
    <x v="42"/>
    <x v="44"/>
    <s v="COD"/>
    <x v="1"/>
    <n v="3"/>
    <s v="No"/>
    <s v="Chennai"/>
    <x v="44"/>
  </r>
  <r>
    <s v="POST00045"/>
    <s v="SHIP788630"/>
    <x v="45"/>
    <x v="1"/>
    <x v="29"/>
    <s v="elliottdonald@yahoo.com"/>
    <s v="(551)974-8622"/>
    <x v="40"/>
    <s v="South Erica"/>
    <s v="P4150"/>
    <x v="2"/>
    <x v="3"/>
    <s v="Smart TV"/>
    <n v="1"/>
    <n v="94.67"/>
    <n v="0.19"/>
    <n v="45.93"/>
    <x v="43"/>
    <x v="45"/>
    <s v="Debit Card"/>
    <x v="3"/>
    <n v="3"/>
    <s v="No"/>
    <s v="Delhi"/>
    <x v="45"/>
  </r>
  <r>
    <s v="POST00046"/>
    <s v="SHIP355842"/>
    <x v="46"/>
    <x v="1"/>
    <x v="0"/>
    <s v="heather09@anthony-martinez.biz"/>
    <s v="+1-550-735-6468x8704"/>
    <x v="29"/>
    <s v="Port Tara"/>
    <s v="P2139"/>
    <x v="2"/>
    <x v="3"/>
    <s v="Smartphone"/>
    <n v="2"/>
    <n v="871.42"/>
    <n v="0.19"/>
    <n v="20.22"/>
    <x v="44"/>
    <x v="46"/>
    <s v="Credit Card"/>
    <x v="2"/>
    <n v="4"/>
    <s v="No"/>
    <s v="Chennai"/>
    <x v="46"/>
  </r>
  <r>
    <s v="POST00047"/>
    <s v="SHIP162584"/>
    <x v="47"/>
    <x v="1"/>
    <x v="30"/>
    <s v="stevenwheeler@hotmail.com"/>
    <s v="(012)058-5649"/>
    <x v="41"/>
    <s v="Davisville"/>
    <s v="P1750"/>
    <x v="0"/>
    <x v="3"/>
    <s v="Smartphone"/>
    <n v="3"/>
    <n v="597.80999999999995"/>
    <n v="0.39"/>
    <n v="5.5"/>
    <x v="45"/>
    <x v="47"/>
    <s v="PayPal"/>
    <x v="0"/>
    <n v="4"/>
    <s v="No"/>
    <s v="Chennai"/>
    <x v="47"/>
  </r>
  <r>
    <s v="POST00048"/>
    <s v="SHIP539862"/>
    <x v="48"/>
    <x v="1"/>
    <x v="31"/>
    <s v="jamestiffany@miller.com"/>
    <s v="821-622-4619x60496"/>
    <x v="42"/>
    <s v="Brittanyton"/>
    <s v="P4733"/>
    <x v="2"/>
    <x v="3"/>
    <s v="Smart TV"/>
    <n v="1"/>
    <n v="989.71"/>
    <n v="7.0000000000000007E-2"/>
    <n v="49.41"/>
    <x v="46"/>
    <x v="48"/>
    <s v="Debit Card"/>
    <x v="1"/>
    <n v="2"/>
    <s v="No"/>
    <s v="Chennai"/>
    <x v="48"/>
  </r>
  <r>
    <s v="POST00049"/>
    <s v="SHIP748363"/>
    <x v="49"/>
    <x v="1"/>
    <x v="32"/>
    <s v="ifields@meyer.net"/>
    <s v="+1-269-786-9074x6369"/>
    <x v="43"/>
    <s v="Port Megan"/>
    <s v="P5741"/>
    <x v="3"/>
    <x v="1"/>
    <s v="Earbuds"/>
    <n v="4"/>
    <n v="35.340000000000003"/>
    <n v="0.15"/>
    <n v="27.07"/>
    <x v="47"/>
    <x v="49"/>
    <s v="Debit Card"/>
    <x v="1"/>
    <n v="1"/>
    <s v="No"/>
    <s v="Delhi"/>
    <x v="49"/>
  </r>
  <r>
    <s v="POST00050"/>
    <s v="SHIP596907"/>
    <x v="50"/>
    <x v="1"/>
    <x v="5"/>
    <s v="smithpamela@yahoo.com"/>
    <s v="001-013-845-4037"/>
    <x v="44"/>
    <s v="Port Jasonton"/>
    <s v="P2307"/>
    <x v="3"/>
    <x v="2"/>
    <s v="Smart TV"/>
    <n v="2"/>
    <n v="833.18"/>
    <n v="0.3"/>
    <n v="40.36"/>
    <x v="48"/>
    <x v="42"/>
    <s v="Debit Card"/>
    <x v="2"/>
    <n v="2"/>
    <s v="No"/>
    <s v="Delhi"/>
    <x v="50"/>
  </r>
  <r>
    <s v="POST00051"/>
    <s v="SHIP154385"/>
    <x v="51"/>
    <x v="1"/>
    <x v="19"/>
    <s v="angelicamason@harrison.com"/>
    <n v="1900083204"/>
    <x v="31"/>
    <s v="South Jamieton"/>
    <s v="P4814"/>
    <x v="5"/>
    <x v="5"/>
    <s v="Running Shoes"/>
    <n v="3"/>
    <n v="794.04"/>
    <n v="0.21"/>
    <n v="41.56"/>
    <x v="49"/>
    <x v="50"/>
    <s v="Net Banking"/>
    <x v="1"/>
    <n v="4"/>
    <s v="No"/>
    <s v="Chennai"/>
    <x v="51"/>
  </r>
  <r>
    <s v="POST00052"/>
    <s v="SHIP427260"/>
    <x v="52"/>
    <x v="1"/>
    <x v="33"/>
    <s v="kennethmiller@sullivan-lopez.com"/>
    <s v="213-446-4287x67980"/>
    <x v="45"/>
    <s v="Port Janiceville"/>
    <s v="P2654"/>
    <x v="7"/>
    <x v="3"/>
    <s v="Smartphone"/>
    <n v="3"/>
    <n v="141.52000000000001"/>
    <n v="0.47"/>
    <n v="22.89"/>
    <x v="50"/>
    <x v="34"/>
    <s v="Debit Card"/>
    <x v="3"/>
    <n v="1"/>
    <s v="No"/>
    <s v="Delhi"/>
    <x v="52"/>
  </r>
  <r>
    <s v="POST00053"/>
    <s v="SHIP336760"/>
    <x v="53"/>
    <x v="1"/>
    <x v="34"/>
    <s v="uburgess@fernandez.org"/>
    <s v="+1-102-790-3044x9782"/>
    <x v="46"/>
    <s v="New Stevenfort"/>
    <s v="P7227"/>
    <x v="1"/>
    <x v="5"/>
    <s v="Earbuds"/>
    <n v="3"/>
    <n v="341.95"/>
    <n v="0.48"/>
    <n v="29.36"/>
    <x v="51"/>
    <x v="51"/>
    <s v="PayPal"/>
    <x v="1"/>
    <n v="3"/>
    <s v="No"/>
    <s v="Kolkata"/>
    <x v="53"/>
  </r>
  <r>
    <s v="POST00054"/>
    <s v="SHIP207059"/>
    <x v="54"/>
    <x v="0"/>
    <x v="16"/>
    <s v="mcdonaldshelia@salinas.com"/>
    <s v="(277)928-3554x538"/>
    <x v="47"/>
    <s v="Newmanside"/>
    <s v="P5554"/>
    <x v="2"/>
    <x v="5"/>
    <s v="Smartphone"/>
    <n v="3"/>
    <n v="885.95"/>
    <n v="0.25"/>
    <n v="29.3"/>
    <x v="52"/>
    <x v="52"/>
    <s v="Credit Card"/>
    <x v="0"/>
    <n v="3"/>
    <s v="No"/>
    <s v="Chennai"/>
    <x v="54"/>
  </r>
  <r>
    <s v="POST00055"/>
    <s v="SHIP820549"/>
    <x v="55"/>
    <x v="0"/>
    <x v="5"/>
    <s v="evansgregory@yahoo.com"/>
    <s v="293.039.5331x5745"/>
    <x v="48"/>
    <s v="Robertfort"/>
    <s v="P8428"/>
    <x v="3"/>
    <x v="5"/>
    <s v="DSLR"/>
    <n v="2"/>
    <n v="523.27"/>
    <n v="0.27"/>
    <n v="14.91"/>
    <x v="53"/>
    <x v="53"/>
    <s v="Debit Card"/>
    <x v="3"/>
    <n v="5"/>
    <s v="No"/>
    <s v="Mumbai"/>
    <x v="55"/>
  </r>
  <r>
    <s v="POST00056"/>
    <s v="SHIP136692"/>
    <x v="56"/>
    <x v="1"/>
    <x v="17"/>
    <s v="monicanguyen@gmail.com"/>
    <s v="001-835-921-7351x7529"/>
    <x v="0"/>
    <s v="West Luis"/>
    <s v="P6977"/>
    <x v="4"/>
    <x v="3"/>
    <s v="Running Shoes"/>
    <n v="3"/>
    <n v="407.27"/>
    <n v="0.36"/>
    <n v="10.29"/>
    <x v="54"/>
    <x v="54"/>
    <s v="COD"/>
    <x v="3"/>
    <n v="4"/>
    <s v="No"/>
    <s v="Kolkata"/>
    <x v="56"/>
  </r>
  <r>
    <s v="POST00057"/>
    <s v="SHIP753522"/>
    <x v="57"/>
    <x v="0"/>
    <x v="7"/>
    <s v="ccarter@gmail.com"/>
    <n v="-5572"/>
    <x v="16"/>
    <s v="Port Elaine"/>
    <s v="P3664"/>
    <x v="3"/>
    <x v="3"/>
    <s v="Running Shoes"/>
    <n v="4"/>
    <n v="906.44"/>
    <n v="0.23"/>
    <n v="29.46"/>
    <x v="55"/>
    <x v="55"/>
    <s v="Credit Card"/>
    <x v="1"/>
    <n v="5"/>
    <s v="Yes"/>
    <s v="Chennai"/>
    <x v="57"/>
  </r>
  <r>
    <s v="POST00058"/>
    <s v="SHIP389840"/>
    <x v="58"/>
    <x v="1"/>
    <x v="33"/>
    <s v="anne96@williams.com"/>
    <s v="956-220-6509x2636"/>
    <x v="23"/>
    <s v="West Veronicaborough"/>
    <s v="P7065"/>
    <x v="4"/>
    <x v="4"/>
    <s v="Smartphone"/>
    <n v="4"/>
    <n v="102.41"/>
    <n v="0.1"/>
    <n v="10.41"/>
    <x v="56"/>
    <x v="40"/>
    <s v="PayPal"/>
    <x v="2"/>
    <n v="2"/>
    <s v="No"/>
    <s v="Mumbai"/>
    <x v="58"/>
  </r>
  <r>
    <s v="POST00059"/>
    <s v="SHIP741796"/>
    <x v="59"/>
    <x v="1"/>
    <x v="13"/>
    <s v="david14@taylor-rodgers.net"/>
    <s v="(815)998-6636x0085"/>
    <x v="49"/>
    <s v="Williamsside"/>
    <s v="P6820"/>
    <x v="0"/>
    <x v="3"/>
    <s v="Backpack"/>
    <n v="4"/>
    <n v="478.39"/>
    <n v="0.37"/>
    <n v="20.57"/>
    <x v="57"/>
    <x v="56"/>
    <s v="Net Banking"/>
    <x v="2"/>
    <n v="2"/>
    <s v="No"/>
    <s v="Mumbai"/>
    <x v="59"/>
  </r>
  <r>
    <s v="POST00060"/>
    <s v="SHIP823104"/>
    <x v="60"/>
    <x v="0"/>
    <x v="7"/>
    <s v="arnoldrobert@robbins-nichols.net"/>
    <s v="959-721-0453"/>
    <x v="50"/>
    <s v="Port Ricky"/>
    <s v="P4432"/>
    <x v="1"/>
    <x v="3"/>
    <s v="Backpack"/>
    <n v="1"/>
    <n v="655.85"/>
    <n v="0.37"/>
    <n v="13.37"/>
    <x v="58"/>
    <x v="57"/>
    <s v="PayPal"/>
    <x v="2"/>
    <n v="1"/>
    <s v="Yes"/>
    <s v="Bangalore"/>
    <x v="60"/>
  </r>
  <r>
    <s v="POST00061"/>
    <s v="SHIP806558"/>
    <x v="61"/>
    <x v="1"/>
    <x v="35"/>
    <s v="drussell@hotmail.com"/>
    <s v="(224)155-6166"/>
    <x v="33"/>
    <s v="West Theresa"/>
    <s v="P5374"/>
    <x v="4"/>
    <x v="0"/>
    <s v="Smart TV"/>
    <n v="3"/>
    <n v="612.46"/>
    <n v="0.12"/>
    <n v="36.81"/>
    <x v="59"/>
    <x v="58"/>
    <s v="Net Banking"/>
    <x v="0"/>
    <n v="4"/>
    <s v="No"/>
    <s v="Bangalore"/>
    <x v="61"/>
  </r>
  <r>
    <s v="POST00062"/>
    <s v="SHIP695442"/>
    <x v="62"/>
    <x v="1"/>
    <x v="17"/>
    <s v="atkinsonbonnie@yahoo.com"/>
    <n v="774296435"/>
    <x v="51"/>
    <s v="Nelsonmouth"/>
    <s v="P2169"/>
    <x v="1"/>
    <x v="2"/>
    <s v="Running Shoes"/>
    <n v="4"/>
    <n v="271.63"/>
    <n v="0.42"/>
    <n v="44.24"/>
    <x v="60"/>
    <x v="59"/>
    <s v="Credit Card"/>
    <x v="1"/>
    <n v="1"/>
    <s v="No"/>
    <s v="Mumbai"/>
    <x v="62"/>
  </r>
  <r>
    <s v="POST00063"/>
    <s v="SHIP752747"/>
    <x v="63"/>
    <x v="1"/>
    <x v="36"/>
    <s v="xlopez@yahoo.com"/>
    <s v="979.599.6440x599"/>
    <x v="52"/>
    <s v="Jamesfurt"/>
    <s v="P3803"/>
    <x v="2"/>
    <x v="0"/>
    <s v="Smartphone"/>
    <n v="3"/>
    <n v="567.67999999999995"/>
    <n v="0.31"/>
    <n v="31.01"/>
    <x v="61"/>
    <x v="60"/>
    <s v="Net Banking"/>
    <x v="2"/>
    <n v="1"/>
    <s v="No"/>
    <s v="Chennai"/>
    <x v="63"/>
  </r>
  <r>
    <s v="POST00064"/>
    <s v="SHIP274760"/>
    <x v="64"/>
    <x v="1"/>
    <x v="33"/>
    <s v="jason67@mills.org"/>
    <s v="557-152-6249x62397"/>
    <x v="53"/>
    <s v="North Mark"/>
    <s v="P9751"/>
    <x v="0"/>
    <x v="4"/>
    <s v="Earbuds"/>
    <n v="2"/>
    <n v="711.48"/>
    <n v="0.12"/>
    <n v="23.46"/>
    <x v="62"/>
    <x v="61"/>
    <s v="Credit Card"/>
    <x v="0"/>
    <n v="2"/>
    <s v="No"/>
    <s v="Chennai"/>
    <x v="64"/>
  </r>
  <r>
    <s v="POST00065"/>
    <s v="SHIP262524"/>
    <x v="65"/>
    <x v="0"/>
    <x v="9"/>
    <s v="waltonsonya@crawford-richardson.info"/>
    <s v="222-001-6300"/>
    <x v="54"/>
    <s v="Ashleyburgh"/>
    <s v="P5010"/>
    <x v="1"/>
    <x v="1"/>
    <s v="Smartphone"/>
    <n v="4"/>
    <n v="589.04"/>
    <n v="0.33"/>
    <n v="49.85"/>
    <x v="63"/>
    <x v="62"/>
    <s v="PayPal"/>
    <x v="3"/>
    <n v="2"/>
    <s v="No"/>
    <s v="Chennai"/>
    <x v="65"/>
  </r>
  <r>
    <s v="POST00066"/>
    <s v="SHIP955455"/>
    <x v="66"/>
    <x v="1"/>
    <x v="37"/>
    <s v="daniellopez@gmail.com"/>
    <s v="001-720-624-2862"/>
    <x v="55"/>
    <s v="New Andrewmouth"/>
    <s v="P3677"/>
    <x v="7"/>
    <x v="0"/>
    <s v="Smartphone"/>
    <n v="1"/>
    <n v="687.62"/>
    <n v="0.12"/>
    <n v="5.95"/>
    <x v="64"/>
    <x v="63"/>
    <s v="PayPal"/>
    <x v="2"/>
    <n v="4"/>
    <s v="No"/>
    <s v="Chennai"/>
    <x v="66"/>
  </r>
  <r>
    <s v="POST00067"/>
    <s v="SHIP920482"/>
    <x v="67"/>
    <x v="0"/>
    <x v="28"/>
    <s v="bfleming@clark.com"/>
    <s v="001-485-626-1108x33252"/>
    <x v="31"/>
    <s v="Port Valerie"/>
    <s v="P8573"/>
    <x v="1"/>
    <x v="0"/>
    <s v="Earbuds"/>
    <n v="1"/>
    <n v="263.52"/>
    <n v="0.13"/>
    <n v="18.7"/>
    <x v="65"/>
    <x v="64"/>
    <s v="Net Banking"/>
    <x v="3"/>
    <n v="2"/>
    <s v="No"/>
    <s v="Mumbai"/>
    <x v="67"/>
  </r>
  <r>
    <s v="POST00068"/>
    <s v="SHIP681659"/>
    <x v="68"/>
    <x v="0"/>
    <x v="38"/>
    <s v="dpotts@coffey-howard.biz"/>
    <s v="141-897-5215x8872"/>
    <x v="56"/>
    <s v="North James"/>
    <s v="P7216"/>
    <x v="4"/>
    <x v="0"/>
    <s v="Earbuds"/>
    <n v="2"/>
    <n v="834.52"/>
    <n v="0.42"/>
    <n v="17.54"/>
    <x v="66"/>
    <x v="65"/>
    <s v="COD"/>
    <x v="2"/>
    <n v="4"/>
    <s v="No"/>
    <s v="Delhi"/>
    <x v="68"/>
  </r>
  <r>
    <s v="POST00069"/>
    <s v="SHIP801337"/>
    <x v="69"/>
    <x v="1"/>
    <x v="21"/>
    <s v="sullivangary@hotmail.com"/>
    <s v="407-424-1175"/>
    <x v="57"/>
    <s v="Raystad"/>
    <s v="P5422"/>
    <x v="6"/>
    <x v="2"/>
    <s v="DSLR"/>
    <n v="4"/>
    <n v="455.19"/>
    <n v="0.46"/>
    <n v="21.03"/>
    <x v="67"/>
    <x v="66"/>
    <s v="PayPal"/>
    <x v="1"/>
    <n v="5"/>
    <s v="No"/>
    <s v="Delhi"/>
    <x v="69"/>
  </r>
  <r>
    <s v="POST00070"/>
    <s v="SHIP782913"/>
    <x v="70"/>
    <x v="0"/>
    <x v="0"/>
    <s v="qhess@smith-parker.com"/>
    <s v="289.084.2592"/>
    <x v="18"/>
    <s v="Smithmouth"/>
    <s v="P4598"/>
    <x v="0"/>
    <x v="5"/>
    <s v="Backpack"/>
    <n v="2"/>
    <n v="987.35"/>
    <n v="0.13"/>
    <n v="15.38"/>
    <x v="68"/>
    <x v="67"/>
    <s v="Net Banking"/>
    <x v="3"/>
    <n v="3"/>
    <s v="No"/>
    <s v="Chennai"/>
    <x v="70"/>
  </r>
  <r>
    <s v="POST00071"/>
    <s v="SHIP563083"/>
    <x v="71"/>
    <x v="0"/>
    <x v="39"/>
    <s v="qsanders@green.org"/>
    <s v="694.253.0184"/>
    <x v="58"/>
    <s v="Martinezton"/>
    <s v="P6313"/>
    <x v="1"/>
    <x v="1"/>
    <s v="DSLR"/>
    <n v="1"/>
    <n v="33.049999999999997"/>
    <n v="0.46"/>
    <n v="16.89"/>
    <x v="69"/>
    <x v="68"/>
    <s v="Debit Card"/>
    <x v="1"/>
    <n v="5"/>
    <s v="No"/>
    <s v="Bangalore"/>
    <x v="71"/>
  </r>
  <r>
    <s v="POST00072"/>
    <s v="SHIP502620"/>
    <x v="72"/>
    <x v="0"/>
    <x v="25"/>
    <s v="ewheeler@hotmail.com"/>
    <s v="152-105-3918x394"/>
    <x v="6"/>
    <s v="Lake Eric"/>
    <s v="P1916"/>
    <x v="6"/>
    <x v="1"/>
    <s v="Smartphone"/>
    <n v="1"/>
    <n v="386.51"/>
    <n v="0.12"/>
    <n v="16.600000000000001"/>
    <x v="42"/>
    <x v="69"/>
    <s v="Credit Card"/>
    <x v="0"/>
    <n v="2"/>
    <s v="No"/>
    <s v="Mumbai"/>
    <x v="72"/>
  </r>
  <r>
    <s v="POST00073"/>
    <s v="SHIP439828"/>
    <x v="73"/>
    <x v="0"/>
    <x v="14"/>
    <s v="wmann@hotmail.com"/>
    <s v="001-535-897-2124x05216"/>
    <x v="59"/>
    <s v="South Ashley"/>
    <s v="P4752"/>
    <x v="6"/>
    <x v="2"/>
    <s v="Smartphone"/>
    <n v="3"/>
    <n v="188.67"/>
    <n v="0.06"/>
    <n v="27.76"/>
    <x v="70"/>
    <x v="70"/>
    <s v="Debit Card"/>
    <x v="3"/>
    <n v="3"/>
    <s v="No"/>
    <s v="Delhi"/>
    <x v="73"/>
  </r>
  <r>
    <s v="POST00074"/>
    <s v="SHIP775829"/>
    <x v="74"/>
    <x v="1"/>
    <x v="27"/>
    <s v="greenkathleen@steele.org"/>
    <s v="581-675-7917"/>
    <x v="60"/>
    <s v="Maureenmouth"/>
    <s v="P1525"/>
    <x v="7"/>
    <x v="4"/>
    <s v="Running Shoes"/>
    <n v="2"/>
    <n v="560.04999999999995"/>
    <n v="0.03"/>
    <n v="22.6"/>
    <x v="71"/>
    <x v="71"/>
    <s v="Debit Card"/>
    <x v="0"/>
    <n v="3"/>
    <s v="Yes"/>
    <s v="Mumbai"/>
    <x v="74"/>
  </r>
  <r>
    <s v="POST00075"/>
    <s v="SHIP253730"/>
    <x v="75"/>
    <x v="1"/>
    <x v="35"/>
    <s v="dnunez@gmail.com"/>
    <s v="245.540.9045x0305"/>
    <x v="10"/>
    <s v="New Teresashire"/>
    <s v="P6168"/>
    <x v="1"/>
    <x v="0"/>
    <s v="Running Shoes"/>
    <n v="1"/>
    <n v="250.77"/>
    <n v="0.12"/>
    <n v="33.770000000000003"/>
    <x v="72"/>
    <x v="72"/>
    <s v="Debit Card"/>
    <x v="2"/>
    <n v="1"/>
    <s v="No"/>
    <s v="Bangalore"/>
    <x v="75"/>
  </r>
  <r>
    <s v="POST00076"/>
    <s v="SHIP773427"/>
    <x v="76"/>
    <x v="1"/>
    <x v="40"/>
    <s v="herreralisa@scott.com"/>
    <s v="001-230-363-8643x759"/>
    <x v="61"/>
    <s v="Lake Christian"/>
    <s v="P7572"/>
    <x v="4"/>
    <x v="5"/>
    <s v="Backpack"/>
    <n v="4"/>
    <n v="740.1"/>
    <n v="0.19"/>
    <n v="28.15"/>
    <x v="30"/>
    <x v="73"/>
    <s v="Net Banking"/>
    <x v="2"/>
    <n v="3"/>
    <s v="No"/>
    <s v="Mumbai"/>
    <x v="76"/>
  </r>
  <r>
    <s v="POST00077"/>
    <s v="SHIP483164"/>
    <x v="77"/>
    <x v="0"/>
    <x v="13"/>
    <s v="janet52@yahoo.com"/>
    <s v="+1-186-275-9859x1285"/>
    <x v="62"/>
    <s v="Kimberlymouth"/>
    <s v="P5386"/>
    <x v="2"/>
    <x v="3"/>
    <s v="Earbuds"/>
    <n v="4"/>
    <n v="883.05"/>
    <n v="0.46"/>
    <n v="13.25"/>
    <x v="73"/>
    <x v="74"/>
    <s v="PayPal"/>
    <x v="2"/>
    <n v="4"/>
    <s v="No"/>
    <s v="Bangalore"/>
    <x v="77"/>
  </r>
  <r>
    <s v="POST00078"/>
    <s v="SHIP473761"/>
    <x v="78"/>
    <x v="0"/>
    <x v="41"/>
    <s v="vhunter@morgan.com"/>
    <s v="(588)915-6733"/>
    <x v="63"/>
    <s v="North Valerie"/>
    <s v="P2084"/>
    <x v="6"/>
    <x v="2"/>
    <s v="Smart TV"/>
    <n v="1"/>
    <n v="218.78"/>
    <n v="0.12"/>
    <n v="41.45"/>
    <x v="74"/>
    <x v="75"/>
    <s v="Debit Card"/>
    <x v="0"/>
    <n v="2"/>
    <s v="No"/>
    <s v="Bangalore"/>
    <x v="78"/>
  </r>
  <r>
    <s v="POST00079"/>
    <s v="SHIP827543"/>
    <x v="79"/>
    <x v="1"/>
    <x v="42"/>
    <s v="qoneill@burns.net"/>
    <n v="4959343138"/>
    <x v="64"/>
    <s v="Carmenberg"/>
    <s v="P4456"/>
    <x v="6"/>
    <x v="4"/>
    <s v="Smartphone"/>
    <n v="2"/>
    <n v="169.07"/>
    <n v="0.18"/>
    <n v="26.25"/>
    <x v="75"/>
    <x v="76"/>
    <s v="Net Banking"/>
    <x v="2"/>
    <n v="2"/>
    <s v="No"/>
    <s v="Kolkata"/>
    <x v="79"/>
  </r>
  <r>
    <s v="POST00080"/>
    <s v="SHIP380130"/>
    <x v="80"/>
    <x v="0"/>
    <x v="41"/>
    <s v="sullivanmatthew@mejia.net"/>
    <s v="653-423-2032"/>
    <x v="65"/>
    <s v="Lake Kylechester"/>
    <s v="P6155"/>
    <x v="7"/>
    <x v="5"/>
    <s v="Running Shoes"/>
    <n v="2"/>
    <n v="876.6"/>
    <n v="0.37"/>
    <n v="11.9"/>
    <x v="76"/>
    <x v="77"/>
    <s v="PayPal"/>
    <x v="1"/>
    <n v="1"/>
    <s v="Yes"/>
    <s v="Bangalore"/>
    <x v="80"/>
  </r>
  <r>
    <s v="POST00081"/>
    <s v="SHIP702582"/>
    <x v="81"/>
    <x v="0"/>
    <x v="43"/>
    <s v="elizabethburch@daugherty-arnold.biz"/>
    <s v="+1-144-579-3697x2618"/>
    <x v="66"/>
    <s v="East Jenniferbury"/>
    <s v="P4483"/>
    <x v="0"/>
    <x v="4"/>
    <s v="Backpack"/>
    <n v="4"/>
    <n v="367.66"/>
    <n v="0.15"/>
    <n v="12.51"/>
    <x v="57"/>
    <x v="78"/>
    <s v="Credit Card"/>
    <x v="0"/>
    <n v="1"/>
    <s v="No"/>
    <s v="Kolkata"/>
    <x v="81"/>
  </r>
  <r>
    <s v="POST00082"/>
    <s v="SHIP678849"/>
    <x v="82"/>
    <x v="1"/>
    <x v="39"/>
    <s v="dave66@yahoo.com"/>
    <s v="001-617-271-8015x0835"/>
    <x v="30"/>
    <s v="North Marvinshire"/>
    <s v="P9179"/>
    <x v="2"/>
    <x v="2"/>
    <s v="DSLR"/>
    <n v="1"/>
    <n v="440.24"/>
    <n v="0.34"/>
    <n v="40.86"/>
    <x v="77"/>
    <x v="79"/>
    <s v="PayPal"/>
    <x v="0"/>
    <n v="2"/>
    <s v="No"/>
    <s v="Bangalore"/>
    <x v="82"/>
  </r>
  <r>
    <s v="POST00083"/>
    <s v="SHIP480244"/>
    <x v="83"/>
    <x v="0"/>
    <x v="15"/>
    <s v="michellelawrence@hotmail.com"/>
    <s v="001-513-943-6026x969"/>
    <x v="14"/>
    <s v="South Stephen"/>
    <s v="P7482"/>
    <x v="7"/>
    <x v="2"/>
    <s v="Smartphone"/>
    <n v="4"/>
    <n v="228.76"/>
    <n v="0.22"/>
    <n v="36.630000000000003"/>
    <x v="78"/>
    <x v="80"/>
    <s v="PayPal"/>
    <x v="3"/>
    <n v="1"/>
    <s v="No"/>
    <s v="Bangalore"/>
    <x v="83"/>
  </r>
  <r>
    <s v="POST00084"/>
    <s v="SHIP301554"/>
    <x v="84"/>
    <x v="0"/>
    <x v="44"/>
    <s v="xvasquez@yahoo.com"/>
    <s v="(400)789-1807x884"/>
    <x v="42"/>
    <s v="Barnesside"/>
    <s v="P8517"/>
    <x v="4"/>
    <x v="3"/>
    <s v="Smart TV"/>
    <n v="2"/>
    <n v="431.06"/>
    <n v="0.1"/>
    <n v="27.79"/>
    <x v="79"/>
    <x v="81"/>
    <s v="Debit Card"/>
    <x v="2"/>
    <n v="3"/>
    <s v="No"/>
    <s v="Mumbai"/>
    <x v="84"/>
  </r>
  <r>
    <s v="POST00085"/>
    <s v="SHIP174431"/>
    <x v="85"/>
    <x v="1"/>
    <x v="24"/>
    <s v="forbesbrian@yahoo.com"/>
    <s v="001-396-498-1501"/>
    <x v="67"/>
    <s v="Port Colleenborough"/>
    <s v="P3340"/>
    <x v="2"/>
    <x v="4"/>
    <s v="Backpack"/>
    <n v="1"/>
    <n v="238.99"/>
    <n v="0.37"/>
    <n v="18.77"/>
    <x v="80"/>
    <x v="82"/>
    <s v="Net Banking"/>
    <x v="3"/>
    <n v="3"/>
    <s v="No"/>
    <s v="Kolkata"/>
    <x v="85"/>
  </r>
  <r>
    <s v="POST00086"/>
    <s v="SHIP539187"/>
    <x v="86"/>
    <x v="1"/>
    <x v="35"/>
    <s v="aprilwilson@yahoo.com"/>
    <s v="966.521.9015"/>
    <x v="68"/>
    <s v="Camachoview"/>
    <s v="P5339"/>
    <x v="6"/>
    <x v="5"/>
    <s v="Earbuds"/>
    <n v="4"/>
    <n v="669.27"/>
    <n v="0.01"/>
    <n v="25.72"/>
    <x v="81"/>
    <x v="83"/>
    <s v="COD"/>
    <x v="0"/>
    <n v="4"/>
    <s v="No"/>
    <s v="Delhi"/>
    <x v="86"/>
  </r>
  <r>
    <s v="POST00087"/>
    <s v="SHIP554965"/>
    <x v="87"/>
    <x v="1"/>
    <x v="42"/>
    <s v="fhoward@kelley-hernandez.com"/>
    <s v="001-913-526-5268x41272"/>
    <x v="69"/>
    <s v="Scottstad"/>
    <s v="P3287"/>
    <x v="4"/>
    <x v="4"/>
    <s v="Smart TV"/>
    <n v="1"/>
    <n v="503.89"/>
    <n v="0.15"/>
    <n v="33.64"/>
    <x v="82"/>
    <x v="84"/>
    <s v="Credit Card"/>
    <x v="3"/>
    <n v="1"/>
    <s v="No"/>
    <s v="Delhi"/>
    <x v="87"/>
  </r>
  <r>
    <s v="POST00088"/>
    <s v="SHIP698829"/>
    <x v="88"/>
    <x v="1"/>
    <x v="8"/>
    <s v="qferguson@gmail.com"/>
    <s v="439.372.1588"/>
    <x v="70"/>
    <s v="Medinamouth"/>
    <s v="P5040"/>
    <x v="0"/>
    <x v="4"/>
    <s v="Smartphone"/>
    <n v="3"/>
    <n v="790.18"/>
    <n v="0.18"/>
    <n v="44.57"/>
    <x v="83"/>
    <x v="85"/>
    <s v="Net Banking"/>
    <x v="1"/>
    <n v="2"/>
    <s v="No"/>
    <s v="Mumbai"/>
    <x v="88"/>
  </r>
  <r>
    <s v="POST00089"/>
    <s v="SHIP671721"/>
    <x v="89"/>
    <x v="1"/>
    <x v="39"/>
    <s v="angelaowen@yahoo.com"/>
    <s v="(805)609-3466"/>
    <x v="71"/>
    <s v="South Erinmouth"/>
    <s v="P9830"/>
    <x v="0"/>
    <x v="0"/>
    <s v="Backpack"/>
    <n v="4"/>
    <n v="319.60000000000002"/>
    <n v="0.23"/>
    <n v="30.01"/>
    <x v="84"/>
    <x v="86"/>
    <s v="Debit Card"/>
    <x v="2"/>
    <n v="5"/>
    <s v="No"/>
    <s v="Delhi"/>
    <x v="89"/>
  </r>
  <r>
    <s v="POST00090"/>
    <s v="SHIP164301"/>
    <x v="90"/>
    <x v="1"/>
    <x v="45"/>
    <s v="gwolf@gmail.com"/>
    <s v="001-976-950-5716x577"/>
    <x v="72"/>
    <s v="Port Brandon"/>
    <s v="P5304"/>
    <x v="0"/>
    <x v="4"/>
    <s v="Earbuds"/>
    <n v="4"/>
    <n v="510.54"/>
    <n v="0.34"/>
    <n v="17.45"/>
    <x v="85"/>
    <x v="87"/>
    <s v="Net Banking"/>
    <x v="0"/>
    <n v="2"/>
    <s v="No"/>
    <s v="Delhi"/>
    <x v="90"/>
  </r>
  <r>
    <s v="POST00091"/>
    <s v="SHIP248389"/>
    <x v="91"/>
    <x v="1"/>
    <x v="46"/>
    <s v="christopher68@gay.com"/>
    <s v="793-598-6396x3312"/>
    <x v="73"/>
    <s v="New Johnmouth"/>
    <s v="P8019"/>
    <x v="7"/>
    <x v="5"/>
    <s v="Running Shoes"/>
    <n v="3"/>
    <n v="266.93"/>
    <n v="0.23"/>
    <n v="6.92"/>
    <x v="86"/>
    <x v="88"/>
    <s v="COD"/>
    <x v="3"/>
    <n v="5"/>
    <s v="No"/>
    <s v="Bangalore"/>
    <x v="91"/>
  </r>
  <r>
    <s v="POST00092"/>
    <s v="SHIP822824"/>
    <x v="92"/>
    <x v="0"/>
    <x v="33"/>
    <s v="clayteresa@gmail.com"/>
    <s v="927.287.0666x92588"/>
    <x v="74"/>
    <s v="East Danielmouth"/>
    <s v="P7543"/>
    <x v="0"/>
    <x v="5"/>
    <s v="Smart TV"/>
    <n v="2"/>
    <n v="935.13"/>
    <n v="0.3"/>
    <n v="12.9"/>
    <x v="87"/>
    <x v="13"/>
    <s v="Credit Card"/>
    <x v="2"/>
    <n v="5"/>
    <s v="No"/>
    <s v="Chennai"/>
    <x v="92"/>
  </r>
  <r>
    <s v="POST00093"/>
    <s v="SHIP711633"/>
    <x v="93"/>
    <x v="1"/>
    <x v="47"/>
    <s v="washingtonstephen@hotmail.com"/>
    <s v="997-841-5723"/>
    <x v="75"/>
    <s v="Stephanietown"/>
    <s v="P6930"/>
    <x v="5"/>
    <x v="0"/>
    <s v="DSLR"/>
    <n v="4"/>
    <n v="526.72"/>
    <n v="0.3"/>
    <n v="34.26"/>
    <x v="88"/>
    <x v="89"/>
    <s v="PayPal"/>
    <x v="1"/>
    <n v="4"/>
    <s v="No"/>
    <s v="Chennai"/>
    <x v="93"/>
  </r>
  <r>
    <s v="POST00094"/>
    <s v="SHIP323339"/>
    <x v="94"/>
    <x v="0"/>
    <x v="35"/>
    <s v="walkerangela@hansen-moore.com"/>
    <n v="3348035543"/>
    <x v="76"/>
    <s v="Davidmouth"/>
    <s v="P4593"/>
    <x v="4"/>
    <x v="3"/>
    <s v="DSLR"/>
    <n v="4"/>
    <n v="181.73"/>
    <n v="0.19"/>
    <n v="12.22"/>
    <x v="89"/>
    <x v="90"/>
    <s v="Credit Card"/>
    <x v="2"/>
    <n v="5"/>
    <s v="No"/>
    <s v="Delhi"/>
    <x v="94"/>
  </r>
  <r>
    <s v="POST00095"/>
    <s v="SHIP892150"/>
    <x v="95"/>
    <x v="1"/>
    <x v="24"/>
    <s v="mccarthytimothy@yahoo.com"/>
    <s v="(060)113-2747"/>
    <x v="77"/>
    <s v="Saraville"/>
    <s v="P3266"/>
    <x v="7"/>
    <x v="5"/>
    <s v="Smart TV"/>
    <n v="2"/>
    <n v="280.04000000000002"/>
    <n v="0.47"/>
    <n v="26.67"/>
    <x v="90"/>
    <x v="91"/>
    <s v="COD"/>
    <x v="3"/>
    <n v="3"/>
    <s v="No"/>
    <s v="Mumbai"/>
    <x v="95"/>
  </r>
  <r>
    <s v="POST00096"/>
    <s v="SHIP721993"/>
    <x v="96"/>
    <x v="0"/>
    <x v="27"/>
    <s v="urobinson@chen.com"/>
    <s v="494.544.5596"/>
    <x v="78"/>
    <s v="Frankborough"/>
    <s v="P9348"/>
    <x v="1"/>
    <x v="4"/>
    <s v="Smartphone"/>
    <n v="1"/>
    <n v="92.07"/>
    <n v="0.48"/>
    <n v="36.450000000000003"/>
    <x v="91"/>
    <x v="92"/>
    <s v="Credit Card"/>
    <x v="1"/>
    <n v="3"/>
    <s v="No"/>
    <s v="Mumbai"/>
    <x v="96"/>
  </r>
  <r>
    <s v="POST00097"/>
    <s v="SHIP894720"/>
    <x v="97"/>
    <x v="0"/>
    <x v="44"/>
    <s v="sharondiaz@bailey.com"/>
    <s v="452-103-4877x543"/>
    <x v="79"/>
    <s v="Ruizport"/>
    <s v="P9085"/>
    <x v="7"/>
    <x v="4"/>
    <s v="Smartphone"/>
    <n v="3"/>
    <n v="37.54"/>
    <n v="0.28999999999999998"/>
    <n v="18.87"/>
    <x v="92"/>
    <x v="93"/>
    <s v="Credit Card"/>
    <x v="0"/>
    <n v="4"/>
    <s v="No"/>
    <s v="Kolkata"/>
    <x v="97"/>
  </r>
  <r>
    <s v="POST00098"/>
    <s v="SHIP705582"/>
    <x v="98"/>
    <x v="0"/>
    <x v="42"/>
    <s v="walshjason@andrews.net"/>
    <s v="001-379-702-2657x52443"/>
    <x v="80"/>
    <s v="Cynthiafort"/>
    <s v="P2489"/>
    <x v="7"/>
    <x v="0"/>
    <s v="Smartphone"/>
    <n v="2"/>
    <n v="530.66"/>
    <n v="0.04"/>
    <n v="35.11"/>
    <x v="93"/>
    <x v="94"/>
    <s v="Debit Card"/>
    <x v="1"/>
    <n v="2"/>
    <s v="No"/>
    <s v="Mumbai"/>
    <x v="98"/>
  </r>
  <r>
    <s v="POST00099"/>
    <s v="SHIP891322"/>
    <x v="99"/>
    <x v="0"/>
    <x v="14"/>
    <s v="linda12@lara.com"/>
    <s v="780-298-4802"/>
    <x v="78"/>
    <s v="West Calvintown"/>
    <s v="P1771"/>
    <x v="6"/>
    <x v="2"/>
    <s v="DSLR"/>
    <n v="1"/>
    <n v="343.75"/>
    <n v="0.25"/>
    <n v="31.15"/>
    <x v="94"/>
    <x v="95"/>
    <s v="PayPal"/>
    <x v="2"/>
    <n v="2"/>
    <s v="No"/>
    <s v="Mumbai"/>
    <x v="99"/>
  </r>
  <r>
    <s v="POST00100"/>
    <s v="SHIP642658"/>
    <x v="100"/>
    <x v="0"/>
    <x v="26"/>
    <s v="cindy47@becker-mccall.com"/>
    <s v="654.964.2747x7750"/>
    <x v="60"/>
    <s v="Meganville"/>
    <s v="P2796"/>
    <x v="6"/>
    <x v="2"/>
    <s v="DSLR"/>
    <n v="3"/>
    <n v="964.14"/>
    <n v="0.09"/>
    <n v="24.75"/>
    <x v="95"/>
    <x v="96"/>
    <s v="COD"/>
    <x v="0"/>
    <n v="2"/>
    <s v="Yes"/>
    <s v="Bangalore"/>
    <x v="100"/>
  </r>
  <r>
    <s v="POST00101"/>
    <s v="SHIP199866"/>
    <x v="101"/>
    <x v="1"/>
    <x v="26"/>
    <s v="ebarber@roberts.com"/>
    <s v="+1-627-279-2037x84056"/>
    <x v="81"/>
    <s v="Butlermouth"/>
    <s v="P3504"/>
    <x v="6"/>
    <x v="0"/>
    <s v="Running Shoes"/>
    <n v="1"/>
    <n v="179.62"/>
    <n v="0.24"/>
    <n v="45.38"/>
    <x v="96"/>
    <x v="97"/>
    <s v="Debit Card"/>
    <x v="2"/>
    <n v="2"/>
    <s v="No"/>
    <s v="Bangalore"/>
    <x v="101"/>
  </r>
  <r>
    <s v="POST00102"/>
    <s v="SHIP459642"/>
    <x v="102"/>
    <x v="1"/>
    <x v="21"/>
    <s v="griffinsuzanne@yahoo.com"/>
    <s v="001-596-170-7320x67239"/>
    <x v="82"/>
    <s v="Port Paulburgh"/>
    <s v="P3621"/>
    <x v="2"/>
    <x v="2"/>
    <s v="Smartphone"/>
    <n v="4"/>
    <n v="795.97"/>
    <n v="0.09"/>
    <n v="36.14"/>
    <x v="97"/>
    <x v="98"/>
    <s v="Credit Card"/>
    <x v="0"/>
    <n v="3"/>
    <s v="No"/>
    <s v="Delhi"/>
    <x v="102"/>
  </r>
  <r>
    <s v="POST00103"/>
    <s v="SHIP418637"/>
    <x v="103"/>
    <x v="1"/>
    <x v="0"/>
    <s v="katherinethompson@yahoo.com"/>
    <s v="(329)794-9021x516"/>
    <x v="83"/>
    <s v="Port Jodi"/>
    <s v="P7916"/>
    <x v="4"/>
    <x v="5"/>
    <s v="DSLR"/>
    <n v="3"/>
    <n v="322.81"/>
    <n v="0.35"/>
    <n v="21.23"/>
    <x v="98"/>
    <x v="99"/>
    <s v="Credit Card"/>
    <x v="1"/>
    <n v="3"/>
    <s v="No"/>
    <s v="Mumbai"/>
    <x v="103"/>
  </r>
  <r>
    <s v="POST00104"/>
    <s v="SHIP384577"/>
    <x v="104"/>
    <x v="0"/>
    <x v="23"/>
    <s v="barbaragarcia@harris-cohen.com"/>
    <s v="741.049.6291"/>
    <x v="84"/>
    <s v="East Jennifer"/>
    <s v="P2040"/>
    <x v="2"/>
    <x v="0"/>
    <s v="DSLR"/>
    <n v="1"/>
    <n v="231.3"/>
    <n v="0.04"/>
    <n v="41.19"/>
    <x v="99"/>
    <x v="100"/>
    <s v="Net Banking"/>
    <x v="0"/>
    <n v="4"/>
    <s v="No"/>
    <s v="Chennai"/>
    <x v="104"/>
  </r>
  <r>
    <s v="POST00105"/>
    <s v="SHIP220567"/>
    <x v="105"/>
    <x v="0"/>
    <x v="32"/>
    <s v="estradajohn@gmail.com"/>
    <s v="908.193.5517x7886"/>
    <x v="85"/>
    <s v="Lake Georgeville"/>
    <s v="P7304"/>
    <x v="0"/>
    <x v="4"/>
    <s v="Smartphone"/>
    <n v="3"/>
    <n v="969.94"/>
    <n v="0.48"/>
    <n v="38.21"/>
    <x v="5"/>
    <x v="101"/>
    <s v="Debit Card"/>
    <x v="2"/>
    <n v="4"/>
    <s v="Yes"/>
    <s v="Mumbai"/>
    <x v="105"/>
  </r>
  <r>
    <s v="POST00106"/>
    <s v="SHIP120677"/>
    <x v="106"/>
    <x v="0"/>
    <x v="42"/>
    <s v="aaronsmith@gmail.com"/>
    <s v="(422)888-1901"/>
    <x v="86"/>
    <s v="Port Michelleberg"/>
    <s v="P7252"/>
    <x v="1"/>
    <x v="5"/>
    <s v="Smartphone"/>
    <n v="1"/>
    <n v="804.55"/>
    <n v="0.1"/>
    <n v="40.630000000000003"/>
    <x v="100"/>
    <x v="102"/>
    <s v="COD"/>
    <x v="3"/>
    <n v="4"/>
    <s v="Yes"/>
    <s v="Mumbai"/>
    <x v="106"/>
  </r>
  <r>
    <s v="POST00107"/>
    <s v="SHIP832066"/>
    <x v="107"/>
    <x v="1"/>
    <x v="0"/>
    <s v="xsilva@ferguson-morris.com"/>
    <s v="514.056.2773x27104"/>
    <x v="87"/>
    <s v="Lake Rachelville"/>
    <s v="P8668"/>
    <x v="4"/>
    <x v="1"/>
    <s v="DSLR"/>
    <n v="1"/>
    <n v="634.30999999999995"/>
    <n v="0.33"/>
    <n v="33.840000000000003"/>
    <x v="101"/>
    <x v="28"/>
    <s v="COD"/>
    <x v="3"/>
    <n v="2"/>
    <s v="No"/>
    <s v="Delhi"/>
    <x v="107"/>
  </r>
  <r>
    <s v="POST00108"/>
    <s v="SHIP179834"/>
    <x v="108"/>
    <x v="0"/>
    <x v="45"/>
    <s v="wilcoxkatherine@ramos-howard.com"/>
    <s v="456.186.5108x98135"/>
    <x v="88"/>
    <s v="Candicehaven"/>
    <s v="P9669"/>
    <x v="2"/>
    <x v="3"/>
    <s v="Earbuds"/>
    <n v="4"/>
    <n v="700.15"/>
    <n v="0.46"/>
    <n v="22.07"/>
    <x v="102"/>
    <x v="54"/>
    <s v="COD"/>
    <x v="3"/>
    <n v="2"/>
    <s v="No"/>
    <s v="Chennai"/>
    <x v="108"/>
  </r>
  <r>
    <s v="POST00109"/>
    <s v="SHIP132649"/>
    <x v="109"/>
    <x v="0"/>
    <x v="11"/>
    <s v="josephhoffman@banks-hill.com"/>
    <s v="001-179-438-6906x18633"/>
    <x v="33"/>
    <s v="Brandonside"/>
    <s v="P5119"/>
    <x v="3"/>
    <x v="4"/>
    <s v="Smart TV"/>
    <n v="2"/>
    <n v="991.47"/>
    <n v="0.12"/>
    <n v="20.69"/>
    <x v="103"/>
    <x v="16"/>
    <s v="COD"/>
    <x v="0"/>
    <n v="3"/>
    <s v="No"/>
    <s v="Delhi"/>
    <x v="109"/>
  </r>
  <r>
    <s v="POST00110"/>
    <s v="SHIP133004"/>
    <x v="110"/>
    <x v="1"/>
    <x v="1"/>
    <s v="austinjulie@stuart.net"/>
    <s v="300.371.5684x029"/>
    <x v="41"/>
    <s v="Rogerville"/>
    <s v="P1188"/>
    <x v="4"/>
    <x v="4"/>
    <s v="DSLR"/>
    <n v="3"/>
    <n v="597.28"/>
    <n v="0.47"/>
    <n v="34.44"/>
    <x v="104"/>
    <x v="103"/>
    <s v="Credit Card"/>
    <x v="3"/>
    <n v="3"/>
    <s v="No"/>
    <s v="Mumbai"/>
    <x v="110"/>
  </r>
  <r>
    <s v="POST00111"/>
    <s v="SHIP733325"/>
    <x v="111"/>
    <x v="1"/>
    <x v="1"/>
    <s v="adamsphilip@gmail.com"/>
    <s v="001-287-594-3451x0882"/>
    <x v="89"/>
    <s v="Lake Megan"/>
    <s v="P2876"/>
    <x v="6"/>
    <x v="3"/>
    <s v="Running Shoes"/>
    <n v="4"/>
    <n v="110.88"/>
    <n v="0.19"/>
    <n v="10.89"/>
    <x v="69"/>
    <x v="85"/>
    <s v="Credit Card"/>
    <x v="3"/>
    <n v="1"/>
    <s v="No"/>
    <s v="Chennai"/>
    <x v="111"/>
  </r>
  <r>
    <s v="POST00112"/>
    <s v="SHIP137835"/>
    <x v="112"/>
    <x v="1"/>
    <x v="12"/>
    <s v="rothmichelle@gmail.com"/>
    <s v="945.732.1103x43902"/>
    <x v="90"/>
    <s v="Kathrynhaven"/>
    <s v="P9797"/>
    <x v="6"/>
    <x v="3"/>
    <s v="Backpack"/>
    <n v="3"/>
    <n v="74.22"/>
    <n v="0.48"/>
    <n v="41.9"/>
    <x v="38"/>
    <x v="104"/>
    <s v="Debit Card"/>
    <x v="2"/>
    <n v="1"/>
    <s v="No"/>
    <s v="Mumbai"/>
    <x v="112"/>
  </r>
  <r>
    <s v="POST00113"/>
    <s v="SHIP625684"/>
    <x v="113"/>
    <x v="0"/>
    <x v="48"/>
    <s v="lindafowler@hotmail.com"/>
    <s v="(420)396-6178"/>
    <x v="91"/>
    <s v="Carpenterchester"/>
    <s v="P5371"/>
    <x v="5"/>
    <x v="0"/>
    <s v="Earbuds"/>
    <n v="2"/>
    <n v="669.94"/>
    <n v="0.49"/>
    <n v="21.67"/>
    <x v="105"/>
    <x v="105"/>
    <s v="PayPal"/>
    <x v="1"/>
    <n v="2"/>
    <s v="No"/>
    <s v="Delhi"/>
    <x v="113"/>
  </r>
  <r>
    <s v="POST00114"/>
    <s v="SHIP218909"/>
    <x v="114"/>
    <x v="0"/>
    <x v="20"/>
    <s v="charris@gmail.com"/>
    <s v="(654)776-9462x9790"/>
    <x v="5"/>
    <s v="Johnsonmouth"/>
    <s v="P6573"/>
    <x v="5"/>
    <x v="1"/>
    <s v="Smartphone"/>
    <n v="4"/>
    <n v="661.03"/>
    <n v="0.09"/>
    <n v="33.369999999999997"/>
    <x v="64"/>
    <x v="15"/>
    <s v="COD"/>
    <x v="0"/>
    <n v="3"/>
    <s v="Yes"/>
    <s v="Delhi"/>
    <x v="114"/>
  </r>
  <r>
    <s v="POST00115"/>
    <s v="SHIP122464"/>
    <x v="115"/>
    <x v="1"/>
    <x v="3"/>
    <s v="tuckerpatricia@parrish-carrillo.net"/>
    <s v="001-183-350-7512x252"/>
    <x v="92"/>
    <s v="South Christinetown"/>
    <s v="P2827"/>
    <x v="3"/>
    <x v="3"/>
    <s v="Running Shoes"/>
    <n v="2"/>
    <n v="750.69"/>
    <n v="0.42"/>
    <n v="27.46"/>
    <x v="106"/>
    <x v="106"/>
    <s v="Credit Card"/>
    <x v="3"/>
    <n v="2"/>
    <s v="No"/>
    <s v="Bangalore"/>
    <x v="115"/>
  </r>
  <r>
    <s v="POST00116"/>
    <s v="SHIP223419"/>
    <x v="116"/>
    <x v="0"/>
    <x v="34"/>
    <s v="colewilliam@roberts.info"/>
    <s v="+1-719-927-9003x8028"/>
    <x v="60"/>
    <s v="Leefort"/>
    <s v="P5808"/>
    <x v="5"/>
    <x v="5"/>
    <s v="Smart TV"/>
    <n v="4"/>
    <n v="117.69"/>
    <n v="0.1"/>
    <n v="28.37"/>
    <x v="107"/>
    <x v="107"/>
    <s v="Debit Card"/>
    <x v="2"/>
    <n v="5"/>
    <s v="No"/>
    <s v="Chennai"/>
    <x v="116"/>
  </r>
  <r>
    <s v="POST00117"/>
    <s v="SHIP121467"/>
    <x v="117"/>
    <x v="0"/>
    <x v="38"/>
    <s v="ahubbard@hotmail.com"/>
    <s v="726.330.0850"/>
    <x v="93"/>
    <s v="Port Regina"/>
    <s v="P8123"/>
    <x v="1"/>
    <x v="4"/>
    <s v="Backpack"/>
    <n v="4"/>
    <n v="945.45"/>
    <n v="0.11"/>
    <n v="38.21"/>
    <x v="76"/>
    <x v="108"/>
    <s v="COD"/>
    <x v="0"/>
    <n v="1"/>
    <s v="No"/>
    <s v="Bangalore"/>
    <x v="117"/>
  </r>
  <r>
    <s v="POST00118"/>
    <s v="SHIP684658"/>
    <x v="118"/>
    <x v="0"/>
    <x v="32"/>
    <s v="erin11@gmail.com"/>
    <s v="+1-280-600-9726x0396"/>
    <x v="94"/>
    <s v="South Catherine"/>
    <s v="P3591"/>
    <x v="0"/>
    <x v="3"/>
    <s v="Earbuds"/>
    <n v="4"/>
    <n v="555.65"/>
    <n v="0.04"/>
    <n v="33.200000000000003"/>
    <x v="68"/>
    <x v="109"/>
    <s v="PayPal"/>
    <x v="2"/>
    <n v="4"/>
    <s v="No"/>
    <s v="Chennai"/>
    <x v="118"/>
  </r>
  <r>
    <s v="POST00119"/>
    <s v="SHIP385363"/>
    <x v="119"/>
    <x v="0"/>
    <x v="13"/>
    <s v="ecoleman@gmail.com"/>
    <s v="+1-656-340-5841x65986"/>
    <x v="95"/>
    <s v="Keithmouth"/>
    <s v="P8433"/>
    <x v="0"/>
    <x v="1"/>
    <s v="DSLR"/>
    <n v="4"/>
    <n v="653.05999999999995"/>
    <n v="0.08"/>
    <n v="16.260000000000002"/>
    <x v="108"/>
    <x v="25"/>
    <s v="COD"/>
    <x v="1"/>
    <n v="2"/>
    <s v="No"/>
    <s v="Kolkata"/>
    <x v="119"/>
  </r>
  <r>
    <s v="POST00120"/>
    <s v="SHIP266035"/>
    <x v="120"/>
    <x v="1"/>
    <x v="25"/>
    <s v="vmoore@yahoo.com"/>
    <s v="655-187-7988x9182"/>
    <x v="53"/>
    <s v="Robertsburgh"/>
    <s v="P1053"/>
    <x v="4"/>
    <x v="5"/>
    <s v="Smartphone"/>
    <n v="1"/>
    <n v="44.5"/>
    <n v="0.32"/>
    <n v="8.34"/>
    <x v="109"/>
    <x v="110"/>
    <s v="Net Banking"/>
    <x v="3"/>
    <n v="5"/>
    <s v="No"/>
    <s v="Chennai"/>
    <x v="120"/>
  </r>
  <r>
    <s v="POST00121"/>
    <s v="SHIP280451"/>
    <x v="121"/>
    <x v="0"/>
    <x v="46"/>
    <s v="schmidtalexis@yahoo.com"/>
    <s v="001-849-987-0959x33672"/>
    <x v="96"/>
    <s v="Annaside"/>
    <s v="P5315"/>
    <x v="6"/>
    <x v="5"/>
    <s v="DSLR"/>
    <n v="3"/>
    <n v="961.36"/>
    <n v="0.22"/>
    <n v="42.81"/>
    <x v="110"/>
    <x v="111"/>
    <s v="COD"/>
    <x v="0"/>
    <n v="4"/>
    <s v="No"/>
    <s v="Mumbai"/>
    <x v="121"/>
  </r>
  <r>
    <s v="POST00122"/>
    <s v="SHIP308011"/>
    <x v="122"/>
    <x v="0"/>
    <x v="7"/>
    <s v="markcook@gmail.com"/>
    <n v="5909099355"/>
    <x v="97"/>
    <s v="South Jamesfort"/>
    <s v="P9201"/>
    <x v="7"/>
    <x v="0"/>
    <s v="Running Shoes"/>
    <n v="1"/>
    <n v="566.97"/>
    <n v="0.4"/>
    <n v="44.82"/>
    <x v="111"/>
    <x v="112"/>
    <s v="Net Banking"/>
    <x v="0"/>
    <n v="5"/>
    <s v="No"/>
    <s v="Chennai"/>
    <x v="122"/>
  </r>
  <r>
    <s v="POST00123"/>
    <s v="SHIP802922"/>
    <x v="123"/>
    <x v="1"/>
    <x v="45"/>
    <s v="hodgetodd@yahoo.com"/>
    <s v="260.447.8255x888"/>
    <x v="96"/>
    <s v="South Christina"/>
    <s v="P3927"/>
    <x v="0"/>
    <x v="0"/>
    <s v="Smartphone"/>
    <n v="1"/>
    <n v="567.73"/>
    <n v="0.17"/>
    <n v="12.4"/>
    <x v="112"/>
    <x v="113"/>
    <s v="PayPal"/>
    <x v="3"/>
    <n v="3"/>
    <s v="Yes"/>
    <s v="Bangalore"/>
    <x v="123"/>
  </r>
  <r>
    <s v="POST00124"/>
    <s v="SHIP950550"/>
    <x v="124"/>
    <x v="0"/>
    <x v="38"/>
    <s v="christopher15@gmail.com"/>
    <s v="001-845-886-1478x596"/>
    <x v="98"/>
    <s v="Lake Joshua"/>
    <s v="P9317"/>
    <x v="5"/>
    <x v="2"/>
    <s v="DSLR"/>
    <n v="1"/>
    <n v="944.12"/>
    <n v="0.48"/>
    <n v="18.93"/>
    <x v="113"/>
    <x v="114"/>
    <s v="Net Banking"/>
    <x v="2"/>
    <n v="3"/>
    <s v="No"/>
    <s v="Delhi"/>
    <x v="124"/>
  </r>
  <r>
    <s v="POST00125"/>
    <s v="SHIP318783"/>
    <x v="125"/>
    <x v="0"/>
    <x v="6"/>
    <s v="joseph82@gmail.com"/>
    <s v="827-846-3187x54075"/>
    <x v="99"/>
    <s v="West Jessicaview"/>
    <s v="P2743"/>
    <x v="3"/>
    <x v="1"/>
    <s v="Smartphone"/>
    <n v="4"/>
    <n v="930.06"/>
    <n v="0.02"/>
    <n v="17.71"/>
    <x v="114"/>
    <x v="115"/>
    <s v="PayPal"/>
    <x v="1"/>
    <n v="3"/>
    <s v="No"/>
    <s v="Delhi"/>
    <x v="125"/>
  </r>
  <r>
    <s v="POST00126"/>
    <s v="SHIP623090"/>
    <x v="126"/>
    <x v="1"/>
    <x v="17"/>
    <s v="jesusmason@pratt.com"/>
    <s v="578-788-5616"/>
    <x v="100"/>
    <s v="Brianchester"/>
    <s v="P5889"/>
    <x v="7"/>
    <x v="5"/>
    <s v="Running Shoes"/>
    <n v="4"/>
    <n v="228.1"/>
    <n v="0.03"/>
    <n v="47.19"/>
    <x v="115"/>
    <x v="116"/>
    <s v="Debit Card"/>
    <x v="0"/>
    <n v="4"/>
    <s v="No"/>
    <s v="Chennai"/>
    <x v="126"/>
  </r>
  <r>
    <s v="POST00127"/>
    <s v="SHIP169368"/>
    <x v="127"/>
    <x v="0"/>
    <x v="16"/>
    <s v="pgreer@james.com"/>
    <s v="+1-490-461-2203x460"/>
    <x v="101"/>
    <s v="Wardside"/>
    <s v="P9317"/>
    <x v="1"/>
    <x v="1"/>
    <s v="DSLR"/>
    <n v="2"/>
    <n v="931.79"/>
    <n v="0.35"/>
    <n v="14.21"/>
    <x v="116"/>
    <x v="117"/>
    <s v="Net Banking"/>
    <x v="0"/>
    <n v="4"/>
    <s v="No"/>
    <s v="Kolkata"/>
    <x v="127"/>
  </r>
  <r>
    <s v="POST00128"/>
    <s v="SHIP829586"/>
    <x v="128"/>
    <x v="1"/>
    <x v="49"/>
    <s v="restrada@yahoo.com"/>
    <s v="001-473-809-9946"/>
    <x v="49"/>
    <s v="Port Cynthiaport"/>
    <s v="P4258"/>
    <x v="7"/>
    <x v="3"/>
    <s v="Backpack"/>
    <n v="3"/>
    <n v="739.26"/>
    <n v="0.44"/>
    <n v="12.49"/>
    <x v="117"/>
    <x v="118"/>
    <s v="COD"/>
    <x v="1"/>
    <n v="3"/>
    <s v="No"/>
    <s v="Delhi"/>
    <x v="128"/>
  </r>
  <r>
    <s v="POST00129"/>
    <s v="SHIP147356"/>
    <x v="129"/>
    <x v="0"/>
    <x v="49"/>
    <s v="robinhill@deleon.info"/>
    <n v="1169250703"/>
    <x v="102"/>
    <s v="Ayersfort"/>
    <s v="P3504"/>
    <x v="0"/>
    <x v="4"/>
    <s v="Smart TV"/>
    <n v="2"/>
    <n v="28.71"/>
    <n v="0.4"/>
    <n v="13.18"/>
    <x v="72"/>
    <x v="119"/>
    <s v="COD"/>
    <x v="0"/>
    <n v="4"/>
    <s v="No"/>
    <s v="Delhi"/>
    <x v="129"/>
  </r>
  <r>
    <s v="POST00130"/>
    <s v="SHIP288455"/>
    <x v="130"/>
    <x v="0"/>
    <x v="41"/>
    <s v="hughesgregory@west.net"/>
    <s v="+1-434-636-3887x9415"/>
    <x v="103"/>
    <s v="Goodport"/>
    <s v="P7126"/>
    <x v="6"/>
    <x v="3"/>
    <s v="DSLR"/>
    <n v="2"/>
    <n v="247.44"/>
    <n v="0.24"/>
    <n v="37.840000000000003"/>
    <x v="118"/>
    <x v="120"/>
    <s v="Debit Card"/>
    <x v="1"/>
    <n v="3"/>
    <s v="No"/>
    <s v="Delhi"/>
    <x v="130"/>
  </r>
  <r>
    <s v="POST00131"/>
    <s v="SHIP229569"/>
    <x v="131"/>
    <x v="0"/>
    <x v="25"/>
    <s v="ericday@collins.biz"/>
    <s v="885-040-8476x86121"/>
    <x v="104"/>
    <s v="Port Corey"/>
    <s v="P3646"/>
    <x v="6"/>
    <x v="4"/>
    <s v="Smartphone"/>
    <n v="3"/>
    <n v="418.85"/>
    <n v="0.13"/>
    <n v="44.96"/>
    <x v="119"/>
    <x v="121"/>
    <s v="Credit Card"/>
    <x v="3"/>
    <n v="2"/>
    <s v="No"/>
    <s v="Kolkata"/>
    <x v="131"/>
  </r>
  <r>
    <s v="POST00132"/>
    <s v="SHIP679602"/>
    <x v="132"/>
    <x v="1"/>
    <x v="10"/>
    <s v="jennarose@obrien.com"/>
    <s v="657-648-1011x63614"/>
    <x v="46"/>
    <s v="Alexanderview"/>
    <s v="P9837"/>
    <x v="7"/>
    <x v="2"/>
    <s v="Earbuds"/>
    <n v="3"/>
    <n v="586.99"/>
    <n v="0.01"/>
    <n v="22.7"/>
    <x v="120"/>
    <x v="9"/>
    <s v="PayPal"/>
    <x v="1"/>
    <n v="3"/>
    <s v="Yes"/>
    <s v="Bangalore"/>
    <x v="132"/>
  </r>
  <r>
    <s v="POST00133"/>
    <s v="SHIP525916"/>
    <x v="133"/>
    <x v="0"/>
    <x v="34"/>
    <s v="zthornton@snyder.com"/>
    <s v="(715)372-3103"/>
    <x v="105"/>
    <s v="Pattonland"/>
    <s v="P9689"/>
    <x v="1"/>
    <x v="5"/>
    <s v="DSLR"/>
    <n v="2"/>
    <n v="704.32"/>
    <n v="0.25"/>
    <n v="11.12"/>
    <x v="121"/>
    <x v="122"/>
    <s v="Credit Card"/>
    <x v="1"/>
    <n v="1"/>
    <s v="No"/>
    <s v="Chennai"/>
    <x v="133"/>
  </r>
  <r>
    <s v="POST00134"/>
    <s v="SHIP981030"/>
    <x v="134"/>
    <x v="0"/>
    <x v="48"/>
    <s v="rebecca78@snyder.com"/>
    <n v="-5362"/>
    <x v="106"/>
    <s v="Katherinemouth"/>
    <s v="P1009"/>
    <x v="5"/>
    <x v="4"/>
    <s v="Smartphone"/>
    <n v="2"/>
    <n v="218.11"/>
    <n v="0.24"/>
    <n v="31.36"/>
    <x v="122"/>
    <x v="89"/>
    <s v="Credit Card"/>
    <x v="2"/>
    <n v="2"/>
    <s v="No"/>
    <s v="Kolkata"/>
    <x v="134"/>
  </r>
  <r>
    <s v="POST00135"/>
    <s v="SHIP848147"/>
    <x v="135"/>
    <x v="1"/>
    <x v="0"/>
    <s v="bergerjose@gmail.com"/>
    <s v="(869)998-2941x903"/>
    <x v="107"/>
    <s v="Lake Dianeview"/>
    <s v="P6310"/>
    <x v="0"/>
    <x v="5"/>
    <s v="Earbuds"/>
    <n v="2"/>
    <n v="838.33"/>
    <n v="0.17"/>
    <n v="14.45"/>
    <x v="123"/>
    <x v="123"/>
    <s v="Debit Card"/>
    <x v="1"/>
    <n v="3"/>
    <s v="No"/>
    <s v="Chennai"/>
    <x v="135"/>
  </r>
  <r>
    <s v="POST00136"/>
    <s v="SHIP949244"/>
    <x v="136"/>
    <x v="0"/>
    <x v="8"/>
    <s v="nicolesmith@yahoo.com"/>
    <s v="(667)097-1629x483"/>
    <x v="78"/>
    <s v="Chandlerhaven"/>
    <s v="P9005"/>
    <x v="5"/>
    <x v="4"/>
    <s v="Running Shoes"/>
    <n v="4"/>
    <n v="847.26"/>
    <n v="0.28999999999999998"/>
    <n v="7.89"/>
    <x v="95"/>
    <x v="124"/>
    <s v="Debit Card"/>
    <x v="3"/>
    <n v="1"/>
    <s v="No"/>
    <s v="Mumbai"/>
    <x v="136"/>
  </r>
  <r>
    <s v="POST00137"/>
    <s v="SHIP636154"/>
    <x v="137"/>
    <x v="0"/>
    <x v="31"/>
    <s v="hailey64@dixon.com"/>
    <s v="(426)335-4062"/>
    <x v="108"/>
    <s v="Johnborough"/>
    <s v="P1319"/>
    <x v="6"/>
    <x v="2"/>
    <s v="Earbuds"/>
    <n v="3"/>
    <n v="638.65"/>
    <n v="0.36"/>
    <n v="44.88"/>
    <x v="124"/>
    <x v="125"/>
    <s v="Net Banking"/>
    <x v="0"/>
    <n v="3"/>
    <s v="No"/>
    <s v="Chennai"/>
    <x v="137"/>
  </r>
  <r>
    <s v="POST00138"/>
    <s v="SHIP356633"/>
    <x v="138"/>
    <x v="0"/>
    <x v="13"/>
    <s v="bharris@scott-garcia.com"/>
    <s v="(366)685-0373x1786"/>
    <x v="109"/>
    <s v="South Heathertown"/>
    <s v="P2832"/>
    <x v="3"/>
    <x v="3"/>
    <s v="Smart TV"/>
    <n v="3"/>
    <n v="921.88"/>
    <n v="0.35"/>
    <n v="44.19"/>
    <x v="22"/>
    <x v="126"/>
    <s v="Net Banking"/>
    <x v="2"/>
    <n v="2"/>
    <s v="Yes"/>
    <s v="Delhi"/>
    <x v="138"/>
  </r>
  <r>
    <s v="POST00139"/>
    <s v="SHIP786028"/>
    <x v="139"/>
    <x v="1"/>
    <x v="24"/>
    <s v="conradscott@erickson-simon.biz"/>
    <s v="(054)638-4592"/>
    <x v="3"/>
    <s v="West Jamesville"/>
    <s v="P6947"/>
    <x v="0"/>
    <x v="5"/>
    <s v="Smartphone"/>
    <n v="1"/>
    <n v="814.85"/>
    <n v="0.13"/>
    <n v="48.92"/>
    <x v="125"/>
    <x v="79"/>
    <s v="Net Banking"/>
    <x v="1"/>
    <n v="3"/>
    <s v="No"/>
    <s v="Kolkata"/>
    <x v="139"/>
  </r>
  <r>
    <s v="POST00140"/>
    <s v="SHIP555787"/>
    <x v="140"/>
    <x v="1"/>
    <x v="32"/>
    <s v="nmoore@hotmail.com"/>
    <s v="041-311-0346x03076"/>
    <x v="34"/>
    <s v="East Stanleyport"/>
    <s v="P6038"/>
    <x v="4"/>
    <x v="4"/>
    <s v="DSLR"/>
    <n v="4"/>
    <n v="229.41"/>
    <n v="0.28999999999999998"/>
    <n v="26.33"/>
    <x v="126"/>
    <x v="127"/>
    <s v="Net Banking"/>
    <x v="2"/>
    <n v="4"/>
    <s v="No"/>
    <s v="Kolkata"/>
    <x v="140"/>
  </r>
  <r>
    <s v="POST00141"/>
    <s v="SHIP291959"/>
    <x v="141"/>
    <x v="1"/>
    <x v="40"/>
    <s v="brittanykim@johnston.biz"/>
    <s v="+1-222-527-4569x56029"/>
    <x v="88"/>
    <s v="Adamsstad"/>
    <s v="P4923"/>
    <x v="3"/>
    <x v="1"/>
    <s v="Earbuds"/>
    <n v="4"/>
    <n v="800.69"/>
    <n v="7.0000000000000007E-2"/>
    <n v="18.23"/>
    <x v="127"/>
    <x v="42"/>
    <s v="Net Banking"/>
    <x v="3"/>
    <n v="3"/>
    <s v="No"/>
    <s v="Bangalore"/>
    <x v="141"/>
  </r>
  <r>
    <s v="POST00142"/>
    <s v="SHIP862469"/>
    <x v="142"/>
    <x v="0"/>
    <x v="50"/>
    <s v="arnoldchristina@hotmail.com"/>
    <s v="(332)229-4189"/>
    <x v="110"/>
    <s v="West Thomaston"/>
    <s v="P1949"/>
    <x v="1"/>
    <x v="5"/>
    <s v="Running Shoes"/>
    <n v="3"/>
    <n v="953.67"/>
    <n v="0.06"/>
    <n v="39.64"/>
    <x v="128"/>
    <x v="128"/>
    <s v="COD"/>
    <x v="3"/>
    <n v="2"/>
    <s v="No"/>
    <s v="Mumbai"/>
    <x v="142"/>
  </r>
  <r>
    <s v="POST00143"/>
    <s v="SHIP342452"/>
    <x v="143"/>
    <x v="1"/>
    <x v="9"/>
    <s v="kennethrich@watkins.com"/>
    <s v="(559)353-7461x661"/>
    <x v="111"/>
    <s v="Ryanview"/>
    <s v="P4946"/>
    <x v="0"/>
    <x v="4"/>
    <s v="Earbuds"/>
    <n v="4"/>
    <n v="146.22999999999999"/>
    <n v="0.39"/>
    <n v="13.12"/>
    <x v="53"/>
    <x v="20"/>
    <s v="Debit Card"/>
    <x v="0"/>
    <n v="5"/>
    <s v="No"/>
    <s v="Bangalore"/>
    <x v="143"/>
  </r>
  <r>
    <s v="POST00144"/>
    <s v="SHIP457475"/>
    <x v="144"/>
    <x v="0"/>
    <x v="48"/>
    <s v="qrodriguez@hotmail.com"/>
    <s v="+1-312-077-1880x1121"/>
    <x v="112"/>
    <s v="Paynefort"/>
    <s v="P2290"/>
    <x v="6"/>
    <x v="4"/>
    <s v="Backpack"/>
    <n v="2"/>
    <n v="978.91"/>
    <n v="0.35"/>
    <n v="15.95"/>
    <x v="129"/>
    <x v="129"/>
    <s v="PayPal"/>
    <x v="3"/>
    <n v="3"/>
    <s v="No"/>
    <s v="Bangalore"/>
    <x v="144"/>
  </r>
  <r>
    <s v="POST00145"/>
    <s v="SHIP356867"/>
    <x v="145"/>
    <x v="1"/>
    <x v="42"/>
    <s v="jimenezkevin@clark.net"/>
    <s v="326.842.7135x8598"/>
    <x v="113"/>
    <s v="Port Jenniferfort"/>
    <s v="P2403"/>
    <x v="0"/>
    <x v="3"/>
    <s v="DSLR"/>
    <n v="3"/>
    <n v="34.74"/>
    <n v="0.38"/>
    <n v="16.510000000000002"/>
    <x v="130"/>
    <x v="130"/>
    <s v="PayPal"/>
    <x v="3"/>
    <n v="4"/>
    <s v="No"/>
    <s v="Mumbai"/>
    <x v="145"/>
  </r>
  <r>
    <s v="POST00146"/>
    <s v="SHIP663544"/>
    <x v="146"/>
    <x v="1"/>
    <x v="37"/>
    <s v="younglaura@hotmail.com"/>
    <s v="001-962-172-1583x665"/>
    <x v="114"/>
    <s v="Lake Teresa"/>
    <s v="P8962"/>
    <x v="6"/>
    <x v="5"/>
    <s v="Smart TV"/>
    <n v="3"/>
    <n v="526.95000000000005"/>
    <n v="0.08"/>
    <n v="47.82"/>
    <x v="131"/>
    <x v="131"/>
    <s v="PayPal"/>
    <x v="1"/>
    <n v="2"/>
    <s v="No"/>
    <s v="Delhi"/>
    <x v="146"/>
  </r>
  <r>
    <s v="POST00147"/>
    <s v="SHIP745413"/>
    <x v="147"/>
    <x v="0"/>
    <x v="1"/>
    <s v="april20@hotmail.com"/>
    <s v="(564)566-9949x41818"/>
    <x v="115"/>
    <s v="Lake Leslieton"/>
    <s v="P2133"/>
    <x v="2"/>
    <x v="5"/>
    <s v="Running Shoes"/>
    <n v="4"/>
    <n v="776.15"/>
    <n v="0.46"/>
    <n v="37.840000000000003"/>
    <x v="132"/>
    <x v="132"/>
    <s v="PayPal"/>
    <x v="3"/>
    <n v="1"/>
    <s v="No"/>
    <s v="Kolkata"/>
    <x v="147"/>
  </r>
  <r>
    <s v="POST00148"/>
    <s v="SHIP392932"/>
    <x v="148"/>
    <x v="1"/>
    <x v="6"/>
    <s v="pereznatalie@davis-taylor.info"/>
    <s v="429-231-1458x03913"/>
    <x v="116"/>
    <s v="Huntfurt"/>
    <s v="P9727"/>
    <x v="6"/>
    <x v="0"/>
    <s v="DSLR"/>
    <n v="3"/>
    <n v="792.53"/>
    <n v="7.0000000000000007E-2"/>
    <n v="11.02"/>
    <x v="133"/>
    <x v="126"/>
    <s v="PayPal"/>
    <x v="3"/>
    <n v="5"/>
    <s v="No"/>
    <s v="Chennai"/>
    <x v="148"/>
  </r>
  <r>
    <s v="POST00149"/>
    <s v="SHIP737675"/>
    <x v="149"/>
    <x v="1"/>
    <x v="32"/>
    <s v="owenkathleen@cochran.com"/>
    <s v="(356)066-0380x50980"/>
    <x v="10"/>
    <s v="Steinshire"/>
    <s v="P3060"/>
    <x v="6"/>
    <x v="4"/>
    <s v="Smartphone"/>
    <n v="4"/>
    <n v="737.33"/>
    <n v="0.44"/>
    <n v="9.18"/>
    <x v="134"/>
    <x v="133"/>
    <s v="COD"/>
    <x v="3"/>
    <n v="3"/>
    <s v="No"/>
    <s v="Mumbai"/>
    <x v="149"/>
  </r>
  <r>
    <s v="POST00150"/>
    <s v="SHIP278171"/>
    <x v="150"/>
    <x v="0"/>
    <x v="21"/>
    <s v="jimenezjohnny@burke-ware.com"/>
    <s v="123.548.1442x916"/>
    <x v="88"/>
    <s v="North Rickyville"/>
    <s v="P3103"/>
    <x v="1"/>
    <x v="5"/>
    <s v="Smartphone"/>
    <n v="4"/>
    <n v="534.05999999999995"/>
    <n v="0.18"/>
    <n v="42.93"/>
    <x v="135"/>
    <x v="134"/>
    <s v="Debit Card"/>
    <x v="0"/>
    <n v="2"/>
    <s v="No"/>
    <s v="Bangalore"/>
    <x v="150"/>
  </r>
  <r>
    <s v="POST00151"/>
    <s v="SHIP580550"/>
    <x v="151"/>
    <x v="0"/>
    <x v="32"/>
    <s v="smithwilliam@hotmail.com"/>
    <s v="233.319.5400x513"/>
    <x v="85"/>
    <s v="Youngshire"/>
    <s v="P8787"/>
    <x v="0"/>
    <x v="4"/>
    <s v="Smartphone"/>
    <n v="4"/>
    <n v="654.45000000000005"/>
    <n v="0.05"/>
    <n v="41.1"/>
    <x v="136"/>
    <x v="135"/>
    <s v="Net Banking"/>
    <x v="1"/>
    <n v="4"/>
    <s v="No"/>
    <s v="Chennai"/>
    <x v="151"/>
  </r>
  <r>
    <s v="POST00152"/>
    <s v="SHIP716072"/>
    <x v="152"/>
    <x v="0"/>
    <x v="10"/>
    <s v="johnjohnson@hotmail.com"/>
    <s v="001-455-980-6977"/>
    <x v="24"/>
    <s v="East Kim"/>
    <s v="P3705"/>
    <x v="3"/>
    <x v="2"/>
    <s v="DSLR"/>
    <n v="2"/>
    <n v="702.93"/>
    <n v="0.14000000000000001"/>
    <n v="35.19"/>
    <x v="137"/>
    <x v="72"/>
    <s v="Net Banking"/>
    <x v="1"/>
    <n v="4"/>
    <s v="No"/>
    <s v="Mumbai"/>
    <x v="152"/>
  </r>
  <r>
    <s v="POST00153"/>
    <s v="SHIP712289"/>
    <x v="153"/>
    <x v="0"/>
    <x v="29"/>
    <s v="richardgonzalez@hotmail.com"/>
    <s v="(333)508-6841"/>
    <x v="117"/>
    <s v="Michaelborough"/>
    <s v="P5342"/>
    <x v="6"/>
    <x v="2"/>
    <s v="Smart TV"/>
    <n v="4"/>
    <n v="499.59"/>
    <n v="0.09"/>
    <n v="13.82"/>
    <x v="138"/>
    <x v="136"/>
    <s v="Net Banking"/>
    <x v="2"/>
    <n v="2"/>
    <s v="No"/>
    <s v="Mumbai"/>
    <x v="153"/>
  </r>
  <r>
    <s v="POST00154"/>
    <s v="SHIP139775"/>
    <x v="154"/>
    <x v="0"/>
    <x v="26"/>
    <s v="olynch@oneill-white.com"/>
    <s v="001-590-094-4142x08043"/>
    <x v="105"/>
    <s v="Port Virginia"/>
    <s v="P9645"/>
    <x v="7"/>
    <x v="1"/>
    <s v="Smartphone"/>
    <n v="4"/>
    <n v="599.73"/>
    <n v="0.25"/>
    <n v="26.61"/>
    <x v="139"/>
    <x v="137"/>
    <s v="Debit Card"/>
    <x v="3"/>
    <n v="4"/>
    <s v="Yes"/>
    <s v="Delhi"/>
    <x v="154"/>
  </r>
  <r>
    <s v="POST00155"/>
    <s v="SHIP939998"/>
    <x v="155"/>
    <x v="0"/>
    <x v="30"/>
    <s v="jennifer47@hotmail.com"/>
    <s v="001-080-501-2157x054"/>
    <x v="7"/>
    <s v="East Chelsea"/>
    <s v="P7932"/>
    <x v="0"/>
    <x v="5"/>
    <s v="DSLR"/>
    <n v="1"/>
    <n v="847.9"/>
    <n v="0.47"/>
    <n v="32.119999999999997"/>
    <x v="140"/>
    <x v="122"/>
    <s v="Debit Card"/>
    <x v="2"/>
    <n v="5"/>
    <s v="No"/>
    <s v="Delhi"/>
    <x v="155"/>
  </r>
  <r>
    <s v="POST00156"/>
    <s v="SHIP547520"/>
    <x v="156"/>
    <x v="0"/>
    <x v="29"/>
    <s v="michaelmartinez@roberson.biz"/>
    <s v="001-485-791-7681x0725"/>
    <x v="117"/>
    <s v="Lopezchester"/>
    <s v="P4470"/>
    <x v="6"/>
    <x v="1"/>
    <s v="DSLR"/>
    <n v="1"/>
    <n v="319.75"/>
    <n v="0.16"/>
    <n v="46.95"/>
    <x v="141"/>
    <x v="136"/>
    <s v="COD"/>
    <x v="2"/>
    <n v="1"/>
    <s v="No"/>
    <s v="Kolkata"/>
    <x v="156"/>
  </r>
  <r>
    <s v="POST00157"/>
    <s v="SHIP240723"/>
    <x v="157"/>
    <x v="0"/>
    <x v="40"/>
    <s v="qmoran@lowery.org"/>
    <s v="806-365-3534"/>
    <x v="118"/>
    <s v="Maddoxville"/>
    <s v="P9835"/>
    <x v="5"/>
    <x v="3"/>
    <s v="Smart TV"/>
    <n v="2"/>
    <n v="527.97"/>
    <n v="0.31"/>
    <n v="12.62"/>
    <x v="142"/>
    <x v="138"/>
    <s v="COD"/>
    <x v="3"/>
    <n v="4"/>
    <s v="No"/>
    <s v="Kolkata"/>
    <x v="157"/>
  </r>
  <r>
    <s v="POST00158"/>
    <s v="SHIP243667"/>
    <x v="158"/>
    <x v="1"/>
    <x v="27"/>
    <s v="matthew16@hotmail.com"/>
    <s v="+1-519-899-5473x7208"/>
    <x v="119"/>
    <s v="Barreraburgh"/>
    <s v="P4295"/>
    <x v="7"/>
    <x v="4"/>
    <s v="Running Shoes"/>
    <n v="2"/>
    <n v="18.39"/>
    <n v="0.45"/>
    <n v="28.2"/>
    <x v="143"/>
    <x v="92"/>
    <s v="Net Banking"/>
    <x v="1"/>
    <n v="4"/>
    <s v="No"/>
    <s v="Chennai"/>
    <x v="158"/>
  </r>
  <r>
    <s v="POST00159"/>
    <s v="SHIP552512"/>
    <x v="159"/>
    <x v="0"/>
    <x v="23"/>
    <s v="umacias@williams.org"/>
    <s v="727.755.1359x555"/>
    <x v="101"/>
    <s v="Powellshire"/>
    <s v="P6107"/>
    <x v="5"/>
    <x v="3"/>
    <s v="Running Shoes"/>
    <n v="4"/>
    <n v="690.56"/>
    <n v="0.32"/>
    <n v="12.1"/>
    <x v="144"/>
    <x v="139"/>
    <s v="Debit Card"/>
    <x v="3"/>
    <n v="1"/>
    <s v="No"/>
    <s v="Kolkata"/>
    <x v="159"/>
  </r>
  <r>
    <s v="POST00160"/>
    <s v="SHIP699468"/>
    <x v="160"/>
    <x v="1"/>
    <x v="11"/>
    <s v="michaelbell@murphy.com"/>
    <s v="(485)312-0948"/>
    <x v="120"/>
    <s v="East Kimberly"/>
    <s v="P7537"/>
    <x v="5"/>
    <x v="0"/>
    <s v="DSLR"/>
    <n v="1"/>
    <n v="203.43"/>
    <n v="0.18"/>
    <n v="24.97"/>
    <x v="17"/>
    <x v="140"/>
    <s v="Net Banking"/>
    <x v="2"/>
    <n v="5"/>
    <s v="No"/>
    <s v="Mumbai"/>
    <x v="160"/>
  </r>
  <r>
    <s v="POST00161"/>
    <s v="SHIP566453"/>
    <x v="161"/>
    <x v="0"/>
    <x v="39"/>
    <s v="qwilson@hotmail.com"/>
    <s v="(358)689-8705x61008"/>
    <x v="75"/>
    <s v="Taylorville"/>
    <s v="P7118"/>
    <x v="7"/>
    <x v="0"/>
    <s v="Running Shoes"/>
    <n v="2"/>
    <n v="486.19"/>
    <n v="0.5"/>
    <n v="14.01"/>
    <x v="105"/>
    <x v="141"/>
    <s v="COD"/>
    <x v="0"/>
    <n v="5"/>
    <s v="No"/>
    <s v="Mumbai"/>
    <x v="161"/>
  </r>
  <r>
    <s v="POST00162"/>
    <s v="SHIP561870"/>
    <x v="162"/>
    <x v="0"/>
    <x v="20"/>
    <s v="orussell@yahoo.com"/>
    <s v="001-100-231-4255"/>
    <x v="77"/>
    <s v="East Ryanstad"/>
    <s v="P8177"/>
    <x v="5"/>
    <x v="5"/>
    <s v="Backpack"/>
    <n v="3"/>
    <n v="218.1"/>
    <n v="0.09"/>
    <n v="42.63"/>
    <x v="145"/>
    <x v="142"/>
    <s v="Net Banking"/>
    <x v="2"/>
    <n v="5"/>
    <s v="No"/>
    <s v="Mumbai"/>
    <x v="162"/>
  </r>
  <r>
    <s v="POST00163"/>
    <s v="SHIP731460"/>
    <x v="163"/>
    <x v="1"/>
    <x v="7"/>
    <s v="amanda46@yahoo.com"/>
    <s v="249-841-2199x53012"/>
    <x v="121"/>
    <s v="North John"/>
    <s v="P9479"/>
    <x v="3"/>
    <x v="5"/>
    <s v="Smart TV"/>
    <n v="3"/>
    <n v="33.299999999999997"/>
    <n v="0.26"/>
    <n v="16.46"/>
    <x v="146"/>
    <x v="143"/>
    <s v="COD"/>
    <x v="1"/>
    <n v="4"/>
    <s v="No"/>
    <s v="Mumbai"/>
    <x v="163"/>
  </r>
  <r>
    <s v="POST00164"/>
    <s v="SHIP967629"/>
    <x v="164"/>
    <x v="1"/>
    <x v="19"/>
    <s v="hillkimberly@yahoo.com"/>
    <s v="991-639-1471x607"/>
    <x v="122"/>
    <s v="Port Angie"/>
    <s v="P8397"/>
    <x v="7"/>
    <x v="1"/>
    <s v="DSLR"/>
    <n v="4"/>
    <n v="488.39"/>
    <n v="0.4"/>
    <n v="23.77"/>
    <x v="147"/>
    <x v="144"/>
    <s v="Credit Card"/>
    <x v="0"/>
    <n v="4"/>
    <s v="No"/>
    <s v="Delhi"/>
    <x v="164"/>
  </r>
  <r>
    <s v="POST00165"/>
    <s v="SHIP854522"/>
    <x v="165"/>
    <x v="1"/>
    <x v="19"/>
    <s v="gonzalescaleb@hotmail.com"/>
    <s v="413-471-9280"/>
    <x v="123"/>
    <s v="East Scottport"/>
    <s v="P2982"/>
    <x v="1"/>
    <x v="1"/>
    <s v="Running Shoes"/>
    <n v="1"/>
    <n v="430.59"/>
    <n v="0"/>
    <n v="23.35"/>
    <x v="148"/>
    <x v="145"/>
    <s v="PayPal"/>
    <x v="2"/>
    <n v="5"/>
    <s v="No"/>
    <s v="Mumbai"/>
    <x v="165"/>
  </r>
  <r>
    <s v="POST00166"/>
    <s v="SHIP768213"/>
    <x v="166"/>
    <x v="0"/>
    <x v="9"/>
    <s v="georgeamy@erickson-washington.net"/>
    <s v="001-622-387-1152x043"/>
    <x v="124"/>
    <s v="Caitlintown"/>
    <s v="P5061"/>
    <x v="6"/>
    <x v="5"/>
    <s v="Earbuds"/>
    <n v="3"/>
    <n v="430.9"/>
    <n v="0.35"/>
    <n v="43.98"/>
    <x v="149"/>
    <x v="16"/>
    <s v="Credit Card"/>
    <x v="3"/>
    <n v="4"/>
    <s v="No"/>
    <s v="Mumbai"/>
    <x v="166"/>
  </r>
  <r>
    <s v="POST00167"/>
    <s v="SHIP460279"/>
    <x v="167"/>
    <x v="0"/>
    <x v="22"/>
    <s v="nicholas73@brown-carter.com"/>
    <s v="(298)439-4342"/>
    <x v="33"/>
    <s v="Amberberg"/>
    <s v="P4681"/>
    <x v="5"/>
    <x v="5"/>
    <s v="Running Shoes"/>
    <n v="1"/>
    <n v="216.72"/>
    <n v="0.13"/>
    <n v="39.1"/>
    <x v="67"/>
    <x v="146"/>
    <s v="Net Banking"/>
    <x v="1"/>
    <n v="3"/>
    <s v="No"/>
    <s v="Mumbai"/>
    <x v="167"/>
  </r>
  <r>
    <s v="POST00168"/>
    <s v="SHIP988565"/>
    <x v="168"/>
    <x v="0"/>
    <x v="36"/>
    <s v="richardsonheather@yahoo.com"/>
    <s v="+1-173-122-2225x369"/>
    <x v="51"/>
    <s v="East Vicki"/>
    <s v="P2049"/>
    <x v="0"/>
    <x v="0"/>
    <s v="Smart TV"/>
    <n v="2"/>
    <n v="947.73"/>
    <n v="0.08"/>
    <n v="7.59"/>
    <x v="150"/>
    <x v="107"/>
    <s v="Net Banking"/>
    <x v="0"/>
    <n v="4"/>
    <s v="No"/>
    <s v="Bangalore"/>
    <x v="168"/>
  </r>
  <r>
    <s v="POST00169"/>
    <s v="SHIP326752"/>
    <x v="169"/>
    <x v="0"/>
    <x v="25"/>
    <s v="johnsonmary@hotmail.com"/>
    <s v="818-240-6376x79012"/>
    <x v="125"/>
    <s v="West Kimberly"/>
    <s v="P6539"/>
    <x v="5"/>
    <x v="0"/>
    <s v="Earbuds"/>
    <n v="1"/>
    <n v="13.47"/>
    <n v="0.14000000000000001"/>
    <n v="8.02"/>
    <x v="151"/>
    <x v="147"/>
    <s v="Debit Card"/>
    <x v="1"/>
    <n v="5"/>
    <s v="No"/>
    <s v="Chennai"/>
    <x v="169"/>
  </r>
  <r>
    <s v="POST00170"/>
    <s v="SHIP180481"/>
    <x v="170"/>
    <x v="1"/>
    <x v="6"/>
    <s v="cartercharles@yahoo.com"/>
    <s v="001-395-885-0161x21143"/>
    <x v="126"/>
    <s v="Campbellhaven"/>
    <s v="P1344"/>
    <x v="2"/>
    <x v="0"/>
    <s v="Smartphone"/>
    <n v="4"/>
    <n v="892.63"/>
    <n v="0.48"/>
    <n v="29.8"/>
    <x v="152"/>
    <x v="148"/>
    <s v="PayPal"/>
    <x v="2"/>
    <n v="2"/>
    <s v="No"/>
    <s v="Chennai"/>
    <x v="170"/>
  </r>
  <r>
    <s v="POST00171"/>
    <s v="SHIP186660"/>
    <x v="171"/>
    <x v="0"/>
    <x v="48"/>
    <s v="fward@gmail.com"/>
    <n v="8242593003"/>
    <x v="127"/>
    <s v="Smithburgh"/>
    <s v="P4770"/>
    <x v="2"/>
    <x v="5"/>
    <s v="Running Shoes"/>
    <n v="1"/>
    <n v="739.53"/>
    <n v="0.45"/>
    <n v="24.25"/>
    <x v="153"/>
    <x v="107"/>
    <s v="COD"/>
    <x v="1"/>
    <n v="5"/>
    <s v="Yes"/>
    <s v="Mumbai"/>
    <x v="171"/>
  </r>
  <r>
    <s v="POST00172"/>
    <s v="SHIP675258"/>
    <x v="172"/>
    <x v="1"/>
    <x v="43"/>
    <s v="nathanperkins@mccoy.com"/>
    <s v="(636)464-7780x37144"/>
    <x v="37"/>
    <s v="Chambersview"/>
    <s v="P4608"/>
    <x v="1"/>
    <x v="1"/>
    <s v="Earbuds"/>
    <n v="3"/>
    <n v="180.35"/>
    <n v="0.11"/>
    <n v="17.399999999999999"/>
    <x v="154"/>
    <x v="149"/>
    <s v="Net Banking"/>
    <x v="0"/>
    <n v="2"/>
    <s v="No"/>
    <s v="Mumbai"/>
    <x v="172"/>
  </r>
  <r>
    <s v="POST00173"/>
    <s v="SHIP399012"/>
    <x v="173"/>
    <x v="0"/>
    <x v="7"/>
    <s v="yhines@gmail.com"/>
    <s v="001-476-786-2089x18507"/>
    <x v="128"/>
    <s v="Tammychester"/>
    <s v="P1117"/>
    <x v="3"/>
    <x v="2"/>
    <s v="Smart TV"/>
    <n v="1"/>
    <n v="477.47"/>
    <n v="0.06"/>
    <n v="40.67"/>
    <x v="155"/>
    <x v="150"/>
    <s v="COD"/>
    <x v="3"/>
    <n v="4"/>
    <s v="No"/>
    <s v="Chennai"/>
    <x v="173"/>
  </r>
  <r>
    <s v="POST00174"/>
    <s v="SHIP991947"/>
    <x v="174"/>
    <x v="0"/>
    <x v="1"/>
    <s v="kcordova@gmail.com"/>
    <n v="3323007392"/>
    <x v="121"/>
    <s v="Garyview"/>
    <s v="P2163"/>
    <x v="4"/>
    <x v="2"/>
    <s v="Earbuds"/>
    <n v="1"/>
    <n v="988.96"/>
    <n v="0.18"/>
    <n v="10.79"/>
    <x v="156"/>
    <x v="132"/>
    <s v="COD"/>
    <x v="0"/>
    <n v="4"/>
    <s v="Yes"/>
    <s v="Kolkata"/>
    <x v="174"/>
  </r>
  <r>
    <s v="POST00175"/>
    <s v="SHIP232227"/>
    <x v="175"/>
    <x v="1"/>
    <x v="14"/>
    <s v="aliciamullins@gmail.com"/>
    <s v="155-775-1307x939"/>
    <x v="87"/>
    <s v="South Hollyton"/>
    <s v="P1964"/>
    <x v="2"/>
    <x v="1"/>
    <s v="Smartphone"/>
    <n v="1"/>
    <n v="647.26"/>
    <n v="0.3"/>
    <n v="48.83"/>
    <x v="157"/>
    <x v="151"/>
    <s v="COD"/>
    <x v="1"/>
    <n v="2"/>
    <s v="No"/>
    <s v="Bangalore"/>
    <x v="175"/>
  </r>
  <r>
    <s v="POST00176"/>
    <s v="SHIP725327"/>
    <x v="176"/>
    <x v="0"/>
    <x v="37"/>
    <s v="blopez@hotmail.com"/>
    <s v="001-777-468-2894"/>
    <x v="129"/>
    <s v="Aaronstad"/>
    <s v="P4750"/>
    <x v="7"/>
    <x v="1"/>
    <s v="Earbuds"/>
    <n v="2"/>
    <n v="136.1"/>
    <n v="0.43"/>
    <n v="6.08"/>
    <x v="95"/>
    <x v="152"/>
    <s v="Credit Card"/>
    <x v="3"/>
    <n v="5"/>
    <s v="No"/>
    <s v="Bangalore"/>
    <x v="176"/>
  </r>
  <r>
    <s v="POST00177"/>
    <s v="SHIP806017"/>
    <x v="177"/>
    <x v="1"/>
    <x v="30"/>
    <s v="sarathomas@strong.info"/>
    <s v="946.227.7411"/>
    <x v="130"/>
    <s v="Port Jamesborough"/>
    <s v="P2104"/>
    <x v="0"/>
    <x v="1"/>
    <s v="DSLR"/>
    <n v="4"/>
    <n v="463.07"/>
    <n v="0.48"/>
    <n v="10.32"/>
    <x v="158"/>
    <x v="153"/>
    <s v="COD"/>
    <x v="3"/>
    <n v="1"/>
    <s v="No"/>
    <s v="Kolkata"/>
    <x v="177"/>
  </r>
  <r>
    <s v="POST00178"/>
    <s v="SHIP152751"/>
    <x v="178"/>
    <x v="0"/>
    <x v="8"/>
    <s v="shortdavid@reyes-ward.com"/>
    <s v="654.545.3894"/>
    <x v="125"/>
    <s v="East Robert"/>
    <s v="P1514"/>
    <x v="5"/>
    <x v="0"/>
    <s v="Smartphone"/>
    <n v="3"/>
    <n v="473.52"/>
    <n v="0.38"/>
    <n v="19.010000000000002"/>
    <x v="159"/>
    <x v="154"/>
    <s v="Debit Card"/>
    <x v="1"/>
    <n v="1"/>
    <s v="No"/>
    <s v="Mumbai"/>
    <x v="178"/>
  </r>
  <r>
    <s v="POST00179"/>
    <s v="SHIP407202"/>
    <x v="179"/>
    <x v="0"/>
    <x v="31"/>
    <s v="tiffanycastillo@gmail.com"/>
    <s v="001-506-204-9360x31096"/>
    <x v="93"/>
    <s v="Jamesland"/>
    <s v="P6413"/>
    <x v="2"/>
    <x v="3"/>
    <s v="Running Shoes"/>
    <n v="3"/>
    <n v="804.24"/>
    <n v="0.3"/>
    <n v="27.91"/>
    <x v="160"/>
    <x v="155"/>
    <s v="Credit Card"/>
    <x v="0"/>
    <n v="5"/>
    <s v="No"/>
    <s v="Chennai"/>
    <x v="179"/>
  </r>
  <r>
    <s v="POST00180"/>
    <s v="SHIP191874"/>
    <x v="180"/>
    <x v="0"/>
    <x v="31"/>
    <s v="gbrandt@gibson.info"/>
    <s v="393.852.2731x886"/>
    <x v="131"/>
    <s v="New Meghantown"/>
    <s v="P2160"/>
    <x v="2"/>
    <x v="5"/>
    <s v="DSLR"/>
    <n v="1"/>
    <n v="917"/>
    <n v="7.0000000000000007E-2"/>
    <n v="14.73"/>
    <x v="161"/>
    <x v="156"/>
    <s v="Credit Card"/>
    <x v="3"/>
    <n v="4"/>
    <s v="No"/>
    <s v="Bangalore"/>
    <x v="180"/>
  </r>
  <r>
    <s v="POST00181"/>
    <s v="SHIP708360"/>
    <x v="181"/>
    <x v="0"/>
    <x v="40"/>
    <s v="qacosta@miller.org"/>
    <n v="5097640248"/>
    <x v="85"/>
    <s v="North Carrie"/>
    <s v="P9423"/>
    <x v="3"/>
    <x v="0"/>
    <s v="DSLR"/>
    <n v="1"/>
    <n v="91.42"/>
    <n v="0.04"/>
    <n v="38.130000000000003"/>
    <x v="162"/>
    <x v="157"/>
    <s v="Net Banking"/>
    <x v="3"/>
    <n v="2"/>
    <s v="Yes"/>
    <s v="Kolkata"/>
    <x v="181"/>
  </r>
  <r>
    <s v="POST00182"/>
    <s v="SHIP241588"/>
    <x v="182"/>
    <x v="0"/>
    <x v="31"/>
    <s v="jenniferburton@gmail.com"/>
    <s v="687.270.1825x2461"/>
    <x v="132"/>
    <s v="Port Jamesfort"/>
    <s v="P4899"/>
    <x v="7"/>
    <x v="2"/>
    <s v="Smartphone"/>
    <n v="2"/>
    <n v="320.89999999999998"/>
    <n v="0.3"/>
    <n v="21.09"/>
    <x v="163"/>
    <x v="120"/>
    <s v="PayPal"/>
    <x v="1"/>
    <n v="2"/>
    <s v="No"/>
    <s v="Kolkata"/>
    <x v="182"/>
  </r>
  <r>
    <s v="POST00183"/>
    <s v="SHIP924278"/>
    <x v="183"/>
    <x v="1"/>
    <x v="22"/>
    <s v="meganmorgan@hotmail.com"/>
    <n v="-6851"/>
    <x v="27"/>
    <s v="Lake Nathantown"/>
    <s v="P5562"/>
    <x v="2"/>
    <x v="5"/>
    <s v="DSLR"/>
    <n v="4"/>
    <n v="305.45"/>
    <n v="0.27"/>
    <n v="6.73"/>
    <x v="41"/>
    <x v="71"/>
    <s v="PayPal"/>
    <x v="3"/>
    <n v="5"/>
    <s v="Yes"/>
    <s v="Delhi"/>
    <x v="183"/>
  </r>
  <r>
    <s v="POST00184"/>
    <s v="SHIP471587"/>
    <x v="184"/>
    <x v="0"/>
    <x v="0"/>
    <s v="brian92@hotmail.com"/>
    <s v="880-454-9619"/>
    <x v="133"/>
    <s v="West Sheena"/>
    <s v="P8953"/>
    <x v="7"/>
    <x v="1"/>
    <s v="Smartphone"/>
    <n v="3"/>
    <n v="996.09"/>
    <n v="0.42"/>
    <n v="44.5"/>
    <x v="164"/>
    <x v="158"/>
    <s v="Net Banking"/>
    <x v="0"/>
    <n v="5"/>
    <s v="No"/>
    <s v="Kolkata"/>
    <x v="184"/>
  </r>
  <r>
    <s v="POST00185"/>
    <s v="SHIP521216"/>
    <x v="185"/>
    <x v="0"/>
    <x v="3"/>
    <s v="martinalan@yahoo.com"/>
    <s v="987.020.8279"/>
    <x v="17"/>
    <s v="North Kathleen"/>
    <s v="P4510"/>
    <x v="5"/>
    <x v="4"/>
    <s v="Smartphone"/>
    <n v="4"/>
    <n v="563.63"/>
    <n v="0.16"/>
    <n v="47.47"/>
    <x v="165"/>
    <x v="159"/>
    <s v="PayPal"/>
    <x v="3"/>
    <n v="3"/>
    <s v="No"/>
    <s v="Delhi"/>
    <x v="185"/>
  </r>
  <r>
    <s v="POST00186"/>
    <s v="SHIP202576"/>
    <x v="186"/>
    <x v="0"/>
    <x v="24"/>
    <s v="richard02@davis.com"/>
    <n v="-8254"/>
    <x v="61"/>
    <s v="New Angelastad"/>
    <s v="P9834"/>
    <x v="1"/>
    <x v="2"/>
    <s v="Earbuds"/>
    <n v="3"/>
    <n v="881.03"/>
    <n v="0.02"/>
    <n v="32.840000000000003"/>
    <x v="109"/>
    <x v="160"/>
    <s v="COD"/>
    <x v="2"/>
    <n v="2"/>
    <s v="No"/>
    <s v="Delhi"/>
    <x v="186"/>
  </r>
  <r>
    <s v="POST00187"/>
    <s v="SHIP448272"/>
    <x v="187"/>
    <x v="0"/>
    <x v="6"/>
    <s v="tiffany00@yahoo.com"/>
    <s v="001-986-501-8443x0822"/>
    <x v="134"/>
    <s v="Griffinberg"/>
    <s v="P3167"/>
    <x v="4"/>
    <x v="1"/>
    <s v="Smartphone"/>
    <n v="1"/>
    <n v="431.77"/>
    <n v="0.21"/>
    <n v="41.29"/>
    <x v="166"/>
    <x v="161"/>
    <s v="Debit Card"/>
    <x v="3"/>
    <n v="3"/>
    <s v="No"/>
    <s v="Bangalore"/>
    <x v="187"/>
  </r>
  <r>
    <s v="POST00188"/>
    <s v="SHIP877436"/>
    <x v="188"/>
    <x v="1"/>
    <x v="26"/>
    <s v="youngdaniel@allen.org"/>
    <s v="349-119-7758"/>
    <x v="135"/>
    <s v="Rodgersfort"/>
    <s v="P8744"/>
    <x v="1"/>
    <x v="4"/>
    <s v="Smart TV"/>
    <n v="2"/>
    <n v="725.5"/>
    <n v="0.48"/>
    <n v="10.45"/>
    <x v="167"/>
    <x v="162"/>
    <s v="COD"/>
    <x v="2"/>
    <n v="4"/>
    <s v="No"/>
    <s v="Mumbai"/>
    <x v="188"/>
  </r>
  <r>
    <s v="POST00189"/>
    <s v="SHIP662630"/>
    <x v="189"/>
    <x v="0"/>
    <x v="15"/>
    <s v="christinawhite@gmail.com"/>
    <s v="290-488-0510x795"/>
    <x v="136"/>
    <s v="Josephmouth"/>
    <s v="P4981"/>
    <x v="7"/>
    <x v="1"/>
    <s v="Running Shoes"/>
    <n v="2"/>
    <n v="293.72000000000003"/>
    <n v="0.4"/>
    <n v="17.100000000000001"/>
    <x v="168"/>
    <x v="163"/>
    <s v="PayPal"/>
    <x v="0"/>
    <n v="2"/>
    <s v="No"/>
    <s v="Mumbai"/>
    <x v="189"/>
  </r>
  <r>
    <s v="POST00190"/>
    <s v="SHIP604557"/>
    <x v="190"/>
    <x v="1"/>
    <x v="45"/>
    <s v="cassandra15@mitchell.com"/>
    <n v="291044539"/>
    <x v="88"/>
    <s v="Englishborough"/>
    <s v="P8749"/>
    <x v="1"/>
    <x v="1"/>
    <s v="DSLR"/>
    <n v="1"/>
    <n v="912.67"/>
    <n v="0.02"/>
    <n v="19.64"/>
    <x v="169"/>
    <x v="164"/>
    <s v="PayPal"/>
    <x v="2"/>
    <n v="5"/>
    <s v="No"/>
    <s v="Kolkata"/>
    <x v="190"/>
  </r>
  <r>
    <s v="POST00191"/>
    <s v="SHIP324748"/>
    <x v="191"/>
    <x v="1"/>
    <x v="20"/>
    <s v="jameswatkins@gmail.com"/>
    <s v="270-724-4593"/>
    <x v="48"/>
    <s v="Sanchezstad"/>
    <s v="P7669"/>
    <x v="4"/>
    <x v="5"/>
    <s v="Backpack"/>
    <n v="1"/>
    <n v="460.59"/>
    <n v="0.44"/>
    <n v="48.23"/>
    <x v="170"/>
    <x v="165"/>
    <s v="Debit Card"/>
    <x v="3"/>
    <n v="5"/>
    <s v="No"/>
    <s v="Chennai"/>
    <x v="191"/>
  </r>
  <r>
    <s v="POST00192"/>
    <s v="SHIP903803"/>
    <x v="192"/>
    <x v="1"/>
    <x v="44"/>
    <s v="gordonjulia@hotmail.com"/>
    <s v="001-223-764-7833x18948"/>
    <x v="10"/>
    <s v="Jenniferton"/>
    <s v="P4119"/>
    <x v="7"/>
    <x v="2"/>
    <s v="Earbuds"/>
    <n v="1"/>
    <n v="805.69"/>
    <n v="0.24"/>
    <n v="28.05"/>
    <x v="171"/>
    <x v="166"/>
    <s v="Credit Card"/>
    <x v="3"/>
    <n v="4"/>
    <s v="Yes"/>
    <s v="Chennai"/>
    <x v="192"/>
  </r>
  <r>
    <s v="POST00193"/>
    <s v="SHIP746382"/>
    <x v="193"/>
    <x v="1"/>
    <x v="49"/>
    <s v="mshields@hotmail.com"/>
    <s v="630.366.4931x9137"/>
    <x v="112"/>
    <s v="North Timothy"/>
    <s v="P2545"/>
    <x v="6"/>
    <x v="2"/>
    <s v="Running Shoes"/>
    <n v="4"/>
    <n v="263.26"/>
    <n v="0.18"/>
    <n v="5.33"/>
    <x v="172"/>
    <x v="167"/>
    <s v="Credit Card"/>
    <x v="1"/>
    <n v="1"/>
    <s v="No"/>
    <s v="Delhi"/>
    <x v="193"/>
  </r>
  <r>
    <s v="POST00194"/>
    <s v="SHIP182070"/>
    <x v="194"/>
    <x v="1"/>
    <x v="13"/>
    <s v="tiffany07@olsen-murray.net"/>
    <s v="(264)043-7805x6844"/>
    <x v="95"/>
    <s v="Delgadobury"/>
    <s v="P2588"/>
    <x v="5"/>
    <x v="1"/>
    <s v="Backpack"/>
    <n v="1"/>
    <n v="696.67"/>
    <n v="0.17"/>
    <n v="22.11"/>
    <x v="173"/>
    <x v="168"/>
    <s v="Debit Card"/>
    <x v="1"/>
    <n v="3"/>
    <s v="No"/>
    <s v="Kolkata"/>
    <x v="194"/>
  </r>
  <r>
    <s v="POST00195"/>
    <s v="SHIP778466"/>
    <x v="195"/>
    <x v="0"/>
    <x v="23"/>
    <s v="xarnold@hotmail.com"/>
    <s v="+1-037-729-9184x51250"/>
    <x v="95"/>
    <s v="South Lauren"/>
    <s v="P8062"/>
    <x v="2"/>
    <x v="0"/>
    <s v="Smartphone"/>
    <n v="4"/>
    <n v="411.11"/>
    <n v="0.3"/>
    <n v="5.35"/>
    <x v="16"/>
    <x v="169"/>
    <s v="Credit Card"/>
    <x v="3"/>
    <n v="5"/>
    <s v="No"/>
    <s v="Kolkata"/>
    <x v="195"/>
  </r>
  <r>
    <s v="POST00196"/>
    <s v="SHIP507477"/>
    <x v="196"/>
    <x v="1"/>
    <x v="33"/>
    <s v="tylercook@hotmail.com"/>
    <s v="443.951.2081x5136"/>
    <x v="7"/>
    <s v="Lake Christinehaven"/>
    <s v="P6804"/>
    <x v="2"/>
    <x v="3"/>
    <s v="DSLR"/>
    <n v="1"/>
    <n v="41.13"/>
    <n v="0.27"/>
    <n v="15.7"/>
    <x v="63"/>
    <x v="170"/>
    <s v="PayPal"/>
    <x v="3"/>
    <n v="2"/>
    <s v="Yes"/>
    <s v="Mumbai"/>
    <x v="196"/>
  </r>
  <r>
    <s v="POST00197"/>
    <s v="SHIP464578"/>
    <x v="197"/>
    <x v="1"/>
    <x v="5"/>
    <s v="karenyoung@yahoo.com"/>
    <n v="-8827"/>
    <x v="5"/>
    <s v="Sabrinachester"/>
    <s v="P7939"/>
    <x v="4"/>
    <x v="4"/>
    <s v="Earbuds"/>
    <n v="2"/>
    <n v="418.88"/>
    <n v="0.33"/>
    <n v="25.46"/>
    <x v="174"/>
    <x v="22"/>
    <s v="Credit Card"/>
    <x v="3"/>
    <n v="2"/>
    <s v="No"/>
    <s v="Chennai"/>
    <x v="197"/>
  </r>
  <r>
    <s v="POST00198"/>
    <s v="SHIP414387"/>
    <x v="198"/>
    <x v="1"/>
    <x v="5"/>
    <s v="wilsonelizabeth@henry-byrd.com"/>
    <s v="697.253.7164x4175"/>
    <x v="107"/>
    <s v="West Sarahbury"/>
    <s v="P7735"/>
    <x v="2"/>
    <x v="0"/>
    <s v="Running Shoes"/>
    <n v="4"/>
    <n v="554.52"/>
    <n v="0.28999999999999998"/>
    <n v="19.55"/>
    <x v="66"/>
    <x v="171"/>
    <s v="PayPal"/>
    <x v="3"/>
    <n v="2"/>
    <s v="Yes"/>
    <s v="Bangalore"/>
    <x v="198"/>
  </r>
  <r>
    <s v="POST00199"/>
    <s v="SHIP235252"/>
    <x v="199"/>
    <x v="1"/>
    <x v="8"/>
    <s v="dawn78@gmail.com"/>
    <s v="(522)306-9170x6838"/>
    <x v="137"/>
    <s v="Gayhaven"/>
    <s v="P8651"/>
    <x v="3"/>
    <x v="5"/>
    <s v="Backpack"/>
    <n v="2"/>
    <n v="160.24"/>
    <n v="7.0000000000000007E-2"/>
    <n v="6.47"/>
    <x v="175"/>
    <x v="81"/>
    <s v="Net Banking"/>
    <x v="0"/>
    <n v="4"/>
    <s v="No"/>
    <s v="Kolkata"/>
    <x v="199"/>
  </r>
  <r>
    <s v="POST00200"/>
    <s v="SHIP532435"/>
    <x v="200"/>
    <x v="1"/>
    <x v="31"/>
    <s v="burkerachael@estrada.com"/>
    <s v="395.319.7785"/>
    <x v="51"/>
    <s v="Lake Nicole"/>
    <s v="P1887"/>
    <x v="0"/>
    <x v="4"/>
    <s v="Backpack"/>
    <n v="1"/>
    <n v="192.07"/>
    <n v="0.13"/>
    <n v="10.24"/>
    <x v="176"/>
    <x v="111"/>
    <s v="COD"/>
    <x v="3"/>
    <n v="1"/>
    <s v="No"/>
    <s v="Kolkata"/>
    <x v="200"/>
  </r>
  <r>
    <s v="POST00201"/>
    <s v="SHIP288403"/>
    <x v="201"/>
    <x v="1"/>
    <x v="13"/>
    <s v="justin08@hotmail.com"/>
    <s v="(458)254-6995x45355"/>
    <x v="138"/>
    <s v="New Marcshire"/>
    <s v="P2612"/>
    <x v="5"/>
    <x v="3"/>
    <s v="Backpack"/>
    <n v="1"/>
    <n v="470.21"/>
    <n v="0.42"/>
    <n v="29.79"/>
    <x v="119"/>
    <x v="172"/>
    <s v="Credit Card"/>
    <x v="2"/>
    <n v="3"/>
    <s v="No"/>
    <s v="Mumbai"/>
    <x v="201"/>
  </r>
  <r>
    <s v="POST00202"/>
    <s v="SHIP298224"/>
    <x v="202"/>
    <x v="0"/>
    <x v="6"/>
    <s v="kjones@gmail.com"/>
    <s v="778-394-1921"/>
    <x v="36"/>
    <s v="Zamoraville"/>
    <s v="P1993"/>
    <x v="1"/>
    <x v="0"/>
    <s v="Running Shoes"/>
    <n v="3"/>
    <n v="349.3"/>
    <n v="0.33"/>
    <n v="36.299999999999997"/>
    <x v="177"/>
    <x v="173"/>
    <s v="Net Banking"/>
    <x v="1"/>
    <n v="2"/>
    <s v="No"/>
    <s v="Bangalore"/>
    <x v="202"/>
  </r>
  <r>
    <s v="POST00203"/>
    <s v="SHIP231023"/>
    <x v="203"/>
    <x v="0"/>
    <x v="12"/>
    <s v="benjamin59@pearson-bauer.org"/>
    <s v="387-987-1426"/>
    <x v="127"/>
    <s v="Lake Heatherfurt"/>
    <s v="P7596"/>
    <x v="2"/>
    <x v="4"/>
    <s v="Smart TV"/>
    <n v="4"/>
    <n v="446.33"/>
    <n v="0.22"/>
    <n v="23.2"/>
    <x v="55"/>
    <x v="174"/>
    <s v="Credit Card"/>
    <x v="2"/>
    <n v="2"/>
    <s v="No"/>
    <s v="Bangalore"/>
    <x v="203"/>
  </r>
  <r>
    <s v="POST00204"/>
    <s v="SHIP239665"/>
    <x v="204"/>
    <x v="1"/>
    <x v="47"/>
    <s v="victoriarobinson@yahoo.com"/>
    <s v="114-559-1318"/>
    <x v="69"/>
    <s v="South Dillontown"/>
    <s v="P6559"/>
    <x v="4"/>
    <x v="2"/>
    <s v="Smartphone"/>
    <n v="4"/>
    <n v="466.22"/>
    <n v="0.09"/>
    <n v="37.92"/>
    <x v="127"/>
    <x v="175"/>
    <s v="Net Banking"/>
    <x v="2"/>
    <n v="5"/>
    <s v="No"/>
    <s v="Bangalore"/>
    <x v="204"/>
  </r>
  <r>
    <s v="POST00205"/>
    <s v="SHIP136706"/>
    <x v="205"/>
    <x v="1"/>
    <x v="49"/>
    <s v="gblack@schultz.biz"/>
    <n v="-4479"/>
    <x v="58"/>
    <s v="South Annette"/>
    <s v="P2790"/>
    <x v="6"/>
    <x v="0"/>
    <s v="DSLR"/>
    <n v="4"/>
    <n v="148.68"/>
    <n v="0"/>
    <n v="12.35"/>
    <x v="46"/>
    <x v="176"/>
    <s v="Debit Card"/>
    <x v="0"/>
    <n v="1"/>
    <s v="No"/>
    <s v="Bangalore"/>
    <x v="205"/>
  </r>
  <r>
    <s v="POST00206"/>
    <s v="SHIP485345"/>
    <x v="206"/>
    <x v="1"/>
    <x v="41"/>
    <s v="ujohnson@yahoo.com"/>
    <s v="+1-074-811-2273x1001"/>
    <x v="64"/>
    <s v="Lake Shawn"/>
    <s v="P5073"/>
    <x v="3"/>
    <x v="1"/>
    <s v="Backpack"/>
    <n v="4"/>
    <n v="189.38"/>
    <n v="0.16"/>
    <n v="10.49"/>
    <x v="178"/>
    <x v="177"/>
    <s v="Net Banking"/>
    <x v="2"/>
    <n v="5"/>
    <s v="No"/>
    <s v="Chennai"/>
    <x v="206"/>
  </r>
  <r>
    <s v="POST00207"/>
    <s v="SHIP125024"/>
    <x v="207"/>
    <x v="1"/>
    <x v="15"/>
    <s v="joseph62@phillips.com"/>
    <n v="5680735594"/>
    <x v="139"/>
    <s v="South Patricia"/>
    <s v="P4139"/>
    <x v="0"/>
    <x v="5"/>
    <s v="Earbuds"/>
    <n v="2"/>
    <n v="849.68"/>
    <n v="0.03"/>
    <n v="42.78"/>
    <x v="179"/>
    <x v="178"/>
    <s v="PayPal"/>
    <x v="2"/>
    <n v="4"/>
    <s v="No"/>
    <s v="Delhi"/>
    <x v="207"/>
  </r>
  <r>
    <s v="POST00208"/>
    <s v="SHIP791953"/>
    <x v="208"/>
    <x v="1"/>
    <x v="6"/>
    <s v="bryan67@hotmail.com"/>
    <s v="+1-000-595-4614x609"/>
    <x v="140"/>
    <s v="Lauramouth"/>
    <s v="P4116"/>
    <x v="2"/>
    <x v="0"/>
    <s v="Running Shoes"/>
    <n v="4"/>
    <n v="171.09"/>
    <n v="0.24"/>
    <n v="20.260000000000002"/>
    <x v="131"/>
    <x v="179"/>
    <s v="Debit Card"/>
    <x v="2"/>
    <n v="4"/>
    <s v="No"/>
    <s v="Bangalore"/>
    <x v="208"/>
  </r>
  <r>
    <s v="POST00209"/>
    <s v="SHIP276544"/>
    <x v="209"/>
    <x v="0"/>
    <x v="29"/>
    <s v="kayla03@mcgrath.com"/>
    <n v="9494437754"/>
    <x v="141"/>
    <s v="Michaeltown"/>
    <s v="P9786"/>
    <x v="1"/>
    <x v="4"/>
    <s v="Earbuds"/>
    <n v="2"/>
    <n v="669.26"/>
    <n v="0.41"/>
    <n v="24.45"/>
    <x v="180"/>
    <x v="180"/>
    <s v="Debit Card"/>
    <x v="1"/>
    <n v="3"/>
    <s v="Yes"/>
    <s v="Delhi"/>
    <x v="209"/>
  </r>
  <r>
    <s v="POST00210"/>
    <s v="SHIP764410"/>
    <x v="210"/>
    <x v="0"/>
    <x v="44"/>
    <s v="charlottewalker@gmail.com"/>
    <s v="(580)099-7668"/>
    <x v="2"/>
    <s v="Chapmanstad"/>
    <s v="P8350"/>
    <x v="5"/>
    <x v="0"/>
    <s v="Backpack"/>
    <n v="1"/>
    <n v="424.34"/>
    <n v="0.14000000000000001"/>
    <n v="47.64"/>
    <x v="107"/>
    <x v="181"/>
    <s v="PayPal"/>
    <x v="0"/>
    <n v="4"/>
    <s v="No"/>
    <s v="Delhi"/>
    <x v="210"/>
  </r>
  <r>
    <s v="POST00211"/>
    <s v="SHIP604298"/>
    <x v="211"/>
    <x v="0"/>
    <x v="5"/>
    <s v="griffinalex@stephens.com"/>
    <n v="9052036904"/>
    <x v="125"/>
    <s v="Ericside"/>
    <s v="P3296"/>
    <x v="6"/>
    <x v="4"/>
    <s v="Running Shoes"/>
    <n v="2"/>
    <n v="968.55"/>
    <n v="0.42"/>
    <n v="24.09"/>
    <x v="181"/>
    <x v="182"/>
    <s v="Credit Card"/>
    <x v="2"/>
    <n v="3"/>
    <s v="No"/>
    <s v="Mumbai"/>
    <x v="211"/>
  </r>
  <r>
    <s v="POST00212"/>
    <s v="SHIP117056"/>
    <x v="212"/>
    <x v="0"/>
    <x v="31"/>
    <s v="brianstewart@hotmail.com"/>
    <s v="(074)433-9601x74244"/>
    <x v="142"/>
    <s v="Port David"/>
    <s v="P7912"/>
    <x v="1"/>
    <x v="3"/>
    <s v="Earbuds"/>
    <n v="4"/>
    <n v="75.44"/>
    <n v="0.35"/>
    <n v="5.16"/>
    <x v="182"/>
    <x v="183"/>
    <s v="Debit Card"/>
    <x v="2"/>
    <n v="5"/>
    <s v="No"/>
    <s v="Bangalore"/>
    <x v="212"/>
  </r>
  <r>
    <s v="POST00213"/>
    <s v="SHIP974167"/>
    <x v="213"/>
    <x v="0"/>
    <x v="7"/>
    <s v="jeremiahperez@smith-joyce.com"/>
    <s v="001-424-441-6731x37673"/>
    <x v="19"/>
    <s v="Danielburgh"/>
    <s v="P4006"/>
    <x v="3"/>
    <x v="1"/>
    <s v="Smart TV"/>
    <n v="2"/>
    <n v="832.08"/>
    <n v="0.06"/>
    <n v="47.21"/>
    <x v="183"/>
    <x v="184"/>
    <s v="Credit Card"/>
    <x v="0"/>
    <n v="2"/>
    <s v="No"/>
    <s v="Chennai"/>
    <x v="213"/>
  </r>
  <r>
    <s v="POST00214"/>
    <s v="SHIP428933"/>
    <x v="214"/>
    <x v="0"/>
    <x v="47"/>
    <s v="robertblevins@ochoa.net"/>
    <s v="706-701-7211x83545"/>
    <x v="143"/>
    <s v="Port Alexandra"/>
    <s v="P5563"/>
    <x v="5"/>
    <x v="3"/>
    <s v="Backpack"/>
    <n v="4"/>
    <n v="496.53"/>
    <n v="0.32"/>
    <n v="5.64"/>
    <x v="184"/>
    <x v="107"/>
    <s v="COD"/>
    <x v="3"/>
    <n v="2"/>
    <s v="No"/>
    <s v="Mumbai"/>
    <x v="214"/>
  </r>
  <r>
    <s v="POST00215"/>
    <s v="SHIP928401"/>
    <x v="215"/>
    <x v="1"/>
    <x v="24"/>
    <s v="smithgeorge@hotmail.com"/>
    <s v="(535)179-3445x0675"/>
    <x v="144"/>
    <s v="West Danielle"/>
    <s v="P8579"/>
    <x v="4"/>
    <x v="5"/>
    <s v="Backpack"/>
    <n v="2"/>
    <n v="15.3"/>
    <n v="0.08"/>
    <n v="34.799999999999997"/>
    <x v="158"/>
    <x v="51"/>
    <s v="Net Banking"/>
    <x v="2"/>
    <n v="1"/>
    <s v="No"/>
    <s v="Mumbai"/>
    <x v="215"/>
  </r>
  <r>
    <s v="POST00216"/>
    <s v="SHIP715079"/>
    <x v="216"/>
    <x v="1"/>
    <x v="27"/>
    <s v="john96@yahoo.com"/>
    <s v="693-564-8370x45126"/>
    <x v="57"/>
    <s v="Derekburgh"/>
    <s v="P5092"/>
    <x v="5"/>
    <x v="5"/>
    <s v="DSLR"/>
    <n v="3"/>
    <n v="271.02"/>
    <n v="0.33"/>
    <n v="19.53"/>
    <x v="185"/>
    <x v="185"/>
    <s v="Net Banking"/>
    <x v="1"/>
    <n v="4"/>
    <s v="No"/>
    <s v="Delhi"/>
    <x v="216"/>
  </r>
  <r>
    <s v="POST00217"/>
    <s v="SHIP255439"/>
    <x v="217"/>
    <x v="0"/>
    <x v="43"/>
    <s v="powersbrandi@morrison.net"/>
    <s v="677-903-4340x25803"/>
    <x v="111"/>
    <s v="North Beth"/>
    <s v="P2235"/>
    <x v="3"/>
    <x v="4"/>
    <s v="Running Shoes"/>
    <n v="4"/>
    <n v="413.62"/>
    <n v="7.0000000000000007E-2"/>
    <n v="26.17"/>
    <x v="186"/>
    <x v="186"/>
    <s v="PayPal"/>
    <x v="1"/>
    <n v="1"/>
    <s v="No"/>
    <s v="Kolkata"/>
    <x v="217"/>
  </r>
  <r>
    <s v="POST00218"/>
    <s v="SHIP475917"/>
    <x v="218"/>
    <x v="1"/>
    <x v="25"/>
    <s v="swalters@smith.com"/>
    <s v="+1-207-123-8580x38014"/>
    <x v="116"/>
    <s v="Rodriguezstad"/>
    <s v="P8260"/>
    <x v="4"/>
    <x v="1"/>
    <s v="Running Shoes"/>
    <n v="2"/>
    <n v="321.05"/>
    <n v="0.2"/>
    <n v="29.63"/>
    <x v="115"/>
    <x v="93"/>
    <s v="PayPal"/>
    <x v="3"/>
    <n v="1"/>
    <s v="No"/>
    <s v="Chennai"/>
    <x v="218"/>
  </r>
  <r>
    <s v="POST00219"/>
    <s v="SHIP328338"/>
    <x v="219"/>
    <x v="0"/>
    <x v="24"/>
    <s v="ashleyross@collins-kelly.com"/>
    <s v="001-205-543-3963x263"/>
    <x v="44"/>
    <s v="New Stephanie"/>
    <s v="P2604"/>
    <x v="5"/>
    <x v="3"/>
    <s v="Smart TV"/>
    <n v="4"/>
    <n v="368.82"/>
    <n v="0.28000000000000003"/>
    <n v="23.38"/>
    <x v="187"/>
    <x v="174"/>
    <s v="Net Banking"/>
    <x v="2"/>
    <n v="2"/>
    <s v="No"/>
    <s v="Bangalore"/>
    <x v="219"/>
  </r>
  <r>
    <s v="POST00220"/>
    <s v="SHIP837154"/>
    <x v="220"/>
    <x v="0"/>
    <x v="19"/>
    <s v="phillip01@miller-hunt.net"/>
    <s v="(510)893-7947x96644"/>
    <x v="145"/>
    <s v="Lake Lori"/>
    <s v="P1828"/>
    <x v="7"/>
    <x v="1"/>
    <s v="Backpack"/>
    <n v="1"/>
    <n v="917.51"/>
    <n v="0.03"/>
    <n v="39.85"/>
    <x v="188"/>
    <x v="187"/>
    <s v="COD"/>
    <x v="0"/>
    <n v="4"/>
    <s v="No"/>
    <s v="Bangalore"/>
    <x v="220"/>
  </r>
  <r>
    <s v="POST00221"/>
    <s v="SHIP410750"/>
    <x v="221"/>
    <x v="0"/>
    <x v="22"/>
    <s v="lcarter@hotmail.com"/>
    <s v="483-146-1735x269"/>
    <x v="41"/>
    <s v="North Jenniferberg"/>
    <s v="P9856"/>
    <x v="4"/>
    <x v="3"/>
    <s v="DSLR"/>
    <n v="2"/>
    <n v="367.32"/>
    <n v="0.08"/>
    <n v="46.88"/>
    <x v="189"/>
    <x v="188"/>
    <s v="PayPal"/>
    <x v="3"/>
    <n v="2"/>
    <s v="No"/>
    <s v="Chennai"/>
    <x v="221"/>
  </r>
  <r>
    <s v="POST00222"/>
    <s v="SHIP389137"/>
    <x v="222"/>
    <x v="1"/>
    <x v="42"/>
    <s v="wcowan@hotmail.com"/>
    <s v="(310)351-9701x01870"/>
    <x v="74"/>
    <s v="Eddieland"/>
    <s v="P1241"/>
    <x v="4"/>
    <x v="4"/>
    <s v="Earbuds"/>
    <n v="2"/>
    <n v="424.64"/>
    <n v="0.16"/>
    <n v="8.89"/>
    <x v="190"/>
    <x v="189"/>
    <s v="COD"/>
    <x v="1"/>
    <n v="1"/>
    <s v="No"/>
    <s v="Bangalore"/>
    <x v="222"/>
  </r>
  <r>
    <s v="POST00223"/>
    <s v="SHIP580002"/>
    <x v="223"/>
    <x v="1"/>
    <x v="20"/>
    <s v="eharris@hotmail.com"/>
    <s v="077-657-7315x0761"/>
    <x v="124"/>
    <s v="Port Deannachester"/>
    <s v="P2528"/>
    <x v="6"/>
    <x v="4"/>
    <s v="Smartphone"/>
    <n v="3"/>
    <n v="763.52"/>
    <n v="0.23"/>
    <n v="41.01"/>
    <x v="191"/>
    <x v="190"/>
    <s v="PayPal"/>
    <x v="1"/>
    <n v="4"/>
    <s v="No"/>
    <s v="Kolkata"/>
    <x v="223"/>
  </r>
  <r>
    <s v="POST00224"/>
    <s v="SHIP601207"/>
    <x v="224"/>
    <x v="0"/>
    <x v="14"/>
    <s v="mwalker@yahoo.com"/>
    <s v="341-734-7300x29526"/>
    <x v="14"/>
    <s v="Torreshaven"/>
    <s v="P4872"/>
    <x v="6"/>
    <x v="4"/>
    <s v="DSLR"/>
    <n v="4"/>
    <n v="795.9"/>
    <n v="0.43"/>
    <n v="10.79"/>
    <x v="88"/>
    <x v="191"/>
    <s v="Debit Card"/>
    <x v="0"/>
    <n v="2"/>
    <s v="No"/>
    <s v="Kolkata"/>
    <x v="224"/>
  </r>
  <r>
    <s v="POST00225"/>
    <s v="SHIP522980"/>
    <x v="225"/>
    <x v="1"/>
    <x v="21"/>
    <s v="lauradavis@hotmail.com"/>
    <s v="740.346.6621x78036"/>
    <x v="38"/>
    <s v="East Andreaburgh"/>
    <s v="P3724"/>
    <x v="7"/>
    <x v="2"/>
    <s v="Earbuds"/>
    <n v="2"/>
    <n v="93.25"/>
    <n v="0.09"/>
    <n v="8.61"/>
    <x v="100"/>
    <x v="4"/>
    <s v="Credit Card"/>
    <x v="3"/>
    <n v="3"/>
    <s v="No"/>
    <s v="Bangalore"/>
    <x v="225"/>
  </r>
  <r>
    <s v="POST00226"/>
    <s v="SHIP931909"/>
    <x v="226"/>
    <x v="0"/>
    <x v="51"/>
    <s v="phillipking@johnson.com"/>
    <s v="617.285.5963x4262"/>
    <x v="31"/>
    <s v="Austinport"/>
    <s v="P7658"/>
    <x v="4"/>
    <x v="1"/>
    <s v="DSLR"/>
    <n v="3"/>
    <n v="707.03"/>
    <n v="0.17"/>
    <n v="48.01"/>
    <x v="173"/>
    <x v="192"/>
    <s v="Net Banking"/>
    <x v="0"/>
    <n v="3"/>
    <s v="No"/>
    <s v="Mumbai"/>
    <x v="226"/>
  </r>
  <r>
    <s v="POST00227"/>
    <s v="SHIP330261"/>
    <x v="227"/>
    <x v="1"/>
    <x v="41"/>
    <s v="richardjohnson@yahoo.com"/>
    <s v="(445)962-3702x018"/>
    <x v="146"/>
    <s v="Jasminestad"/>
    <s v="P8956"/>
    <x v="5"/>
    <x v="5"/>
    <s v="Earbuds"/>
    <n v="3"/>
    <n v="487.75"/>
    <n v="0.24"/>
    <n v="27.02"/>
    <x v="53"/>
    <x v="193"/>
    <s v="Credit Card"/>
    <x v="3"/>
    <n v="5"/>
    <s v="No"/>
    <s v="Bangalore"/>
    <x v="227"/>
  </r>
  <r>
    <s v="POST00228"/>
    <s v="SHIP820296"/>
    <x v="228"/>
    <x v="1"/>
    <x v="24"/>
    <s v="bbaker@yahoo.com"/>
    <s v="+1-752-666-0543x9207"/>
    <x v="43"/>
    <s v="New Sarachester"/>
    <s v="P8886"/>
    <x v="2"/>
    <x v="3"/>
    <s v="DSLR"/>
    <n v="3"/>
    <n v="142.52000000000001"/>
    <n v="0.15"/>
    <n v="11.87"/>
    <x v="192"/>
    <x v="82"/>
    <s v="Net Banking"/>
    <x v="3"/>
    <n v="5"/>
    <s v="No"/>
    <s v="Bangalore"/>
    <x v="228"/>
  </r>
  <r>
    <s v="POST00229"/>
    <s v="SHIP326567"/>
    <x v="229"/>
    <x v="0"/>
    <x v="17"/>
    <s v="browntimothy@hotmail.com"/>
    <n v="8914304925"/>
    <x v="48"/>
    <s v="Nicholasmouth"/>
    <s v="P4502"/>
    <x v="7"/>
    <x v="2"/>
    <s v="DSLR"/>
    <n v="4"/>
    <n v="272.06"/>
    <n v="0.31"/>
    <n v="30.65"/>
    <x v="193"/>
    <x v="194"/>
    <s v="PayPal"/>
    <x v="3"/>
    <n v="4"/>
    <s v="No"/>
    <s v="Chennai"/>
    <x v="229"/>
  </r>
  <r>
    <s v="POST00230"/>
    <s v="SHIP811623"/>
    <x v="230"/>
    <x v="0"/>
    <x v="10"/>
    <s v="cynthia25@dean.biz"/>
    <s v="(620)020-4158"/>
    <x v="42"/>
    <s v="South Ronaldtown"/>
    <s v="P7570"/>
    <x v="5"/>
    <x v="5"/>
    <s v="Backpack"/>
    <n v="4"/>
    <n v="54.59"/>
    <n v="0.13"/>
    <n v="16.850000000000001"/>
    <x v="194"/>
    <x v="83"/>
    <s v="Credit Card"/>
    <x v="2"/>
    <n v="5"/>
    <s v="Yes"/>
    <s v="Kolkata"/>
    <x v="230"/>
  </r>
  <r>
    <s v="POST00231"/>
    <s v="SHIP910008"/>
    <x v="231"/>
    <x v="0"/>
    <x v="16"/>
    <s v="wadecatherine@hotmail.com"/>
    <s v="941-136-6220x70155"/>
    <x v="28"/>
    <s v="North Teresafurt"/>
    <s v="P1960"/>
    <x v="2"/>
    <x v="3"/>
    <s v="DSLR"/>
    <n v="2"/>
    <n v="366.63"/>
    <n v="0.39"/>
    <n v="25.89"/>
    <x v="195"/>
    <x v="195"/>
    <s v="COD"/>
    <x v="1"/>
    <n v="4"/>
    <s v="No"/>
    <s v="Mumbai"/>
    <x v="231"/>
  </r>
  <r>
    <s v="POST00232"/>
    <s v="SHIP518761"/>
    <x v="232"/>
    <x v="0"/>
    <x v="24"/>
    <s v="lisashah@pratt-delgado.com"/>
    <s v="(787)216-4682"/>
    <x v="147"/>
    <s v="Grantborough"/>
    <s v="P3697"/>
    <x v="5"/>
    <x v="2"/>
    <s v="Earbuds"/>
    <n v="4"/>
    <n v="262.85000000000002"/>
    <n v="0.25"/>
    <n v="33.11"/>
    <x v="196"/>
    <x v="196"/>
    <s v="PayPal"/>
    <x v="1"/>
    <n v="1"/>
    <s v="No"/>
    <s v="Chennai"/>
    <x v="232"/>
  </r>
  <r>
    <s v="POST00233"/>
    <s v="SHIP107527"/>
    <x v="233"/>
    <x v="1"/>
    <x v="51"/>
    <s v="marshallmichael@medina-rose.org"/>
    <s v="084-061-6624"/>
    <x v="94"/>
    <s v="New Karen"/>
    <s v="P7209"/>
    <x v="1"/>
    <x v="5"/>
    <s v="Earbuds"/>
    <n v="4"/>
    <n v="388.28"/>
    <n v="0.04"/>
    <n v="44.12"/>
    <x v="197"/>
    <x v="197"/>
    <s v="Debit Card"/>
    <x v="1"/>
    <n v="3"/>
    <s v="No"/>
    <s v="Chennai"/>
    <x v="233"/>
  </r>
  <r>
    <s v="POST00234"/>
    <s v="SHIP778105"/>
    <x v="234"/>
    <x v="0"/>
    <x v="10"/>
    <s v="maciassarah@sims-rogers.com"/>
    <s v="+1-919-552-3227x8758"/>
    <x v="10"/>
    <s v="Wilsonberg"/>
    <s v="P1035"/>
    <x v="0"/>
    <x v="5"/>
    <s v="Running Shoes"/>
    <n v="1"/>
    <n v="584.54"/>
    <n v="0.31"/>
    <n v="5.14"/>
    <x v="198"/>
    <x v="198"/>
    <s v="Credit Card"/>
    <x v="3"/>
    <n v="4"/>
    <s v="No"/>
    <s v="Mumbai"/>
    <x v="234"/>
  </r>
  <r>
    <s v="POST00235"/>
    <s v="SHIP815126"/>
    <x v="235"/>
    <x v="1"/>
    <x v="8"/>
    <s v="hbarnes@smith.com"/>
    <s v="001-475-501-6778"/>
    <x v="99"/>
    <s v="Lake Robertland"/>
    <s v="P7396"/>
    <x v="6"/>
    <x v="2"/>
    <s v="Earbuds"/>
    <n v="4"/>
    <n v="735.02"/>
    <n v="0.28000000000000003"/>
    <n v="14.64"/>
    <x v="199"/>
    <x v="199"/>
    <s v="Credit Card"/>
    <x v="3"/>
    <n v="1"/>
    <s v="Yes"/>
    <s v="Mumbai"/>
    <x v="235"/>
  </r>
  <r>
    <s v="POST00236"/>
    <s v="SHIP582046"/>
    <x v="236"/>
    <x v="0"/>
    <x v="10"/>
    <s v="gonzalezethan@gilbert-hamilton.com"/>
    <s v="001-032-416-2253x058"/>
    <x v="6"/>
    <s v="Russellberg"/>
    <s v="P5345"/>
    <x v="5"/>
    <x v="5"/>
    <s v="Running Shoes"/>
    <n v="1"/>
    <n v="609.29999999999995"/>
    <n v="0.17"/>
    <n v="9.33"/>
    <x v="200"/>
    <x v="200"/>
    <s v="Debit Card"/>
    <x v="2"/>
    <n v="3"/>
    <s v="Yes"/>
    <s v="Chennai"/>
    <x v="236"/>
  </r>
  <r>
    <s v="POST00237"/>
    <s v="SHIP950485"/>
    <x v="237"/>
    <x v="1"/>
    <x v="49"/>
    <s v="amandaallen@gmail.com"/>
    <s v="001-696-823-8379x134"/>
    <x v="148"/>
    <s v="Allisonshire"/>
    <s v="P8454"/>
    <x v="6"/>
    <x v="3"/>
    <s v="Earbuds"/>
    <n v="2"/>
    <n v="681.59"/>
    <n v="0.01"/>
    <n v="9.3699999999999992"/>
    <x v="201"/>
    <x v="201"/>
    <s v="Net Banking"/>
    <x v="1"/>
    <n v="2"/>
    <s v="Yes"/>
    <s v="Bangalore"/>
    <x v="237"/>
  </r>
  <r>
    <s v="POST00238"/>
    <s v="SHIP377487"/>
    <x v="238"/>
    <x v="0"/>
    <x v="45"/>
    <s v="aedwards@hughes.com"/>
    <s v="+1-502-916-8112x9642"/>
    <x v="109"/>
    <s v="East Tara"/>
    <s v="P5673"/>
    <x v="3"/>
    <x v="3"/>
    <s v="DSLR"/>
    <n v="3"/>
    <n v="866.98"/>
    <n v="0.1"/>
    <n v="47.56"/>
    <x v="202"/>
    <x v="202"/>
    <s v="PayPal"/>
    <x v="1"/>
    <n v="1"/>
    <s v="No"/>
    <s v="Mumbai"/>
    <x v="238"/>
  </r>
  <r>
    <s v="POST00239"/>
    <s v="SHIP738864"/>
    <x v="239"/>
    <x v="0"/>
    <x v="46"/>
    <s v="jonathan66@hotmail.com"/>
    <n v="5702311243"/>
    <x v="149"/>
    <s v="Catherineside"/>
    <s v="P7930"/>
    <x v="0"/>
    <x v="5"/>
    <s v="Earbuds"/>
    <n v="1"/>
    <n v="875.09"/>
    <n v="0.2"/>
    <n v="47.12"/>
    <x v="203"/>
    <x v="203"/>
    <s v="Debit Card"/>
    <x v="2"/>
    <n v="2"/>
    <s v="No"/>
    <s v="Delhi"/>
    <x v="239"/>
  </r>
  <r>
    <s v="POST00240"/>
    <s v="SHIP701951"/>
    <x v="240"/>
    <x v="0"/>
    <x v="40"/>
    <s v="rhonda43@gmail.com"/>
    <s v="(620)916-6692x52110"/>
    <x v="100"/>
    <s v="North Jacquelinemouth"/>
    <s v="P8973"/>
    <x v="2"/>
    <x v="0"/>
    <s v="Running Shoes"/>
    <n v="2"/>
    <n v="862.11"/>
    <n v="0.1"/>
    <n v="38.72"/>
    <x v="204"/>
    <x v="204"/>
    <s v="COD"/>
    <x v="1"/>
    <n v="5"/>
    <s v="No"/>
    <s v="Mumbai"/>
    <x v="240"/>
  </r>
  <r>
    <s v="POST00241"/>
    <s v="SHIP734436"/>
    <x v="241"/>
    <x v="1"/>
    <x v="47"/>
    <s v="stacywilliamson@hotmail.com"/>
    <s v="517.874.7999x9227"/>
    <x v="41"/>
    <s v="South Sean"/>
    <s v="P3536"/>
    <x v="7"/>
    <x v="4"/>
    <s v="Backpack"/>
    <n v="1"/>
    <n v="161.63999999999999"/>
    <n v="0.28999999999999998"/>
    <n v="33.94"/>
    <x v="101"/>
    <x v="205"/>
    <s v="PayPal"/>
    <x v="0"/>
    <n v="4"/>
    <s v="No"/>
    <s v="Chennai"/>
    <x v="241"/>
  </r>
  <r>
    <s v="POST00242"/>
    <s v="SHIP796859"/>
    <x v="242"/>
    <x v="1"/>
    <x v="34"/>
    <s v="ellisalison@jacobs.com"/>
    <s v="(549)147-6557x23469"/>
    <x v="150"/>
    <s v="Dominiquebury"/>
    <s v="P4111"/>
    <x v="3"/>
    <x v="2"/>
    <s v="Smartphone"/>
    <n v="4"/>
    <n v="258.56"/>
    <n v="0.36"/>
    <n v="43.16"/>
    <x v="60"/>
    <x v="86"/>
    <s v="Debit Card"/>
    <x v="0"/>
    <n v="3"/>
    <s v="No"/>
    <s v="Delhi"/>
    <x v="242"/>
  </r>
  <r>
    <s v="POST00243"/>
    <s v="SHIP536158"/>
    <x v="243"/>
    <x v="0"/>
    <x v="43"/>
    <s v="arnoldbrian@ellis.net"/>
    <s v="(496)517-1331x6937"/>
    <x v="74"/>
    <s v="Lake Alexandria"/>
    <s v="P5861"/>
    <x v="0"/>
    <x v="0"/>
    <s v="DSLR"/>
    <n v="2"/>
    <n v="507.3"/>
    <n v="0.43"/>
    <n v="7.63"/>
    <x v="205"/>
    <x v="206"/>
    <s v="Debit Card"/>
    <x v="2"/>
    <n v="5"/>
    <s v="No"/>
    <s v="Chennai"/>
    <x v="243"/>
  </r>
  <r>
    <s v="POST00244"/>
    <s v="SHIP641237"/>
    <x v="244"/>
    <x v="1"/>
    <x v="5"/>
    <s v="crystalburns@gmail.com"/>
    <s v="376.571.5277x590"/>
    <x v="13"/>
    <s v="North Ana"/>
    <s v="P4566"/>
    <x v="3"/>
    <x v="3"/>
    <s v="Earbuds"/>
    <n v="3"/>
    <n v="365.15"/>
    <n v="0.32"/>
    <n v="10.38"/>
    <x v="64"/>
    <x v="182"/>
    <s v="Credit Card"/>
    <x v="1"/>
    <n v="1"/>
    <s v="No"/>
    <s v="Kolkata"/>
    <x v="244"/>
  </r>
  <r>
    <s v="POST00245"/>
    <s v="SHIP383188"/>
    <x v="245"/>
    <x v="0"/>
    <x v="46"/>
    <s v="aaronlee@yahoo.com"/>
    <n v="-9970"/>
    <x v="148"/>
    <s v="West Dustinland"/>
    <s v="P1958"/>
    <x v="6"/>
    <x v="5"/>
    <s v="Running Shoes"/>
    <n v="1"/>
    <n v="140.35"/>
    <n v="0.34"/>
    <n v="19.27"/>
    <x v="86"/>
    <x v="207"/>
    <s v="Credit Card"/>
    <x v="2"/>
    <n v="5"/>
    <s v="No"/>
    <s v="Kolkata"/>
    <x v="245"/>
  </r>
  <r>
    <s v="POST00246"/>
    <s v="SHIP276909"/>
    <x v="246"/>
    <x v="1"/>
    <x v="50"/>
    <s v="robert25@hotmail.com"/>
    <s v="(606)373-5502x59218"/>
    <x v="151"/>
    <s v="Port Joel"/>
    <s v="P9883"/>
    <x v="1"/>
    <x v="1"/>
    <s v="Running Shoes"/>
    <n v="4"/>
    <n v="294.87"/>
    <n v="0.3"/>
    <n v="42.46"/>
    <x v="206"/>
    <x v="208"/>
    <s v="Credit Card"/>
    <x v="2"/>
    <n v="2"/>
    <s v="No"/>
    <s v="Bangalore"/>
    <x v="246"/>
  </r>
  <r>
    <s v="POST00247"/>
    <s v="SHIP928760"/>
    <x v="247"/>
    <x v="0"/>
    <x v="19"/>
    <s v="heatherlozano@stanley.com"/>
    <n v="-2517"/>
    <x v="54"/>
    <s v="West Stephanie"/>
    <s v="P1998"/>
    <x v="0"/>
    <x v="1"/>
    <s v="Backpack"/>
    <n v="2"/>
    <n v="975.67"/>
    <n v="0.49"/>
    <n v="26.25"/>
    <x v="92"/>
    <x v="209"/>
    <s v="PayPal"/>
    <x v="2"/>
    <n v="2"/>
    <s v="No"/>
    <s v="Mumbai"/>
    <x v="247"/>
  </r>
  <r>
    <s v="POST00248"/>
    <s v="SHIP771588"/>
    <x v="248"/>
    <x v="0"/>
    <x v="51"/>
    <s v="fhinton@gmail.com"/>
    <s v="236-520-5098"/>
    <x v="34"/>
    <s v="Millerbury"/>
    <s v="P6138"/>
    <x v="3"/>
    <x v="4"/>
    <s v="Earbuds"/>
    <n v="4"/>
    <n v="353.46"/>
    <n v="0.13"/>
    <n v="27.66"/>
    <x v="207"/>
    <x v="210"/>
    <s v="Net Banking"/>
    <x v="1"/>
    <n v="4"/>
    <s v="No"/>
    <s v="Chennai"/>
    <x v="248"/>
  </r>
  <r>
    <s v="POST00249"/>
    <s v="SHIP940062"/>
    <x v="249"/>
    <x v="1"/>
    <x v="29"/>
    <s v="wsummers@hotmail.com"/>
    <s v="001-624-904-4416x9386"/>
    <x v="107"/>
    <s v="Christinaport"/>
    <s v="P1936"/>
    <x v="2"/>
    <x v="0"/>
    <s v="Backpack"/>
    <n v="2"/>
    <n v="424.72"/>
    <n v="0.13"/>
    <n v="15.32"/>
    <x v="208"/>
    <x v="185"/>
    <s v="PayPal"/>
    <x v="2"/>
    <n v="5"/>
    <s v="No"/>
    <s v="Delhi"/>
    <x v="249"/>
  </r>
  <r>
    <s v="POST00250"/>
    <s v="SHIP531287"/>
    <x v="250"/>
    <x v="1"/>
    <x v="13"/>
    <s v="floresstephanie@yahoo.com"/>
    <s v="959.616.5224x59473"/>
    <x v="82"/>
    <s v="Andersonland"/>
    <s v="P1821"/>
    <x v="0"/>
    <x v="0"/>
    <s v="Smartphone"/>
    <n v="1"/>
    <n v="16.34"/>
    <n v="0.06"/>
    <n v="34.18"/>
    <x v="209"/>
    <x v="154"/>
    <s v="Credit Card"/>
    <x v="1"/>
    <n v="3"/>
    <s v="No"/>
    <s v="Mumbai"/>
    <x v="250"/>
  </r>
  <r>
    <s v="POST00251"/>
    <s v="SHIP951187"/>
    <x v="251"/>
    <x v="1"/>
    <x v="32"/>
    <s v="scottmurray@gmail.com"/>
    <s v="208.466.2590x4672"/>
    <x v="152"/>
    <s v="Davidport"/>
    <s v="P8811"/>
    <x v="0"/>
    <x v="0"/>
    <s v="Earbuds"/>
    <n v="2"/>
    <n v="722.22"/>
    <n v="0.24"/>
    <n v="44.95"/>
    <x v="210"/>
    <x v="211"/>
    <s v="Credit Card"/>
    <x v="0"/>
    <n v="2"/>
    <s v="No"/>
    <s v="Bangalore"/>
    <x v="251"/>
  </r>
  <r>
    <s v="POST00252"/>
    <s v="SHIP840080"/>
    <x v="252"/>
    <x v="0"/>
    <x v="4"/>
    <s v="danielmcneil@hotmail.com"/>
    <s v="286.918.6920x948"/>
    <x v="68"/>
    <s v="Cochranland"/>
    <s v="P9238"/>
    <x v="3"/>
    <x v="3"/>
    <s v="Smart TV"/>
    <n v="1"/>
    <n v="419.41"/>
    <n v="0.05"/>
    <n v="19.829999999999998"/>
    <x v="22"/>
    <x v="22"/>
    <s v="PayPal"/>
    <x v="2"/>
    <n v="1"/>
    <s v="No"/>
    <s v="Chennai"/>
    <x v="252"/>
  </r>
  <r>
    <s v="POST00253"/>
    <s v="SHIP500460"/>
    <x v="253"/>
    <x v="1"/>
    <x v="9"/>
    <s v="jhorne@gmail.com"/>
    <s v="001-866-168-3771"/>
    <x v="22"/>
    <s v="Sherifort"/>
    <s v="P9701"/>
    <x v="1"/>
    <x v="4"/>
    <s v="Smart TV"/>
    <n v="2"/>
    <n v="112.11"/>
    <n v="0.14000000000000001"/>
    <n v="32.86"/>
    <x v="137"/>
    <x v="194"/>
    <s v="Debit Card"/>
    <x v="2"/>
    <n v="5"/>
    <s v="No"/>
    <s v="Chennai"/>
    <x v="253"/>
  </r>
  <r>
    <s v="POST00254"/>
    <s v="SHIP580194"/>
    <x v="254"/>
    <x v="1"/>
    <x v="43"/>
    <s v="grayjustin@yahoo.com"/>
    <s v="920-671-7565"/>
    <x v="151"/>
    <s v="Walkerville"/>
    <s v="P3579"/>
    <x v="7"/>
    <x v="4"/>
    <s v="Earbuds"/>
    <n v="4"/>
    <n v="968.87"/>
    <n v="0.24"/>
    <n v="19.940000000000001"/>
    <x v="167"/>
    <x v="212"/>
    <s v="Debit Card"/>
    <x v="1"/>
    <n v="3"/>
    <s v="No"/>
    <s v="Kolkata"/>
    <x v="254"/>
  </r>
  <r>
    <s v="POST00255"/>
    <s v="SHIP948230"/>
    <x v="255"/>
    <x v="1"/>
    <x v="33"/>
    <s v="jenkinsmisty@reeves.net"/>
    <s v="+1-261-567-1597x827"/>
    <x v="116"/>
    <s v="Holmesfort"/>
    <s v="P1931"/>
    <x v="4"/>
    <x v="3"/>
    <s v="Smart TV"/>
    <n v="4"/>
    <n v="779.66"/>
    <n v="0.48"/>
    <n v="40.67"/>
    <x v="118"/>
    <x v="213"/>
    <s v="Credit Card"/>
    <x v="0"/>
    <n v="3"/>
    <s v="No"/>
    <s v="Bangalore"/>
    <x v="255"/>
  </r>
  <r>
    <s v="POST00256"/>
    <s v="SHIP876317"/>
    <x v="256"/>
    <x v="1"/>
    <x v="42"/>
    <s v="kaylalane@tapia.biz"/>
    <n v="7456647579"/>
    <x v="125"/>
    <s v="Maryland"/>
    <s v="P9320"/>
    <x v="4"/>
    <x v="4"/>
    <s v="Smartphone"/>
    <n v="1"/>
    <n v="728.89"/>
    <n v="0.48"/>
    <n v="26.37"/>
    <x v="165"/>
    <x v="214"/>
    <s v="Credit Card"/>
    <x v="1"/>
    <n v="3"/>
    <s v="No"/>
    <s v="Chennai"/>
    <x v="256"/>
  </r>
  <r>
    <s v="POST00257"/>
    <s v="SHIP741491"/>
    <x v="257"/>
    <x v="1"/>
    <x v="33"/>
    <s v="mfoley@gmail.com"/>
    <s v="248.516.2670x0373"/>
    <x v="45"/>
    <s v="Singhmouth"/>
    <s v="P2312"/>
    <x v="4"/>
    <x v="5"/>
    <s v="DSLR"/>
    <n v="3"/>
    <n v="958.29"/>
    <n v="0.37"/>
    <n v="20.28"/>
    <x v="211"/>
    <x v="215"/>
    <s v="Net Banking"/>
    <x v="3"/>
    <n v="3"/>
    <s v="No"/>
    <s v="Kolkata"/>
    <x v="257"/>
  </r>
  <r>
    <s v="POST00258"/>
    <s v="SHIP951811"/>
    <x v="258"/>
    <x v="0"/>
    <x v="8"/>
    <s v="tinariggs@johnson.biz"/>
    <s v="935-204-0225x100"/>
    <x v="142"/>
    <s v="North Tiffanychester"/>
    <s v="P4044"/>
    <x v="4"/>
    <x v="3"/>
    <s v="Smart TV"/>
    <n v="1"/>
    <n v="413.41"/>
    <n v="0.19"/>
    <n v="23.9"/>
    <x v="21"/>
    <x v="216"/>
    <s v="Debit Card"/>
    <x v="1"/>
    <n v="2"/>
    <s v="No"/>
    <s v="Kolkata"/>
    <x v="258"/>
  </r>
  <r>
    <s v="POST00259"/>
    <s v="SHIP340743"/>
    <x v="259"/>
    <x v="0"/>
    <x v="15"/>
    <s v="daviseric@gmail.com"/>
    <s v="855-236-9657x11893"/>
    <x v="153"/>
    <s v="Taylorview"/>
    <s v="P2122"/>
    <x v="5"/>
    <x v="5"/>
    <s v="Smart TV"/>
    <n v="4"/>
    <n v="721.35"/>
    <n v="0.43"/>
    <n v="9.11"/>
    <x v="212"/>
    <x v="50"/>
    <s v="Net Banking"/>
    <x v="0"/>
    <n v="4"/>
    <s v="No"/>
    <s v="Delhi"/>
    <x v="259"/>
  </r>
  <r>
    <s v="POST00260"/>
    <s v="SHIP626385"/>
    <x v="260"/>
    <x v="1"/>
    <x v="15"/>
    <s v="moorejay@hall.org"/>
    <s v="931-010-5968x02076"/>
    <x v="62"/>
    <s v="Barrychester"/>
    <s v="P2113"/>
    <x v="2"/>
    <x v="5"/>
    <s v="Earbuds"/>
    <n v="2"/>
    <n v="214.15"/>
    <n v="0.44"/>
    <n v="43.98"/>
    <x v="213"/>
    <x v="217"/>
    <s v="Credit Card"/>
    <x v="0"/>
    <n v="5"/>
    <s v="No"/>
    <s v="Bangalore"/>
    <x v="260"/>
  </r>
  <r>
    <s v="POST00261"/>
    <s v="SHIP425382"/>
    <x v="261"/>
    <x v="0"/>
    <x v="41"/>
    <s v="tammygilmore@hotmail.com"/>
    <s v="001-151-335-3830x76723"/>
    <x v="154"/>
    <s v="Trevorburgh"/>
    <s v="P4853"/>
    <x v="2"/>
    <x v="0"/>
    <s v="Running Shoes"/>
    <n v="3"/>
    <n v="700.15"/>
    <n v="0.46"/>
    <n v="48.11"/>
    <x v="35"/>
    <x v="218"/>
    <s v="Credit Card"/>
    <x v="2"/>
    <n v="2"/>
    <s v="No"/>
    <s v="Bangalore"/>
    <x v="261"/>
  </r>
  <r>
    <s v="POST00262"/>
    <s v="SHIP339542"/>
    <x v="262"/>
    <x v="1"/>
    <x v="12"/>
    <s v="susan96@hotmail.com"/>
    <s v="006.481.7822x270"/>
    <x v="62"/>
    <s v="Graystad"/>
    <s v="P7615"/>
    <x v="4"/>
    <x v="1"/>
    <s v="Running Shoes"/>
    <n v="4"/>
    <n v="23.94"/>
    <n v="0.32"/>
    <n v="26.48"/>
    <x v="134"/>
    <x v="219"/>
    <s v="Net Banking"/>
    <x v="1"/>
    <n v="4"/>
    <s v="No"/>
    <s v="Chennai"/>
    <x v="262"/>
  </r>
  <r>
    <s v="POST00263"/>
    <s v="SHIP351552"/>
    <x v="263"/>
    <x v="1"/>
    <x v="51"/>
    <s v="andrewelliott@hotmail.com"/>
    <s v="390-107-4121x21181"/>
    <x v="155"/>
    <s v="West Manuelborough"/>
    <s v="P2964"/>
    <x v="3"/>
    <x v="0"/>
    <s v="DSLR"/>
    <n v="3"/>
    <n v="135.04"/>
    <n v="0.1"/>
    <n v="14.96"/>
    <x v="214"/>
    <x v="191"/>
    <s v="Net Banking"/>
    <x v="1"/>
    <n v="3"/>
    <s v="No"/>
    <s v="Delhi"/>
    <x v="263"/>
  </r>
  <r>
    <s v="POST00264"/>
    <s v="SHIP625045"/>
    <x v="264"/>
    <x v="0"/>
    <x v="20"/>
    <s v="ibaxter@kim.info"/>
    <s v="556.352.9335"/>
    <x v="28"/>
    <s v="Edwardstad"/>
    <s v="P5033"/>
    <x v="1"/>
    <x v="3"/>
    <s v="Earbuds"/>
    <n v="1"/>
    <n v="431.01"/>
    <n v="0.05"/>
    <n v="34.909999999999997"/>
    <x v="215"/>
    <x v="97"/>
    <s v="Credit Card"/>
    <x v="3"/>
    <n v="1"/>
    <s v="Yes"/>
    <s v="Mumbai"/>
    <x v="264"/>
  </r>
  <r>
    <s v="POST00265"/>
    <s v="SHIP650662"/>
    <x v="265"/>
    <x v="0"/>
    <x v="44"/>
    <s v="stephaniemeyers@yahoo.com"/>
    <s v="632.169.9684x0503"/>
    <x v="67"/>
    <s v="Manuelborough"/>
    <s v="P1651"/>
    <x v="6"/>
    <x v="2"/>
    <s v="Backpack"/>
    <n v="4"/>
    <n v="21.97"/>
    <n v="0.46"/>
    <n v="25.36"/>
    <x v="216"/>
    <x v="128"/>
    <s v="COD"/>
    <x v="0"/>
    <n v="3"/>
    <s v="No"/>
    <s v="Chennai"/>
    <x v="265"/>
  </r>
  <r>
    <s v="POST00266"/>
    <s v="SHIP110371"/>
    <x v="266"/>
    <x v="0"/>
    <x v="45"/>
    <s v="jasmine48@gmail.com"/>
    <s v="356-167-1229"/>
    <x v="156"/>
    <s v="South Jenna"/>
    <s v="P2343"/>
    <x v="6"/>
    <x v="3"/>
    <s v="Smartphone"/>
    <n v="1"/>
    <n v="467.35"/>
    <n v="0.03"/>
    <n v="16.350000000000001"/>
    <x v="217"/>
    <x v="220"/>
    <s v="Credit Card"/>
    <x v="1"/>
    <n v="4"/>
    <s v="Yes"/>
    <s v="Kolkata"/>
    <x v="266"/>
  </r>
  <r>
    <s v="POST00267"/>
    <s v="SHIP481638"/>
    <x v="267"/>
    <x v="0"/>
    <x v="38"/>
    <s v="keithbranch@gmail.com"/>
    <s v="927.529.7957x4744"/>
    <x v="48"/>
    <s v="Kington"/>
    <s v="P7868"/>
    <x v="4"/>
    <x v="1"/>
    <s v="Smart TV"/>
    <n v="4"/>
    <n v="527.55999999999995"/>
    <n v="0.15"/>
    <n v="6.73"/>
    <x v="218"/>
    <x v="221"/>
    <s v="Debit Card"/>
    <x v="3"/>
    <n v="4"/>
    <s v="No"/>
    <s v="Mumbai"/>
    <x v="267"/>
  </r>
  <r>
    <s v="POST00268"/>
    <s v="SHIP439222"/>
    <x v="268"/>
    <x v="0"/>
    <x v="23"/>
    <s v="lopezmark@yahoo.com"/>
    <s v="430-768-0858"/>
    <x v="157"/>
    <s v="Schultzbury"/>
    <s v="P9565"/>
    <x v="7"/>
    <x v="3"/>
    <s v="Earbuds"/>
    <n v="4"/>
    <n v="625.39"/>
    <n v="0.24"/>
    <n v="45.04"/>
    <x v="219"/>
    <x v="222"/>
    <s v="Credit Card"/>
    <x v="1"/>
    <n v="1"/>
    <s v="No"/>
    <s v="Mumbai"/>
    <x v="268"/>
  </r>
  <r>
    <s v="POST00269"/>
    <s v="SHIP623587"/>
    <x v="269"/>
    <x v="0"/>
    <x v="47"/>
    <s v="mooreleah@baker.org"/>
    <s v="(167)483-7478"/>
    <x v="158"/>
    <s v="Morenoton"/>
    <s v="P6183"/>
    <x v="5"/>
    <x v="1"/>
    <s v="Earbuds"/>
    <n v="1"/>
    <n v="109.38"/>
    <n v="0.01"/>
    <n v="40.85"/>
    <x v="220"/>
    <x v="223"/>
    <s v="PayPal"/>
    <x v="0"/>
    <n v="2"/>
    <s v="No"/>
    <s v="Chennai"/>
    <x v="269"/>
  </r>
  <r>
    <s v="POST00270"/>
    <s v="SHIP402725"/>
    <x v="270"/>
    <x v="0"/>
    <x v="50"/>
    <s v="emiller@garcia.com"/>
    <s v="527.308.7061x61345"/>
    <x v="123"/>
    <s v="Craigberg"/>
    <s v="P5272"/>
    <x v="7"/>
    <x v="2"/>
    <s v="Smartphone"/>
    <n v="4"/>
    <n v="189.2"/>
    <n v="0.45"/>
    <n v="42.31"/>
    <x v="221"/>
    <x v="224"/>
    <s v="Credit Card"/>
    <x v="2"/>
    <n v="1"/>
    <s v="No"/>
    <s v="Delhi"/>
    <x v="270"/>
  </r>
  <r>
    <s v="POST00271"/>
    <s v="SHIP962425"/>
    <x v="271"/>
    <x v="1"/>
    <x v="13"/>
    <s v="bmartinez@scott.com"/>
    <s v="424.060.6316x5282"/>
    <x v="29"/>
    <s v="Sanchezfort"/>
    <s v="P4346"/>
    <x v="5"/>
    <x v="2"/>
    <s v="Running Shoes"/>
    <n v="3"/>
    <n v="617.15"/>
    <n v="0.14000000000000001"/>
    <n v="24.79"/>
    <x v="222"/>
    <x v="160"/>
    <s v="COD"/>
    <x v="1"/>
    <n v="3"/>
    <s v="No"/>
    <s v="Bangalore"/>
    <x v="271"/>
  </r>
  <r>
    <s v="POST00272"/>
    <s v="SHIP387303"/>
    <x v="272"/>
    <x v="1"/>
    <x v="46"/>
    <s v="lhart@edwards-miller.com"/>
    <n v="5559194568"/>
    <x v="159"/>
    <s v="Vanessatown"/>
    <s v="P6147"/>
    <x v="3"/>
    <x v="4"/>
    <s v="Smartphone"/>
    <n v="3"/>
    <n v="661.61"/>
    <n v="0.01"/>
    <n v="38.9"/>
    <x v="223"/>
    <x v="225"/>
    <s v="Debit Card"/>
    <x v="0"/>
    <n v="5"/>
    <s v="No"/>
    <s v="Delhi"/>
    <x v="272"/>
  </r>
  <r>
    <s v="POST00273"/>
    <s v="SHIP452540"/>
    <x v="273"/>
    <x v="1"/>
    <x v="4"/>
    <s v="schmittlucas@martin.biz"/>
    <s v="994.660.0927"/>
    <x v="159"/>
    <s v="Lake Christinetown"/>
    <s v="P4910"/>
    <x v="1"/>
    <x v="5"/>
    <s v="Running Shoes"/>
    <n v="1"/>
    <n v="35.64"/>
    <n v="0.5"/>
    <n v="31.16"/>
    <x v="224"/>
    <x v="226"/>
    <s v="Credit Card"/>
    <x v="0"/>
    <n v="2"/>
    <s v="No"/>
    <s v="Chennai"/>
    <x v="273"/>
  </r>
  <r>
    <s v="POST00274"/>
    <s v="SHIP624822"/>
    <x v="274"/>
    <x v="0"/>
    <x v="44"/>
    <s v="ericlamb@bell-mayo.org"/>
    <s v="(816)700-5464x29976"/>
    <x v="160"/>
    <s v="Lake Joseport"/>
    <s v="P5351"/>
    <x v="6"/>
    <x v="3"/>
    <s v="Smartphone"/>
    <n v="2"/>
    <n v="544.96"/>
    <n v="0.16"/>
    <n v="21.86"/>
    <x v="225"/>
    <x v="227"/>
    <s v="Net Banking"/>
    <x v="0"/>
    <n v="5"/>
    <s v="No"/>
    <s v="Bangalore"/>
    <x v="274"/>
  </r>
  <r>
    <s v="POST00275"/>
    <s v="SHIP975941"/>
    <x v="275"/>
    <x v="1"/>
    <x v="15"/>
    <s v="stephaniedavis@hotmail.com"/>
    <s v="922-211-3443x95753"/>
    <x v="48"/>
    <s v="Riverastad"/>
    <s v="P7484"/>
    <x v="2"/>
    <x v="5"/>
    <s v="Running Shoes"/>
    <n v="3"/>
    <n v="787.13"/>
    <n v="0.44"/>
    <n v="42.92"/>
    <x v="226"/>
    <x v="228"/>
    <s v="Debit Card"/>
    <x v="3"/>
    <n v="5"/>
    <s v="No"/>
    <s v="Mumbai"/>
    <x v="275"/>
  </r>
  <r>
    <s v="POST00276"/>
    <s v="SHIP187608"/>
    <x v="276"/>
    <x v="1"/>
    <x v="47"/>
    <s v="cyoung@hotmail.com"/>
    <s v="713.089.5067"/>
    <x v="161"/>
    <s v="Richardsfurt"/>
    <s v="P3144"/>
    <x v="1"/>
    <x v="0"/>
    <s v="Smartphone"/>
    <n v="4"/>
    <n v="78.41"/>
    <n v="0.23"/>
    <n v="49.94"/>
    <x v="128"/>
    <x v="229"/>
    <s v="Debit Card"/>
    <x v="3"/>
    <n v="2"/>
    <s v="No"/>
    <s v="Kolkata"/>
    <x v="276"/>
  </r>
  <r>
    <s v="POST00277"/>
    <s v="SHIP511469"/>
    <x v="277"/>
    <x v="1"/>
    <x v="3"/>
    <s v="halljake@gmail.com"/>
    <s v="474.129.7006x31909"/>
    <x v="23"/>
    <s v="Stewartshire"/>
    <s v="P5915"/>
    <x v="6"/>
    <x v="0"/>
    <s v="Smart TV"/>
    <n v="1"/>
    <n v="419.04"/>
    <n v="0.33"/>
    <n v="45.47"/>
    <x v="20"/>
    <x v="230"/>
    <s v="COD"/>
    <x v="2"/>
    <n v="3"/>
    <s v="No"/>
    <s v="Delhi"/>
    <x v="277"/>
  </r>
  <r>
    <s v="POST00278"/>
    <s v="SHIP221954"/>
    <x v="278"/>
    <x v="1"/>
    <x v="23"/>
    <s v="williamsian@mahoney-walker.com"/>
    <s v="001-294-202-5643x432"/>
    <x v="2"/>
    <s v="Port Rebecca"/>
    <s v="P8491"/>
    <x v="1"/>
    <x v="0"/>
    <s v="Smart TV"/>
    <n v="2"/>
    <n v="333.25"/>
    <n v="0.12"/>
    <n v="39.93"/>
    <x v="227"/>
    <x v="231"/>
    <s v="Net Banking"/>
    <x v="1"/>
    <n v="4"/>
    <s v="No"/>
    <s v="Bangalore"/>
    <x v="278"/>
  </r>
  <r>
    <s v="POST00279"/>
    <s v="SHIP607145"/>
    <x v="279"/>
    <x v="0"/>
    <x v="21"/>
    <s v="morrisdaniel@yahoo.com"/>
    <s v="+1-698-783-5393x5779"/>
    <x v="1"/>
    <s v="South Francesmouth"/>
    <s v="P6180"/>
    <x v="3"/>
    <x v="4"/>
    <s v="DSLR"/>
    <n v="1"/>
    <n v="914.53"/>
    <n v="0.25"/>
    <n v="38.64"/>
    <x v="161"/>
    <x v="56"/>
    <s v="PayPal"/>
    <x v="3"/>
    <n v="3"/>
    <s v="No"/>
    <s v="Delhi"/>
    <x v="279"/>
  </r>
  <r>
    <s v="POST00280"/>
    <s v="SHIP363920"/>
    <x v="280"/>
    <x v="1"/>
    <x v="44"/>
    <s v="jamieleon@yahoo.com"/>
    <s v="001-749-151-6600x630"/>
    <x v="133"/>
    <s v="Bartlettland"/>
    <s v="P2188"/>
    <x v="6"/>
    <x v="0"/>
    <s v="Smartphone"/>
    <n v="3"/>
    <n v="193.94"/>
    <n v="0.13"/>
    <n v="34.26"/>
    <x v="228"/>
    <x v="157"/>
    <s v="Credit Card"/>
    <x v="3"/>
    <n v="4"/>
    <s v="No"/>
    <s v="Bangalore"/>
    <x v="280"/>
  </r>
  <r>
    <s v="POST00281"/>
    <s v="SHIP749728"/>
    <x v="281"/>
    <x v="1"/>
    <x v="29"/>
    <s v="erodriguez@gmail.com"/>
    <s v="809-530-0642x33563"/>
    <x v="74"/>
    <s v="West Kellyborough"/>
    <s v="P1152"/>
    <x v="0"/>
    <x v="0"/>
    <s v="Backpack"/>
    <n v="4"/>
    <n v="325.18"/>
    <n v="0.48"/>
    <n v="43.41"/>
    <x v="229"/>
    <x v="232"/>
    <s v="PayPal"/>
    <x v="3"/>
    <n v="4"/>
    <s v="No"/>
    <s v="Kolkata"/>
    <x v="281"/>
  </r>
  <r>
    <s v="POST00282"/>
    <s v="SHIP907380"/>
    <x v="282"/>
    <x v="1"/>
    <x v="6"/>
    <s v="rodriguezcarrie@hotmail.com"/>
    <s v="359.602.0084"/>
    <x v="118"/>
    <s v="Jacobview"/>
    <s v="P8508"/>
    <x v="4"/>
    <x v="3"/>
    <s v="DSLR"/>
    <n v="3"/>
    <n v="899.46"/>
    <n v="0.03"/>
    <n v="27.19"/>
    <x v="163"/>
    <x v="233"/>
    <s v="Net Banking"/>
    <x v="1"/>
    <n v="2"/>
    <s v="No"/>
    <s v="Chennai"/>
    <x v="282"/>
  </r>
  <r>
    <s v="POST00283"/>
    <s v="SHIP442096"/>
    <x v="283"/>
    <x v="1"/>
    <x v="26"/>
    <s v="qking@walker-olson.com"/>
    <s v="+1-377-520-1804x23927"/>
    <x v="162"/>
    <s v="Scotthaven"/>
    <s v="P2638"/>
    <x v="3"/>
    <x v="5"/>
    <s v="Smartphone"/>
    <n v="1"/>
    <n v="337.35"/>
    <n v="0.14000000000000001"/>
    <n v="13.18"/>
    <x v="230"/>
    <x v="234"/>
    <s v="Debit Card"/>
    <x v="2"/>
    <n v="2"/>
    <s v="Yes"/>
    <s v="Chennai"/>
    <x v="283"/>
  </r>
  <r>
    <s v="POST00284"/>
    <s v="SHIP370725"/>
    <x v="284"/>
    <x v="1"/>
    <x v="35"/>
    <s v="antoniospence@hotmail.com"/>
    <s v="(956)119-4923x050"/>
    <x v="163"/>
    <s v="Stephenburgh"/>
    <s v="P2200"/>
    <x v="0"/>
    <x v="5"/>
    <s v="Backpack"/>
    <n v="4"/>
    <n v="536.03"/>
    <n v="0.45"/>
    <n v="39.56"/>
    <x v="231"/>
    <x v="235"/>
    <s v="COD"/>
    <x v="2"/>
    <n v="1"/>
    <s v="No"/>
    <s v="Bangalore"/>
    <x v="284"/>
  </r>
  <r>
    <s v="POST00285"/>
    <s v="SHIP118601"/>
    <x v="285"/>
    <x v="0"/>
    <x v="38"/>
    <s v="dorseybrian@hotmail.com"/>
    <s v="(536)728-7027x215"/>
    <x v="124"/>
    <s v="Ryanstad"/>
    <s v="P9808"/>
    <x v="7"/>
    <x v="1"/>
    <s v="Smart TV"/>
    <n v="2"/>
    <n v="42.7"/>
    <n v="0.24"/>
    <n v="46.38"/>
    <x v="185"/>
    <x v="236"/>
    <s v="COD"/>
    <x v="2"/>
    <n v="5"/>
    <s v="No"/>
    <s v="Bangalore"/>
    <x v="285"/>
  </r>
  <r>
    <s v="POST00286"/>
    <s v="SHIP209125"/>
    <x v="286"/>
    <x v="1"/>
    <x v="3"/>
    <s v="butlercory@yahoo.com"/>
    <s v="411-267-1260x27746"/>
    <x v="19"/>
    <s v="North Sandra"/>
    <s v="P4492"/>
    <x v="1"/>
    <x v="0"/>
    <s v="Smart TV"/>
    <n v="3"/>
    <n v="985.05"/>
    <n v="0.3"/>
    <n v="20.36"/>
    <x v="232"/>
    <x v="237"/>
    <s v="Debit Card"/>
    <x v="1"/>
    <n v="5"/>
    <s v="No"/>
    <s v="Chennai"/>
    <x v="286"/>
  </r>
  <r>
    <s v="POST00287"/>
    <s v="SHIP379135"/>
    <x v="287"/>
    <x v="1"/>
    <x v="5"/>
    <s v="lisa48@richmond.com"/>
    <s v="+1-496-487-8315x6349"/>
    <x v="8"/>
    <s v="South David"/>
    <s v="P9288"/>
    <x v="3"/>
    <x v="2"/>
    <s v="Earbuds"/>
    <n v="1"/>
    <n v="826.7"/>
    <n v="0.33"/>
    <n v="40.229999999999997"/>
    <x v="233"/>
    <x v="214"/>
    <s v="COD"/>
    <x v="1"/>
    <n v="5"/>
    <s v="No"/>
    <s v="Mumbai"/>
    <x v="287"/>
  </r>
  <r>
    <s v="POST00288"/>
    <s v="SHIP337815"/>
    <x v="288"/>
    <x v="1"/>
    <x v="30"/>
    <s v="kent59@gmail.com"/>
    <s v="423-761-1743"/>
    <x v="164"/>
    <s v="South Heidi"/>
    <s v="P5345"/>
    <x v="7"/>
    <x v="1"/>
    <s v="Smart TV"/>
    <n v="4"/>
    <n v="638.05999999999995"/>
    <n v="0.04"/>
    <n v="17.32"/>
    <x v="234"/>
    <x v="238"/>
    <s v="PayPal"/>
    <x v="2"/>
    <n v="5"/>
    <s v="No"/>
    <s v="Mumbai"/>
    <x v="288"/>
  </r>
  <r>
    <s v="POST00289"/>
    <s v="SHIP744666"/>
    <x v="289"/>
    <x v="1"/>
    <x v="3"/>
    <s v="frank15@bauer-keith.com"/>
    <s v="(169)788-1434x2468"/>
    <x v="110"/>
    <s v="Tamarabury"/>
    <s v="P3170"/>
    <x v="2"/>
    <x v="1"/>
    <s v="Earbuds"/>
    <n v="1"/>
    <n v="70.150000000000006"/>
    <n v="0.01"/>
    <n v="47.42"/>
    <x v="209"/>
    <x v="24"/>
    <s v="Debit Card"/>
    <x v="0"/>
    <n v="1"/>
    <s v="No"/>
    <s v="Mumbai"/>
    <x v="289"/>
  </r>
  <r>
    <s v="POST00290"/>
    <s v="SHIP326027"/>
    <x v="290"/>
    <x v="1"/>
    <x v="16"/>
    <s v="jonesstephanie@gmail.com"/>
    <s v="001-879-342-7808"/>
    <x v="165"/>
    <s v="Lake Erinfort"/>
    <s v="P6718"/>
    <x v="3"/>
    <x v="3"/>
    <s v="Backpack"/>
    <n v="2"/>
    <n v="84.12"/>
    <n v="0.47"/>
    <n v="35.76"/>
    <x v="235"/>
    <x v="239"/>
    <s v="Credit Card"/>
    <x v="1"/>
    <n v="4"/>
    <s v="No"/>
    <s v="Kolkata"/>
    <x v="290"/>
  </r>
  <r>
    <s v="POST00291"/>
    <s v="SHIP698547"/>
    <x v="291"/>
    <x v="1"/>
    <x v="4"/>
    <s v="phillipsdavid@franklin-larson.biz"/>
    <n v="-4193"/>
    <x v="31"/>
    <s v="West Charles"/>
    <s v="P2127"/>
    <x v="3"/>
    <x v="1"/>
    <s v="Running Shoes"/>
    <n v="2"/>
    <n v="549.52"/>
    <n v="0.14000000000000001"/>
    <n v="30.62"/>
    <x v="236"/>
    <x v="62"/>
    <s v="Credit Card"/>
    <x v="1"/>
    <n v="1"/>
    <s v="Yes"/>
    <s v="Bangalore"/>
    <x v="291"/>
  </r>
  <r>
    <s v="POST00292"/>
    <s v="SHIP321079"/>
    <x v="292"/>
    <x v="0"/>
    <x v="1"/>
    <s v="tlopez@miller-miller.info"/>
    <s v="716-214-5060"/>
    <x v="166"/>
    <s v="New Jennifer"/>
    <s v="P5002"/>
    <x v="4"/>
    <x v="2"/>
    <s v="Smartphone"/>
    <n v="3"/>
    <n v="292.20999999999998"/>
    <n v="0.19"/>
    <n v="40.090000000000003"/>
    <x v="113"/>
    <x v="240"/>
    <s v="Net Banking"/>
    <x v="2"/>
    <n v="2"/>
    <s v="No"/>
    <s v="Delhi"/>
    <x v="292"/>
  </r>
  <r>
    <s v="POST00293"/>
    <s v="SHIP278019"/>
    <x v="293"/>
    <x v="1"/>
    <x v="15"/>
    <s v="lisa91@perry.org"/>
    <s v="(334)982-4275"/>
    <x v="142"/>
    <s v="South Kathleen"/>
    <s v="P7054"/>
    <x v="3"/>
    <x v="5"/>
    <s v="DSLR"/>
    <n v="2"/>
    <n v="626.55999999999995"/>
    <n v="0.34"/>
    <n v="41.6"/>
    <x v="171"/>
    <x v="2"/>
    <s v="Debit Card"/>
    <x v="2"/>
    <n v="3"/>
    <s v="No"/>
    <s v="Delhi"/>
    <x v="293"/>
  </r>
  <r>
    <s v="POST00294"/>
    <s v="SHIP381812"/>
    <x v="294"/>
    <x v="1"/>
    <x v="23"/>
    <s v="shane87@warren-kent.biz"/>
    <s v="592-924-3224x874"/>
    <x v="107"/>
    <s v="Port Amanda"/>
    <s v="P5669"/>
    <x v="3"/>
    <x v="1"/>
    <s v="Earbuds"/>
    <n v="2"/>
    <n v="602.21"/>
    <n v="0.12"/>
    <n v="45.16"/>
    <x v="139"/>
    <x v="241"/>
    <s v="PayPal"/>
    <x v="0"/>
    <n v="4"/>
    <s v="No"/>
    <s v="Bangalore"/>
    <x v="294"/>
  </r>
  <r>
    <s v="POST00295"/>
    <s v="SHIP270256"/>
    <x v="295"/>
    <x v="0"/>
    <x v="41"/>
    <s v="fmurray@daniel-pennington.info"/>
    <s v="001-420-933-0480x6080"/>
    <x v="167"/>
    <s v="Port Kristiburgh"/>
    <s v="P3584"/>
    <x v="5"/>
    <x v="3"/>
    <s v="DSLR"/>
    <n v="3"/>
    <n v="840.26"/>
    <n v="0.37"/>
    <n v="45.55"/>
    <x v="237"/>
    <x v="242"/>
    <s v="Debit Card"/>
    <x v="0"/>
    <n v="4"/>
    <s v="No"/>
    <s v="Chennai"/>
    <x v="295"/>
  </r>
  <r>
    <s v="POST00296"/>
    <s v="SHIP657793"/>
    <x v="296"/>
    <x v="0"/>
    <x v="2"/>
    <s v="brent61@banks-marshall.com"/>
    <s v="+1-689-002-3471x77507"/>
    <x v="3"/>
    <s v="South Travis"/>
    <s v="P8179"/>
    <x v="0"/>
    <x v="0"/>
    <s v="Smart TV"/>
    <n v="1"/>
    <n v="288.56"/>
    <n v="0.23"/>
    <n v="7.37"/>
    <x v="238"/>
    <x v="243"/>
    <s v="Debit Card"/>
    <x v="3"/>
    <n v="1"/>
    <s v="No"/>
    <s v="Bangalore"/>
    <x v="296"/>
  </r>
  <r>
    <s v="POST00297"/>
    <s v="SHIP126140"/>
    <x v="297"/>
    <x v="1"/>
    <x v="43"/>
    <s v="avilaloretta@costa.net"/>
    <s v="(510)966-0884x85371"/>
    <x v="11"/>
    <s v="Wardview"/>
    <s v="P9900"/>
    <x v="3"/>
    <x v="2"/>
    <s v="Running Shoes"/>
    <n v="3"/>
    <n v="582.08000000000004"/>
    <n v="0.43"/>
    <n v="10.53"/>
    <x v="35"/>
    <x v="180"/>
    <s v="PayPal"/>
    <x v="3"/>
    <n v="2"/>
    <s v="No"/>
    <s v="Mumbai"/>
    <x v="297"/>
  </r>
  <r>
    <s v="POST00298"/>
    <s v="SHIP834950"/>
    <x v="298"/>
    <x v="1"/>
    <x v="40"/>
    <s v="christopherwalker@gmail.com"/>
    <s v="015.032.0823"/>
    <x v="0"/>
    <s v="West Christopherbury"/>
    <s v="P5956"/>
    <x v="3"/>
    <x v="0"/>
    <s v="Earbuds"/>
    <n v="3"/>
    <n v="779.59"/>
    <n v="0.14000000000000001"/>
    <n v="42.17"/>
    <x v="239"/>
    <x v="244"/>
    <s v="COD"/>
    <x v="2"/>
    <n v="2"/>
    <s v="No"/>
    <s v="Mumbai"/>
    <x v="298"/>
  </r>
  <r>
    <s v="POST00299"/>
    <s v="SHIP355820"/>
    <x v="299"/>
    <x v="0"/>
    <x v="19"/>
    <s v="christopher67@yahoo.com"/>
    <s v="001-054-763-4082"/>
    <x v="23"/>
    <s v="East George"/>
    <s v="P9666"/>
    <x v="1"/>
    <x v="4"/>
    <s v="Smartphone"/>
    <n v="4"/>
    <n v="495.87"/>
    <n v="0.1"/>
    <n v="47.57"/>
    <x v="240"/>
    <x v="245"/>
    <s v="PayPal"/>
    <x v="3"/>
    <n v="4"/>
    <s v="No"/>
    <s v="Delhi"/>
    <x v="299"/>
  </r>
  <r>
    <s v="POST00300"/>
    <s v="SHIP650817"/>
    <x v="300"/>
    <x v="1"/>
    <x v="25"/>
    <s v="hineslisa@cole.biz"/>
    <s v="(591)566-4212x48548"/>
    <x v="126"/>
    <s v="West Jeremystad"/>
    <s v="P1128"/>
    <x v="5"/>
    <x v="1"/>
    <s v="Earbuds"/>
    <n v="2"/>
    <n v="832.34"/>
    <n v="0.42"/>
    <n v="18.850000000000001"/>
    <x v="241"/>
    <x v="246"/>
    <s v="Debit Card"/>
    <x v="1"/>
    <n v="1"/>
    <s v="No"/>
    <s v="Bangalore"/>
    <x v="300"/>
  </r>
  <r>
    <s v="POST00301"/>
    <s v="SHIP878896"/>
    <x v="301"/>
    <x v="0"/>
    <x v="37"/>
    <s v="ricky96@yahoo.com"/>
    <s v="159-058-5595"/>
    <x v="144"/>
    <s v="Bakerview"/>
    <s v="P5905"/>
    <x v="6"/>
    <x v="5"/>
    <s v="Smartphone"/>
    <n v="2"/>
    <n v="139.96"/>
    <n v="0.16"/>
    <n v="5.39"/>
    <x v="242"/>
    <x v="247"/>
    <s v="Debit Card"/>
    <x v="0"/>
    <n v="5"/>
    <s v="No"/>
    <s v="Delhi"/>
    <x v="301"/>
  </r>
  <r>
    <s v="POST00302"/>
    <s v="SHIP181874"/>
    <x v="302"/>
    <x v="1"/>
    <x v="39"/>
    <s v="beckerjoann@hotmail.com"/>
    <s v="739.084.8468"/>
    <x v="91"/>
    <s v="Lake Michelle"/>
    <s v="P2697"/>
    <x v="7"/>
    <x v="3"/>
    <s v="DSLR"/>
    <n v="1"/>
    <n v="736.56"/>
    <n v="0.21"/>
    <n v="19.52"/>
    <x v="243"/>
    <x v="248"/>
    <s v="Debit Card"/>
    <x v="3"/>
    <n v="4"/>
    <s v="No"/>
    <s v="Chennai"/>
    <x v="302"/>
  </r>
  <r>
    <s v="POST00303"/>
    <s v="SHIP256893"/>
    <x v="303"/>
    <x v="1"/>
    <x v="18"/>
    <s v="tiffanyhernandez@yahoo.com"/>
    <s v="(697)916-9601"/>
    <x v="56"/>
    <s v="Carterview"/>
    <s v="P3200"/>
    <x v="1"/>
    <x v="2"/>
    <s v="DSLR"/>
    <n v="2"/>
    <n v="943.55"/>
    <n v="0.4"/>
    <n v="22.23"/>
    <x v="244"/>
    <x v="249"/>
    <s v="Debit Card"/>
    <x v="3"/>
    <n v="5"/>
    <s v="No"/>
    <s v="Kolkata"/>
    <x v="303"/>
  </r>
  <r>
    <s v="POST00304"/>
    <s v="SHIP263749"/>
    <x v="304"/>
    <x v="1"/>
    <x v="36"/>
    <s v="johnsonjerry@hotmail.com"/>
    <n v="-5700"/>
    <x v="168"/>
    <s v="Mccormickstad"/>
    <s v="P5333"/>
    <x v="1"/>
    <x v="5"/>
    <s v="DSLR"/>
    <n v="1"/>
    <n v="338.56"/>
    <n v="0.32"/>
    <n v="39.25"/>
    <x v="245"/>
    <x v="250"/>
    <s v="Net Banking"/>
    <x v="2"/>
    <n v="3"/>
    <s v="No"/>
    <s v="Kolkata"/>
    <x v="304"/>
  </r>
  <r>
    <s v="POST00305"/>
    <s v="SHIP250306"/>
    <x v="305"/>
    <x v="0"/>
    <x v="39"/>
    <s v="dunnelizabeth@gmail.com"/>
    <s v="112.199.9236x397"/>
    <x v="14"/>
    <s v="West Darryl"/>
    <s v="P2891"/>
    <x v="4"/>
    <x v="2"/>
    <s v="Smartphone"/>
    <n v="4"/>
    <n v="372.67"/>
    <n v="0.22"/>
    <n v="7.14"/>
    <x v="246"/>
    <x v="223"/>
    <s v="COD"/>
    <x v="0"/>
    <n v="2"/>
    <s v="No"/>
    <s v="Chennai"/>
    <x v="305"/>
  </r>
  <r>
    <s v="POST00306"/>
    <s v="SHIP535483"/>
    <x v="306"/>
    <x v="0"/>
    <x v="46"/>
    <s v="calvarez@lyons-riddle.com"/>
    <s v="001-754-981-0891x4320"/>
    <x v="146"/>
    <s v="New Alexander"/>
    <s v="P2753"/>
    <x v="4"/>
    <x v="3"/>
    <s v="Earbuds"/>
    <n v="1"/>
    <n v="92.71"/>
    <n v="0.12"/>
    <n v="14.57"/>
    <x v="247"/>
    <x v="221"/>
    <s v="Debit Card"/>
    <x v="0"/>
    <n v="4"/>
    <s v="No"/>
    <s v="Mumbai"/>
    <x v="306"/>
  </r>
  <r>
    <s v="POST00307"/>
    <s v="SHIP981839"/>
    <x v="307"/>
    <x v="0"/>
    <x v="43"/>
    <s v="turnerpatricia@hotmail.com"/>
    <s v="+1-467-436-8803x56529"/>
    <x v="9"/>
    <s v="Lake Mark"/>
    <s v="P3546"/>
    <x v="7"/>
    <x v="3"/>
    <s v="DSLR"/>
    <n v="1"/>
    <n v="645.08000000000004"/>
    <n v="0.38"/>
    <n v="45.23"/>
    <x v="147"/>
    <x v="89"/>
    <s v="Net Banking"/>
    <x v="3"/>
    <n v="3"/>
    <s v="No"/>
    <s v="Mumbai"/>
    <x v="307"/>
  </r>
  <r>
    <s v="POST00308"/>
    <s v="SHIP620513"/>
    <x v="308"/>
    <x v="0"/>
    <x v="26"/>
    <s v="kristina52@gmail.com"/>
    <s v="001-579-279-8718x65079"/>
    <x v="92"/>
    <s v="West Catherineberg"/>
    <s v="P5462"/>
    <x v="5"/>
    <x v="1"/>
    <s v="Smartphone"/>
    <n v="4"/>
    <n v="556.92999999999995"/>
    <n v="0.09"/>
    <n v="11.97"/>
    <x v="248"/>
    <x v="57"/>
    <s v="Debit Card"/>
    <x v="1"/>
    <n v="5"/>
    <s v="No"/>
    <s v="Mumbai"/>
    <x v="308"/>
  </r>
  <r>
    <s v="POST00309"/>
    <s v="SHIP199945"/>
    <x v="309"/>
    <x v="1"/>
    <x v="51"/>
    <s v="smithmatthew@hotmail.com"/>
    <s v="001-469-860-9615x767"/>
    <x v="156"/>
    <s v="North Kristibury"/>
    <s v="P5616"/>
    <x v="7"/>
    <x v="2"/>
    <s v="Smart TV"/>
    <n v="3"/>
    <n v="49.94"/>
    <n v="0.46"/>
    <n v="39.17"/>
    <x v="207"/>
    <x v="72"/>
    <s v="COD"/>
    <x v="1"/>
    <n v="4"/>
    <s v="No"/>
    <s v="Delhi"/>
    <x v="309"/>
  </r>
  <r>
    <s v="POST00310"/>
    <s v="SHIP459649"/>
    <x v="310"/>
    <x v="1"/>
    <x v="45"/>
    <s v="ashleymorgan@brooks.biz"/>
    <s v="355.694.8066x1785"/>
    <x v="45"/>
    <s v="Santiagoshire"/>
    <s v="P4450"/>
    <x v="5"/>
    <x v="4"/>
    <s v="Earbuds"/>
    <n v="4"/>
    <n v="754.69"/>
    <n v="0.08"/>
    <n v="21.26"/>
    <x v="208"/>
    <x v="48"/>
    <s v="COD"/>
    <x v="1"/>
    <n v="3"/>
    <s v="No"/>
    <s v="Delhi"/>
    <x v="310"/>
  </r>
  <r>
    <s v="POST00311"/>
    <s v="SHIP938868"/>
    <x v="311"/>
    <x v="0"/>
    <x v="44"/>
    <s v="wilsonkevin@orozco-avila.info"/>
    <s v="438-962-3257x748"/>
    <x v="169"/>
    <s v="North Jennifermouth"/>
    <s v="P6617"/>
    <x v="4"/>
    <x v="4"/>
    <s v="Earbuds"/>
    <n v="2"/>
    <n v="830.99"/>
    <n v="0.4"/>
    <n v="34.82"/>
    <x v="249"/>
    <x v="251"/>
    <s v="PayPal"/>
    <x v="1"/>
    <n v="4"/>
    <s v="No"/>
    <s v="Kolkata"/>
    <x v="311"/>
  </r>
  <r>
    <s v="POST00312"/>
    <s v="SHIP507835"/>
    <x v="312"/>
    <x v="0"/>
    <x v="6"/>
    <s v="stacy48@edwards.info"/>
    <s v="246-530-5814"/>
    <x v="170"/>
    <s v="New Todd"/>
    <s v="P4335"/>
    <x v="5"/>
    <x v="1"/>
    <s v="Earbuds"/>
    <n v="2"/>
    <n v="908.05"/>
    <n v="0.21"/>
    <n v="8.32"/>
    <x v="250"/>
    <x v="242"/>
    <s v="Net Banking"/>
    <x v="1"/>
    <n v="3"/>
    <s v="No"/>
    <s v="Mumbai"/>
    <x v="312"/>
  </r>
  <r>
    <s v="POST00313"/>
    <s v="SHIP746528"/>
    <x v="313"/>
    <x v="0"/>
    <x v="29"/>
    <s v="romandouglas@yahoo.com"/>
    <s v="511.162.7182x423"/>
    <x v="171"/>
    <s v="Gravesbury"/>
    <s v="P5325"/>
    <x v="1"/>
    <x v="2"/>
    <s v="Running Shoes"/>
    <n v="4"/>
    <n v="550.28"/>
    <n v="0.09"/>
    <n v="17.899999999999999"/>
    <x v="47"/>
    <x v="252"/>
    <s v="COD"/>
    <x v="3"/>
    <n v="3"/>
    <s v="No"/>
    <s v="Mumbai"/>
    <x v="313"/>
  </r>
  <r>
    <s v="POST00314"/>
    <s v="SHIP483440"/>
    <x v="314"/>
    <x v="0"/>
    <x v="28"/>
    <s v="autumn94@gmail.com"/>
    <s v="(401)133-4034"/>
    <x v="128"/>
    <s v="North Jonathanstad"/>
    <s v="P9280"/>
    <x v="1"/>
    <x v="2"/>
    <s v="DSLR"/>
    <n v="1"/>
    <n v="458.05"/>
    <n v="0.2"/>
    <n v="24.12"/>
    <x v="45"/>
    <x v="253"/>
    <s v="Credit Card"/>
    <x v="1"/>
    <n v="5"/>
    <s v="No"/>
    <s v="Chennai"/>
    <x v="314"/>
  </r>
  <r>
    <s v="POST00315"/>
    <s v="SHIP564550"/>
    <x v="315"/>
    <x v="1"/>
    <x v="33"/>
    <s v="jjohnson@deleon.com"/>
    <s v="001-473-794-0333x980"/>
    <x v="20"/>
    <s v="Costaton"/>
    <s v="P9004"/>
    <x v="4"/>
    <x v="0"/>
    <s v="Smartphone"/>
    <n v="4"/>
    <n v="877.38"/>
    <n v="0.11"/>
    <n v="43.57"/>
    <x v="110"/>
    <x v="254"/>
    <s v="Debit Card"/>
    <x v="3"/>
    <n v="2"/>
    <s v="No"/>
    <s v="Kolkata"/>
    <x v="315"/>
  </r>
  <r>
    <s v="POST00316"/>
    <s v="SHIP298882"/>
    <x v="316"/>
    <x v="0"/>
    <x v="33"/>
    <s v="drew73@johnson.info"/>
    <s v="261-311-4910x0936"/>
    <x v="172"/>
    <s v="Turnerhaven"/>
    <s v="P5114"/>
    <x v="3"/>
    <x v="1"/>
    <s v="Smart TV"/>
    <n v="2"/>
    <n v="404.71"/>
    <n v="7.0000000000000007E-2"/>
    <n v="30.36"/>
    <x v="251"/>
    <x v="11"/>
    <s v="COD"/>
    <x v="2"/>
    <n v="1"/>
    <s v="No"/>
    <s v="Delhi"/>
    <x v="316"/>
  </r>
  <r>
    <s v="POST00317"/>
    <s v="SHIP616727"/>
    <x v="317"/>
    <x v="1"/>
    <x v="30"/>
    <s v="justin13@crawford.com"/>
    <s v="001-709-828-5314x276"/>
    <x v="173"/>
    <s v="East Tiffany"/>
    <s v="P1832"/>
    <x v="5"/>
    <x v="2"/>
    <s v="Backpack"/>
    <n v="4"/>
    <n v="658.89"/>
    <n v="0.12"/>
    <n v="7.04"/>
    <x v="139"/>
    <x v="255"/>
    <s v="Net Banking"/>
    <x v="3"/>
    <n v="3"/>
    <s v="No"/>
    <s v="Kolkata"/>
    <x v="317"/>
  </r>
  <r>
    <s v="POST00318"/>
    <s v="SHIP269114"/>
    <x v="318"/>
    <x v="0"/>
    <x v="46"/>
    <s v="danielschristopher@david-bishop.com"/>
    <s v="446.104.3116x327"/>
    <x v="174"/>
    <s v="New Katie"/>
    <s v="P2512"/>
    <x v="7"/>
    <x v="2"/>
    <s v="Smart TV"/>
    <n v="1"/>
    <n v="619.21"/>
    <n v="0.43"/>
    <n v="41.08"/>
    <x v="110"/>
    <x v="68"/>
    <s v="Net Banking"/>
    <x v="1"/>
    <n v="2"/>
    <s v="No"/>
    <s v="Mumbai"/>
    <x v="318"/>
  </r>
  <r>
    <s v="POST00319"/>
    <s v="SHIP385809"/>
    <x v="319"/>
    <x v="1"/>
    <x v="46"/>
    <s v="tina29@sullivan.com"/>
    <n v="-5519"/>
    <x v="146"/>
    <s v="Listad"/>
    <s v="P7939"/>
    <x v="5"/>
    <x v="3"/>
    <s v="Running Shoes"/>
    <n v="2"/>
    <n v="378.44"/>
    <n v="0.05"/>
    <n v="7.45"/>
    <x v="252"/>
    <x v="256"/>
    <s v="Net Banking"/>
    <x v="3"/>
    <n v="1"/>
    <s v="No"/>
    <s v="Mumbai"/>
    <x v="319"/>
  </r>
  <r>
    <s v="POST00320"/>
    <s v="SHIP949452"/>
    <x v="320"/>
    <x v="0"/>
    <x v="1"/>
    <s v="lisaweber@hotmail.com"/>
    <n v="2138174931"/>
    <x v="49"/>
    <s v="East Russellmouth"/>
    <s v="P5533"/>
    <x v="4"/>
    <x v="0"/>
    <s v="Smart TV"/>
    <n v="3"/>
    <n v="96.02"/>
    <n v="0.49"/>
    <n v="47.05"/>
    <x v="253"/>
    <x v="257"/>
    <s v="PayPal"/>
    <x v="1"/>
    <n v="5"/>
    <s v="No"/>
    <s v="Delhi"/>
    <x v="320"/>
  </r>
  <r>
    <s v="POST00321"/>
    <s v="SHIP524649"/>
    <x v="321"/>
    <x v="1"/>
    <x v="0"/>
    <s v="fordchristine@hotmail.com"/>
    <s v="489-024-2544"/>
    <x v="175"/>
    <s v="West Andrew"/>
    <s v="P1722"/>
    <x v="1"/>
    <x v="4"/>
    <s v="DSLR"/>
    <n v="4"/>
    <n v="31.2"/>
    <n v="0"/>
    <n v="14.53"/>
    <x v="254"/>
    <x v="172"/>
    <s v="Debit Card"/>
    <x v="2"/>
    <n v="4"/>
    <s v="No"/>
    <s v="Delhi"/>
    <x v="321"/>
  </r>
  <r>
    <s v="POST00322"/>
    <s v="SHIP499337"/>
    <x v="322"/>
    <x v="1"/>
    <x v="21"/>
    <s v="austinkline@lee-bailey.com"/>
    <s v="263-898-8705x946"/>
    <x v="176"/>
    <s v="North Toddhaven"/>
    <s v="P1058"/>
    <x v="1"/>
    <x v="4"/>
    <s v="DSLR"/>
    <n v="4"/>
    <n v="433.96"/>
    <n v="0.33"/>
    <n v="26.96"/>
    <x v="255"/>
    <x v="258"/>
    <s v="Credit Card"/>
    <x v="1"/>
    <n v="2"/>
    <s v="No"/>
    <s v="Kolkata"/>
    <x v="322"/>
  </r>
  <r>
    <s v="POST00323"/>
    <s v="SHIP725725"/>
    <x v="323"/>
    <x v="1"/>
    <x v="29"/>
    <s v="colontony@cain.com"/>
    <s v="222-164-7740x2922"/>
    <x v="24"/>
    <s v="Port Wayneborough"/>
    <s v="P6464"/>
    <x v="5"/>
    <x v="3"/>
    <s v="Backpack"/>
    <n v="4"/>
    <n v="486.39"/>
    <n v="0.43"/>
    <n v="8.25"/>
    <x v="127"/>
    <x v="234"/>
    <s v="Net Banking"/>
    <x v="0"/>
    <n v="4"/>
    <s v="No"/>
    <s v="Bangalore"/>
    <x v="323"/>
  </r>
  <r>
    <s v="POST00324"/>
    <s v="SHIP401098"/>
    <x v="324"/>
    <x v="1"/>
    <x v="26"/>
    <s v="camerongonzalez@rice.com"/>
    <s v="(904)309-8181x348"/>
    <x v="150"/>
    <s v="Jordanland"/>
    <s v="P3143"/>
    <x v="3"/>
    <x v="1"/>
    <s v="Earbuds"/>
    <n v="4"/>
    <n v="824.45"/>
    <n v="0.47"/>
    <n v="30.28"/>
    <x v="256"/>
    <x v="259"/>
    <s v="Debit Card"/>
    <x v="2"/>
    <n v="4"/>
    <s v="No"/>
    <s v="Mumbai"/>
    <x v="324"/>
  </r>
  <r>
    <s v="POST00325"/>
    <s v="SHIP876222"/>
    <x v="325"/>
    <x v="1"/>
    <x v="24"/>
    <s v="allenjessica@yahoo.com"/>
    <s v="001-960-251-9594"/>
    <x v="124"/>
    <s v="West Kimberly"/>
    <s v="P5291"/>
    <x v="2"/>
    <x v="4"/>
    <s v="Smartphone"/>
    <n v="2"/>
    <n v="420.27"/>
    <n v="7.0000000000000007E-2"/>
    <n v="27.38"/>
    <x v="13"/>
    <x v="260"/>
    <s v="Net Banking"/>
    <x v="3"/>
    <n v="1"/>
    <s v="No"/>
    <s v="Mumbai"/>
    <x v="325"/>
  </r>
  <r>
    <s v="POST00326"/>
    <s v="SHIP404595"/>
    <x v="326"/>
    <x v="1"/>
    <x v="36"/>
    <s v="kimberlywashington@yahoo.com"/>
    <s v="(796)040-6191x95948"/>
    <x v="173"/>
    <s v="Williammouth"/>
    <s v="P3647"/>
    <x v="2"/>
    <x v="1"/>
    <s v="Smart TV"/>
    <n v="1"/>
    <n v="288.35000000000002"/>
    <n v="0.35"/>
    <n v="23.46"/>
    <x v="257"/>
    <x v="261"/>
    <s v="Net Banking"/>
    <x v="3"/>
    <n v="2"/>
    <s v="No"/>
    <s v="Bangalore"/>
    <x v="326"/>
  </r>
  <r>
    <s v="POST00327"/>
    <s v="SHIP928991"/>
    <x v="327"/>
    <x v="1"/>
    <x v="26"/>
    <s v="michelle98@woodward-maddox.com"/>
    <s v="001-939-299-5727x409"/>
    <x v="46"/>
    <s v="Davisshire"/>
    <s v="P8239"/>
    <x v="7"/>
    <x v="2"/>
    <s v="Backpack"/>
    <n v="3"/>
    <n v="467.48"/>
    <n v="0.05"/>
    <n v="6.6"/>
    <x v="258"/>
    <x v="262"/>
    <s v="Credit Card"/>
    <x v="1"/>
    <n v="3"/>
    <s v="No"/>
    <s v="Kolkata"/>
    <x v="327"/>
  </r>
  <r>
    <s v="POST00328"/>
    <s v="SHIP447410"/>
    <x v="328"/>
    <x v="1"/>
    <x v="49"/>
    <s v="ashleybrown@gmail.com"/>
    <s v="+1-972-425-4998x9593"/>
    <x v="177"/>
    <s v="Williamsport"/>
    <s v="P8007"/>
    <x v="6"/>
    <x v="5"/>
    <s v="DSLR"/>
    <n v="4"/>
    <n v="245.61"/>
    <n v="0.18"/>
    <n v="44.55"/>
    <x v="259"/>
    <x v="263"/>
    <s v="Debit Card"/>
    <x v="0"/>
    <n v="1"/>
    <s v="No"/>
    <s v="Chennai"/>
    <x v="328"/>
  </r>
  <r>
    <s v="POST00329"/>
    <s v="SHIP603032"/>
    <x v="329"/>
    <x v="1"/>
    <x v="3"/>
    <s v="cholland@gmail.com"/>
    <s v="(701)525-8063"/>
    <x v="63"/>
    <s v="Murphyshire"/>
    <s v="P1158"/>
    <x v="3"/>
    <x v="3"/>
    <s v="Earbuds"/>
    <n v="2"/>
    <n v="100.45"/>
    <n v="0.37"/>
    <n v="41.12"/>
    <x v="52"/>
    <x v="264"/>
    <s v="Net Banking"/>
    <x v="2"/>
    <n v="2"/>
    <s v="No"/>
    <s v="Chennai"/>
    <x v="329"/>
  </r>
  <r>
    <s v="POST00330"/>
    <s v="SHIP276933"/>
    <x v="330"/>
    <x v="0"/>
    <x v="32"/>
    <s v="kimberlythomas@allen.com"/>
    <s v="(533)566-1492"/>
    <x v="178"/>
    <s v="Hickstown"/>
    <s v="P2832"/>
    <x v="1"/>
    <x v="1"/>
    <s v="Smartphone"/>
    <n v="4"/>
    <n v="121.91"/>
    <n v="0.17"/>
    <n v="33.49"/>
    <x v="44"/>
    <x v="195"/>
    <s v="PayPal"/>
    <x v="3"/>
    <n v="3"/>
    <s v="No"/>
    <s v="Mumbai"/>
    <x v="330"/>
  </r>
  <r>
    <s v="POST00331"/>
    <s v="SHIP392259"/>
    <x v="331"/>
    <x v="0"/>
    <x v="25"/>
    <s v="bjames@wright-stewart.org"/>
    <s v="001-101-121-5753x3853"/>
    <x v="137"/>
    <s v="Wilsonside"/>
    <s v="P2232"/>
    <x v="5"/>
    <x v="2"/>
    <s v="Smartphone"/>
    <n v="3"/>
    <n v="325.95999999999998"/>
    <n v="0.16"/>
    <n v="30.75"/>
    <x v="260"/>
    <x v="265"/>
    <s v="Net Banking"/>
    <x v="1"/>
    <n v="4"/>
    <s v="No"/>
    <s v="Chennai"/>
    <x v="331"/>
  </r>
  <r>
    <s v="POST00332"/>
    <s v="SHIP604463"/>
    <x v="332"/>
    <x v="1"/>
    <x v="24"/>
    <s v="murraywendy@gmail.com"/>
    <s v="150-628-5864"/>
    <x v="116"/>
    <s v="Eddiefurt"/>
    <s v="P3442"/>
    <x v="4"/>
    <x v="2"/>
    <s v="Running Shoes"/>
    <n v="4"/>
    <n v="22.55"/>
    <n v="0.06"/>
    <n v="36.270000000000003"/>
    <x v="261"/>
    <x v="266"/>
    <s v="Debit Card"/>
    <x v="0"/>
    <n v="5"/>
    <s v="No"/>
    <s v="Kolkata"/>
    <x v="332"/>
  </r>
  <r>
    <s v="POST00333"/>
    <s v="SHIP222978"/>
    <x v="333"/>
    <x v="0"/>
    <x v="43"/>
    <s v="bradyhannah@johnston.biz"/>
    <n v="3584381084"/>
    <x v="179"/>
    <s v="Michaelfort"/>
    <s v="P9938"/>
    <x v="5"/>
    <x v="3"/>
    <s v="Earbuds"/>
    <n v="1"/>
    <n v="228"/>
    <n v="0.03"/>
    <n v="11.48"/>
    <x v="262"/>
    <x v="63"/>
    <s v="COD"/>
    <x v="3"/>
    <n v="5"/>
    <s v="No"/>
    <s v="Chennai"/>
    <x v="333"/>
  </r>
  <r>
    <s v="POST00334"/>
    <s v="SHIP320353"/>
    <x v="334"/>
    <x v="0"/>
    <x v="2"/>
    <s v="ifowler@gmail.com"/>
    <s v="(031)000-5248"/>
    <x v="101"/>
    <s v="Emilyfort"/>
    <s v="P1590"/>
    <x v="7"/>
    <x v="4"/>
    <s v="DSLR"/>
    <n v="4"/>
    <n v="789.65"/>
    <n v="0.06"/>
    <n v="46.97"/>
    <x v="99"/>
    <x v="201"/>
    <s v="Net Banking"/>
    <x v="1"/>
    <n v="1"/>
    <s v="No"/>
    <s v="Delhi"/>
    <x v="334"/>
  </r>
  <r>
    <s v="POST00335"/>
    <s v="SHIP288288"/>
    <x v="335"/>
    <x v="1"/>
    <x v="3"/>
    <s v="nicolejohnson@gmail.com"/>
    <s v="822-420-9076x42586"/>
    <x v="98"/>
    <s v="Ernestville"/>
    <s v="P7049"/>
    <x v="7"/>
    <x v="2"/>
    <s v="Smartphone"/>
    <n v="4"/>
    <n v="242.27"/>
    <n v="0.44"/>
    <n v="17.809999999999999"/>
    <x v="263"/>
    <x v="14"/>
    <s v="PayPal"/>
    <x v="1"/>
    <n v="3"/>
    <s v="No"/>
    <s v="Kolkata"/>
    <x v="335"/>
  </r>
  <r>
    <s v="POST00336"/>
    <s v="SHIP825088"/>
    <x v="336"/>
    <x v="1"/>
    <x v="48"/>
    <s v="pduke@yahoo.com"/>
    <s v="(063)961-5008"/>
    <x v="180"/>
    <s v="New Laurie"/>
    <s v="P3426"/>
    <x v="5"/>
    <x v="0"/>
    <s v="Running Shoes"/>
    <n v="4"/>
    <n v="119.62"/>
    <n v="0.01"/>
    <n v="34.54"/>
    <x v="264"/>
    <x v="154"/>
    <s v="PayPal"/>
    <x v="0"/>
    <n v="3"/>
    <s v="No"/>
    <s v="Bangalore"/>
    <x v="336"/>
  </r>
  <r>
    <s v="POST00337"/>
    <s v="SHIP397433"/>
    <x v="337"/>
    <x v="0"/>
    <x v="10"/>
    <s v="gjohnson@garcia.com"/>
    <s v="880-155-8269x62176"/>
    <x v="18"/>
    <s v="West Bethside"/>
    <s v="P8041"/>
    <x v="7"/>
    <x v="4"/>
    <s v="Running Shoes"/>
    <n v="1"/>
    <n v="949.59"/>
    <n v="0.35"/>
    <n v="32.299999999999997"/>
    <x v="265"/>
    <x v="42"/>
    <s v="Net Banking"/>
    <x v="3"/>
    <n v="5"/>
    <s v="No"/>
    <s v="Mumbai"/>
    <x v="337"/>
  </r>
  <r>
    <s v="POST00338"/>
    <s v="SHIP342205"/>
    <x v="338"/>
    <x v="1"/>
    <x v="45"/>
    <s v="nunezmichael@yahoo.com"/>
    <s v="(598)954-6970x966"/>
    <x v="59"/>
    <s v="New April"/>
    <s v="P3088"/>
    <x v="7"/>
    <x v="5"/>
    <s v="DSLR"/>
    <n v="2"/>
    <n v="626.25"/>
    <n v="0.38"/>
    <n v="33.65"/>
    <x v="70"/>
    <x v="261"/>
    <s v="Debit Card"/>
    <x v="1"/>
    <n v="3"/>
    <s v="No"/>
    <s v="Kolkata"/>
    <x v="338"/>
  </r>
  <r>
    <s v="POST00339"/>
    <s v="SHIP706944"/>
    <x v="339"/>
    <x v="1"/>
    <x v="26"/>
    <s v="bishopchristopher@yahoo.com"/>
    <s v="+1-664-075-2768x76516"/>
    <x v="153"/>
    <s v="South Thomas"/>
    <s v="P1685"/>
    <x v="7"/>
    <x v="3"/>
    <s v="Smartphone"/>
    <n v="1"/>
    <n v="69.430000000000007"/>
    <n v="0.28000000000000003"/>
    <n v="44.55"/>
    <x v="266"/>
    <x v="267"/>
    <s v="Net Banking"/>
    <x v="3"/>
    <n v="2"/>
    <s v="Yes"/>
    <s v="Chennai"/>
    <x v="339"/>
  </r>
  <r>
    <s v="POST00340"/>
    <s v="SHIP692256"/>
    <x v="340"/>
    <x v="1"/>
    <x v="43"/>
    <s v="bartonpaige@hotmail.com"/>
    <n v="7540382603"/>
    <x v="156"/>
    <s v="Amberfurt"/>
    <s v="P6050"/>
    <x v="2"/>
    <x v="3"/>
    <s v="Earbuds"/>
    <n v="2"/>
    <n v="71.62"/>
    <n v="0.37"/>
    <n v="18.32"/>
    <x v="267"/>
    <x v="268"/>
    <s v="PayPal"/>
    <x v="0"/>
    <n v="2"/>
    <s v="No"/>
    <s v="Kolkata"/>
    <x v="340"/>
  </r>
  <r>
    <s v="POST00341"/>
    <s v="SHIP653529"/>
    <x v="341"/>
    <x v="0"/>
    <x v="38"/>
    <s v="rcook@floyd.com"/>
    <s v="+1-000-790-9952x8598"/>
    <x v="94"/>
    <s v="Lake Rebeccaport"/>
    <s v="P6974"/>
    <x v="4"/>
    <x v="3"/>
    <s v="Smartphone"/>
    <n v="1"/>
    <n v="616"/>
    <n v="0.33"/>
    <n v="38.700000000000003"/>
    <x v="32"/>
    <x v="269"/>
    <s v="Net Banking"/>
    <x v="0"/>
    <n v="5"/>
    <s v="No"/>
    <s v="Bangalore"/>
    <x v="341"/>
  </r>
  <r>
    <s v="POST00342"/>
    <s v="SHIP858879"/>
    <x v="342"/>
    <x v="0"/>
    <x v="2"/>
    <s v="richardwilliams@gmail.com"/>
    <s v="+1-443-050-6420x846"/>
    <x v="88"/>
    <s v="Jessicaville"/>
    <s v="P1653"/>
    <x v="1"/>
    <x v="2"/>
    <s v="Smart TV"/>
    <n v="1"/>
    <n v="544.73"/>
    <n v="0.23"/>
    <n v="31.93"/>
    <x v="268"/>
    <x v="270"/>
    <s v="PayPal"/>
    <x v="3"/>
    <n v="4"/>
    <s v="No"/>
    <s v="Kolkata"/>
    <x v="342"/>
  </r>
  <r>
    <s v="POST00343"/>
    <s v="SHIP880764"/>
    <x v="343"/>
    <x v="0"/>
    <x v="1"/>
    <s v="valeriesmith@rodriguez-mendoza.biz"/>
    <s v="+1-923-143-2172x01977"/>
    <x v="65"/>
    <s v="East Steven"/>
    <s v="P6862"/>
    <x v="4"/>
    <x v="2"/>
    <s v="Smartphone"/>
    <n v="4"/>
    <n v="77.69"/>
    <n v="0.19"/>
    <n v="8.42"/>
    <x v="269"/>
    <x v="271"/>
    <s v="COD"/>
    <x v="0"/>
    <n v="4"/>
    <s v="No"/>
    <s v="Bangalore"/>
    <x v="343"/>
  </r>
  <r>
    <s v="POST00344"/>
    <s v="SHIP785290"/>
    <x v="344"/>
    <x v="1"/>
    <x v="8"/>
    <s v="ortizbryan@gmail.com"/>
    <s v="245-423-9169x60656"/>
    <x v="181"/>
    <s v="Yuview"/>
    <s v="P4441"/>
    <x v="5"/>
    <x v="3"/>
    <s v="Running Shoes"/>
    <n v="1"/>
    <n v="232.07"/>
    <n v="0.47"/>
    <n v="23.64"/>
    <x v="270"/>
    <x v="272"/>
    <s v="Net Banking"/>
    <x v="1"/>
    <n v="4"/>
    <s v="No"/>
    <s v="Bangalore"/>
    <x v="344"/>
  </r>
  <r>
    <s v="POST00345"/>
    <s v="SHIP414711"/>
    <x v="345"/>
    <x v="1"/>
    <x v="14"/>
    <s v="heather87@hotmail.com"/>
    <s v="(580)578-3413"/>
    <x v="55"/>
    <s v="Michaelfort"/>
    <s v="P5088"/>
    <x v="5"/>
    <x v="3"/>
    <s v="Backpack"/>
    <n v="2"/>
    <n v="929.75"/>
    <n v="0.49"/>
    <n v="42.71"/>
    <x v="226"/>
    <x v="273"/>
    <s v="Credit Card"/>
    <x v="3"/>
    <n v="5"/>
    <s v="No"/>
    <s v="Kolkata"/>
    <x v="345"/>
  </r>
  <r>
    <s v="POST00346"/>
    <s v="SHIP159459"/>
    <x v="346"/>
    <x v="1"/>
    <x v="5"/>
    <s v="halllaura@gmail.com"/>
    <n v="1855172223"/>
    <x v="85"/>
    <s v="East Mark"/>
    <s v="P2684"/>
    <x v="2"/>
    <x v="0"/>
    <s v="DSLR"/>
    <n v="2"/>
    <n v="576.29"/>
    <n v="0.33"/>
    <n v="19.190000000000001"/>
    <x v="271"/>
    <x v="274"/>
    <s v="Net Banking"/>
    <x v="1"/>
    <n v="1"/>
    <s v="No"/>
    <s v="Mumbai"/>
    <x v="346"/>
  </r>
  <r>
    <s v="POST00347"/>
    <s v="SHIP617135"/>
    <x v="347"/>
    <x v="1"/>
    <x v="15"/>
    <s v="cynthia41@gmail.com"/>
    <s v="001-435-175-1555"/>
    <x v="25"/>
    <s v="Lake Jacksonshire"/>
    <s v="P6794"/>
    <x v="5"/>
    <x v="1"/>
    <s v="Backpack"/>
    <n v="2"/>
    <n v="445.92"/>
    <n v="0.1"/>
    <n v="26.7"/>
    <x v="186"/>
    <x v="41"/>
    <s v="PayPal"/>
    <x v="3"/>
    <n v="3"/>
    <s v="Yes"/>
    <s v="Mumbai"/>
    <x v="347"/>
  </r>
  <r>
    <s v="POST00348"/>
    <s v="SHIP425755"/>
    <x v="348"/>
    <x v="1"/>
    <x v="37"/>
    <s v="scottstephen@gmail.com"/>
    <s v="451-162-4240"/>
    <x v="131"/>
    <s v="New Dwayne"/>
    <s v="P7658"/>
    <x v="7"/>
    <x v="4"/>
    <s v="Smartphone"/>
    <n v="2"/>
    <n v="257.64999999999998"/>
    <n v="0.22"/>
    <n v="26.99"/>
    <x v="272"/>
    <x v="275"/>
    <s v="Debit Card"/>
    <x v="2"/>
    <n v="2"/>
    <s v="No"/>
    <s v="Chennai"/>
    <x v="348"/>
  </r>
  <r>
    <s v="POST00349"/>
    <s v="SHIP202997"/>
    <x v="349"/>
    <x v="0"/>
    <x v="29"/>
    <s v="jamie01@gmail.com"/>
    <n v="2399834847"/>
    <x v="78"/>
    <s v="New Marytown"/>
    <s v="P3532"/>
    <x v="4"/>
    <x v="4"/>
    <s v="Earbuds"/>
    <n v="1"/>
    <n v="142.36000000000001"/>
    <n v="0.25"/>
    <n v="32.81"/>
    <x v="273"/>
    <x v="276"/>
    <s v="PayPal"/>
    <x v="1"/>
    <n v="2"/>
    <s v="No"/>
    <s v="Kolkata"/>
    <x v="349"/>
  </r>
  <r>
    <s v="POST00350"/>
    <s v="SHIP947649"/>
    <x v="350"/>
    <x v="1"/>
    <x v="42"/>
    <s v="crystalwilson@davis-dean.net"/>
    <s v="812.901.7107x17722"/>
    <x v="50"/>
    <s v="East Sandra"/>
    <s v="P4878"/>
    <x v="6"/>
    <x v="0"/>
    <s v="Earbuds"/>
    <n v="4"/>
    <n v="408.61"/>
    <n v="0.38"/>
    <n v="44.78"/>
    <x v="198"/>
    <x v="277"/>
    <s v="COD"/>
    <x v="1"/>
    <n v="1"/>
    <s v="No"/>
    <s v="Kolkata"/>
    <x v="350"/>
  </r>
  <r>
    <s v="POST00351"/>
    <s v="SHIP992663"/>
    <x v="351"/>
    <x v="0"/>
    <x v="15"/>
    <s v="gbrown@rivera-fischer.net"/>
    <s v="941.170.3220"/>
    <x v="58"/>
    <s v="Garyberg"/>
    <s v="P3662"/>
    <x v="1"/>
    <x v="3"/>
    <s v="Running Shoes"/>
    <n v="3"/>
    <n v="923.14"/>
    <n v="0.33"/>
    <n v="12.81"/>
    <x v="264"/>
    <x v="278"/>
    <s v="Debit Card"/>
    <x v="3"/>
    <n v="3"/>
    <s v="No"/>
    <s v="Delhi"/>
    <x v="351"/>
  </r>
  <r>
    <s v="POST00352"/>
    <s v="SHIP583311"/>
    <x v="352"/>
    <x v="1"/>
    <x v="13"/>
    <s v="joneskenneth@gmail.com"/>
    <s v="972-715-1757x379"/>
    <x v="129"/>
    <s v="Lake Davidbury"/>
    <s v="P3900"/>
    <x v="4"/>
    <x v="2"/>
    <s v="Backpack"/>
    <n v="2"/>
    <n v="58.22"/>
    <n v="0.26"/>
    <n v="27.71"/>
    <x v="274"/>
    <x v="279"/>
    <s v="Credit Card"/>
    <x v="3"/>
    <n v="4"/>
    <s v="No"/>
    <s v="Mumbai"/>
    <x v="352"/>
  </r>
  <r>
    <s v="POST00353"/>
    <s v="SHIP545635"/>
    <x v="353"/>
    <x v="0"/>
    <x v="39"/>
    <s v="glennnielsen@yahoo.com"/>
    <s v="001-268-051-1927x997"/>
    <x v="146"/>
    <s v="South Jodychester"/>
    <s v="P7755"/>
    <x v="0"/>
    <x v="2"/>
    <s v="DSLR"/>
    <n v="1"/>
    <n v="991.07"/>
    <n v="0.34"/>
    <n v="24.09"/>
    <x v="275"/>
    <x v="280"/>
    <s v="Credit Card"/>
    <x v="1"/>
    <n v="2"/>
    <s v="No"/>
    <s v="Bangalore"/>
    <x v="353"/>
  </r>
  <r>
    <s v="POST00354"/>
    <s v="SHIP799830"/>
    <x v="354"/>
    <x v="1"/>
    <x v="41"/>
    <s v="benjaminhernandez@serrano.com"/>
    <s v="601.703.4313"/>
    <x v="107"/>
    <s v="Josephview"/>
    <s v="P1406"/>
    <x v="4"/>
    <x v="3"/>
    <s v="Smart TV"/>
    <n v="4"/>
    <n v="215.73"/>
    <n v="0.01"/>
    <n v="18.32"/>
    <x v="276"/>
    <x v="281"/>
    <s v="COD"/>
    <x v="0"/>
    <n v="4"/>
    <s v="No"/>
    <s v="Delhi"/>
    <x v="354"/>
  </r>
  <r>
    <s v="POST00355"/>
    <s v="SHIP640708"/>
    <x v="355"/>
    <x v="1"/>
    <x v="21"/>
    <s v="anthonyguerrero@vance-white.com"/>
    <s v="(462)152-2547x9328"/>
    <x v="150"/>
    <s v="Jordanville"/>
    <s v="P3938"/>
    <x v="4"/>
    <x v="1"/>
    <s v="Backpack"/>
    <n v="1"/>
    <n v="414.68"/>
    <n v="0.39"/>
    <n v="46.38"/>
    <x v="21"/>
    <x v="157"/>
    <s v="COD"/>
    <x v="1"/>
    <n v="4"/>
    <s v="No"/>
    <s v="Kolkata"/>
    <x v="355"/>
  </r>
  <r>
    <s v="POST00356"/>
    <s v="SHIP556604"/>
    <x v="356"/>
    <x v="1"/>
    <x v="51"/>
    <s v="lquinn@tucker-lopez.com"/>
    <s v="(786)156-3560"/>
    <x v="42"/>
    <s v="Port Michael"/>
    <s v="P6442"/>
    <x v="6"/>
    <x v="5"/>
    <s v="Earbuds"/>
    <n v="2"/>
    <n v="54.6"/>
    <n v="0.11"/>
    <n v="5.37"/>
    <x v="277"/>
    <x v="282"/>
    <s v="COD"/>
    <x v="2"/>
    <n v="5"/>
    <s v="No"/>
    <s v="Delhi"/>
    <x v="356"/>
  </r>
  <r>
    <s v="POST00357"/>
    <s v="SHIP633442"/>
    <x v="357"/>
    <x v="1"/>
    <x v="14"/>
    <s v="wshannon@franklin-manning.com"/>
    <s v="(685)025-1978"/>
    <x v="152"/>
    <s v="Pughview"/>
    <s v="P7745"/>
    <x v="7"/>
    <x v="5"/>
    <s v="Smart TV"/>
    <n v="2"/>
    <n v="588.92999999999995"/>
    <n v="0.33"/>
    <n v="10.49"/>
    <x v="24"/>
    <x v="283"/>
    <s v="COD"/>
    <x v="0"/>
    <n v="5"/>
    <s v="No"/>
    <s v="Mumbai"/>
    <x v="357"/>
  </r>
  <r>
    <s v="POST00358"/>
    <s v="SHIP924380"/>
    <x v="358"/>
    <x v="0"/>
    <x v="26"/>
    <s v="lkrueger@lewis.info"/>
    <s v="(929)952-0291"/>
    <x v="16"/>
    <s v="West Jeremy"/>
    <s v="P5065"/>
    <x v="3"/>
    <x v="0"/>
    <s v="Earbuds"/>
    <n v="4"/>
    <n v="488.72"/>
    <n v="0.06"/>
    <n v="38"/>
    <x v="216"/>
    <x v="230"/>
    <s v="Net Banking"/>
    <x v="0"/>
    <n v="3"/>
    <s v="No"/>
    <s v="Kolkata"/>
    <x v="358"/>
  </r>
  <r>
    <s v="POST00359"/>
    <s v="SHIP804755"/>
    <x v="359"/>
    <x v="1"/>
    <x v="10"/>
    <s v="omullen@silva.com"/>
    <s v="301-516-1887x12446"/>
    <x v="88"/>
    <s v="East Haleyfort"/>
    <s v="P5371"/>
    <x v="4"/>
    <x v="4"/>
    <s v="Smartphone"/>
    <n v="1"/>
    <n v="670.04"/>
    <n v="0.06"/>
    <n v="16.850000000000001"/>
    <x v="278"/>
    <x v="284"/>
    <s v="PayPal"/>
    <x v="3"/>
    <n v="2"/>
    <s v="No"/>
    <s v="Mumbai"/>
    <x v="359"/>
  </r>
  <r>
    <s v="POST00360"/>
    <s v="SHIP730081"/>
    <x v="360"/>
    <x v="0"/>
    <x v="24"/>
    <s v="bgreen@yahoo.com"/>
    <s v="(888)252-1560x3647"/>
    <x v="140"/>
    <s v="Gonzalezmouth"/>
    <s v="P3608"/>
    <x v="6"/>
    <x v="1"/>
    <s v="Smartphone"/>
    <n v="2"/>
    <n v="547.25"/>
    <n v="0.02"/>
    <n v="37.54"/>
    <x v="223"/>
    <x v="138"/>
    <s v="Net Banking"/>
    <x v="3"/>
    <n v="5"/>
    <s v="No"/>
    <s v="Delhi"/>
    <x v="360"/>
  </r>
  <r>
    <s v="POST00361"/>
    <s v="SHIP514685"/>
    <x v="361"/>
    <x v="0"/>
    <x v="7"/>
    <s v="johntorres@lawrence.com"/>
    <s v="778-139-6967x02576"/>
    <x v="124"/>
    <s v="South Taylor"/>
    <s v="P2771"/>
    <x v="6"/>
    <x v="5"/>
    <s v="DSLR"/>
    <n v="2"/>
    <n v="404.2"/>
    <n v="0.46"/>
    <n v="42.45"/>
    <x v="279"/>
    <x v="92"/>
    <s v="Debit Card"/>
    <x v="1"/>
    <n v="3"/>
    <s v="No"/>
    <s v="Chennai"/>
    <x v="361"/>
  </r>
  <r>
    <s v="POST00362"/>
    <s v="SHIP828823"/>
    <x v="362"/>
    <x v="0"/>
    <x v="14"/>
    <s v="raymondmiller@gmail.com"/>
    <s v="775.903.2393x365"/>
    <x v="135"/>
    <s v="East Kimberlyberg"/>
    <s v="P7267"/>
    <x v="4"/>
    <x v="1"/>
    <s v="Smart TV"/>
    <n v="3"/>
    <n v="740.38"/>
    <n v="0.3"/>
    <n v="16.46"/>
    <x v="280"/>
    <x v="285"/>
    <s v="Credit Card"/>
    <x v="1"/>
    <n v="1"/>
    <s v="No"/>
    <s v="Bangalore"/>
    <x v="362"/>
  </r>
  <r>
    <s v="POST00363"/>
    <s v="SHIP586960"/>
    <x v="363"/>
    <x v="1"/>
    <x v="2"/>
    <s v="xrichardson@gmail.com"/>
    <s v="+1-618-735-5487x958"/>
    <x v="56"/>
    <s v="Crawfordberg"/>
    <s v="P1634"/>
    <x v="4"/>
    <x v="2"/>
    <s v="Smart TV"/>
    <n v="3"/>
    <n v="34.770000000000003"/>
    <n v="0.18"/>
    <n v="13.64"/>
    <x v="281"/>
    <x v="39"/>
    <s v="Credit Card"/>
    <x v="3"/>
    <n v="4"/>
    <s v="No"/>
    <s v="Bangalore"/>
    <x v="363"/>
  </r>
  <r>
    <s v="POST00364"/>
    <s v="SHIP211496"/>
    <x v="364"/>
    <x v="1"/>
    <x v="14"/>
    <s v="lreyes@pruitt-lawrence.info"/>
    <s v="539.250.0447x704"/>
    <x v="182"/>
    <s v="Bradleyfurt"/>
    <s v="P8711"/>
    <x v="2"/>
    <x v="2"/>
    <s v="DSLR"/>
    <n v="2"/>
    <n v="545.62"/>
    <n v="0.39"/>
    <n v="11.54"/>
    <x v="282"/>
    <x v="273"/>
    <s v="Debit Card"/>
    <x v="1"/>
    <n v="2"/>
    <s v="No"/>
    <s v="Chennai"/>
    <x v="364"/>
  </r>
  <r>
    <s v="POST00365"/>
    <s v="SHIP309470"/>
    <x v="365"/>
    <x v="0"/>
    <x v="17"/>
    <s v="sandra76@yahoo.com"/>
    <s v="(567)912-6668x8990"/>
    <x v="114"/>
    <s v="Kellyshire"/>
    <s v="P4644"/>
    <x v="3"/>
    <x v="1"/>
    <s v="Earbuds"/>
    <n v="3"/>
    <n v="122.74"/>
    <n v="0.31"/>
    <n v="14"/>
    <x v="283"/>
    <x v="286"/>
    <s v="Credit Card"/>
    <x v="0"/>
    <n v="2"/>
    <s v="No"/>
    <s v="Chennai"/>
    <x v="365"/>
  </r>
  <r>
    <s v="POST00366"/>
    <s v="SHIP847654"/>
    <x v="366"/>
    <x v="1"/>
    <x v="35"/>
    <s v="daniel55@gmail.com"/>
    <s v="(092)577-9445"/>
    <x v="183"/>
    <s v="Jenniferfort"/>
    <s v="P4269"/>
    <x v="4"/>
    <x v="3"/>
    <s v="Backpack"/>
    <n v="3"/>
    <n v="441.65"/>
    <n v="0.31"/>
    <n v="17.02"/>
    <x v="284"/>
    <x v="287"/>
    <s v="COD"/>
    <x v="1"/>
    <n v="3"/>
    <s v="No"/>
    <s v="Chennai"/>
    <x v="366"/>
  </r>
  <r>
    <s v="POST00367"/>
    <s v="SHIP231627"/>
    <x v="367"/>
    <x v="0"/>
    <x v="20"/>
    <s v="thompsonmatthew@rasmussen.biz"/>
    <s v="+1-917-404-5084x986"/>
    <x v="184"/>
    <s v="Villanuevaberg"/>
    <s v="P8541"/>
    <x v="1"/>
    <x v="5"/>
    <s v="DSLR"/>
    <n v="2"/>
    <n v="793.21"/>
    <n v="0.24"/>
    <n v="44.09"/>
    <x v="67"/>
    <x v="269"/>
    <s v="COD"/>
    <x v="0"/>
    <n v="5"/>
    <s v="No"/>
    <s v="Mumbai"/>
    <x v="367"/>
  </r>
  <r>
    <s v="POST00368"/>
    <s v="SHIP959355"/>
    <x v="368"/>
    <x v="0"/>
    <x v="1"/>
    <s v="martin38@yahoo.com"/>
    <n v="9037782123"/>
    <x v="97"/>
    <s v="East Jessicaton"/>
    <s v="P6728"/>
    <x v="4"/>
    <x v="5"/>
    <s v="Smartphone"/>
    <n v="1"/>
    <n v="151.04"/>
    <n v="0"/>
    <n v="39.65"/>
    <x v="285"/>
    <x v="288"/>
    <s v="COD"/>
    <x v="3"/>
    <n v="4"/>
    <s v="No"/>
    <s v="Kolkata"/>
    <x v="368"/>
  </r>
  <r>
    <s v="POST00369"/>
    <s v="SHIP247462"/>
    <x v="369"/>
    <x v="1"/>
    <x v="48"/>
    <s v="andrew92@small.com"/>
    <s v="(767)979-9134x152"/>
    <x v="172"/>
    <s v="Marciamouth"/>
    <s v="P6000"/>
    <x v="1"/>
    <x v="2"/>
    <s v="Smart TV"/>
    <n v="1"/>
    <n v="936.45"/>
    <n v="0.13"/>
    <n v="5.08"/>
    <x v="286"/>
    <x v="65"/>
    <s v="Debit Card"/>
    <x v="1"/>
    <n v="4"/>
    <s v="No"/>
    <s v="Chennai"/>
    <x v="369"/>
  </r>
  <r>
    <s v="POST00370"/>
    <s v="SHIP671512"/>
    <x v="370"/>
    <x v="1"/>
    <x v="32"/>
    <s v="wmiller@yahoo.com"/>
    <s v="267.144.0609x663"/>
    <x v="8"/>
    <s v="West Mark"/>
    <s v="P4728"/>
    <x v="6"/>
    <x v="4"/>
    <s v="Running Shoes"/>
    <n v="1"/>
    <n v="889.62"/>
    <n v="0.05"/>
    <n v="44.34"/>
    <x v="287"/>
    <x v="289"/>
    <s v="PayPal"/>
    <x v="0"/>
    <n v="2"/>
    <s v="No"/>
    <s v="Mumbai"/>
    <x v="370"/>
  </r>
  <r>
    <s v="POST00371"/>
    <s v="SHIP849915"/>
    <x v="371"/>
    <x v="0"/>
    <x v="20"/>
    <s v="mariagross@gmail.com"/>
    <s v="(999)030-8068"/>
    <x v="111"/>
    <s v="South Kristen"/>
    <s v="P4652"/>
    <x v="0"/>
    <x v="0"/>
    <s v="Earbuds"/>
    <n v="4"/>
    <n v="420.76"/>
    <n v="0.33"/>
    <n v="8.5500000000000007"/>
    <x v="207"/>
    <x v="290"/>
    <s v="Debit Card"/>
    <x v="2"/>
    <n v="2"/>
    <s v="No"/>
    <s v="Delhi"/>
    <x v="371"/>
  </r>
  <r>
    <s v="POST00372"/>
    <s v="SHIP796481"/>
    <x v="372"/>
    <x v="0"/>
    <x v="30"/>
    <s v="michaeljohnson@tate.info"/>
    <s v="(085)623-5139x24882"/>
    <x v="146"/>
    <s v="Aliciamouth"/>
    <s v="P1387"/>
    <x v="6"/>
    <x v="5"/>
    <s v="Running Shoes"/>
    <n v="1"/>
    <n v="15.92"/>
    <n v="0.12"/>
    <n v="34.49"/>
    <x v="288"/>
    <x v="142"/>
    <s v="PayPal"/>
    <x v="2"/>
    <n v="4"/>
    <s v="No"/>
    <s v="Delhi"/>
    <x v="372"/>
  </r>
  <r>
    <s v="POST00373"/>
    <s v="SHIP372232"/>
    <x v="373"/>
    <x v="1"/>
    <x v="28"/>
    <s v="lisa68@hotmail.com"/>
    <s v="001-305-007-2984"/>
    <x v="121"/>
    <s v="Johnshire"/>
    <s v="P4164"/>
    <x v="5"/>
    <x v="2"/>
    <s v="Smartphone"/>
    <n v="4"/>
    <n v="791.85"/>
    <n v="0.23"/>
    <n v="11.82"/>
    <x v="289"/>
    <x v="291"/>
    <s v="Credit Card"/>
    <x v="2"/>
    <n v="1"/>
    <s v="No"/>
    <s v="Chennai"/>
    <x v="373"/>
  </r>
  <r>
    <s v="POST00374"/>
    <s v="SHIP289362"/>
    <x v="374"/>
    <x v="1"/>
    <x v="49"/>
    <s v="olsonralph@gmail.com"/>
    <s v="677-304-2446x96460"/>
    <x v="135"/>
    <s v="Deborahville"/>
    <s v="P7528"/>
    <x v="2"/>
    <x v="2"/>
    <s v="Smart TV"/>
    <n v="4"/>
    <n v="882.09"/>
    <n v="0.18"/>
    <n v="7.8"/>
    <x v="279"/>
    <x v="229"/>
    <s v="Credit Card"/>
    <x v="0"/>
    <n v="3"/>
    <s v="No"/>
    <s v="Delhi"/>
    <x v="374"/>
  </r>
  <r>
    <s v="POST00375"/>
    <s v="SHIP928092"/>
    <x v="375"/>
    <x v="1"/>
    <x v="11"/>
    <s v="rhughes@peters-snyder.com"/>
    <n v="2721053716"/>
    <x v="185"/>
    <s v="Brooksstad"/>
    <s v="P6378"/>
    <x v="5"/>
    <x v="1"/>
    <s v="Smart TV"/>
    <n v="3"/>
    <n v="182.99"/>
    <n v="7.0000000000000007E-2"/>
    <n v="39.19"/>
    <x v="290"/>
    <x v="292"/>
    <s v="Credit Card"/>
    <x v="1"/>
    <n v="1"/>
    <s v="No"/>
    <s v="Chennai"/>
    <x v="375"/>
  </r>
  <r>
    <s v="POST00376"/>
    <s v="SHIP723934"/>
    <x v="376"/>
    <x v="0"/>
    <x v="4"/>
    <s v="kennedytina@flores.com"/>
    <s v="(329)822-6864x737"/>
    <x v="148"/>
    <s v="Mooretown"/>
    <s v="P5564"/>
    <x v="7"/>
    <x v="1"/>
    <s v="DSLR"/>
    <n v="4"/>
    <n v="917.03"/>
    <n v="0.48"/>
    <n v="26.02"/>
    <x v="291"/>
    <x v="293"/>
    <s v="PayPal"/>
    <x v="2"/>
    <n v="5"/>
    <s v="Yes"/>
    <s v="Delhi"/>
    <x v="376"/>
  </r>
  <r>
    <s v="POST00377"/>
    <s v="SHIP378206"/>
    <x v="377"/>
    <x v="0"/>
    <x v="43"/>
    <s v="jonathan64@martinez.com"/>
    <s v="662.508.9014x42743"/>
    <x v="46"/>
    <s v="Williebury"/>
    <s v="P2137"/>
    <x v="3"/>
    <x v="4"/>
    <s v="Backpack"/>
    <n v="4"/>
    <n v="914.96"/>
    <n v="0.47"/>
    <n v="31.96"/>
    <x v="292"/>
    <x v="294"/>
    <s v="Credit Card"/>
    <x v="3"/>
    <n v="1"/>
    <s v="No"/>
    <s v="Delhi"/>
    <x v="377"/>
  </r>
  <r>
    <s v="POST00378"/>
    <s v="SHIP171095"/>
    <x v="378"/>
    <x v="0"/>
    <x v="1"/>
    <s v="bgutierrez@jones.info"/>
    <n v="345073481"/>
    <x v="10"/>
    <s v="Jonathanfort"/>
    <s v="P5573"/>
    <x v="3"/>
    <x v="1"/>
    <s v="DSLR"/>
    <n v="4"/>
    <n v="476.58"/>
    <n v="0.04"/>
    <n v="24.14"/>
    <x v="23"/>
    <x v="295"/>
    <s v="Debit Card"/>
    <x v="3"/>
    <n v="1"/>
    <s v="No"/>
    <s v="Kolkata"/>
    <x v="378"/>
  </r>
  <r>
    <s v="POST00379"/>
    <s v="SHIP774695"/>
    <x v="379"/>
    <x v="1"/>
    <x v="28"/>
    <s v="thomasthompson@campbell.com"/>
    <s v="(579)367-5999x68567"/>
    <x v="169"/>
    <s v="South Amy"/>
    <s v="P6753"/>
    <x v="2"/>
    <x v="0"/>
    <s v="Running Shoes"/>
    <n v="4"/>
    <n v="800.05"/>
    <n v="0.41"/>
    <n v="8.02"/>
    <x v="28"/>
    <x v="296"/>
    <s v="PayPal"/>
    <x v="3"/>
    <n v="5"/>
    <s v="Yes"/>
    <s v="Kolkata"/>
    <x v="379"/>
  </r>
  <r>
    <s v="POST00380"/>
    <s v="SHIP815155"/>
    <x v="380"/>
    <x v="0"/>
    <x v="51"/>
    <s v="kennedymichael@gmail.com"/>
    <s v="(550)866-5186x31061"/>
    <x v="141"/>
    <s v="Port Johnfurt"/>
    <s v="P9346"/>
    <x v="6"/>
    <x v="5"/>
    <s v="Smart TV"/>
    <n v="3"/>
    <n v="450.5"/>
    <n v="0.24"/>
    <n v="38.28"/>
    <x v="54"/>
    <x v="265"/>
    <s v="COD"/>
    <x v="2"/>
    <n v="3"/>
    <s v="No"/>
    <s v="Delhi"/>
    <x v="380"/>
  </r>
  <r>
    <s v="POST00381"/>
    <s v="SHIP175019"/>
    <x v="381"/>
    <x v="0"/>
    <x v="26"/>
    <s v="jessicahunter@coleman-pierce.com"/>
    <s v="(722)480-2043x2172"/>
    <x v="22"/>
    <s v="Schmidtfort"/>
    <s v="P7548"/>
    <x v="3"/>
    <x v="0"/>
    <s v="Backpack"/>
    <n v="2"/>
    <n v="568.41"/>
    <n v="0.39"/>
    <n v="41.92"/>
    <x v="131"/>
    <x v="30"/>
    <s v="PayPal"/>
    <x v="2"/>
    <n v="4"/>
    <s v="No"/>
    <s v="Kolkata"/>
    <x v="381"/>
  </r>
  <r>
    <s v="POST00382"/>
    <s v="SHIP790003"/>
    <x v="382"/>
    <x v="0"/>
    <x v="49"/>
    <s v="cchristensen@yahoo.com"/>
    <n v="925421194"/>
    <x v="73"/>
    <s v="Wilkinsfurt"/>
    <s v="P9785"/>
    <x v="0"/>
    <x v="0"/>
    <s v="DSLR"/>
    <n v="4"/>
    <n v="326.64"/>
    <n v="0.08"/>
    <n v="6.86"/>
    <x v="293"/>
    <x v="297"/>
    <s v="Debit Card"/>
    <x v="1"/>
    <n v="1"/>
    <s v="No"/>
    <s v="Chennai"/>
    <x v="382"/>
  </r>
  <r>
    <s v="POST00383"/>
    <s v="SHIP818798"/>
    <x v="383"/>
    <x v="1"/>
    <x v="35"/>
    <s v="johnsonamanda@rodriguez.com"/>
    <s v="+1-249-291-6946x76248"/>
    <x v="30"/>
    <s v="Brownberg"/>
    <s v="P6425"/>
    <x v="4"/>
    <x v="1"/>
    <s v="Backpack"/>
    <n v="2"/>
    <n v="167.87"/>
    <n v="7.0000000000000007E-2"/>
    <n v="21.91"/>
    <x v="294"/>
    <x v="245"/>
    <s v="Debit Card"/>
    <x v="0"/>
    <n v="3"/>
    <s v="No"/>
    <s v="Bangalore"/>
    <x v="383"/>
  </r>
  <r>
    <s v="POST00384"/>
    <s v="SHIP261188"/>
    <x v="384"/>
    <x v="0"/>
    <x v="44"/>
    <s v="rodney18@yahoo.com"/>
    <s v="644-528-3521"/>
    <x v="17"/>
    <s v="New Russellfurt"/>
    <s v="P1452"/>
    <x v="2"/>
    <x v="4"/>
    <s v="Earbuds"/>
    <n v="1"/>
    <n v="749.07"/>
    <n v="0.45"/>
    <n v="30.08"/>
    <x v="295"/>
    <x v="11"/>
    <s v="Debit Card"/>
    <x v="3"/>
    <n v="5"/>
    <s v="No"/>
    <s v="Chennai"/>
    <x v="384"/>
  </r>
  <r>
    <s v="POST00385"/>
    <s v="SHIP649058"/>
    <x v="385"/>
    <x v="1"/>
    <x v="35"/>
    <s v="wolfmary@daniels.com"/>
    <s v="(565)715-3803"/>
    <x v="41"/>
    <s v="South Jaredborough"/>
    <s v="P2889"/>
    <x v="5"/>
    <x v="2"/>
    <s v="Earbuds"/>
    <n v="1"/>
    <n v="11.38"/>
    <n v="0.45"/>
    <n v="32.229999999999997"/>
    <x v="296"/>
    <x v="297"/>
    <s v="Credit Card"/>
    <x v="1"/>
    <n v="3"/>
    <s v="Yes"/>
    <s v="Kolkata"/>
    <x v="385"/>
  </r>
  <r>
    <s v="POST00386"/>
    <s v="SHIP869280"/>
    <x v="386"/>
    <x v="0"/>
    <x v="15"/>
    <s v="steven57@hotmail.com"/>
    <s v="(317)832-0066"/>
    <x v="134"/>
    <s v="Rebeccaborough"/>
    <s v="P5279"/>
    <x v="0"/>
    <x v="3"/>
    <s v="Running Shoes"/>
    <n v="2"/>
    <n v="583.76"/>
    <n v="0.23"/>
    <n v="31.02"/>
    <x v="297"/>
    <x v="224"/>
    <s v="COD"/>
    <x v="0"/>
    <n v="1"/>
    <s v="No"/>
    <s v="Mumbai"/>
    <x v="386"/>
  </r>
  <r>
    <s v="POST00387"/>
    <s v="SHIP172472"/>
    <x v="387"/>
    <x v="0"/>
    <x v="11"/>
    <s v="james64@yates.com"/>
    <s v="001-495-286-3601x81782"/>
    <x v="143"/>
    <s v="Brianport"/>
    <s v="P3925"/>
    <x v="4"/>
    <x v="2"/>
    <s v="Backpack"/>
    <n v="2"/>
    <n v="866.04"/>
    <n v="0.44"/>
    <n v="36.18"/>
    <x v="120"/>
    <x v="294"/>
    <s v="COD"/>
    <x v="2"/>
    <n v="4"/>
    <s v="Yes"/>
    <s v="Delhi"/>
    <x v="387"/>
  </r>
  <r>
    <s v="POST00388"/>
    <s v="SHIP546809"/>
    <x v="388"/>
    <x v="1"/>
    <x v="25"/>
    <s v="lopezchristopher@baxter-graham.org"/>
    <s v="467.469.5092"/>
    <x v="30"/>
    <s v="Samanthaside"/>
    <s v="P5349"/>
    <x v="4"/>
    <x v="2"/>
    <s v="Earbuds"/>
    <n v="1"/>
    <n v="229.06"/>
    <n v="0.33"/>
    <n v="48.51"/>
    <x v="298"/>
    <x v="232"/>
    <s v="Net Banking"/>
    <x v="0"/>
    <n v="5"/>
    <s v="No"/>
    <s v="Kolkata"/>
    <x v="388"/>
  </r>
  <r>
    <s v="POST00389"/>
    <s v="SHIP816155"/>
    <x v="389"/>
    <x v="1"/>
    <x v="4"/>
    <s v="hwalker@yahoo.com"/>
    <s v="001-700-529-7946"/>
    <x v="102"/>
    <s v="Kentview"/>
    <s v="P1626"/>
    <x v="1"/>
    <x v="2"/>
    <s v="Smart TV"/>
    <n v="3"/>
    <n v="339.57"/>
    <n v="0.09"/>
    <n v="22.58"/>
    <x v="299"/>
    <x v="298"/>
    <s v="Debit Card"/>
    <x v="3"/>
    <n v="5"/>
    <s v="No"/>
    <s v="Kolkata"/>
    <x v="389"/>
  </r>
  <r>
    <s v="POST00390"/>
    <s v="SHIP806405"/>
    <x v="390"/>
    <x v="1"/>
    <x v="51"/>
    <s v="ymccarty@nelson.org"/>
    <s v="090.500.4095"/>
    <x v="186"/>
    <s v="New Mandyshire"/>
    <s v="P2776"/>
    <x v="2"/>
    <x v="2"/>
    <s v="Earbuds"/>
    <n v="3"/>
    <n v="591.61"/>
    <n v="0.16"/>
    <n v="30.05"/>
    <x v="300"/>
    <x v="299"/>
    <s v="Credit Card"/>
    <x v="0"/>
    <n v="1"/>
    <s v="No"/>
    <s v="Kolkata"/>
    <x v="390"/>
  </r>
  <r>
    <s v="POST00391"/>
    <s v="SHIP334426"/>
    <x v="391"/>
    <x v="0"/>
    <x v="35"/>
    <s v="katie49@parker.com"/>
    <s v="109.722.1896x1541"/>
    <x v="5"/>
    <s v="Port Scott"/>
    <s v="P8119"/>
    <x v="0"/>
    <x v="0"/>
    <s v="Backpack"/>
    <n v="4"/>
    <n v="254.4"/>
    <n v="7.0000000000000007E-2"/>
    <n v="36.46"/>
    <x v="286"/>
    <x v="300"/>
    <s v="PayPal"/>
    <x v="0"/>
    <n v="3"/>
    <s v="Yes"/>
    <s v="Chennai"/>
    <x v="391"/>
  </r>
  <r>
    <s v="POST00392"/>
    <s v="SHIP772512"/>
    <x v="392"/>
    <x v="1"/>
    <x v="38"/>
    <s v="ofrederick@alexander.com"/>
    <s v="+1-082-550-2812x6776"/>
    <x v="86"/>
    <s v="South David"/>
    <s v="P6663"/>
    <x v="4"/>
    <x v="1"/>
    <s v="Backpack"/>
    <n v="3"/>
    <n v="849.01"/>
    <n v="0.39"/>
    <n v="31.66"/>
    <x v="30"/>
    <x v="301"/>
    <s v="Credit Card"/>
    <x v="2"/>
    <n v="4"/>
    <s v="No"/>
    <s v="Delhi"/>
    <x v="392"/>
  </r>
  <r>
    <s v="POST00393"/>
    <s v="SHIP908540"/>
    <x v="393"/>
    <x v="0"/>
    <x v="14"/>
    <s v="doughertysteven@gmail.com"/>
    <s v="(021)196-2221x0547"/>
    <x v="178"/>
    <s v="New Jasminestad"/>
    <s v="P6139"/>
    <x v="2"/>
    <x v="1"/>
    <s v="DSLR"/>
    <n v="3"/>
    <n v="372.94"/>
    <n v="0.49"/>
    <n v="22.4"/>
    <x v="301"/>
    <x v="16"/>
    <s v="Debit Card"/>
    <x v="2"/>
    <n v="5"/>
    <s v="No"/>
    <s v="Bangalore"/>
    <x v="393"/>
  </r>
  <r>
    <s v="POST00394"/>
    <s v="SHIP879459"/>
    <x v="394"/>
    <x v="0"/>
    <x v="37"/>
    <s v="harrisalicia@yahoo.com"/>
    <n v="3034004028"/>
    <x v="187"/>
    <s v="Elizabethfurt"/>
    <s v="P8149"/>
    <x v="5"/>
    <x v="2"/>
    <s v="Backpack"/>
    <n v="4"/>
    <n v="585.79999999999995"/>
    <n v="0.27"/>
    <n v="33.08"/>
    <x v="302"/>
    <x v="153"/>
    <s v="Credit Card"/>
    <x v="1"/>
    <n v="1"/>
    <s v="Yes"/>
    <s v="Kolkata"/>
    <x v="394"/>
  </r>
  <r>
    <s v="POST00395"/>
    <s v="SHIP291187"/>
    <x v="395"/>
    <x v="1"/>
    <x v="41"/>
    <s v="zsantiago@johnson-webb.com"/>
    <n v="1610054915"/>
    <x v="118"/>
    <s v="Port Marissastad"/>
    <s v="P9379"/>
    <x v="6"/>
    <x v="3"/>
    <s v="Backpack"/>
    <n v="4"/>
    <n v="233.86"/>
    <n v="0.33"/>
    <n v="34.26"/>
    <x v="303"/>
    <x v="302"/>
    <s v="Debit Card"/>
    <x v="2"/>
    <n v="1"/>
    <s v="No"/>
    <s v="Mumbai"/>
    <x v="395"/>
  </r>
  <r>
    <s v="POST00396"/>
    <s v="SHIP681583"/>
    <x v="396"/>
    <x v="1"/>
    <x v="4"/>
    <s v="cardenasteresa@white.com"/>
    <s v="743.578.8331"/>
    <x v="30"/>
    <s v="Ferrellmouth"/>
    <s v="P2894"/>
    <x v="2"/>
    <x v="5"/>
    <s v="Running Shoes"/>
    <n v="3"/>
    <n v="50.97"/>
    <n v="0.37"/>
    <n v="31.32"/>
    <x v="304"/>
    <x v="303"/>
    <s v="PayPal"/>
    <x v="2"/>
    <n v="2"/>
    <s v="No"/>
    <s v="Delhi"/>
    <x v="396"/>
  </r>
  <r>
    <s v="POST00397"/>
    <s v="SHIP483496"/>
    <x v="397"/>
    <x v="1"/>
    <x v="51"/>
    <s v="annaklein@pena-dixon.com"/>
    <s v="622-714-0380"/>
    <x v="25"/>
    <s v="North Johnshire"/>
    <s v="P7311"/>
    <x v="3"/>
    <x v="2"/>
    <s v="Backpack"/>
    <n v="2"/>
    <n v="181.96"/>
    <n v="0.11"/>
    <n v="14.23"/>
    <x v="305"/>
    <x v="258"/>
    <s v="PayPal"/>
    <x v="3"/>
    <n v="2"/>
    <s v="Yes"/>
    <s v="Bangalore"/>
    <x v="397"/>
  </r>
  <r>
    <s v="POST00398"/>
    <s v="SHIP564055"/>
    <x v="398"/>
    <x v="1"/>
    <x v="6"/>
    <s v="rodriguezcody@gmail.com"/>
    <s v="856-683-8752x430"/>
    <x v="146"/>
    <s v="North Zachary"/>
    <s v="P4114"/>
    <x v="7"/>
    <x v="2"/>
    <s v="DSLR"/>
    <n v="4"/>
    <n v="55.74"/>
    <n v="0.17"/>
    <n v="27.77"/>
    <x v="94"/>
    <x v="304"/>
    <s v="COD"/>
    <x v="3"/>
    <n v="3"/>
    <s v="No"/>
    <s v="Mumbai"/>
    <x v="398"/>
  </r>
  <r>
    <s v="POST00399"/>
    <s v="SHIP706167"/>
    <x v="399"/>
    <x v="0"/>
    <x v="47"/>
    <s v="bethcrane@hotmail.com"/>
    <s v="(806)941-6681"/>
    <x v="71"/>
    <s v="Haleymouth"/>
    <s v="P5173"/>
    <x v="5"/>
    <x v="3"/>
    <s v="DSLR"/>
    <n v="2"/>
    <n v="473.92"/>
    <n v="0.21"/>
    <n v="44.8"/>
    <x v="55"/>
    <x v="305"/>
    <s v="Net Banking"/>
    <x v="0"/>
    <n v="1"/>
    <s v="No"/>
    <s v="Bangalore"/>
    <x v="399"/>
  </r>
  <r>
    <s v="POST00400"/>
    <s v="SHIP449415"/>
    <x v="400"/>
    <x v="0"/>
    <x v="5"/>
    <s v="treyes@gmail.com"/>
    <s v="078.823.2948"/>
    <x v="175"/>
    <s v="New William"/>
    <s v="P1727"/>
    <x v="5"/>
    <x v="0"/>
    <s v="Smart TV"/>
    <n v="1"/>
    <n v="590.77"/>
    <n v="0.3"/>
    <n v="44.09"/>
    <x v="306"/>
    <x v="107"/>
    <s v="Credit Card"/>
    <x v="3"/>
    <n v="3"/>
    <s v="No"/>
    <s v="Bangalore"/>
    <x v="400"/>
  </r>
  <r>
    <s v="POST00401"/>
    <s v="SHIP823802"/>
    <x v="401"/>
    <x v="1"/>
    <x v="36"/>
    <s v="petervance@dodson-norris.com"/>
    <s v="(270)996-2757x2643"/>
    <x v="157"/>
    <s v="South Joshua"/>
    <s v="P8144"/>
    <x v="0"/>
    <x v="2"/>
    <s v="Earbuds"/>
    <n v="4"/>
    <n v="54.23"/>
    <n v="0.43"/>
    <n v="38.79"/>
    <x v="307"/>
    <x v="163"/>
    <s v="Net Banking"/>
    <x v="1"/>
    <n v="3"/>
    <s v="No"/>
    <s v="Delhi"/>
    <x v="401"/>
  </r>
  <r>
    <s v="POST00402"/>
    <s v="SHIP204337"/>
    <x v="402"/>
    <x v="1"/>
    <x v="45"/>
    <s v="perkinsjames@yahoo.com"/>
    <s v="868.530.2497x31435"/>
    <x v="150"/>
    <s v="North Amandaland"/>
    <s v="P1027"/>
    <x v="3"/>
    <x v="3"/>
    <s v="Running Shoes"/>
    <n v="2"/>
    <n v="99.58"/>
    <n v="0.13"/>
    <n v="36.369999999999997"/>
    <x v="308"/>
    <x v="306"/>
    <s v="Credit Card"/>
    <x v="1"/>
    <n v="4"/>
    <s v="Yes"/>
    <s v="Chennai"/>
    <x v="402"/>
  </r>
  <r>
    <s v="POST00403"/>
    <s v="SHIP560548"/>
    <x v="403"/>
    <x v="0"/>
    <x v="28"/>
    <s v="williamhenry@hotmail.com"/>
    <s v="+1-052-593-0686x521"/>
    <x v="41"/>
    <s v="Christyport"/>
    <s v="P9518"/>
    <x v="0"/>
    <x v="0"/>
    <s v="Smartphone"/>
    <n v="4"/>
    <n v="490.67"/>
    <n v="0.24"/>
    <n v="11.9"/>
    <x v="309"/>
    <x v="307"/>
    <s v="COD"/>
    <x v="0"/>
    <n v="2"/>
    <s v="Yes"/>
    <s v="Mumbai"/>
    <x v="403"/>
  </r>
  <r>
    <s v="POST00404"/>
    <s v="SHIP297434"/>
    <x v="404"/>
    <x v="0"/>
    <x v="39"/>
    <s v="carrieknight@welch.biz"/>
    <s v="311.236.2495"/>
    <x v="144"/>
    <s v="Griffintown"/>
    <s v="P9821"/>
    <x v="7"/>
    <x v="0"/>
    <s v="Smart TV"/>
    <n v="4"/>
    <n v="801.19"/>
    <n v="0.38"/>
    <n v="25.68"/>
    <x v="310"/>
    <x v="288"/>
    <s v="COD"/>
    <x v="1"/>
    <n v="3"/>
    <s v="No"/>
    <s v="Kolkata"/>
    <x v="404"/>
  </r>
  <r>
    <s v="POST00405"/>
    <s v="SHIP640402"/>
    <x v="405"/>
    <x v="1"/>
    <x v="13"/>
    <s v="efleming@yahoo.com"/>
    <s v="001-682-797-9333"/>
    <x v="78"/>
    <s v="Bradleybury"/>
    <s v="P4228"/>
    <x v="1"/>
    <x v="4"/>
    <s v="Backpack"/>
    <n v="4"/>
    <n v="631.73"/>
    <n v="0.04"/>
    <n v="9.99"/>
    <x v="310"/>
    <x v="308"/>
    <s v="PayPal"/>
    <x v="1"/>
    <n v="4"/>
    <s v="Yes"/>
    <s v="Bangalore"/>
    <x v="405"/>
  </r>
  <r>
    <s v="POST00406"/>
    <s v="SHIP177843"/>
    <x v="406"/>
    <x v="0"/>
    <x v="40"/>
    <s v="lynchjennifer@ray.com"/>
    <s v="(125)236-0189x77897"/>
    <x v="14"/>
    <s v="West Lynnmouth"/>
    <s v="P6967"/>
    <x v="5"/>
    <x v="4"/>
    <s v="Earbuds"/>
    <n v="4"/>
    <n v="113.66"/>
    <n v="0.26"/>
    <n v="41.78"/>
    <x v="266"/>
    <x v="155"/>
    <s v="PayPal"/>
    <x v="2"/>
    <n v="4"/>
    <s v="No"/>
    <s v="Mumbai"/>
    <x v="406"/>
  </r>
  <r>
    <s v="POST00407"/>
    <s v="SHIP685818"/>
    <x v="407"/>
    <x v="0"/>
    <x v="25"/>
    <s v="zbeltran@dawson.com"/>
    <s v="858.777.2306x06185"/>
    <x v="188"/>
    <s v="South April"/>
    <s v="P8066"/>
    <x v="2"/>
    <x v="4"/>
    <s v="Running Shoes"/>
    <n v="2"/>
    <n v="888.67"/>
    <n v="7.0000000000000007E-2"/>
    <n v="18.100000000000001"/>
    <x v="311"/>
    <x v="309"/>
    <s v="PayPal"/>
    <x v="0"/>
    <n v="2"/>
    <s v="No"/>
    <s v="Delhi"/>
    <x v="407"/>
  </r>
  <r>
    <s v="POST00408"/>
    <s v="SHIP340025"/>
    <x v="408"/>
    <x v="0"/>
    <x v="17"/>
    <s v="aaronhenry@hotmail.com"/>
    <s v="814-618-8566x46541"/>
    <x v="189"/>
    <s v="South Connie"/>
    <s v="P2146"/>
    <x v="1"/>
    <x v="2"/>
    <s v="Smart TV"/>
    <n v="2"/>
    <n v="918.28"/>
    <n v="0.27"/>
    <n v="39.51"/>
    <x v="312"/>
    <x v="310"/>
    <s v="Credit Card"/>
    <x v="1"/>
    <n v="2"/>
    <s v="No"/>
    <s v="Mumbai"/>
    <x v="408"/>
  </r>
  <r>
    <s v="POST00409"/>
    <s v="SHIP412455"/>
    <x v="409"/>
    <x v="0"/>
    <x v="43"/>
    <s v="bfriedman@hotmail.com"/>
    <s v="(387)794-6019"/>
    <x v="165"/>
    <s v="Josephview"/>
    <s v="P6409"/>
    <x v="3"/>
    <x v="0"/>
    <s v="DSLR"/>
    <n v="2"/>
    <n v="331.71"/>
    <n v="0.38"/>
    <n v="41.66"/>
    <x v="94"/>
    <x v="311"/>
    <s v="Net Banking"/>
    <x v="0"/>
    <n v="1"/>
    <s v="No"/>
    <s v="Kolkata"/>
    <x v="409"/>
  </r>
  <r>
    <s v="POST00410"/>
    <s v="SHIP721338"/>
    <x v="410"/>
    <x v="0"/>
    <x v="38"/>
    <s v="jacksonlaura@yahoo.com"/>
    <s v="(989)241-9482x26198"/>
    <x v="186"/>
    <s v="East Jamesfurt"/>
    <s v="P6143"/>
    <x v="5"/>
    <x v="2"/>
    <s v="Running Shoes"/>
    <n v="1"/>
    <n v="619.86"/>
    <n v="0.12"/>
    <n v="45.16"/>
    <x v="313"/>
    <x v="312"/>
    <s v="Net Banking"/>
    <x v="1"/>
    <n v="3"/>
    <s v="No"/>
    <s v="Kolkata"/>
    <x v="410"/>
  </r>
  <r>
    <s v="POST00411"/>
    <s v="SHIP136061"/>
    <x v="411"/>
    <x v="0"/>
    <x v="9"/>
    <s v="jennifernorris@schmidt.biz"/>
    <s v="(745)568-9133x6736"/>
    <x v="41"/>
    <s v="Burgessmouth"/>
    <s v="P3041"/>
    <x v="4"/>
    <x v="2"/>
    <s v="Running Shoes"/>
    <n v="4"/>
    <n v="497.4"/>
    <n v="0.42"/>
    <n v="38.92"/>
    <x v="314"/>
    <x v="313"/>
    <s v="PayPal"/>
    <x v="3"/>
    <n v="4"/>
    <s v="Yes"/>
    <s v="Delhi"/>
    <x v="411"/>
  </r>
  <r>
    <s v="POST00412"/>
    <s v="SHIP583441"/>
    <x v="412"/>
    <x v="0"/>
    <x v="23"/>
    <s v="griffithlatoya@washington.com"/>
    <n v="-9214"/>
    <x v="40"/>
    <s v="Michaelfurt"/>
    <s v="P5920"/>
    <x v="3"/>
    <x v="1"/>
    <s v="Backpack"/>
    <n v="4"/>
    <n v="942.6"/>
    <n v="0.17"/>
    <n v="30.41"/>
    <x v="315"/>
    <x v="314"/>
    <s v="COD"/>
    <x v="0"/>
    <n v="1"/>
    <s v="No"/>
    <s v="Mumbai"/>
    <x v="412"/>
  </r>
  <r>
    <s v="POST00413"/>
    <s v="SHIP770467"/>
    <x v="413"/>
    <x v="0"/>
    <x v="31"/>
    <s v="christophergallegos@blake-mack.org"/>
    <s v="001-151-272-2856"/>
    <x v="190"/>
    <s v="Jennifermouth"/>
    <s v="P9308"/>
    <x v="1"/>
    <x v="5"/>
    <s v="Running Shoes"/>
    <n v="2"/>
    <n v="513.66"/>
    <n v="0.1"/>
    <n v="31.92"/>
    <x v="316"/>
    <x v="315"/>
    <s v="Net Banking"/>
    <x v="3"/>
    <n v="3"/>
    <s v="No"/>
    <s v="Chennai"/>
    <x v="413"/>
  </r>
  <r>
    <s v="POST00414"/>
    <s v="SHIP675715"/>
    <x v="414"/>
    <x v="1"/>
    <x v="7"/>
    <s v="wscott@bauer.com"/>
    <s v="(046)114-0472x906"/>
    <x v="10"/>
    <s v="Josephshire"/>
    <s v="P6067"/>
    <x v="2"/>
    <x v="5"/>
    <s v="Earbuds"/>
    <n v="2"/>
    <n v="960.37"/>
    <n v="0.23"/>
    <n v="19.43"/>
    <x v="117"/>
    <x v="120"/>
    <s v="COD"/>
    <x v="0"/>
    <n v="3"/>
    <s v="No"/>
    <s v="Chennai"/>
    <x v="414"/>
  </r>
  <r>
    <s v="POST00415"/>
    <s v="SHIP977639"/>
    <x v="415"/>
    <x v="0"/>
    <x v="50"/>
    <s v="katherine29@wilson-gillespie.com"/>
    <s v="117.069.1389x378"/>
    <x v="143"/>
    <s v="Nicolebury"/>
    <s v="P7691"/>
    <x v="6"/>
    <x v="1"/>
    <s v="Earbuds"/>
    <n v="4"/>
    <n v="207.35"/>
    <n v="0.44"/>
    <n v="12.96"/>
    <x v="39"/>
    <x v="174"/>
    <s v="PayPal"/>
    <x v="3"/>
    <n v="1"/>
    <s v="No"/>
    <s v="Bangalore"/>
    <x v="415"/>
  </r>
  <r>
    <s v="POST00416"/>
    <s v="SHIP943289"/>
    <x v="416"/>
    <x v="1"/>
    <x v="46"/>
    <s v="trantaylor@hotmail.com"/>
    <s v="(211)174-9445"/>
    <x v="134"/>
    <s v="Wesleyhaven"/>
    <s v="P6344"/>
    <x v="0"/>
    <x v="2"/>
    <s v="Running Shoes"/>
    <n v="4"/>
    <n v="352.08"/>
    <n v="0.03"/>
    <n v="10.88"/>
    <x v="289"/>
    <x v="316"/>
    <s v="Credit Card"/>
    <x v="2"/>
    <n v="4"/>
    <s v="No"/>
    <s v="Bangalore"/>
    <x v="416"/>
  </r>
  <r>
    <s v="POST00417"/>
    <s v="SHIP445725"/>
    <x v="417"/>
    <x v="1"/>
    <x v="34"/>
    <s v="bowenbrian@yahoo.com"/>
    <s v="001-705-816-8245x525"/>
    <x v="66"/>
    <s v="Jamieport"/>
    <s v="P7592"/>
    <x v="4"/>
    <x v="3"/>
    <s v="Smartphone"/>
    <n v="1"/>
    <n v="783.53"/>
    <n v="0.16"/>
    <n v="13.19"/>
    <x v="317"/>
    <x v="54"/>
    <s v="Debit Card"/>
    <x v="3"/>
    <n v="1"/>
    <s v="No"/>
    <s v="Mumbai"/>
    <x v="417"/>
  </r>
  <r>
    <s v="POST00418"/>
    <s v="SHIP792497"/>
    <x v="418"/>
    <x v="1"/>
    <x v="13"/>
    <s v="walkersusan@michael-allen.com"/>
    <s v="(861)019-9454x06973"/>
    <x v="122"/>
    <s v="Clarkeville"/>
    <s v="P5844"/>
    <x v="0"/>
    <x v="0"/>
    <s v="Backpack"/>
    <n v="4"/>
    <n v="785.77"/>
    <n v="0.33"/>
    <n v="47.03"/>
    <x v="318"/>
    <x v="317"/>
    <s v="Net Banking"/>
    <x v="1"/>
    <n v="3"/>
    <s v="No"/>
    <s v="Bangalore"/>
    <x v="418"/>
  </r>
  <r>
    <s v="POST00419"/>
    <s v="SHIP603895"/>
    <x v="419"/>
    <x v="1"/>
    <x v="1"/>
    <s v="angela38@yahoo.com"/>
    <s v="001-997-941-4278x3944"/>
    <x v="118"/>
    <s v="New Maria"/>
    <s v="P3085"/>
    <x v="7"/>
    <x v="1"/>
    <s v="Running Shoes"/>
    <n v="2"/>
    <n v="734.86"/>
    <n v="0.18"/>
    <n v="12.4"/>
    <x v="319"/>
    <x v="312"/>
    <s v="PayPal"/>
    <x v="2"/>
    <n v="1"/>
    <s v="No"/>
    <s v="Kolkata"/>
    <x v="419"/>
  </r>
  <r>
    <s v="POST00420"/>
    <s v="SHIP656150"/>
    <x v="420"/>
    <x v="1"/>
    <x v="43"/>
    <s v="steven15@kemp-barker.com"/>
    <s v="052-183-1517x03777"/>
    <x v="97"/>
    <s v="Thomasville"/>
    <s v="P4143"/>
    <x v="7"/>
    <x v="4"/>
    <s v="Running Shoes"/>
    <n v="1"/>
    <n v="861.02"/>
    <n v="0.04"/>
    <n v="37.57"/>
    <x v="320"/>
    <x v="280"/>
    <s v="PayPal"/>
    <x v="3"/>
    <n v="1"/>
    <s v="No"/>
    <s v="Delhi"/>
    <x v="420"/>
  </r>
  <r>
    <s v="POST00421"/>
    <s v="SHIP858670"/>
    <x v="421"/>
    <x v="0"/>
    <x v="2"/>
    <s v="madisonavila@brown.org"/>
    <s v="926-781-2057x705"/>
    <x v="140"/>
    <s v="East Kaylamouth"/>
    <s v="P7888"/>
    <x v="1"/>
    <x v="1"/>
    <s v="Smartphone"/>
    <n v="3"/>
    <n v="705.52"/>
    <n v="0.17"/>
    <n v="13.31"/>
    <x v="321"/>
    <x v="318"/>
    <s v="Net Banking"/>
    <x v="2"/>
    <n v="3"/>
    <s v="Yes"/>
    <s v="Bangalore"/>
    <x v="421"/>
  </r>
  <r>
    <s v="POST00422"/>
    <s v="SHIP865768"/>
    <x v="422"/>
    <x v="1"/>
    <x v="43"/>
    <s v="marcbradford@hotmail.com"/>
    <s v="141.652.4621x380"/>
    <x v="191"/>
    <s v="New Wayneside"/>
    <s v="P7211"/>
    <x v="5"/>
    <x v="1"/>
    <s v="Smartphone"/>
    <n v="3"/>
    <n v="639.72"/>
    <n v="0.41"/>
    <n v="48.89"/>
    <x v="322"/>
    <x v="147"/>
    <s v="Debit Card"/>
    <x v="2"/>
    <n v="2"/>
    <s v="Yes"/>
    <s v="Chennai"/>
    <x v="422"/>
  </r>
  <r>
    <s v="POST00423"/>
    <s v="SHIP806288"/>
    <x v="423"/>
    <x v="0"/>
    <x v="28"/>
    <s v="bpeterson@gmail.com"/>
    <s v="781.157.0143"/>
    <x v="170"/>
    <s v="North Loganstad"/>
    <s v="P3851"/>
    <x v="5"/>
    <x v="1"/>
    <s v="DSLR"/>
    <n v="4"/>
    <n v="464.34"/>
    <n v="0.48"/>
    <n v="21.5"/>
    <x v="312"/>
    <x v="319"/>
    <s v="Credit Card"/>
    <x v="1"/>
    <n v="4"/>
    <s v="No"/>
    <s v="Kolkata"/>
    <x v="423"/>
  </r>
  <r>
    <s v="POST00424"/>
    <s v="SHIP415487"/>
    <x v="424"/>
    <x v="1"/>
    <x v="44"/>
    <s v="christopherdiaz@morris.com"/>
    <s v="776-594-1500"/>
    <x v="43"/>
    <s v="Port Jeremy"/>
    <s v="P5930"/>
    <x v="2"/>
    <x v="5"/>
    <s v="Backpack"/>
    <n v="2"/>
    <n v="472.42"/>
    <n v="0.02"/>
    <n v="23.55"/>
    <x v="323"/>
    <x v="84"/>
    <s v="Net Banking"/>
    <x v="3"/>
    <n v="3"/>
    <s v="No"/>
    <s v="Chennai"/>
    <x v="424"/>
  </r>
  <r>
    <s v="POST00425"/>
    <s v="SHIP189641"/>
    <x v="425"/>
    <x v="0"/>
    <x v="33"/>
    <s v="cunninghammelanie@yahoo.com"/>
    <s v="341-057-2321x52204"/>
    <x v="192"/>
    <s v="North Morganview"/>
    <s v="P7653"/>
    <x v="7"/>
    <x v="2"/>
    <s v="Smartphone"/>
    <n v="4"/>
    <n v="412.1"/>
    <n v="0.28000000000000003"/>
    <n v="23.2"/>
    <x v="133"/>
    <x v="220"/>
    <s v="Credit Card"/>
    <x v="2"/>
    <n v="2"/>
    <s v="No"/>
    <s v="Bangalore"/>
    <x v="425"/>
  </r>
  <r>
    <s v="POST00426"/>
    <s v="SHIP681307"/>
    <x v="426"/>
    <x v="0"/>
    <x v="12"/>
    <s v="joel66@yahoo.com"/>
    <s v="001-020-826-9582x871"/>
    <x v="2"/>
    <s v="South Matthew"/>
    <s v="P9977"/>
    <x v="5"/>
    <x v="1"/>
    <s v="Running Shoes"/>
    <n v="2"/>
    <n v="624.01"/>
    <n v="0.05"/>
    <n v="41.74"/>
    <x v="324"/>
    <x v="94"/>
    <s v="PayPal"/>
    <x v="1"/>
    <n v="1"/>
    <s v="No"/>
    <s v="Bangalore"/>
    <x v="426"/>
  </r>
  <r>
    <s v="POST00427"/>
    <s v="SHIP748523"/>
    <x v="427"/>
    <x v="1"/>
    <x v="2"/>
    <s v="wellsstephanie@long-jones.com"/>
    <s v="146.639.9572"/>
    <x v="151"/>
    <s v="South Alexanderbury"/>
    <s v="P1006"/>
    <x v="5"/>
    <x v="1"/>
    <s v="Smartphone"/>
    <n v="2"/>
    <n v="412.6"/>
    <n v="0.34"/>
    <n v="14.82"/>
    <x v="108"/>
    <x v="320"/>
    <s v="Net Banking"/>
    <x v="0"/>
    <n v="2"/>
    <s v="Yes"/>
    <s v="Kolkata"/>
    <x v="427"/>
  </r>
  <r>
    <s v="POST00428"/>
    <s v="SHIP628649"/>
    <x v="428"/>
    <x v="0"/>
    <x v="39"/>
    <s v="jefferyfarley@torres.net"/>
    <s v="(740)232-9995"/>
    <x v="63"/>
    <s v="West Craigtown"/>
    <s v="P5978"/>
    <x v="5"/>
    <x v="1"/>
    <s v="Smart TV"/>
    <n v="2"/>
    <n v="156.02000000000001"/>
    <n v="0"/>
    <n v="42.4"/>
    <x v="89"/>
    <x v="211"/>
    <s v="Credit Card"/>
    <x v="0"/>
    <n v="3"/>
    <s v="No"/>
    <s v="Chennai"/>
    <x v="428"/>
  </r>
  <r>
    <s v="POST00429"/>
    <s v="SHIP277218"/>
    <x v="429"/>
    <x v="1"/>
    <x v="24"/>
    <s v="morgananthony@yahoo.com"/>
    <s v="767.456.1005"/>
    <x v="190"/>
    <s v="North Cheyenneview"/>
    <s v="P5700"/>
    <x v="3"/>
    <x v="3"/>
    <s v="DSLR"/>
    <n v="3"/>
    <n v="115.46"/>
    <n v="0.01"/>
    <n v="34.57"/>
    <x v="177"/>
    <x v="321"/>
    <s v="COD"/>
    <x v="2"/>
    <n v="3"/>
    <s v="No"/>
    <s v="Delhi"/>
    <x v="429"/>
  </r>
  <r>
    <s v="POST00430"/>
    <s v="SHIP502014"/>
    <x v="430"/>
    <x v="0"/>
    <x v="14"/>
    <s v="ericksonkenneth@nelson-simpson.com"/>
    <s v="058.058.5121"/>
    <x v="27"/>
    <s v="South Adrienneberg"/>
    <s v="P4443"/>
    <x v="3"/>
    <x v="3"/>
    <s v="DSLR"/>
    <n v="4"/>
    <n v="925.23"/>
    <n v="0.39"/>
    <n v="14.91"/>
    <x v="186"/>
    <x v="69"/>
    <s v="COD"/>
    <x v="2"/>
    <n v="1"/>
    <s v="No"/>
    <s v="Delhi"/>
    <x v="430"/>
  </r>
  <r>
    <s v="POST00431"/>
    <s v="SHIP127707"/>
    <x v="431"/>
    <x v="0"/>
    <x v="44"/>
    <s v="blackwelljacqueline@berry.net"/>
    <s v="189.593.5874x5587"/>
    <x v="193"/>
    <s v="Pachecoport"/>
    <s v="P8043"/>
    <x v="7"/>
    <x v="0"/>
    <s v="Earbuds"/>
    <n v="4"/>
    <n v="34.49"/>
    <n v="0.04"/>
    <n v="7.94"/>
    <x v="168"/>
    <x v="322"/>
    <s v="COD"/>
    <x v="2"/>
    <n v="3"/>
    <s v="No"/>
    <s v="Kolkata"/>
    <x v="431"/>
  </r>
  <r>
    <s v="POST00432"/>
    <s v="SHIP470499"/>
    <x v="432"/>
    <x v="1"/>
    <x v="10"/>
    <s v="powersmarcus@yahoo.com"/>
    <s v="+1-922-714-5558x796"/>
    <x v="43"/>
    <s v="North Jacobborough"/>
    <s v="P6279"/>
    <x v="6"/>
    <x v="2"/>
    <s v="Backpack"/>
    <n v="3"/>
    <n v="114.41"/>
    <n v="0.15"/>
    <n v="39.869999999999997"/>
    <x v="325"/>
    <x v="323"/>
    <s v="Credit Card"/>
    <x v="1"/>
    <n v="5"/>
    <s v="Yes"/>
    <s v="Bangalore"/>
    <x v="432"/>
  </r>
  <r>
    <s v="POST00433"/>
    <s v="SHIP787116"/>
    <x v="433"/>
    <x v="0"/>
    <x v="31"/>
    <s v="guzmanelizabeth@gmail.com"/>
    <s v="037-433-5939"/>
    <x v="127"/>
    <s v="Heatherside"/>
    <s v="P8618"/>
    <x v="7"/>
    <x v="1"/>
    <s v="DSLR"/>
    <n v="2"/>
    <n v="450.85"/>
    <n v="0.48"/>
    <n v="14.85"/>
    <x v="172"/>
    <x v="96"/>
    <s v="COD"/>
    <x v="1"/>
    <n v="2"/>
    <s v="No"/>
    <s v="Kolkata"/>
    <x v="433"/>
  </r>
  <r>
    <s v="POST00434"/>
    <s v="SHIP390351"/>
    <x v="434"/>
    <x v="0"/>
    <x v="20"/>
    <s v="jessicajones@hotmail.com"/>
    <s v="+1-413-487-5325x0279"/>
    <x v="16"/>
    <s v="New Mariamouth"/>
    <s v="P8238"/>
    <x v="3"/>
    <x v="0"/>
    <s v="Backpack"/>
    <n v="1"/>
    <n v="270.3"/>
    <n v="0.49"/>
    <n v="45.01"/>
    <x v="326"/>
    <x v="26"/>
    <s v="PayPal"/>
    <x v="3"/>
    <n v="5"/>
    <s v="Yes"/>
    <s v="Chennai"/>
    <x v="434"/>
  </r>
  <r>
    <s v="POST00435"/>
    <s v="SHIP868297"/>
    <x v="435"/>
    <x v="0"/>
    <x v="13"/>
    <s v="curtis05@little-hopkins.net"/>
    <s v="+1-826-976-5974x7057"/>
    <x v="194"/>
    <s v="West Ronaldfort"/>
    <s v="P8244"/>
    <x v="7"/>
    <x v="4"/>
    <s v="Smart TV"/>
    <n v="1"/>
    <n v="411.79"/>
    <n v="0.08"/>
    <n v="10.84"/>
    <x v="327"/>
    <x v="324"/>
    <s v="Credit Card"/>
    <x v="0"/>
    <n v="5"/>
    <s v="No"/>
    <s v="Delhi"/>
    <x v="435"/>
  </r>
  <r>
    <s v="POST00436"/>
    <s v="SHIP470593"/>
    <x v="436"/>
    <x v="0"/>
    <x v="2"/>
    <s v="ccastillo@hotmail.com"/>
    <s v="906-200-3847x144"/>
    <x v="50"/>
    <s v="South Margaret"/>
    <s v="P4501"/>
    <x v="4"/>
    <x v="0"/>
    <s v="Earbuds"/>
    <n v="3"/>
    <n v="126.27"/>
    <n v="0.28000000000000003"/>
    <n v="32.74"/>
    <x v="308"/>
    <x v="34"/>
    <s v="PayPal"/>
    <x v="2"/>
    <n v="2"/>
    <s v="No"/>
    <s v="Bangalore"/>
    <x v="436"/>
  </r>
  <r>
    <s v="POST00437"/>
    <s v="SHIP471040"/>
    <x v="437"/>
    <x v="0"/>
    <x v="23"/>
    <s v="bairdjose@yahoo.com"/>
    <s v="(190)603-9955x55472"/>
    <x v="188"/>
    <s v="New Danielshire"/>
    <s v="P9375"/>
    <x v="4"/>
    <x v="4"/>
    <s v="Running Shoes"/>
    <n v="1"/>
    <n v="139.6"/>
    <n v="0.28000000000000003"/>
    <n v="36.15"/>
    <x v="20"/>
    <x v="140"/>
    <s v="Debit Card"/>
    <x v="2"/>
    <n v="3"/>
    <s v="No"/>
    <s v="Chennai"/>
    <x v="437"/>
  </r>
  <r>
    <s v="POST00438"/>
    <s v="SHIP976561"/>
    <x v="438"/>
    <x v="0"/>
    <x v="41"/>
    <s v="lewisronald@duncan.com"/>
    <s v="233.940.9179x2927"/>
    <x v="195"/>
    <s v="Reedshire"/>
    <s v="P8752"/>
    <x v="0"/>
    <x v="4"/>
    <s v="Smart TV"/>
    <n v="2"/>
    <n v="802.65"/>
    <n v="0.23"/>
    <n v="34.6"/>
    <x v="328"/>
    <x v="192"/>
    <s v="Credit Card"/>
    <x v="1"/>
    <n v="2"/>
    <s v="No"/>
    <s v="Delhi"/>
    <x v="438"/>
  </r>
  <r>
    <s v="POST00439"/>
    <s v="SHIP957431"/>
    <x v="439"/>
    <x v="1"/>
    <x v="44"/>
    <s v="kellikennedy@gmail.com"/>
    <s v="+1-892-499-2960x6810"/>
    <x v="33"/>
    <s v="Griffinfort"/>
    <s v="P3780"/>
    <x v="4"/>
    <x v="2"/>
    <s v="Backpack"/>
    <n v="2"/>
    <n v="761.52"/>
    <n v="0.46"/>
    <n v="19.22"/>
    <x v="161"/>
    <x v="8"/>
    <s v="COD"/>
    <x v="1"/>
    <n v="1"/>
    <s v="No"/>
    <s v="Delhi"/>
    <x v="439"/>
  </r>
  <r>
    <s v="POST00440"/>
    <s v="SHIP516131"/>
    <x v="440"/>
    <x v="0"/>
    <x v="2"/>
    <s v="ycruz@yahoo.com"/>
    <s v="931-407-8266x492"/>
    <x v="42"/>
    <s v="Thompsonland"/>
    <s v="P2389"/>
    <x v="1"/>
    <x v="3"/>
    <s v="Backpack"/>
    <n v="4"/>
    <n v="113.21"/>
    <n v="0.38"/>
    <n v="44.4"/>
    <x v="106"/>
    <x v="325"/>
    <s v="COD"/>
    <x v="3"/>
    <n v="5"/>
    <s v="Yes"/>
    <s v="Mumbai"/>
    <x v="440"/>
  </r>
  <r>
    <s v="POST00441"/>
    <s v="SHIP645697"/>
    <x v="441"/>
    <x v="1"/>
    <x v="37"/>
    <s v="jennifer49@schmidt.org"/>
    <s v="001-134-889-7184x3472"/>
    <x v="160"/>
    <s v="North Davidton"/>
    <s v="P5649"/>
    <x v="6"/>
    <x v="2"/>
    <s v="Backpack"/>
    <n v="2"/>
    <n v="671.11"/>
    <n v="0.38"/>
    <n v="39.64"/>
    <x v="205"/>
    <x v="326"/>
    <s v="Debit Card"/>
    <x v="0"/>
    <n v="5"/>
    <s v="Yes"/>
    <s v="Bangalore"/>
    <x v="441"/>
  </r>
  <r>
    <s v="POST00442"/>
    <s v="SHIP598141"/>
    <x v="442"/>
    <x v="0"/>
    <x v="36"/>
    <s v="madison73@gmail.com"/>
    <s v="+1-086-895-8224x684"/>
    <x v="171"/>
    <s v="East Evanstad"/>
    <s v="P9445"/>
    <x v="5"/>
    <x v="0"/>
    <s v="Running Shoes"/>
    <n v="2"/>
    <n v="613.22"/>
    <n v="0.13"/>
    <n v="27.96"/>
    <x v="301"/>
    <x v="327"/>
    <s v="Net Banking"/>
    <x v="2"/>
    <n v="3"/>
    <s v="No"/>
    <s v="Kolkata"/>
    <x v="442"/>
  </r>
  <r>
    <s v="POST00443"/>
    <s v="SHIP382055"/>
    <x v="443"/>
    <x v="1"/>
    <x v="21"/>
    <s v="lwhitaker@hotmail.com"/>
    <s v="+1-560-445-7531x27743"/>
    <x v="129"/>
    <s v="New Johnny"/>
    <s v="P6491"/>
    <x v="0"/>
    <x v="4"/>
    <s v="Earbuds"/>
    <n v="2"/>
    <n v="716.23"/>
    <n v="0.22"/>
    <n v="32.15"/>
    <x v="88"/>
    <x v="24"/>
    <s v="Debit Card"/>
    <x v="1"/>
    <n v="2"/>
    <s v="No"/>
    <s v="Mumbai"/>
    <x v="443"/>
  </r>
  <r>
    <s v="POST00444"/>
    <s v="SHIP337328"/>
    <x v="444"/>
    <x v="0"/>
    <x v="20"/>
    <s v="irodriguez@yahoo.com"/>
    <s v="785-193-2714"/>
    <x v="17"/>
    <s v="West Jeffrey"/>
    <s v="P2530"/>
    <x v="6"/>
    <x v="2"/>
    <s v="Earbuds"/>
    <n v="1"/>
    <n v="479.7"/>
    <n v="0.24"/>
    <n v="30.49"/>
    <x v="329"/>
    <x v="117"/>
    <s v="COD"/>
    <x v="0"/>
    <n v="4"/>
    <s v="No"/>
    <s v="Delhi"/>
    <x v="444"/>
  </r>
  <r>
    <s v="POST00445"/>
    <s v="SHIP975061"/>
    <x v="445"/>
    <x v="1"/>
    <x v="31"/>
    <s v="ybates@ingram.com"/>
    <s v="005.976.7363x3493"/>
    <x v="170"/>
    <s v="Melissahaven"/>
    <s v="P4848"/>
    <x v="1"/>
    <x v="3"/>
    <s v="Backpack"/>
    <n v="1"/>
    <n v="277.29000000000002"/>
    <n v="0.15"/>
    <n v="47.6"/>
    <x v="199"/>
    <x v="66"/>
    <s v="COD"/>
    <x v="3"/>
    <n v="3"/>
    <s v="No"/>
    <s v="Bangalore"/>
    <x v="445"/>
  </r>
  <r>
    <s v="POST00446"/>
    <s v="SHIP552804"/>
    <x v="446"/>
    <x v="0"/>
    <x v="4"/>
    <s v="handerson@gmail.com"/>
    <s v="001-403-196-5844x3045"/>
    <x v="87"/>
    <s v="Port Christopher"/>
    <s v="P6085"/>
    <x v="6"/>
    <x v="0"/>
    <s v="Smart TV"/>
    <n v="3"/>
    <n v="667.04"/>
    <n v="0.05"/>
    <n v="45.34"/>
    <x v="330"/>
    <x v="328"/>
    <s v="Net Banking"/>
    <x v="0"/>
    <n v="3"/>
    <s v="No"/>
    <s v="Bangalore"/>
    <x v="446"/>
  </r>
  <r>
    <s v="POST00447"/>
    <s v="SHIP794185"/>
    <x v="447"/>
    <x v="1"/>
    <x v="5"/>
    <s v="kaitlyn76@yahoo.com"/>
    <s v="035.436.8008x7111"/>
    <x v="56"/>
    <s v="North Craig"/>
    <s v="P4680"/>
    <x v="0"/>
    <x v="2"/>
    <s v="Earbuds"/>
    <n v="3"/>
    <n v="377.64"/>
    <n v="0.06"/>
    <n v="15.6"/>
    <x v="331"/>
    <x v="329"/>
    <s v="Debit Card"/>
    <x v="2"/>
    <n v="3"/>
    <s v="Yes"/>
    <s v="Mumbai"/>
    <x v="447"/>
  </r>
  <r>
    <s v="POST00448"/>
    <s v="SHIP407879"/>
    <x v="448"/>
    <x v="1"/>
    <x v="18"/>
    <s v="jonathanfox@yahoo.com"/>
    <s v="001-615-301-4876x0283"/>
    <x v="116"/>
    <s v="Ruizland"/>
    <s v="P4262"/>
    <x v="6"/>
    <x v="1"/>
    <s v="Running Shoes"/>
    <n v="1"/>
    <n v="226.76"/>
    <n v="0.09"/>
    <n v="16.82"/>
    <x v="332"/>
    <x v="46"/>
    <s v="PayPal"/>
    <x v="1"/>
    <n v="2"/>
    <s v="No"/>
    <s v="Chennai"/>
    <x v="79"/>
  </r>
  <r>
    <s v="POST00449"/>
    <s v="SHIP201362"/>
    <x v="449"/>
    <x v="1"/>
    <x v="0"/>
    <s v="lindsey83@clarke.com"/>
    <s v="394.820.1201x031"/>
    <x v="125"/>
    <s v="Jefferyton"/>
    <s v="P3414"/>
    <x v="0"/>
    <x v="1"/>
    <s v="Smart TV"/>
    <n v="4"/>
    <n v="414.54"/>
    <n v="0.1"/>
    <n v="49.16"/>
    <x v="333"/>
    <x v="129"/>
    <s v="Debit Card"/>
    <x v="2"/>
    <n v="3"/>
    <s v="No"/>
    <s v="Chennai"/>
    <x v="448"/>
  </r>
  <r>
    <s v="POST00450"/>
    <s v="SHIP621107"/>
    <x v="450"/>
    <x v="0"/>
    <x v="17"/>
    <s v="kingryan@wang.com"/>
    <s v="001-593-624-1551x78353"/>
    <x v="103"/>
    <s v="Lake Carly"/>
    <s v="P1400"/>
    <x v="6"/>
    <x v="2"/>
    <s v="Running Shoes"/>
    <n v="4"/>
    <n v="765.64"/>
    <n v="0.12"/>
    <n v="15.65"/>
    <x v="334"/>
    <x v="284"/>
    <s v="PayPal"/>
    <x v="0"/>
    <n v="1"/>
    <s v="No"/>
    <s v="Kolkata"/>
    <x v="449"/>
  </r>
  <r>
    <s v="POST00451"/>
    <s v="SHIP501470"/>
    <x v="451"/>
    <x v="0"/>
    <x v="19"/>
    <s v="johnsonjames@valdez.net"/>
    <n v="6691165918"/>
    <x v="106"/>
    <s v="East Danmouth"/>
    <s v="P1757"/>
    <x v="6"/>
    <x v="2"/>
    <s v="Backpack"/>
    <n v="1"/>
    <n v="481.04"/>
    <n v="0.13"/>
    <n v="47.91"/>
    <x v="335"/>
    <x v="330"/>
    <s v="COD"/>
    <x v="1"/>
    <n v="1"/>
    <s v="No"/>
    <s v="Bangalore"/>
    <x v="450"/>
  </r>
  <r>
    <s v="POST00452"/>
    <s v="SHIP617578"/>
    <x v="452"/>
    <x v="0"/>
    <x v="35"/>
    <s v="ssmith@sanchez.com"/>
    <s v="+1-813-067-9223x82818"/>
    <x v="103"/>
    <s v="Morrowburgh"/>
    <s v="P5011"/>
    <x v="4"/>
    <x v="4"/>
    <s v="Earbuds"/>
    <n v="3"/>
    <n v="306.87"/>
    <n v="0.23"/>
    <n v="34.24"/>
    <x v="133"/>
    <x v="331"/>
    <s v="COD"/>
    <x v="3"/>
    <n v="5"/>
    <s v="No"/>
    <s v="Mumbai"/>
    <x v="451"/>
  </r>
  <r>
    <s v="POST00453"/>
    <s v="SHIP713460"/>
    <x v="453"/>
    <x v="1"/>
    <x v="13"/>
    <s v="james88@shields.com"/>
    <s v="966-599-4436x59488"/>
    <x v="74"/>
    <s v="Sherrifort"/>
    <s v="P8784"/>
    <x v="6"/>
    <x v="4"/>
    <s v="Running Shoes"/>
    <n v="4"/>
    <n v="833.55"/>
    <n v="0.25"/>
    <n v="7.25"/>
    <x v="336"/>
    <x v="332"/>
    <s v="Debit Card"/>
    <x v="3"/>
    <n v="5"/>
    <s v="No"/>
    <s v="Delhi"/>
    <x v="452"/>
  </r>
  <r>
    <s v="POST00454"/>
    <s v="SHIP397737"/>
    <x v="454"/>
    <x v="0"/>
    <x v="45"/>
    <s v="corey44@hotmail.com"/>
    <s v="(753)347-9802x2864"/>
    <x v="117"/>
    <s v="Port Angela"/>
    <s v="P2193"/>
    <x v="0"/>
    <x v="3"/>
    <s v="Smartphone"/>
    <n v="2"/>
    <n v="882.83"/>
    <n v="0.15"/>
    <n v="20.11"/>
    <x v="337"/>
    <x v="250"/>
    <s v="COD"/>
    <x v="1"/>
    <n v="2"/>
    <s v="No"/>
    <s v="Chennai"/>
    <x v="453"/>
  </r>
  <r>
    <s v="POST00455"/>
    <s v="SHIP770656"/>
    <x v="455"/>
    <x v="1"/>
    <x v="21"/>
    <s v="saramay@gmail.com"/>
    <s v="212-823-4603x031"/>
    <x v="159"/>
    <s v="Whitneybury"/>
    <s v="P8461"/>
    <x v="6"/>
    <x v="0"/>
    <s v="Smart TV"/>
    <n v="4"/>
    <n v="438.92"/>
    <n v="0.45"/>
    <n v="26.43"/>
    <x v="338"/>
    <x v="333"/>
    <s v="Net Banking"/>
    <x v="3"/>
    <n v="4"/>
    <s v="No"/>
    <s v="Mumbai"/>
    <x v="454"/>
  </r>
  <r>
    <s v="POST00456"/>
    <s v="SHIP333525"/>
    <x v="456"/>
    <x v="0"/>
    <x v="50"/>
    <s v="ojoseph@hotmail.com"/>
    <s v="001-275-871-4403x558"/>
    <x v="83"/>
    <s v="East Richardborough"/>
    <s v="P7790"/>
    <x v="7"/>
    <x v="2"/>
    <s v="Smartphone"/>
    <n v="4"/>
    <n v="380.94"/>
    <n v="0.28000000000000003"/>
    <n v="42.49"/>
    <x v="339"/>
    <x v="332"/>
    <s v="Credit Card"/>
    <x v="3"/>
    <n v="5"/>
    <s v="No"/>
    <s v="Kolkata"/>
    <x v="455"/>
  </r>
  <r>
    <s v="POST00457"/>
    <s v="SHIP255529"/>
    <x v="457"/>
    <x v="1"/>
    <x v="8"/>
    <s v="daniel08@jackson.info"/>
    <s v="(320)065-4946"/>
    <x v="48"/>
    <s v="South Lisaside"/>
    <s v="P4185"/>
    <x v="4"/>
    <x v="0"/>
    <s v="Smartphone"/>
    <n v="4"/>
    <n v="616.57000000000005"/>
    <n v="0.39"/>
    <n v="19.79"/>
    <x v="340"/>
    <x v="334"/>
    <s v="PayPal"/>
    <x v="1"/>
    <n v="5"/>
    <s v="No"/>
    <s v="Kolkata"/>
    <x v="456"/>
  </r>
  <r>
    <s v="POST00458"/>
    <s v="SHIP336520"/>
    <x v="458"/>
    <x v="1"/>
    <x v="23"/>
    <s v="rogerrobinson@hotmail.com"/>
    <s v="036.704.3027x79768"/>
    <x v="196"/>
    <s v="Bradview"/>
    <s v="P7291"/>
    <x v="1"/>
    <x v="1"/>
    <s v="Backpack"/>
    <n v="3"/>
    <n v="67.39"/>
    <n v="0.46"/>
    <n v="18.98"/>
    <x v="341"/>
    <x v="174"/>
    <s v="COD"/>
    <x v="2"/>
    <n v="5"/>
    <s v="No"/>
    <s v="Bangalore"/>
    <x v="457"/>
  </r>
  <r>
    <s v="POST00459"/>
    <s v="SHIP651715"/>
    <x v="459"/>
    <x v="1"/>
    <x v="3"/>
    <s v="nicholas86@stewart.com"/>
    <s v="350-418-4030x323"/>
    <x v="171"/>
    <s v="North Kellyfurt"/>
    <s v="P9099"/>
    <x v="1"/>
    <x v="0"/>
    <s v="Backpack"/>
    <n v="3"/>
    <n v="694.41"/>
    <n v="0.08"/>
    <n v="46.41"/>
    <x v="342"/>
    <x v="335"/>
    <s v="PayPal"/>
    <x v="0"/>
    <n v="5"/>
    <s v="No"/>
    <s v="Kolkata"/>
    <x v="458"/>
  </r>
  <r>
    <s v="POST00460"/>
    <s v="SHIP840755"/>
    <x v="460"/>
    <x v="0"/>
    <x v="26"/>
    <s v="hendersonderek@gmail.com"/>
    <s v="001-649-522-6061x4480"/>
    <x v="192"/>
    <s v="New Mary"/>
    <s v="P7547"/>
    <x v="3"/>
    <x v="5"/>
    <s v="Smartphone"/>
    <n v="1"/>
    <n v="784.46"/>
    <n v="0.21"/>
    <n v="8.56"/>
    <x v="11"/>
    <x v="291"/>
    <s v="Debit Card"/>
    <x v="2"/>
    <n v="3"/>
    <s v="No"/>
    <s v="Kolkata"/>
    <x v="459"/>
  </r>
  <r>
    <s v="POST00461"/>
    <s v="SHIP555015"/>
    <x v="461"/>
    <x v="1"/>
    <x v="10"/>
    <s v="annetteyoung@fox.com"/>
    <n v="5512276344"/>
    <x v="197"/>
    <s v="West Joelville"/>
    <s v="P4997"/>
    <x v="3"/>
    <x v="3"/>
    <s v="Running Shoes"/>
    <n v="4"/>
    <n v="403.47"/>
    <n v="0.22"/>
    <n v="29.82"/>
    <x v="80"/>
    <x v="277"/>
    <s v="Net Banking"/>
    <x v="0"/>
    <n v="5"/>
    <s v="No"/>
    <s v="Chennai"/>
    <x v="460"/>
  </r>
  <r>
    <s v="POST00462"/>
    <s v="SHIP605717"/>
    <x v="462"/>
    <x v="0"/>
    <x v="51"/>
    <s v="richardrivera@wade.com"/>
    <n v="-5720"/>
    <x v="86"/>
    <s v="Fryechester"/>
    <s v="P3417"/>
    <x v="3"/>
    <x v="3"/>
    <s v="Backpack"/>
    <n v="3"/>
    <n v="182.87"/>
    <n v="0.18"/>
    <n v="27.69"/>
    <x v="343"/>
    <x v="336"/>
    <s v="PayPal"/>
    <x v="0"/>
    <n v="2"/>
    <s v="No"/>
    <s v="Chennai"/>
    <x v="461"/>
  </r>
  <r>
    <s v="POST00463"/>
    <s v="SHIP312252"/>
    <x v="463"/>
    <x v="1"/>
    <x v="23"/>
    <s v="thomas29@yahoo.com"/>
    <s v="068-706-6908"/>
    <x v="57"/>
    <s v="Lake Adam"/>
    <s v="P1090"/>
    <x v="3"/>
    <x v="0"/>
    <s v="Smart TV"/>
    <n v="3"/>
    <n v="38.53"/>
    <n v="0"/>
    <n v="7.58"/>
    <x v="344"/>
    <x v="198"/>
    <s v="COD"/>
    <x v="1"/>
    <n v="3"/>
    <s v="Yes"/>
    <s v="Kolkata"/>
    <x v="462"/>
  </r>
  <r>
    <s v="POST00464"/>
    <s v="SHIP928555"/>
    <x v="464"/>
    <x v="0"/>
    <x v="10"/>
    <s v="jessica29@yahoo.com"/>
    <n v="5097618621"/>
    <x v="176"/>
    <s v="New Ginafurt"/>
    <s v="P2746"/>
    <x v="7"/>
    <x v="3"/>
    <s v="Smartphone"/>
    <n v="1"/>
    <n v="640.87"/>
    <n v="0.41"/>
    <n v="8.9499999999999993"/>
    <x v="317"/>
    <x v="337"/>
    <s v="Credit Card"/>
    <x v="3"/>
    <n v="3"/>
    <s v="No"/>
    <s v="Bangalore"/>
    <x v="463"/>
  </r>
  <r>
    <s v="POST00465"/>
    <s v="SHIP350506"/>
    <x v="465"/>
    <x v="1"/>
    <x v="26"/>
    <s v="patelcharles@gmail.com"/>
    <s v="362.045.3946"/>
    <x v="117"/>
    <s v="Rebeccachester"/>
    <s v="P7965"/>
    <x v="3"/>
    <x v="0"/>
    <s v="Smart TV"/>
    <n v="2"/>
    <n v="276.3"/>
    <n v="0.06"/>
    <n v="22.19"/>
    <x v="345"/>
    <x v="338"/>
    <s v="Net Banking"/>
    <x v="3"/>
    <n v="2"/>
    <s v="No"/>
    <s v="Chennai"/>
    <x v="464"/>
  </r>
  <r>
    <s v="POST00466"/>
    <s v="SHIP681976"/>
    <x v="466"/>
    <x v="1"/>
    <x v="25"/>
    <s v="lindseybrittney@mitchell.com"/>
    <s v="397.755.5647"/>
    <x v="198"/>
    <s v="Ryanbury"/>
    <s v="P4585"/>
    <x v="1"/>
    <x v="0"/>
    <s v="Earbuds"/>
    <n v="2"/>
    <n v="469.25"/>
    <n v="0.5"/>
    <n v="11.04"/>
    <x v="201"/>
    <x v="339"/>
    <s v="Debit Card"/>
    <x v="0"/>
    <n v="4"/>
    <s v="No"/>
    <s v="Chennai"/>
    <x v="465"/>
  </r>
  <r>
    <s v="POST00467"/>
    <s v="SHIP836979"/>
    <x v="467"/>
    <x v="1"/>
    <x v="35"/>
    <s v="singhchristina@green-alvarez.com"/>
    <s v="150-395-5427x1063"/>
    <x v="193"/>
    <s v="Geraldchester"/>
    <s v="P3881"/>
    <x v="5"/>
    <x v="1"/>
    <s v="Smart TV"/>
    <n v="4"/>
    <n v="392.49"/>
    <n v="0.39"/>
    <n v="26.51"/>
    <x v="316"/>
    <x v="49"/>
    <s v="COD"/>
    <x v="0"/>
    <n v="5"/>
    <s v="No"/>
    <s v="Kolkata"/>
    <x v="466"/>
  </r>
  <r>
    <s v="POST00468"/>
    <s v="SHIP896742"/>
    <x v="468"/>
    <x v="0"/>
    <x v="22"/>
    <s v="timothy03@yahoo.com"/>
    <n v="3526796707"/>
    <x v="199"/>
    <s v="North Brendamouth"/>
    <s v="P9486"/>
    <x v="6"/>
    <x v="0"/>
    <s v="Smart TV"/>
    <n v="2"/>
    <n v="183.14"/>
    <n v="0.28999999999999998"/>
    <n v="32.4"/>
    <x v="346"/>
    <x v="317"/>
    <s v="Net Banking"/>
    <x v="1"/>
    <n v="1"/>
    <s v="No"/>
    <s v="Bangalore"/>
    <x v="467"/>
  </r>
  <r>
    <s v="POST00469"/>
    <s v="SHIP483870"/>
    <x v="469"/>
    <x v="1"/>
    <x v="13"/>
    <s v="briana60@stone.biz"/>
    <s v="(989)298-9068"/>
    <x v="25"/>
    <s v="North Brittany"/>
    <s v="P8611"/>
    <x v="1"/>
    <x v="3"/>
    <s v="Smartphone"/>
    <n v="1"/>
    <n v="513.28"/>
    <n v="0.08"/>
    <n v="36.11"/>
    <x v="225"/>
    <x v="165"/>
    <s v="COD"/>
    <x v="0"/>
    <n v="4"/>
    <s v="Yes"/>
    <s v="Kolkata"/>
    <x v="468"/>
  </r>
  <r>
    <s v="POST00470"/>
    <s v="SHIP988645"/>
    <x v="470"/>
    <x v="1"/>
    <x v="37"/>
    <s v="edgarhunter@hotmail.com"/>
    <s v="(546)891-5777"/>
    <x v="123"/>
    <s v="Christopherport"/>
    <s v="P1822"/>
    <x v="1"/>
    <x v="5"/>
    <s v="DSLR"/>
    <n v="3"/>
    <n v="465"/>
    <n v="0.26"/>
    <n v="29.59"/>
    <x v="1"/>
    <x v="340"/>
    <s v="Debit Card"/>
    <x v="2"/>
    <n v="5"/>
    <s v="No"/>
    <s v="Delhi"/>
    <x v="469"/>
  </r>
  <r>
    <s v="POST00471"/>
    <s v="SHIP230650"/>
    <x v="471"/>
    <x v="0"/>
    <x v="40"/>
    <s v="jenningsricardo@woods.com"/>
    <s v="+1-300-537-4756x13274"/>
    <x v="191"/>
    <s v="Christytown"/>
    <s v="P5082"/>
    <x v="2"/>
    <x v="2"/>
    <s v="Earbuds"/>
    <n v="2"/>
    <n v="627.91"/>
    <n v="0.13"/>
    <n v="22.08"/>
    <x v="347"/>
    <x v="341"/>
    <s v="Debit Card"/>
    <x v="0"/>
    <n v="1"/>
    <s v="Yes"/>
    <s v="Delhi"/>
    <x v="470"/>
  </r>
  <r>
    <s v="POST00472"/>
    <s v="SHIP646842"/>
    <x v="472"/>
    <x v="0"/>
    <x v="40"/>
    <s v="danielle89@yahoo.com"/>
    <s v="536.020.0873x65874"/>
    <x v="157"/>
    <s v="Taylorhaven"/>
    <s v="P2988"/>
    <x v="5"/>
    <x v="3"/>
    <s v="Backpack"/>
    <n v="4"/>
    <n v="259.37"/>
    <n v="0.13"/>
    <n v="10.84"/>
    <x v="15"/>
    <x v="333"/>
    <s v="Credit Card"/>
    <x v="2"/>
    <n v="3"/>
    <s v="No"/>
    <s v="Bangalore"/>
    <x v="471"/>
  </r>
  <r>
    <s v="POST00473"/>
    <s v="SHIP486631"/>
    <x v="473"/>
    <x v="1"/>
    <x v="49"/>
    <s v="tonya37@yahoo.com"/>
    <s v="330.572.6190"/>
    <x v="96"/>
    <s v="Smithside"/>
    <s v="P8478"/>
    <x v="0"/>
    <x v="5"/>
    <s v="Smart TV"/>
    <n v="4"/>
    <n v="222.49"/>
    <n v="0.41"/>
    <n v="16.14"/>
    <x v="348"/>
    <x v="141"/>
    <s v="Net Banking"/>
    <x v="1"/>
    <n v="3"/>
    <s v="No"/>
    <s v="Delhi"/>
    <x v="472"/>
  </r>
  <r>
    <s v="POST00474"/>
    <s v="SHIP480148"/>
    <x v="474"/>
    <x v="0"/>
    <x v="14"/>
    <s v="traci15@schroeder-lane.biz"/>
    <s v="001-460-692-0206"/>
    <x v="34"/>
    <s v="Valerieton"/>
    <s v="P3184"/>
    <x v="4"/>
    <x v="3"/>
    <s v="Smartphone"/>
    <n v="3"/>
    <n v="816.2"/>
    <n v="0.19"/>
    <n v="23.87"/>
    <x v="349"/>
    <x v="342"/>
    <s v="Credit Card"/>
    <x v="0"/>
    <n v="3"/>
    <s v="No"/>
    <s v="Bangalore"/>
    <x v="473"/>
  </r>
  <r>
    <s v="POST00475"/>
    <s v="SHIP182709"/>
    <x v="475"/>
    <x v="0"/>
    <x v="1"/>
    <s v="marshallpatricia@cochran.org"/>
    <s v="625.293.3395x796"/>
    <x v="84"/>
    <s v="New Lee"/>
    <s v="P8612"/>
    <x v="5"/>
    <x v="5"/>
    <s v="DSLR"/>
    <n v="4"/>
    <n v="705.17"/>
    <n v="0.23"/>
    <n v="46.59"/>
    <x v="319"/>
    <x v="33"/>
    <s v="Credit Card"/>
    <x v="3"/>
    <n v="5"/>
    <s v="No"/>
    <s v="Delhi"/>
    <x v="474"/>
  </r>
  <r>
    <s v="POST00476"/>
    <s v="SHIP160920"/>
    <x v="476"/>
    <x v="1"/>
    <x v="49"/>
    <s v="thompsondeborah@gmail.com"/>
    <s v="(585)209-0696x89176"/>
    <x v="200"/>
    <s v="Harveytown"/>
    <s v="P9702"/>
    <x v="2"/>
    <x v="3"/>
    <s v="Smartphone"/>
    <n v="1"/>
    <n v="774.48"/>
    <n v="0.42"/>
    <n v="14.12"/>
    <x v="350"/>
    <x v="227"/>
    <s v="Credit Card"/>
    <x v="1"/>
    <n v="2"/>
    <s v="No"/>
    <s v="Mumbai"/>
    <x v="475"/>
  </r>
  <r>
    <s v="POST00477"/>
    <s v="SHIP642949"/>
    <x v="477"/>
    <x v="0"/>
    <x v="17"/>
    <s v="chuffman@lopez-cooke.biz"/>
    <s v="067-454-6172x7283"/>
    <x v="201"/>
    <s v="New Robertmouth"/>
    <s v="P6198"/>
    <x v="1"/>
    <x v="2"/>
    <s v="Backpack"/>
    <n v="2"/>
    <n v="132.06"/>
    <n v="0.04"/>
    <n v="23.6"/>
    <x v="54"/>
    <x v="343"/>
    <s v="PayPal"/>
    <x v="0"/>
    <n v="3"/>
    <s v="No"/>
    <s v="Chennai"/>
    <x v="476"/>
  </r>
  <r>
    <s v="POST00478"/>
    <s v="SHIP411309"/>
    <x v="478"/>
    <x v="1"/>
    <x v="8"/>
    <s v="patricia61@gmail.com"/>
    <s v="841-969-4263x1293"/>
    <x v="153"/>
    <s v="Bakerfort"/>
    <s v="P8251"/>
    <x v="5"/>
    <x v="1"/>
    <s v="Smartphone"/>
    <n v="4"/>
    <n v="231.8"/>
    <n v="0.3"/>
    <n v="37.950000000000003"/>
    <x v="351"/>
    <x v="207"/>
    <s v="Debit Card"/>
    <x v="0"/>
    <n v="3"/>
    <s v="No"/>
    <s v="Kolkata"/>
    <x v="477"/>
  </r>
  <r>
    <s v="POST00479"/>
    <s v="SHIP585369"/>
    <x v="479"/>
    <x v="1"/>
    <x v="20"/>
    <s v="robertfarmer@bender-spencer.info"/>
    <s v="014.382.8123x85012"/>
    <x v="202"/>
    <s v="Christophertown"/>
    <s v="P9270"/>
    <x v="6"/>
    <x v="1"/>
    <s v="Running Shoes"/>
    <n v="2"/>
    <n v="579.78"/>
    <n v="0.28999999999999998"/>
    <n v="36.729999999999997"/>
    <x v="47"/>
    <x v="344"/>
    <s v="Credit Card"/>
    <x v="2"/>
    <n v="3"/>
    <s v="No"/>
    <s v="Bangalore"/>
    <x v="478"/>
  </r>
  <r>
    <s v="POST00480"/>
    <s v="SHIP473626"/>
    <x v="480"/>
    <x v="1"/>
    <x v="51"/>
    <s v="dbenjamin@barron-noble.net"/>
    <n v="2258855749"/>
    <x v="203"/>
    <s v="Kaylaview"/>
    <s v="P7991"/>
    <x v="3"/>
    <x v="2"/>
    <s v="Earbuds"/>
    <n v="3"/>
    <n v="858.63"/>
    <n v="0.21"/>
    <n v="48.45"/>
    <x v="48"/>
    <x v="345"/>
    <s v="PayPal"/>
    <x v="0"/>
    <n v="5"/>
    <s v="No"/>
    <s v="Delhi"/>
    <x v="479"/>
  </r>
  <r>
    <s v="POST00481"/>
    <s v="SHIP246392"/>
    <x v="481"/>
    <x v="0"/>
    <x v="23"/>
    <s v="sarah81@allen.org"/>
    <n v="2117011559"/>
    <x v="100"/>
    <s v="Laurashire"/>
    <s v="P9976"/>
    <x v="6"/>
    <x v="3"/>
    <s v="Running Shoes"/>
    <n v="2"/>
    <n v="893.19"/>
    <n v="0.41"/>
    <n v="13.59"/>
    <x v="91"/>
    <x v="298"/>
    <s v="PayPal"/>
    <x v="2"/>
    <n v="1"/>
    <s v="No"/>
    <s v="Mumbai"/>
    <x v="480"/>
  </r>
  <r>
    <s v="POST00482"/>
    <s v="SHIP799043"/>
    <x v="482"/>
    <x v="0"/>
    <x v="7"/>
    <s v="langdennis@gmail.com"/>
    <s v="+1-171-459-0395x82890"/>
    <x v="73"/>
    <s v="Port Michael"/>
    <s v="P8305"/>
    <x v="5"/>
    <x v="5"/>
    <s v="Smart TV"/>
    <n v="1"/>
    <n v="833.59"/>
    <n v="0.47"/>
    <n v="5.74"/>
    <x v="352"/>
    <x v="346"/>
    <s v="PayPal"/>
    <x v="2"/>
    <n v="4"/>
    <s v="No"/>
    <s v="Delhi"/>
    <x v="481"/>
  </r>
  <r>
    <s v="POST00483"/>
    <s v="SHIP353898"/>
    <x v="483"/>
    <x v="1"/>
    <x v="21"/>
    <s v="jamesthomas@williamson.com"/>
    <s v="+1-507-967-9215x95146"/>
    <x v="201"/>
    <s v="New Anthonyview"/>
    <s v="P3607"/>
    <x v="1"/>
    <x v="0"/>
    <s v="Smartphone"/>
    <n v="3"/>
    <n v="52.96"/>
    <n v="0.23"/>
    <n v="19.5"/>
    <x v="170"/>
    <x v="143"/>
    <s v="Credit Card"/>
    <x v="3"/>
    <n v="3"/>
    <s v="No"/>
    <s v="Mumbai"/>
    <x v="482"/>
  </r>
  <r>
    <s v="POST00484"/>
    <s v="SHIP669645"/>
    <x v="484"/>
    <x v="1"/>
    <x v="37"/>
    <s v="sandovaljames@hall.com"/>
    <s v="(465)685-5192x72722"/>
    <x v="61"/>
    <s v="Theresamouth"/>
    <s v="P8777"/>
    <x v="1"/>
    <x v="3"/>
    <s v="Smartphone"/>
    <n v="4"/>
    <n v="822.67"/>
    <n v="0.23"/>
    <n v="11.74"/>
    <x v="47"/>
    <x v="313"/>
    <s v="PayPal"/>
    <x v="3"/>
    <n v="4"/>
    <s v="No"/>
    <s v="Kolkata"/>
    <x v="483"/>
  </r>
  <r>
    <s v="POST00485"/>
    <s v="SHIP468059"/>
    <x v="485"/>
    <x v="0"/>
    <x v="12"/>
    <s v="lydia13@white.com"/>
    <s v="001-467-884-4988x194"/>
    <x v="123"/>
    <s v="Burnsborough"/>
    <s v="P8373"/>
    <x v="2"/>
    <x v="2"/>
    <s v="Smart TV"/>
    <n v="3"/>
    <n v="900.1"/>
    <n v="0.25"/>
    <n v="29.68"/>
    <x v="326"/>
    <x v="141"/>
    <s v="Credit Card"/>
    <x v="3"/>
    <n v="2"/>
    <s v="No"/>
    <s v="Chennai"/>
    <x v="484"/>
  </r>
  <r>
    <s v="POST00486"/>
    <s v="SHIP663890"/>
    <x v="486"/>
    <x v="0"/>
    <x v="36"/>
    <s v="briannagilbert@hotmail.com"/>
    <s v="(344)235-2238"/>
    <x v="165"/>
    <s v="Ryanport"/>
    <s v="P5246"/>
    <x v="0"/>
    <x v="4"/>
    <s v="Smart TV"/>
    <n v="2"/>
    <n v="66.180000000000007"/>
    <n v="0.36"/>
    <n v="45.45"/>
    <x v="43"/>
    <x v="347"/>
    <s v="Net Banking"/>
    <x v="1"/>
    <n v="2"/>
    <s v="No"/>
    <s v="Chennai"/>
    <x v="485"/>
  </r>
  <r>
    <s v="POST00487"/>
    <s v="SHIP944295"/>
    <x v="487"/>
    <x v="1"/>
    <x v="13"/>
    <s v="xpayne@mcknight.info"/>
    <s v="001-228-952-4707x028"/>
    <x v="177"/>
    <s v="East Charleshaven"/>
    <s v="P5050"/>
    <x v="6"/>
    <x v="1"/>
    <s v="Earbuds"/>
    <n v="2"/>
    <n v="422.12"/>
    <n v="0.33"/>
    <n v="35.97"/>
    <x v="353"/>
    <x v="207"/>
    <s v="Debit Card"/>
    <x v="3"/>
    <n v="2"/>
    <s v="No"/>
    <s v="Mumbai"/>
    <x v="486"/>
  </r>
  <r>
    <s v="POST00488"/>
    <s v="SHIP575775"/>
    <x v="488"/>
    <x v="1"/>
    <x v="41"/>
    <s v="scott49@gmail.com"/>
    <s v="001-985-326-5605"/>
    <x v="101"/>
    <s v="North Timothy"/>
    <s v="P5543"/>
    <x v="2"/>
    <x v="1"/>
    <s v="DSLR"/>
    <n v="2"/>
    <n v="541.24"/>
    <n v="0.11"/>
    <n v="11.11"/>
    <x v="72"/>
    <x v="164"/>
    <s v="COD"/>
    <x v="2"/>
    <n v="3"/>
    <s v="No"/>
    <s v="Delhi"/>
    <x v="487"/>
  </r>
  <r>
    <s v="POST00489"/>
    <s v="SHIP900413"/>
    <x v="489"/>
    <x v="1"/>
    <x v="48"/>
    <s v="longsarah@thomas.com"/>
    <s v="001-751-021-9075x1967"/>
    <x v="38"/>
    <s v="Garrettland"/>
    <s v="P9540"/>
    <x v="0"/>
    <x v="3"/>
    <s v="Smartphone"/>
    <n v="2"/>
    <n v="240.42"/>
    <n v="0.03"/>
    <n v="10.220000000000001"/>
    <x v="354"/>
    <x v="281"/>
    <s v="Credit Card"/>
    <x v="0"/>
    <n v="4"/>
    <s v="No"/>
    <s v="Chennai"/>
    <x v="167"/>
  </r>
  <r>
    <s v="POST00490"/>
    <s v="SHIP901477"/>
    <x v="490"/>
    <x v="0"/>
    <x v="24"/>
    <s v="jaimehenry@hall-smith.com"/>
    <s v="(427)235-0141x669"/>
    <x v="204"/>
    <s v="Port Bryanfurt"/>
    <s v="P8939"/>
    <x v="3"/>
    <x v="5"/>
    <s v="Backpack"/>
    <n v="3"/>
    <n v="521.52"/>
    <n v="0.47"/>
    <n v="46.02"/>
    <x v="217"/>
    <x v="348"/>
    <s v="Debit Card"/>
    <x v="2"/>
    <n v="1"/>
    <s v="No"/>
    <s v="Delhi"/>
    <x v="488"/>
  </r>
  <r>
    <s v="POST00491"/>
    <s v="SHIP175414"/>
    <x v="491"/>
    <x v="1"/>
    <x v="46"/>
    <s v="nicholas66@yahoo.com"/>
    <s v="+1-585-804-6624x488"/>
    <x v="88"/>
    <s v="South Erica"/>
    <s v="P4919"/>
    <x v="6"/>
    <x v="2"/>
    <s v="Backpack"/>
    <n v="3"/>
    <n v="887.1"/>
    <n v="0.13"/>
    <n v="26.94"/>
    <x v="49"/>
    <x v="349"/>
    <s v="Credit Card"/>
    <x v="3"/>
    <n v="5"/>
    <s v="No"/>
    <s v="Bangalore"/>
    <x v="489"/>
  </r>
  <r>
    <s v="POST00492"/>
    <s v="SHIP661623"/>
    <x v="492"/>
    <x v="0"/>
    <x v="17"/>
    <s v="mjackson@gmail.com"/>
    <s v="(347)785-4351"/>
    <x v="84"/>
    <s v="Ryanville"/>
    <s v="P5499"/>
    <x v="1"/>
    <x v="2"/>
    <s v="Backpack"/>
    <n v="2"/>
    <n v="868.27"/>
    <n v="0.32"/>
    <n v="46.57"/>
    <x v="323"/>
    <x v="350"/>
    <s v="Net Banking"/>
    <x v="0"/>
    <n v="4"/>
    <s v="No"/>
    <s v="Delhi"/>
    <x v="490"/>
  </r>
  <r>
    <s v="POST00493"/>
    <s v="SHIP597112"/>
    <x v="493"/>
    <x v="1"/>
    <x v="2"/>
    <s v="fullermanuel@hotmail.com"/>
    <s v="068-242-9678"/>
    <x v="185"/>
    <s v="New Gregory"/>
    <s v="P8206"/>
    <x v="6"/>
    <x v="5"/>
    <s v="Smart TV"/>
    <n v="4"/>
    <n v="940.44"/>
    <n v="0.41"/>
    <n v="38.130000000000003"/>
    <x v="75"/>
    <x v="351"/>
    <s v="Debit Card"/>
    <x v="2"/>
    <n v="5"/>
    <s v="No"/>
    <s v="Bangalore"/>
    <x v="491"/>
  </r>
  <r>
    <s v="POST00494"/>
    <s v="SHIP503779"/>
    <x v="494"/>
    <x v="0"/>
    <x v="32"/>
    <s v="david13@hotmail.com"/>
    <s v="001-852-156-9565"/>
    <x v="125"/>
    <s v="Williamsfort"/>
    <s v="P2269"/>
    <x v="1"/>
    <x v="5"/>
    <s v="Smart TV"/>
    <n v="3"/>
    <n v="489.27"/>
    <n v="0.15"/>
    <n v="49.7"/>
    <x v="355"/>
    <x v="238"/>
    <s v="Debit Card"/>
    <x v="0"/>
    <n v="4"/>
    <s v="No"/>
    <s v="Bangalore"/>
    <x v="492"/>
  </r>
  <r>
    <s v="POST00495"/>
    <s v="SHIP737300"/>
    <x v="495"/>
    <x v="0"/>
    <x v="0"/>
    <s v="nancypeters@lewis.com"/>
    <s v="646.672.4334"/>
    <x v="60"/>
    <s v="New Kimview"/>
    <s v="P5681"/>
    <x v="1"/>
    <x v="3"/>
    <s v="Smart TV"/>
    <n v="1"/>
    <n v="416.46"/>
    <n v="0.32"/>
    <n v="44.21"/>
    <x v="356"/>
    <x v="352"/>
    <s v="PayPal"/>
    <x v="2"/>
    <n v="3"/>
    <s v="No"/>
    <s v="Chennai"/>
    <x v="493"/>
  </r>
  <r>
    <s v="POST00496"/>
    <s v="SHIP845645"/>
    <x v="496"/>
    <x v="1"/>
    <x v="41"/>
    <s v="brittneyrodriguez@gmail.com"/>
    <s v="+1-249-917-8393x058"/>
    <x v="39"/>
    <s v="South Wayne"/>
    <s v="P4841"/>
    <x v="3"/>
    <x v="3"/>
    <s v="Backpack"/>
    <n v="3"/>
    <n v="669.13"/>
    <n v="0.05"/>
    <n v="23.64"/>
    <x v="357"/>
    <x v="169"/>
    <s v="Credit Card"/>
    <x v="0"/>
    <n v="1"/>
    <s v="No"/>
    <s v="Bangalore"/>
    <x v="494"/>
  </r>
  <r>
    <s v="POST00497"/>
    <s v="SHIP885974"/>
    <x v="497"/>
    <x v="0"/>
    <x v="3"/>
    <s v="malloryharris@yahoo.com"/>
    <s v="(906)395-6668"/>
    <x v="38"/>
    <s v="Port Karenmouth"/>
    <s v="P5451"/>
    <x v="3"/>
    <x v="4"/>
    <s v="DSLR"/>
    <n v="1"/>
    <n v="422.59"/>
    <n v="0.48"/>
    <n v="39.119999999999997"/>
    <x v="321"/>
    <x v="328"/>
    <s v="Credit Card"/>
    <x v="0"/>
    <n v="3"/>
    <s v="No"/>
    <s v="Delhi"/>
    <x v="495"/>
  </r>
  <r>
    <s v="POST00498"/>
    <s v="SHIP630220"/>
    <x v="498"/>
    <x v="0"/>
    <x v="12"/>
    <s v="pamela50@yahoo.com"/>
    <s v="724.533.0955"/>
    <x v="62"/>
    <s v="Wheelerburgh"/>
    <s v="P6502"/>
    <x v="5"/>
    <x v="1"/>
    <s v="Earbuds"/>
    <n v="4"/>
    <n v="51.53"/>
    <n v="0.03"/>
    <n v="26.21"/>
    <x v="286"/>
    <x v="119"/>
    <s v="COD"/>
    <x v="3"/>
    <n v="2"/>
    <s v="No"/>
    <s v="Kolkata"/>
    <x v="496"/>
  </r>
  <r>
    <s v="POST00499"/>
    <s v="SHIP137190"/>
    <x v="499"/>
    <x v="1"/>
    <x v="3"/>
    <s v="kelseysmith@hotmail.com"/>
    <s v="270.002.9949"/>
    <x v="1"/>
    <s v="Stephenmouth"/>
    <s v="P6238"/>
    <x v="0"/>
    <x v="1"/>
    <s v="Running Shoes"/>
    <n v="1"/>
    <n v="722.72"/>
    <n v="0.22"/>
    <n v="15.49"/>
    <x v="85"/>
    <x v="353"/>
    <s v="PayPal"/>
    <x v="1"/>
    <n v="1"/>
    <s v="No"/>
    <s v="Delhi"/>
    <x v="497"/>
  </r>
  <r>
    <s v="POST00500"/>
    <s v="SHIP283182"/>
    <x v="500"/>
    <x v="0"/>
    <x v="51"/>
    <s v="qhughes@pittman-weber.com"/>
    <s v="(038)782-2256"/>
    <x v="123"/>
    <s v="North Christopherchester"/>
    <s v="P9849"/>
    <x v="2"/>
    <x v="5"/>
    <s v="Smartphone"/>
    <n v="1"/>
    <n v="288.17"/>
    <n v="0.27"/>
    <n v="15.85"/>
    <x v="358"/>
    <x v="354"/>
    <s v="PayPal"/>
    <x v="3"/>
    <n v="4"/>
    <s v="Yes"/>
    <s v="Mumbai"/>
    <x v="498"/>
  </r>
  <r>
    <s v="POST00501"/>
    <s v="SHIP118567"/>
    <x v="501"/>
    <x v="0"/>
    <x v="25"/>
    <s v="pattersonshawn@mckenzie.biz"/>
    <s v="001-723-084-1170x1201"/>
    <x v="189"/>
    <s v="Leslieview"/>
    <s v="P2320"/>
    <x v="4"/>
    <x v="0"/>
    <s v="Running Shoes"/>
    <n v="4"/>
    <n v="58.59"/>
    <n v="0.4"/>
    <n v="22.88"/>
    <x v="359"/>
    <x v="187"/>
    <s v="COD"/>
    <x v="0"/>
    <n v="3"/>
    <s v="No"/>
    <s v="Mumbai"/>
    <x v="499"/>
  </r>
  <r>
    <s v="POST00502"/>
    <s v="SHIP873348"/>
    <x v="502"/>
    <x v="1"/>
    <x v="49"/>
    <s v="russelljasmine@hotmail.com"/>
    <s v="832-191-9948"/>
    <x v="169"/>
    <s v="Galvanstad"/>
    <s v="P3267"/>
    <x v="4"/>
    <x v="0"/>
    <s v="Smartphone"/>
    <n v="2"/>
    <n v="30.41"/>
    <n v="0.06"/>
    <n v="10.02"/>
    <x v="232"/>
    <x v="355"/>
    <s v="PayPal"/>
    <x v="0"/>
    <n v="5"/>
    <s v="No"/>
    <s v="Delhi"/>
    <x v="500"/>
  </r>
  <r>
    <s v="POST00503"/>
    <s v="SHIP740438"/>
    <x v="503"/>
    <x v="0"/>
    <x v="23"/>
    <s v="khayden@gmail.com"/>
    <s v="080.610.0236x3273"/>
    <x v="126"/>
    <s v="North Kristen"/>
    <s v="P3471"/>
    <x v="3"/>
    <x v="0"/>
    <s v="Smart TV"/>
    <n v="3"/>
    <n v="932.05"/>
    <n v="0.22"/>
    <n v="13"/>
    <x v="327"/>
    <x v="356"/>
    <s v="PayPal"/>
    <x v="3"/>
    <n v="3"/>
    <s v="No"/>
    <s v="Mumbai"/>
    <x v="501"/>
  </r>
  <r>
    <s v="POST00504"/>
    <s v="SHIP308416"/>
    <x v="504"/>
    <x v="0"/>
    <x v="12"/>
    <s v="karencampbell@hotmail.com"/>
    <s v="244-104-4153x77691"/>
    <x v="205"/>
    <s v="West Dianamouth"/>
    <s v="P4788"/>
    <x v="5"/>
    <x v="2"/>
    <s v="Backpack"/>
    <n v="4"/>
    <n v="259.56"/>
    <n v="0.15"/>
    <n v="27.53"/>
    <x v="93"/>
    <x v="240"/>
    <s v="Net Banking"/>
    <x v="2"/>
    <n v="3"/>
    <s v="No"/>
    <s v="Kolkata"/>
    <x v="502"/>
  </r>
  <r>
    <s v="POST00505"/>
    <s v="SHIP848504"/>
    <x v="505"/>
    <x v="1"/>
    <x v="0"/>
    <s v="brandon27@hamilton.info"/>
    <s v="001-664-934-7322x58378"/>
    <x v="206"/>
    <s v="Lake Michael"/>
    <s v="P7275"/>
    <x v="0"/>
    <x v="3"/>
    <s v="Running Shoes"/>
    <n v="1"/>
    <n v="453.42"/>
    <n v="0.16"/>
    <n v="47.93"/>
    <x v="118"/>
    <x v="357"/>
    <s v="Debit Card"/>
    <x v="0"/>
    <n v="4"/>
    <s v="No"/>
    <s v="Mumbai"/>
    <x v="503"/>
  </r>
  <r>
    <s v="POST00506"/>
    <s v="SHIP456845"/>
    <x v="506"/>
    <x v="1"/>
    <x v="25"/>
    <s v="yolandawalters@bauer.biz"/>
    <s v="516.037.2267x77532"/>
    <x v="201"/>
    <s v="Lake Adamfurt"/>
    <s v="P3503"/>
    <x v="7"/>
    <x v="5"/>
    <s v="Smart TV"/>
    <n v="2"/>
    <n v="951.07"/>
    <n v="0.39"/>
    <n v="31"/>
    <x v="360"/>
    <x v="358"/>
    <s v="COD"/>
    <x v="2"/>
    <n v="4"/>
    <s v="No"/>
    <s v="Chennai"/>
    <x v="504"/>
  </r>
  <r>
    <s v="POST00507"/>
    <s v="SHIP483348"/>
    <x v="507"/>
    <x v="1"/>
    <x v="34"/>
    <s v="schwartzmichele@yahoo.com"/>
    <s v="+1-208-189-0259x73537"/>
    <x v="120"/>
    <s v="Port Emilyfort"/>
    <s v="P4505"/>
    <x v="0"/>
    <x v="1"/>
    <s v="Smartphone"/>
    <n v="3"/>
    <n v="472.84"/>
    <n v="0"/>
    <n v="23.38"/>
    <x v="101"/>
    <x v="359"/>
    <s v="Net Banking"/>
    <x v="3"/>
    <n v="2"/>
    <s v="No"/>
    <s v="Kolkata"/>
    <x v="505"/>
  </r>
  <r>
    <s v="POST00508"/>
    <s v="SHIP394705"/>
    <x v="508"/>
    <x v="0"/>
    <x v="51"/>
    <s v="ygomez@duncan.com"/>
    <s v="049-475-8293"/>
    <x v="136"/>
    <s v="Nicholsland"/>
    <s v="P2052"/>
    <x v="6"/>
    <x v="0"/>
    <s v="Earbuds"/>
    <n v="4"/>
    <n v="87.82"/>
    <n v="0.37"/>
    <n v="15.92"/>
    <x v="32"/>
    <x v="39"/>
    <s v="Net Banking"/>
    <x v="1"/>
    <n v="1"/>
    <s v="No"/>
    <s v="Chennai"/>
    <x v="506"/>
  </r>
  <r>
    <s v="POST00509"/>
    <s v="SHIP835923"/>
    <x v="509"/>
    <x v="1"/>
    <x v="25"/>
    <s v="morgancrawford@hammond.biz"/>
    <s v="001-385-789-5054x41822"/>
    <x v="168"/>
    <s v="Port Jessicamouth"/>
    <s v="P7797"/>
    <x v="5"/>
    <x v="1"/>
    <s v="Earbuds"/>
    <n v="3"/>
    <n v="556.41999999999996"/>
    <n v="0.41"/>
    <n v="13.82"/>
    <x v="361"/>
    <x v="68"/>
    <s v="Net Banking"/>
    <x v="1"/>
    <n v="3"/>
    <s v="No"/>
    <s v="Chennai"/>
    <x v="507"/>
  </r>
  <r>
    <s v="POST00510"/>
    <s v="SHIP470634"/>
    <x v="510"/>
    <x v="1"/>
    <x v="46"/>
    <s v="ssmith@simmons.org"/>
    <s v="698.966.2290x48707"/>
    <x v="140"/>
    <s v="Christianland"/>
    <s v="P7678"/>
    <x v="5"/>
    <x v="3"/>
    <s v="Running Shoes"/>
    <n v="2"/>
    <n v="97.32"/>
    <n v="0.45"/>
    <n v="34.630000000000003"/>
    <x v="362"/>
    <x v="360"/>
    <s v="PayPal"/>
    <x v="0"/>
    <n v="5"/>
    <s v="No"/>
    <s v="Kolkata"/>
    <x v="508"/>
  </r>
  <r>
    <s v="POST00511"/>
    <s v="SHIP824884"/>
    <x v="511"/>
    <x v="1"/>
    <x v="7"/>
    <s v="pattonkimberly@dodson.com"/>
    <s v="(885)830-3638"/>
    <x v="98"/>
    <s v="Port Nataliefurt"/>
    <s v="P6421"/>
    <x v="6"/>
    <x v="4"/>
    <s v="Running Shoes"/>
    <n v="3"/>
    <n v="104.14"/>
    <n v="0.31"/>
    <n v="43.17"/>
    <x v="363"/>
    <x v="361"/>
    <s v="COD"/>
    <x v="2"/>
    <n v="4"/>
    <s v="No"/>
    <s v="Chennai"/>
    <x v="509"/>
  </r>
  <r>
    <s v="POST00512"/>
    <s v="SHIP547158"/>
    <x v="512"/>
    <x v="1"/>
    <x v="19"/>
    <s v="kellikim@davies.net"/>
    <s v="888.973.1933"/>
    <x v="69"/>
    <s v="North Annatown"/>
    <s v="P9890"/>
    <x v="4"/>
    <x v="4"/>
    <s v="Running Shoes"/>
    <n v="2"/>
    <n v="852.96"/>
    <n v="0.17"/>
    <n v="22.95"/>
    <x v="187"/>
    <x v="362"/>
    <s v="PayPal"/>
    <x v="3"/>
    <n v="4"/>
    <s v="No"/>
    <s v="Mumbai"/>
    <x v="510"/>
  </r>
  <r>
    <s v="POST00513"/>
    <s v="SHIP900282"/>
    <x v="513"/>
    <x v="1"/>
    <x v="9"/>
    <s v="natashajohnson@yahoo.com"/>
    <s v="768.662.6677"/>
    <x v="207"/>
    <s v="Michealland"/>
    <s v="P8633"/>
    <x v="2"/>
    <x v="5"/>
    <s v="Running Shoes"/>
    <n v="4"/>
    <n v="296.52999999999997"/>
    <n v="0.21"/>
    <n v="29.78"/>
    <x v="364"/>
    <x v="129"/>
    <s v="PayPal"/>
    <x v="0"/>
    <n v="2"/>
    <s v="No"/>
    <s v="Delhi"/>
    <x v="511"/>
  </r>
  <r>
    <s v="POST00514"/>
    <s v="SHIP964337"/>
    <x v="514"/>
    <x v="1"/>
    <x v="16"/>
    <s v="brenda17@yahoo.com"/>
    <s v="286-562-3529x43349"/>
    <x v="124"/>
    <s v="Schmidthaven"/>
    <s v="P7812"/>
    <x v="4"/>
    <x v="0"/>
    <s v="Running Shoes"/>
    <n v="2"/>
    <n v="681.88"/>
    <n v="0.48"/>
    <n v="36.799999999999997"/>
    <x v="365"/>
    <x v="30"/>
    <s v="Net Banking"/>
    <x v="1"/>
    <n v="1"/>
    <s v="No"/>
    <s v="Kolkata"/>
    <x v="512"/>
  </r>
  <r>
    <s v="POST00515"/>
    <s v="SHIP494166"/>
    <x v="515"/>
    <x v="1"/>
    <x v="30"/>
    <s v="kelly77@yahoo.com"/>
    <s v="001-010-532-1268x191"/>
    <x v="193"/>
    <s v="Fritzstad"/>
    <s v="P2020"/>
    <x v="3"/>
    <x v="0"/>
    <s v="Smart TV"/>
    <n v="4"/>
    <n v="513.84"/>
    <n v="0.44"/>
    <n v="7.62"/>
    <x v="366"/>
    <x v="138"/>
    <s v="Credit Card"/>
    <x v="1"/>
    <n v="2"/>
    <s v="Yes"/>
    <s v="Delhi"/>
    <x v="513"/>
  </r>
  <r>
    <s v="POST00516"/>
    <s v="SHIP489258"/>
    <x v="516"/>
    <x v="0"/>
    <x v="23"/>
    <s v="paulchristopher@gmail.com"/>
    <s v="+1-025-513-2038x0164"/>
    <x v="79"/>
    <s v="East Ronnie"/>
    <s v="P4388"/>
    <x v="1"/>
    <x v="4"/>
    <s v="Smartphone"/>
    <n v="2"/>
    <n v="230.1"/>
    <n v="0.23"/>
    <n v="20.79"/>
    <x v="367"/>
    <x v="350"/>
    <s v="COD"/>
    <x v="2"/>
    <n v="4"/>
    <s v="No"/>
    <s v="Kolkata"/>
    <x v="514"/>
  </r>
  <r>
    <s v="POST00517"/>
    <s v="SHIP148226"/>
    <x v="517"/>
    <x v="0"/>
    <x v="10"/>
    <s v="thomasjohn@hotmail.com"/>
    <s v="+1-098-076-4016x30354"/>
    <x v="208"/>
    <s v="Leeshire"/>
    <s v="P7883"/>
    <x v="6"/>
    <x v="5"/>
    <s v="Smartphone"/>
    <n v="3"/>
    <n v="522.64"/>
    <n v="0.47"/>
    <n v="37.840000000000003"/>
    <x v="82"/>
    <x v="363"/>
    <s v="COD"/>
    <x v="0"/>
    <n v="5"/>
    <s v="No"/>
    <s v="Kolkata"/>
    <x v="515"/>
  </r>
  <r>
    <s v="POST00518"/>
    <s v="SHIP599151"/>
    <x v="518"/>
    <x v="1"/>
    <x v="40"/>
    <s v="tandrews@campbell.com"/>
    <s v="286.134.8696x5845"/>
    <x v="112"/>
    <s v="East Justinton"/>
    <s v="P7381"/>
    <x v="3"/>
    <x v="1"/>
    <s v="DSLR"/>
    <n v="2"/>
    <n v="78.3"/>
    <n v="0.41"/>
    <n v="35.81"/>
    <x v="38"/>
    <x v="364"/>
    <s v="Net Banking"/>
    <x v="2"/>
    <n v="2"/>
    <s v="No"/>
    <s v="Chennai"/>
    <x v="516"/>
  </r>
  <r>
    <s v="POST00519"/>
    <s v="SHIP886940"/>
    <x v="519"/>
    <x v="1"/>
    <x v="21"/>
    <s v="simpsoncynthia@hotmail.com"/>
    <s v="976-635-9201x261"/>
    <x v="152"/>
    <s v="New Nancy"/>
    <s v="P1320"/>
    <x v="1"/>
    <x v="3"/>
    <s v="Backpack"/>
    <n v="2"/>
    <n v="353.74"/>
    <n v="0.45"/>
    <n v="7.4"/>
    <x v="288"/>
    <x v="365"/>
    <s v="Net Banking"/>
    <x v="2"/>
    <n v="3"/>
    <s v="No"/>
    <s v="Delhi"/>
    <x v="517"/>
  </r>
  <r>
    <s v="POST00520"/>
    <s v="SHIP365019"/>
    <x v="520"/>
    <x v="0"/>
    <x v="42"/>
    <s v="uscott@hotmail.com"/>
    <n v="-436"/>
    <x v="169"/>
    <s v="Lake Davidville"/>
    <s v="P7232"/>
    <x v="5"/>
    <x v="4"/>
    <s v="Earbuds"/>
    <n v="3"/>
    <n v="527.61"/>
    <n v="0.34"/>
    <n v="15.7"/>
    <x v="183"/>
    <x v="321"/>
    <s v="Debit Card"/>
    <x v="0"/>
    <n v="4"/>
    <s v="Yes"/>
    <s v="Mumbai"/>
    <x v="518"/>
  </r>
  <r>
    <s v="POST00521"/>
    <s v="SHIP396623"/>
    <x v="521"/>
    <x v="1"/>
    <x v="1"/>
    <s v="frederick78@gmail.com"/>
    <s v="603.283.7509"/>
    <x v="162"/>
    <s v="Bendertown"/>
    <s v="P8814"/>
    <x v="4"/>
    <x v="4"/>
    <s v="Running Shoes"/>
    <n v="1"/>
    <n v="236.11"/>
    <n v="0.43"/>
    <n v="35.6"/>
    <x v="368"/>
    <x v="366"/>
    <s v="Net Banking"/>
    <x v="3"/>
    <n v="4"/>
    <s v="Yes"/>
    <s v="Delhi"/>
    <x v="519"/>
  </r>
  <r>
    <s v="POST00522"/>
    <s v="SHIP610186"/>
    <x v="522"/>
    <x v="0"/>
    <x v="8"/>
    <s v="seanmueller@hotmail.com"/>
    <s v="933-599-2771x26164"/>
    <x v="54"/>
    <s v="North Christophermouth"/>
    <s v="P1096"/>
    <x v="6"/>
    <x v="3"/>
    <s v="Earbuds"/>
    <n v="2"/>
    <n v="663.59"/>
    <n v="0.45"/>
    <n v="17.21"/>
    <x v="314"/>
    <x v="236"/>
    <s v="PayPal"/>
    <x v="1"/>
    <n v="2"/>
    <s v="Yes"/>
    <s v="Kolkata"/>
    <x v="520"/>
  </r>
  <r>
    <s v="POST00523"/>
    <s v="SHIP277523"/>
    <x v="523"/>
    <x v="1"/>
    <x v="4"/>
    <s v="ashley18@yahoo.com"/>
    <s v="001-512-361-3968x15752"/>
    <x v="185"/>
    <s v="Beverlyhaven"/>
    <s v="P6763"/>
    <x v="1"/>
    <x v="3"/>
    <s v="Smartphone"/>
    <n v="4"/>
    <n v="61.29"/>
    <n v="0.05"/>
    <n v="41.65"/>
    <x v="33"/>
    <x v="367"/>
    <s v="Net Banking"/>
    <x v="0"/>
    <n v="5"/>
    <s v="No"/>
    <s v="Mumbai"/>
    <x v="521"/>
  </r>
  <r>
    <s v="POST00524"/>
    <s v="SHIP368321"/>
    <x v="524"/>
    <x v="0"/>
    <x v="13"/>
    <s v="danielleryan@huerta-alvarez.com"/>
    <n v="3714614490"/>
    <x v="108"/>
    <s v="South Charles"/>
    <s v="P5892"/>
    <x v="2"/>
    <x v="4"/>
    <s v="Backpack"/>
    <n v="2"/>
    <n v="489.96"/>
    <n v="0.48"/>
    <n v="6.33"/>
    <x v="369"/>
    <x v="368"/>
    <s v="COD"/>
    <x v="1"/>
    <n v="2"/>
    <s v="No"/>
    <s v="Chennai"/>
    <x v="522"/>
  </r>
  <r>
    <s v="POST00525"/>
    <s v="SHIP509167"/>
    <x v="525"/>
    <x v="1"/>
    <x v="44"/>
    <s v="olsonpriscilla@hotmail.com"/>
    <s v="(971)276-2083"/>
    <x v="133"/>
    <s v="New Michaelbury"/>
    <s v="P7389"/>
    <x v="3"/>
    <x v="1"/>
    <s v="Backpack"/>
    <n v="1"/>
    <n v="717.85"/>
    <n v="0.17"/>
    <n v="13.57"/>
    <x v="204"/>
    <x v="37"/>
    <s v="Credit Card"/>
    <x v="3"/>
    <n v="5"/>
    <s v="No"/>
    <s v="Mumbai"/>
    <x v="523"/>
  </r>
  <r>
    <s v="POST00526"/>
    <s v="SHIP810758"/>
    <x v="526"/>
    <x v="0"/>
    <x v="39"/>
    <s v="lball@compton-atkins.com"/>
    <s v="929-923-8348"/>
    <x v="142"/>
    <s v="East Keith"/>
    <s v="P7865"/>
    <x v="4"/>
    <x v="1"/>
    <s v="Smart TV"/>
    <n v="4"/>
    <n v="435.65"/>
    <n v="0.22"/>
    <n v="17.66"/>
    <x v="176"/>
    <x v="240"/>
    <s v="Credit Card"/>
    <x v="1"/>
    <n v="4"/>
    <s v="No"/>
    <s v="Mumbai"/>
    <x v="524"/>
  </r>
  <r>
    <s v="POST00527"/>
    <s v="SHIP513305"/>
    <x v="527"/>
    <x v="0"/>
    <x v="6"/>
    <s v="jeremy12@yahoo.com"/>
    <s v="379.209.5855x69433"/>
    <x v="45"/>
    <s v="Port Mary"/>
    <s v="P9818"/>
    <x v="3"/>
    <x v="0"/>
    <s v="Running Shoes"/>
    <n v="3"/>
    <n v="875.84"/>
    <n v="0.4"/>
    <n v="46.64"/>
    <x v="370"/>
    <x v="369"/>
    <s v="PayPal"/>
    <x v="1"/>
    <n v="2"/>
    <s v="No"/>
    <s v="Delhi"/>
    <x v="525"/>
  </r>
  <r>
    <s v="POST00528"/>
    <s v="SHIP778087"/>
    <x v="528"/>
    <x v="1"/>
    <x v="25"/>
    <s v="ccurtis@gmail.com"/>
    <s v="+1-488-697-4776x701"/>
    <x v="174"/>
    <s v="Port Ianstad"/>
    <s v="P9947"/>
    <x v="3"/>
    <x v="1"/>
    <s v="DSLR"/>
    <n v="3"/>
    <n v="635.87"/>
    <n v="0.33"/>
    <n v="40.83"/>
    <x v="40"/>
    <x v="370"/>
    <s v="Credit Card"/>
    <x v="2"/>
    <n v="1"/>
    <s v="Yes"/>
    <s v="Kolkata"/>
    <x v="526"/>
  </r>
  <r>
    <s v="POST00529"/>
    <s v="SHIP798629"/>
    <x v="529"/>
    <x v="0"/>
    <x v="29"/>
    <s v="morganflynn@jones-whitney.info"/>
    <n v="-7388"/>
    <x v="4"/>
    <s v="Michaelbury"/>
    <s v="P4613"/>
    <x v="5"/>
    <x v="2"/>
    <s v="Backpack"/>
    <n v="3"/>
    <n v="958.91"/>
    <n v="0.45"/>
    <n v="44.79"/>
    <x v="371"/>
    <x v="79"/>
    <s v="Net Banking"/>
    <x v="2"/>
    <n v="2"/>
    <s v="No"/>
    <s v="Kolkata"/>
    <x v="527"/>
  </r>
  <r>
    <s v="POST00530"/>
    <s v="SHIP624787"/>
    <x v="530"/>
    <x v="0"/>
    <x v="39"/>
    <s v="christianjessica@yahoo.com"/>
    <s v="(054)210-2427x963"/>
    <x v="81"/>
    <s v="Port Loretta"/>
    <s v="P8999"/>
    <x v="4"/>
    <x v="5"/>
    <s v="Smart TV"/>
    <n v="4"/>
    <n v="291.27999999999997"/>
    <n v="0.2"/>
    <n v="24.82"/>
    <x v="372"/>
    <x v="63"/>
    <s v="Credit Card"/>
    <x v="2"/>
    <n v="2"/>
    <s v="No"/>
    <s v="Kolkata"/>
    <x v="528"/>
  </r>
  <r>
    <s v="POST00531"/>
    <s v="SHIP746030"/>
    <x v="531"/>
    <x v="1"/>
    <x v="20"/>
    <s v="delgadomark@hotmail.com"/>
    <s v="001-918-906-3591x43202"/>
    <x v="208"/>
    <s v="Mooreberg"/>
    <s v="P4595"/>
    <x v="1"/>
    <x v="1"/>
    <s v="Running Shoes"/>
    <n v="2"/>
    <n v="939.4"/>
    <n v="0.19"/>
    <n v="42.02"/>
    <x v="373"/>
    <x v="143"/>
    <s v="Net Banking"/>
    <x v="3"/>
    <n v="1"/>
    <s v="No"/>
    <s v="Bangalore"/>
    <x v="529"/>
  </r>
  <r>
    <s v="POST00532"/>
    <s v="SHIP494319"/>
    <x v="532"/>
    <x v="0"/>
    <x v="20"/>
    <s v="barbara74@anderson-bailey.org"/>
    <s v="527-870-6480x167"/>
    <x v="8"/>
    <s v="New Mark"/>
    <s v="P5471"/>
    <x v="3"/>
    <x v="3"/>
    <s v="Smartphone"/>
    <n v="4"/>
    <n v="610.75"/>
    <n v="0.02"/>
    <n v="43.41"/>
    <x v="8"/>
    <x v="352"/>
    <s v="Debit Card"/>
    <x v="2"/>
    <n v="1"/>
    <s v="No"/>
    <s v="Chennai"/>
    <x v="530"/>
  </r>
  <r>
    <s v="POST00533"/>
    <s v="SHIP373989"/>
    <x v="533"/>
    <x v="0"/>
    <x v="24"/>
    <s v="enguyen@hotmail.com"/>
    <s v="+1-343-184-2409x06032"/>
    <x v="173"/>
    <s v="North Jonathan"/>
    <s v="P8140"/>
    <x v="0"/>
    <x v="1"/>
    <s v="DSLR"/>
    <n v="4"/>
    <n v="747.73"/>
    <n v="0.23"/>
    <n v="23"/>
    <x v="374"/>
    <x v="120"/>
    <s v="COD"/>
    <x v="1"/>
    <n v="3"/>
    <s v="No"/>
    <s v="Delhi"/>
    <x v="531"/>
  </r>
  <r>
    <s v="POST00534"/>
    <s v="SHIP206356"/>
    <x v="534"/>
    <x v="0"/>
    <x v="2"/>
    <s v="diazjanet@hotmail.com"/>
    <s v="263.133.0216x7070"/>
    <x v="182"/>
    <s v="East Ellenborough"/>
    <s v="P8956"/>
    <x v="4"/>
    <x v="0"/>
    <s v="Running Shoes"/>
    <n v="1"/>
    <n v="903.14"/>
    <n v="0.36"/>
    <n v="49.75"/>
    <x v="375"/>
    <x v="371"/>
    <s v="PayPal"/>
    <x v="1"/>
    <n v="1"/>
    <s v="Yes"/>
    <s v="Kolkata"/>
    <x v="532"/>
  </r>
  <r>
    <s v="POST00535"/>
    <s v="SHIP903278"/>
    <x v="535"/>
    <x v="0"/>
    <x v="51"/>
    <s v="matabryan@hopkins.com"/>
    <s v="+1-546-610-1391x63128"/>
    <x v="51"/>
    <s v="Sandersstad"/>
    <s v="P1475"/>
    <x v="3"/>
    <x v="5"/>
    <s v="Smart TV"/>
    <n v="4"/>
    <n v="555.69000000000005"/>
    <n v="0.15"/>
    <n v="43.31"/>
    <x v="227"/>
    <x v="372"/>
    <s v="Debit Card"/>
    <x v="1"/>
    <n v="5"/>
    <s v="No"/>
    <s v="Mumbai"/>
    <x v="533"/>
  </r>
  <r>
    <s v="POST00536"/>
    <s v="SHIP174805"/>
    <x v="536"/>
    <x v="1"/>
    <x v="48"/>
    <s v="mgardner@hotmail.com"/>
    <n v="5486788025"/>
    <x v="60"/>
    <s v="Robertburgh"/>
    <s v="P7371"/>
    <x v="5"/>
    <x v="5"/>
    <s v="Earbuds"/>
    <n v="3"/>
    <n v="863.56"/>
    <n v="0.23"/>
    <n v="48.83"/>
    <x v="349"/>
    <x v="373"/>
    <s v="Credit Card"/>
    <x v="0"/>
    <n v="3"/>
    <s v="Yes"/>
    <s v="Bangalore"/>
    <x v="534"/>
  </r>
  <r>
    <s v="POST00537"/>
    <s v="SHIP934285"/>
    <x v="537"/>
    <x v="0"/>
    <x v="29"/>
    <s v="gloria15@barker.com"/>
    <s v="001-304-181-4183x05360"/>
    <x v="192"/>
    <s v="North Amber"/>
    <s v="P6507"/>
    <x v="6"/>
    <x v="3"/>
    <s v="Smart TV"/>
    <n v="4"/>
    <n v="546.28"/>
    <n v="0.11"/>
    <n v="43.99"/>
    <x v="376"/>
    <x v="374"/>
    <s v="PayPal"/>
    <x v="1"/>
    <n v="5"/>
    <s v="No"/>
    <s v="Chennai"/>
    <x v="535"/>
  </r>
  <r>
    <s v="POST00538"/>
    <s v="SHIP247067"/>
    <x v="538"/>
    <x v="0"/>
    <x v="33"/>
    <s v="kmartin@yahoo.com"/>
    <s v="092-448-0441x049"/>
    <x v="121"/>
    <s v="Christophertown"/>
    <s v="P7624"/>
    <x v="3"/>
    <x v="5"/>
    <s v="Smart TV"/>
    <n v="1"/>
    <n v="603.21"/>
    <n v="0.39"/>
    <n v="39.93"/>
    <x v="292"/>
    <x v="261"/>
    <s v="Net Banking"/>
    <x v="2"/>
    <n v="3"/>
    <s v="No"/>
    <s v="Kolkata"/>
    <x v="536"/>
  </r>
  <r>
    <s v="POST00539"/>
    <s v="SHIP486389"/>
    <x v="539"/>
    <x v="0"/>
    <x v="13"/>
    <s v="muellerjeffrey@marquez.net"/>
    <s v="001-478-705-7368x4635"/>
    <x v="51"/>
    <s v="Port Julieside"/>
    <s v="P3704"/>
    <x v="3"/>
    <x v="2"/>
    <s v="Smart TV"/>
    <n v="4"/>
    <n v="450.65"/>
    <n v="0.03"/>
    <n v="47.47"/>
    <x v="190"/>
    <x v="375"/>
    <s v="Debit Card"/>
    <x v="3"/>
    <n v="3"/>
    <s v="No"/>
    <s v="Bangalore"/>
    <x v="537"/>
  </r>
  <r>
    <s v="POST00540"/>
    <s v="SHIP438720"/>
    <x v="540"/>
    <x v="0"/>
    <x v="31"/>
    <s v="barrybrittney@yahoo.com"/>
    <s v="(529)997-8981x506"/>
    <x v="178"/>
    <s v="West Ronaldshire"/>
    <s v="P8657"/>
    <x v="6"/>
    <x v="5"/>
    <s v="Smart TV"/>
    <n v="4"/>
    <n v="154.18"/>
    <n v="0.35"/>
    <n v="23.89"/>
    <x v="353"/>
    <x v="321"/>
    <s v="COD"/>
    <x v="3"/>
    <n v="5"/>
    <s v="No"/>
    <s v="Chennai"/>
    <x v="538"/>
  </r>
  <r>
    <s v="POST00541"/>
    <s v="SHIP979263"/>
    <x v="541"/>
    <x v="1"/>
    <x v="45"/>
    <s v="tmoore@yahoo.com"/>
    <s v="757-767-0894x273"/>
    <x v="23"/>
    <s v="Lake Stephen"/>
    <s v="P3091"/>
    <x v="1"/>
    <x v="4"/>
    <s v="DSLR"/>
    <n v="3"/>
    <n v="557.97"/>
    <n v="0.19"/>
    <n v="40.25"/>
    <x v="304"/>
    <x v="376"/>
    <s v="COD"/>
    <x v="1"/>
    <n v="4"/>
    <s v="No"/>
    <s v="Mumbai"/>
    <x v="539"/>
  </r>
  <r>
    <s v="POST00542"/>
    <s v="SHIP972691"/>
    <x v="542"/>
    <x v="0"/>
    <x v="17"/>
    <s v="justin21@turner.com"/>
    <s v="451-008-2405"/>
    <x v="85"/>
    <s v="Christophermouth"/>
    <s v="P9751"/>
    <x v="1"/>
    <x v="3"/>
    <s v="Backpack"/>
    <n v="4"/>
    <n v="977.67"/>
    <n v="0.02"/>
    <n v="14.58"/>
    <x v="47"/>
    <x v="377"/>
    <s v="Debit Card"/>
    <x v="1"/>
    <n v="4"/>
    <s v="No"/>
    <s v="Bangalore"/>
    <x v="540"/>
  </r>
  <r>
    <s v="POST00543"/>
    <s v="SHIP620745"/>
    <x v="543"/>
    <x v="1"/>
    <x v="7"/>
    <s v="garciamiranda@yahoo.com"/>
    <s v="001-193-442-5284x4902"/>
    <x v="26"/>
    <s v="West Christopher"/>
    <s v="P1441"/>
    <x v="7"/>
    <x v="5"/>
    <s v="Backpack"/>
    <n v="2"/>
    <n v="789.31"/>
    <n v="0.43"/>
    <n v="37.979999999999997"/>
    <x v="377"/>
    <x v="378"/>
    <s v="Debit Card"/>
    <x v="0"/>
    <n v="2"/>
    <s v="No"/>
    <s v="Delhi"/>
    <x v="541"/>
  </r>
  <r>
    <s v="POST00544"/>
    <s v="SHIP303078"/>
    <x v="544"/>
    <x v="1"/>
    <x v="13"/>
    <s v="roberta73@hotmail.com"/>
    <s v="990.844.1145x09212"/>
    <x v="189"/>
    <s v="Port Bradleyport"/>
    <s v="P7455"/>
    <x v="0"/>
    <x v="1"/>
    <s v="Smartphone"/>
    <n v="3"/>
    <n v="750.02"/>
    <n v="0.24"/>
    <n v="40.340000000000003"/>
    <x v="378"/>
    <x v="379"/>
    <s v="Debit Card"/>
    <x v="1"/>
    <n v="4"/>
    <s v="No"/>
    <s v="Chennai"/>
    <x v="542"/>
  </r>
  <r>
    <s v="POST00545"/>
    <s v="SHIP422169"/>
    <x v="545"/>
    <x v="0"/>
    <x v="8"/>
    <s v="smartin@gmail.com"/>
    <s v="+1-216-516-3352x9422"/>
    <x v="132"/>
    <s v="North Maria"/>
    <s v="P1444"/>
    <x v="5"/>
    <x v="0"/>
    <s v="Backpack"/>
    <n v="1"/>
    <n v="646.88"/>
    <n v="0.3"/>
    <n v="37.24"/>
    <x v="379"/>
    <x v="379"/>
    <s v="Credit Card"/>
    <x v="1"/>
    <n v="2"/>
    <s v="No"/>
    <s v="Bangalore"/>
    <x v="543"/>
  </r>
  <r>
    <s v="POST00546"/>
    <s v="SHIP157123"/>
    <x v="546"/>
    <x v="1"/>
    <x v="40"/>
    <s v="westchristopher@johnson.info"/>
    <n v="4322034813"/>
    <x v="199"/>
    <s v="East Madison"/>
    <s v="P2375"/>
    <x v="6"/>
    <x v="4"/>
    <s v="Smart TV"/>
    <n v="1"/>
    <n v="354.43"/>
    <n v="0.37"/>
    <n v="43.24"/>
    <x v="181"/>
    <x v="380"/>
    <s v="COD"/>
    <x v="1"/>
    <n v="4"/>
    <s v="No"/>
    <s v="Bangalore"/>
    <x v="544"/>
  </r>
  <r>
    <s v="POST00547"/>
    <s v="SHIP972317"/>
    <x v="547"/>
    <x v="0"/>
    <x v="22"/>
    <s v="vincent52@martinez.biz"/>
    <n v="4889899779"/>
    <x v="138"/>
    <s v="Patrickville"/>
    <s v="P8022"/>
    <x v="5"/>
    <x v="4"/>
    <s v="Backpack"/>
    <n v="1"/>
    <n v="177.92"/>
    <n v="0.33"/>
    <n v="23.6"/>
    <x v="380"/>
    <x v="117"/>
    <s v="COD"/>
    <x v="0"/>
    <n v="2"/>
    <s v="No"/>
    <s v="Chennai"/>
    <x v="545"/>
  </r>
  <r>
    <s v="POST00548"/>
    <s v="SHIP830632"/>
    <x v="548"/>
    <x v="0"/>
    <x v="6"/>
    <s v="melissa44@duran.com"/>
    <s v="487-083-4494"/>
    <x v="135"/>
    <s v="Brucemouth"/>
    <s v="P3223"/>
    <x v="1"/>
    <x v="1"/>
    <s v="Earbuds"/>
    <n v="4"/>
    <n v="232.31"/>
    <n v="0.37"/>
    <n v="29.51"/>
    <x v="20"/>
    <x v="103"/>
    <s v="Credit Card"/>
    <x v="3"/>
    <n v="2"/>
    <s v="No"/>
    <s v="Bangalore"/>
    <x v="546"/>
  </r>
  <r>
    <s v="POST00549"/>
    <s v="SHIP543453"/>
    <x v="549"/>
    <x v="0"/>
    <x v="0"/>
    <s v="brianfernandez@rangel-short.net"/>
    <s v="536.454.3108"/>
    <x v="209"/>
    <s v="Fitzgeraldburgh"/>
    <s v="P8564"/>
    <x v="6"/>
    <x v="4"/>
    <s v="Earbuds"/>
    <n v="2"/>
    <n v="16.260000000000002"/>
    <n v="0.38"/>
    <n v="5.48"/>
    <x v="251"/>
    <x v="322"/>
    <s v="PayPal"/>
    <x v="1"/>
    <n v="1"/>
    <s v="No"/>
    <s v="Bangalore"/>
    <x v="547"/>
  </r>
  <r>
    <s v="POST00550"/>
    <s v="SHIP767522"/>
    <x v="550"/>
    <x v="1"/>
    <x v="11"/>
    <s v="mary20@vaughan-henderson.biz"/>
    <s v="(475)118-7373x1629"/>
    <x v="92"/>
    <s v="Port Wendy"/>
    <s v="P3977"/>
    <x v="2"/>
    <x v="2"/>
    <s v="Backpack"/>
    <n v="3"/>
    <n v="676.75"/>
    <n v="0.28999999999999998"/>
    <n v="11.57"/>
    <x v="319"/>
    <x v="163"/>
    <s v="COD"/>
    <x v="3"/>
    <n v="2"/>
    <s v="No"/>
    <s v="Chennai"/>
    <x v="548"/>
  </r>
  <r>
    <s v="POST00551"/>
    <s v="SHIP932406"/>
    <x v="551"/>
    <x v="1"/>
    <x v="8"/>
    <s v="john06@gmail.com"/>
    <s v="108-423-5188"/>
    <x v="97"/>
    <s v="West Amanda"/>
    <s v="P1823"/>
    <x v="0"/>
    <x v="2"/>
    <s v="Smart TV"/>
    <n v="2"/>
    <n v="813.76"/>
    <n v="0.18"/>
    <n v="33.99"/>
    <x v="381"/>
    <x v="105"/>
    <s v="PayPal"/>
    <x v="0"/>
    <n v="5"/>
    <s v="No"/>
    <s v="Mumbai"/>
    <x v="549"/>
  </r>
  <r>
    <s v="POST00552"/>
    <s v="SHIP348394"/>
    <x v="552"/>
    <x v="0"/>
    <x v="30"/>
    <s v="richardpatton@hotmail.com"/>
    <s v="(731)087-6872x552"/>
    <x v="210"/>
    <s v="Perezshire"/>
    <s v="P5262"/>
    <x v="7"/>
    <x v="0"/>
    <s v="DSLR"/>
    <n v="2"/>
    <n v="276.22000000000003"/>
    <n v="0.12"/>
    <n v="30.3"/>
    <x v="204"/>
    <x v="279"/>
    <s v="PayPal"/>
    <x v="0"/>
    <n v="5"/>
    <s v="No"/>
    <s v="Delhi"/>
    <x v="550"/>
  </r>
  <r>
    <s v="POST00553"/>
    <s v="SHIP249952"/>
    <x v="553"/>
    <x v="1"/>
    <x v="46"/>
    <s v="davisjulie@lara.com"/>
    <s v="449.964.6758"/>
    <x v="54"/>
    <s v="Markborough"/>
    <s v="P7211"/>
    <x v="2"/>
    <x v="0"/>
    <s v="Smart TV"/>
    <n v="1"/>
    <n v="100.93"/>
    <n v="0.45"/>
    <n v="13.88"/>
    <x v="382"/>
    <x v="113"/>
    <s v="PayPal"/>
    <x v="1"/>
    <n v="2"/>
    <s v="No"/>
    <s v="Chennai"/>
    <x v="551"/>
  </r>
  <r>
    <s v="POST00554"/>
    <s v="SHIP617239"/>
    <x v="554"/>
    <x v="1"/>
    <x v="13"/>
    <s v="rosecook@cervantes.com"/>
    <s v="(557)344-2753x332"/>
    <x v="211"/>
    <s v="New Gregorybury"/>
    <s v="P6363"/>
    <x v="1"/>
    <x v="0"/>
    <s v="Backpack"/>
    <n v="1"/>
    <n v="342.37"/>
    <n v="0.48"/>
    <n v="15.96"/>
    <x v="383"/>
    <x v="381"/>
    <s v="COD"/>
    <x v="0"/>
    <n v="5"/>
    <s v="Yes"/>
    <s v="Kolkata"/>
    <x v="552"/>
  </r>
  <r>
    <s v="POST00555"/>
    <s v="SHIP318443"/>
    <x v="555"/>
    <x v="1"/>
    <x v="19"/>
    <s v="xwade@nichols-allen.com"/>
    <s v="010-650-3006x4325"/>
    <x v="212"/>
    <s v="Juliestad"/>
    <s v="P4467"/>
    <x v="4"/>
    <x v="0"/>
    <s v="Backpack"/>
    <n v="2"/>
    <n v="299.13"/>
    <n v="0.18"/>
    <n v="20.48"/>
    <x v="291"/>
    <x v="382"/>
    <s v="Net Banking"/>
    <x v="0"/>
    <n v="4"/>
    <s v="No"/>
    <s v="Bangalore"/>
    <x v="553"/>
  </r>
  <r>
    <s v="POST00556"/>
    <s v="SHIP855464"/>
    <x v="556"/>
    <x v="1"/>
    <x v="16"/>
    <s v="ohall@bryant-smith.com"/>
    <s v="(513)420-1374x4787"/>
    <x v="163"/>
    <s v="Andrewfort"/>
    <s v="P8449"/>
    <x v="6"/>
    <x v="5"/>
    <s v="Smartphone"/>
    <n v="2"/>
    <n v="456.37"/>
    <n v="0.06"/>
    <n v="37.24"/>
    <x v="98"/>
    <x v="332"/>
    <s v="PayPal"/>
    <x v="3"/>
    <n v="5"/>
    <s v="No"/>
    <s v="Delhi"/>
    <x v="554"/>
  </r>
  <r>
    <s v="POST00557"/>
    <s v="SHIP669079"/>
    <x v="557"/>
    <x v="0"/>
    <x v="21"/>
    <s v="robert77@howe.com"/>
    <s v="+1-477-103-6899x6677"/>
    <x v="26"/>
    <s v="Williamschester"/>
    <s v="P6355"/>
    <x v="1"/>
    <x v="4"/>
    <s v="Smart TV"/>
    <n v="3"/>
    <n v="271.45999999999998"/>
    <n v="0.11"/>
    <n v="32.44"/>
    <x v="318"/>
    <x v="89"/>
    <s v="Net Banking"/>
    <x v="2"/>
    <n v="1"/>
    <s v="No"/>
    <s v="Delhi"/>
    <x v="555"/>
  </r>
  <r>
    <s v="POST00558"/>
    <s v="SHIP436518"/>
    <x v="558"/>
    <x v="0"/>
    <x v="32"/>
    <s v="cathygates@yahoo.com"/>
    <s v="787-781-3121"/>
    <x v="213"/>
    <s v="Gonzalezport"/>
    <s v="P6529"/>
    <x v="6"/>
    <x v="1"/>
    <s v="Smartphone"/>
    <n v="1"/>
    <n v="346.34"/>
    <n v="0.34"/>
    <n v="8.1300000000000008"/>
    <x v="365"/>
    <x v="291"/>
    <s v="Credit Card"/>
    <x v="3"/>
    <n v="5"/>
    <s v="No"/>
    <s v="Chennai"/>
    <x v="556"/>
  </r>
  <r>
    <s v="POST00559"/>
    <s v="SHIP279608"/>
    <x v="559"/>
    <x v="0"/>
    <x v="48"/>
    <s v="sherrybautista@hotmail.com"/>
    <s v="(861)175-4762x84564"/>
    <x v="15"/>
    <s v="New Susanberg"/>
    <s v="P7211"/>
    <x v="5"/>
    <x v="2"/>
    <s v="Smartphone"/>
    <n v="1"/>
    <n v="908.48"/>
    <n v="0.09"/>
    <n v="39.200000000000003"/>
    <x v="279"/>
    <x v="383"/>
    <s v="Net Banking"/>
    <x v="1"/>
    <n v="4"/>
    <s v="No"/>
    <s v="Kolkata"/>
    <x v="557"/>
  </r>
  <r>
    <s v="POST00560"/>
    <s v="SHIP446842"/>
    <x v="560"/>
    <x v="1"/>
    <x v="37"/>
    <s v="donnawhite@gonzalez.com"/>
    <s v="(282)167-0667x380"/>
    <x v="1"/>
    <s v="Larsonland"/>
    <s v="P5558"/>
    <x v="6"/>
    <x v="5"/>
    <s v="Running Shoes"/>
    <n v="4"/>
    <n v="341.49"/>
    <n v="0.39"/>
    <n v="16.82"/>
    <x v="384"/>
    <x v="33"/>
    <s v="Net Banking"/>
    <x v="0"/>
    <n v="4"/>
    <s v="No"/>
    <s v="Kolkata"/>
    <x v="558"/>
  </r>
  <r>
    <s v="POST00561"/>
    <s v="SHIP942595"/>
    <x v="561"/>
    <x v="0"/>
    <x v="27"/>
    <s v="perezchristine@gmail.com"/>
    <s v="(422)203-2504"/>
    <x v="143"/>
    <s v="Port Melissahaven"/>
    <s v="P7906"/>
    <x v="1"/>
    <x v="0"/>
    <s v="Earbuds"/>
    <n v="1"/>
    <n v="787.66"/>
    <n v="0.46"/>
    <n v="35.229999999999997"/>
    <x v="385"/>
    <x v="19"/>
    <s v="Debit Card"/>
    <x v="1"/>
    <n v="2"/>
    <s v="No"/>
    <s v="Mumbai"/>
    <x v="559"/>
  </r>
  <r>
    <s v="POST00562"/>
    <s v="SHIP829617"/>
    <x v="562"/>
    <x v="0"/>
    <x v="18"/>
    <s v="darrengreen@yahoo.com"/>
    <s v="001-374-852-4706"/>
    <x v="214"/>
    <s v="Adamview"/>
    <s v="P5133"/>
    <x v="5"/>
    <x v="3"/>
    <s v="Smartphone"/>
    <n v="3"/>
    <n v="629.58000000000004"/>
    <n v="0.48"/>
    <n v="10.55"/>
    <x v="219"/>
    <x v="384"/>
    <s v="PayPal"/>
    <x v="3"/>
    <n v="3"/>
    <s v="Yes"/>
    <s v="Kolkata"/>
    <x v="560"/>
  </r>
  <r>
    <s v="POST00563"/>
    <s v="SHIP490188"/>
    <x v="563"/>
    <x v="0"/>
    <x v="5"/>
    <s v="fblack@yahoo.com"/>
    <s v="445.028.5280"/>
    <x v="215"/>
    <s v="Kiddport"/>
    <s v="P2341"/>
    <x v="5"/>
    <x v="3"/>
    <s v="Earbuds"/>
    <n v="4"/>
    <n v="344.16"/>
    <n v="0"/>
    <n v="49.91"/>
    <x v="184"/>
    <x v="215"/>
    <s v="COD"/>
    <x v="0"/>
    <n v="4"/>
    <s v="No"/>
    <s v="Chennai"/>
    <x v="561"/>
  </r>
  <r>
    <s v="POST00564"/>
    <s v="SHIP643777"/>
    <x v="564"/>
    <x v="1"/>
    <x v="34"/>
    <s v="lisamorrison@johnson.com"/>
    <s v="001-254-243-6468"/>
    <x v="27"/>
    <s v="South Louis"/>
    <s v="P8705"/>
    <x v="6"/>
    <x v="1"/>
    <s v="Backpack"/>
    <n v="3"/>
    <n v="819.61"/>
    <n v="0.48"/>
    <n v="8.6199999999999992"/>
    <x v="386"/>
    <x v="385"/>
    <s v="Debit Card"/>
    <x v="1"/>
    <n v="2"/>
    <s v="No"/>
    <s v="Delhi"/>
    <x v="562"/>
  </r>
  <r>
    <s v="POST00565"/>
    <s v="SHIP677163"/>
    <x v="565"/>
    <x v="1"/>
    <x v="46"/>
    <s v="hpeterson@james.com"/>
    <s v="133.878.0678"/>
    <x v="125"/>
    <s v="Karafurt"/>
    <s v="P1317"/>
    <x v="5"/>
    <x v="2"/>
    <s v="Backpack"/>
    <n v="1"/>
    <n v="599.13"/>
    <n v="0.37"/>
    <n v="38.380000000000003"/>
    <x v="387"/>
    <x v="62"/>
    <s v="Net Banking"/>
    <x v="1"/>
    <n v="2"/>
    <s v="No"/>
    <s v="Delhi"/>
    <x v="563"/>
  </r>
  <r>
    <s v="POST00566"/>
    <s v="SHIP617409"/>
    <x v="566"/>
    <x v="1"/>
    <x v="46"/>
    <s v="bradleyrichardson@hotmail.com"/>
    <n v="9332154887"/>
    <x v="84"/>
    <s v="Webbburgh"/>
    <s v="P9837"/>
    <x v="7"/>
    <x v="2"/>
    <s v="Running Shoes"/>
    <n v="1"/>
    <n v="18.53"/>
    <n v="0.04"/>
    <n v="29.36"/>
    <x v="261"/>
    <x v="386"/>
    <s v="Credit Card"/>
    <x v="3"/>
    <n v="5"/>
    <s v="No"/>
    <s v="Kolkata"/>
    <x v="564"/>
  </r>
  <r>
    <s v="POST00567"/>
    <s v="SHIP549902"/>
    <x v="567"/>
    <x v="0"/>
    <x v="26"/>
    <s v="floresjason@yahoo.com"/>
    <s v="966.088.5657"/>
    <x v="216"/>
    <s v="East Angeltown"/>
    <s v="P1853"/>
    <x v="7"/>
    <x v="1"/>
    <s v="Running Shoes"/>
    <n v="2"/>
    <n v="78.040000000000006"/>
    <n v="0.21"/>
    <n v="8.8699999999999992"/>
    <x v="167"/>
    <x v="149"/>
    <s v="COD"/>
    <x v="1"/>
    <n v="5"/>
    <s v="No"/>
    <s v="Bangalore"/>
    <x v="565"/>
  </r>
  <r>
    <s v="POST00568"/>
    <s v="SHIP802359"/>
    <x v="568"/>
    <x v="0"/>
    <x v="38"/>
    <s v="wparrish@stone-martin.net"/>
    <s v="648-491-1897"/>
    <x v="29"/>
    <s v="South Timothychester"/>
    <s v="P6733"/>
    <x v="1"/>
    <x v="0"/>
    <s v="Smart TV"/>
    <n v="2"/>
    <n v="755.11"/>
    <n v="0.35"/>
    <n v="6.21"/>
    <x v="388"/>
    <x v="64"/>
    <s v="Credit Card"/>
    <x v="0"/>
    <n v="2"/>
    <s v="Yes"/>
    <s v="Mumbai"/>
    <x v="566"/>
  </r>
  <r>
    <s v="POST00569"/>
    <s v="SHIP349015"/>
    <x v="569"/>
    <x v="0"/>
    <x v="14"/>
    <s v="gutierrezchristopher@wells.net"/>
    <s v="+1-693-782-6474x365"/>
    <x v="195"/>
    <s v="Norrisport"/>
    <s v="P4673"/>
    <x v="4"/>
    <x v="0"/>
    <s v="Running Shoes"/>
    <n v="3"/>
    <n v="452.06"/>
    <n v="0.48"/>
    <n v="21.32"/>
    <x v="389"/>
    <x v="387"/>
    <s v="Net Banking"/>
    <x v="1"/>
    <n v="1"/>
    <s v="No"/>
    <s v="Kolkata"/>
    <x v="567"/>
  </r>
  <r>
    <s v="POST00570"/>
    <s v="SHIP409938"/>
    <x v="570"/>
    <x v="1"/>
    <x v="4"/>
    <s v="michaelcook@turner.com"/>
    <n v="6653449381"/>
    <x v="108"/>
    <s v="New Christopherbury"/>
    <s v="P2124"/>
    <x v="0"/>
    <x v="4"/>
    <s v="DSLR"/>
    <n v="4"/>
    <n v="411.45"/>
    <n v="0.08"/>
    <n v="41.1"/>
    <x v="30"/>
    <x v="102"/>
    <s v="Credit Card"/>
    <x v="0"/>
    <n v="2"/>
    <s v="No"/>
    <s v="Chennai"/>
    <x v="568"/>
  </r>
  <r>
    <s v="POST00571"/>
    <s v="SHIP124671"/>
    <x v="571"/>
    <x v="0"/>
    <x v="48"/>
    <s v="tracey80@cooper-chan.com"/>
    <s v="880.999.9628"/>
    <x v="75"/>
    <s v="Juliefort"/>
    <s v="P1659"/>
    <x v="2"/>
    <x v="2"/>
    <s v="Backpack"/>
    <n v="1"/>
    <n v="154.37"/>
    <n v="0.06"/>
    <n v="6.85"/>
    <x v="57"/>
    <x v="268"/>
    <s v="Debit Card"/>
    <x v="1"/>
    <n v="5"/>
    <s v="No"/>
    <s v="Mumbai"/>
    <x v="569"/>
  </r>
  <r>
    <s v="POST00572"/>
    <s v="SHIP308735"/>
    <x v="572"/>
    <x v="1"/>
    <x v="25"/>
    <s v="jennifer87@martin.info"/>
    <s v="001-977-606-9544"/>
    <x v="217"/>
    <s v="Thomasberg"/>
    <s v="P1508"/>
    <x v="7"/>
    <x v="2"/>
    <s v="Backpack"/>
    <n v="2"/>
    <n v="165.75"/>
    <n v="0.24"/>
    <n v="36.700000000000003"/>
    <x v="150"/>
    <x v="355"/>
    <s v="Credit Card"/>
    <x v="3"/>
    <n v="4"/>
    <s v="No"/>
    <s v="Kolkata"/>
    <x v="570"/>
  </r>
  <r>
    <s v="POST00573"/>
    <s v="SHIP111588"/>
    <x v="573"/>
    <x v="1"/>
    <x v="39"/>
    <s v="nancy91@jones.info"/>
    <s v="724-185-9526"/>
    <x v="139"/>
    <s v="Joshuaport"/>
    <s v="P5051"/>
    <x v="6"/>
    <x v="2"/>
    <s v="Earbuds"/>
    <n v="2"/>
    <n v="799.77"/>
    <n v="0.48"/>
    <n v="34.49"/>
    <x v="390"/>
    <x v="385"/>
    <s v="Debit Card"/>
    <x v="0"/>
    <n v="1"/>
    <s v="No"/>
    <s v="Mumbai"/>
    <x v="571"/>
  </r>
  <r>
    <s v="POST00574"/>
    <s v="SHIP362775"/>
    <x v="574"/>
    <x v="1"/>
    <x v="4"/>
    <s v="nielsenrachel@yahoo.com"/>
    <s v="(711)457-7558"/>
    <x v="33"/>
    <s v="Ramireztown"/>
    <s v="P4266"/>
    <x v="7"/>
    <x v="0"/>
    <s v="Running Shoes"/>
    <n v="1"/>
    <n v="830.73"/>
    <n v="0.49"/>
    <n v="16.95"/>
    <x v="391"/>
    <x v="388"/>
    <s v="PayPal"/>
    <x v="1"/>
    <n v="3"/>
    <s v="No"/>
    <s v="Bangalore"/>
    <x v="572"/>
  </r>
  <r>
    <s v="POST00575"/>
    <s v="SHIP623463"/>
    <x v="575"/>
    <x v="0"/>
    <x v="37"/>
    <s v="pearsonmichael@clark.biz"/>
    <s v="(492)176-2313x089"/>
    <x v="43"/>
    <s v="East Daniel"/>
    <s v="P1333"/>
    <x v="5"/>
    <x v="3"/>
    <s v="Earbuds"/>
    <n v="1"/>
    <n v="564.4"/>
    <n v="0.11"/>
    <n v="8.49"/>
    <x v="392"/>
    <x v="28"/>
    <s v="COD"/>
    <x v="2"/>
    <n v="4"/>
    <s v="No"/>
    <s v="Chennai"/>
    <x v="573"/>
  </r>
  <r>
    <s v="POST00576"/>
    <s v="SHIP737929"/>
    <x v="8"/>
    <x v="1"/>
    <x v="23"/>
    <s v="usawyer@rivas-stone.com"/>
    <s v="(945)341-6676x886"/>
    <x v="27"/>
    <s v="Taylormouth"/>
    <s v="P3496"/>
    <x v="5"/>
    <x v="1"/>
    <s v="Running Shoes"/>
    <n v="4"/>
    <n v="302.18"/>
    <n v="0.16"/>
    <n v="46.19"/>
    <x v="325"/>
    <x v="389"/>
    <s v="Credit Card"/>
    <x v="0"/>
    <n v="5"/>
    <s v="No"/>
    <s v="Kolkata"/>
    <x v="574"/>
  </r>
  <r>
    <s v="POST00577"/>
    <s v="SHIP572119"/>
    <x v="576"/>
    <x v="0"/>
    <x v="39"/>
    <s v="asmall@gmail.com"/>
    <n v="2303036213"/>
    <x v="172"/>
    <s v="New Annette"/>
    <s v="P4908"/>
    <x v="1"/>
    <x v="1"/>
    <s v="Backpack"/>
    <n v="2"/>
    <n v="933.37"/>
    <n v="0.45"/>
    <n v="18.52"/>
    <x v="98"/>
    <x v="390"/>
    <s v="Debit Card"/>
    <x v="0"/>
    <n v="4"/>
    <s v="No"/>
    <s v="Delhi"/>
    <x v="276"/>
  </r>
  <r>
    <s v="POST00578"/>
    <s v="SHIP746578"/>
    <x v="577"/>
    <x v="1"/>
    <x v="27"/>
    <s v="igarcia@yahoo.com"/>
    <s v="912-737-5961x8491"/>
    <x v="37"/>
    <s v="Lake Joseph"/>
    <s v="P3068"/>
    <x v="5"/>
    <x v="5"/>
    <s v="Running Shoes"/>
    <n v="4"/>
    <n v="627.72"/>
    <n v="0.37"/>
    <n v="10.01"/>
    <x v="393"/>
    <x v="391"/>
    <s v="Net Banking"/>
    <x v="0"/>
    <n v="4"/>
    <s v="No"/>
    <s v="Chennai"/>
    <x v="575"/>
  </r>
  <r>
    <s v="POST00579"/>
    <s v="SHIP708178"/>
    <x v="578"/>
    <x v="0"/>
    <x v="14"/>
    <s v="kennedyterri@hotmail.com"/>
    <s v="001-906-024-6436x9496"/>
    <x v="36"/>
    <s v="East Kimberly"/>
    <s v="P8758"/>
    <x v="5"/>
    <x v="5"/>
    <s v="Smart TV"/>
    <n v="4"/>
    <n v="798.68"/>
    <n v="0.49"/>
    <n v="35.67"/>
    <x v="119"/>
    <x v="392"/>
    <s v="Net Banking"/>
    <x v="2"/>
    <n v="5"/>
    <s v="No"/>
    <s v="Bangalore"/>
    <x v="576"/>
  </r>
  <r>
    <s v="POST00580"/>
    <s v="SHIP763960"/>
    <x v="579"/>
    <x v="1"/>
    <x v="14"/>
    <s v="natalieadkins@yahoo.com"/>
    <s v="(871)928-3816x1295"/>
    <x v="82"/>
    <s v="Jaychester"/>
    <s v="P2874"/>
    <x v="0"/>
    <x v="3"/>
    <s v="Running Shoes"/>
    <n v="1"/>
    <n v="13.25"/>
    <n v="0.45"/>
    <n v="14.75"/>
    <x v="394"/>
    <x v="321"/>
    <s v="Debit Card"/>
    <x v="3"/>
    <n v="4"/>
    <s v="Yes"/>
    <s v="Bangalore"/>
    <x v="577"/>
  </r>
  <r>
    <s v="POST00581"/>
    <s v="SHIP990011"/>
    <x v="580"/>
    <x v="0"/>
    <x v="3"/>
    <s v="hmorgan@martinez.info"/>
    <s v="086.375.7912x08007"/>
    <x v="145"/>
    <s v="Seanshire"/>
    <s v="P4571"/>
    <x v="4"/>
    <x v="2"/>
    <s v="Running Shoes"/>
    <n v="4"/>
    <n v="455.82"/>
    <n v="0.11"/>
    <n v="26.4"/>
    <x v="386"/>
    <x v="127"/>
    <s v="COD"/>
    <x v="1"/>
    <n v="2"/>
    <s v="No"/>
    <s v="Delhi"/>
    <x v="578"/>
  </r>
  <r>
    <s v="POST00582"/>
    <s v="SHIP595053"/>
    <x v="581"/>
    <x v="0"/>
    <x v="49"/>
    <s v="erin76@yahoo.com"/>
    <s v="+1-847-395-6225x055"/>
    <x v="77"/>
    <s v="Johntown"/>
    <s v="P8619"/>
    <x v="6"/>
    <x v="3"/>
    <s v="Smart TV"/>
    <n v="1"/>
    <n v="872.24"/>
    <n v="0.38"/>
    <n v="7.27"/>
    <x v="395"/>
    <x v="393"/>
    <s v="PayPal"/>
    <x v="2"/>
    <n v="1"/>
    <s v="No"/>
    <s v="Chennai"/>
    <x v="579"/>
  </r>
  <r>
    <s v="POST00583"/>
    <s v="SHIP592754"/>
    <x v="582"/>
    <x v="1"/>
    <x v="33"/>
    <s v="floresbrett@yahoo.com"/>
    <s v="001-268-132-2708"/>
    <x v="169"/>
    <s v="South Andreahaven"/>
    <s v="P5198"/>
    <x v="6"/>
    <x v="5"/>
    <s v="Smart TV"/>
    <n v="3"/>
    <n v="344.85"/>
    <n v="0.02"/>
    <n v="49.68"/>
    <x v="396"/>
    <x v="283"/>
    <s v="PayPal"/>
    <x v="1"/>
    <n v="5"/>
    <s v="No"/>
    <s v="Kolkata"/>
    <x v="580"/>
  </r>
  <r>
    <s v="POST00584"/>
    <s v="SHIP607583"/>
    <x v="583"/>
    <x v="0"/>
    <x v="51"/>
    <s v="allenstephenson@warner-evans.com"/>
    <s v="192.114.3236x5346"/>
    <x v="10"/>
    <s v="Thomasmouth"/>
    <s v="P7043"/>
    <x v="1"/>
    <x v="4"/>
    <s v="Smart TV"/>
    <n v="4"/>
    <n v="729.29"/>
    <n v="0.41"/>
    <n v="25.14"/>
    <x v="397"/>
    <x v="291"/>
    <s v="COD"/>
    <x v="2"/>
    <n v="1"/>
    <s v="No"/>
    <s v="Delhi"/>
    <x v="581"/>
  </r>
  <r>
    <s v="POST00585"/>
    <s v="SHIP935439"/>
    <x v="584"/>
    <x v="0"/>
    <x v="23"/>
    <s v="stephen47@yahoo.com"/>
    <s v="515.566.6792"/>
    <x v="57"/>
    <s v="Manningtown"/>
    <s v="P3749"/>
    <x v="0"/>
    <x v="5"/>
    <s v="Earbuds"/>
    <n v="2"/>
    <n v="661.1"/>
    <n v="0.3"/>
    <n v="49.96"/>
    <x v="117"/>
    <x v="394"/>
    <s v="Credit Card"/>
    <x v="2"/>
    <n v="2"/>
    <s v="No"/>
    <s v="Kolkata"/>
    <x v="582"/>
  </r>
  <r>
    <s v="POST00586"/>
    <s v="SHIP698342"/>
    <x v="585"/>
    <x v="1"/>
    <x v="16"/>
    <s v="tyler89@henderson.net"/>
    <s v="(529)447-1723"/>
    <x v="104"/>
    <s v="West Shawn"/>
    <s v="P2876"/>
    <x v="0"/>
    <x v="1"/>
    <s v="Backpack"/>
    <n v="2"/>
    <n v="160.69999999999999"/>
    <n v="0.48"/>
    <n v="22.36"/>
    <x v="261"/>
    <x v="189"/>
    <s v="Debit Card"/>
    <x v="1"/>
    <n v="5"/>
    <s v="No"/>
    <s v="Mumbai"/>
    <x v="583"/>
  </r>
  <r>
    <s v="POST00587"/>
    <s v="SHIP762223"/>
    <x v="586"/>
    <x v="1"/>
    <x v="25"/>
    <s v="daltonjeremy@moses-sherman.info"/>
    <s v="614.892.9456x00766"/>
    <x v="218"/>
    <s v="North Cynthiaberg"/>
    <s v="P3683"/>
    <x v="0"/>
    <x v="3"/>
    <s v="Running Shoes"/>
    <n v="3"/>
    <n v="777.15"/>
    <n v="0.48"/>
    <n v="20.65"/>
    <x v="398"/>
    <x v="391"/>
    <s v="PayPal"/>
    <x v="1"/>
    <n v="2"/>
    <s v="No"/>
    <s v="Kolkata"/>
    <x v="584"/>
  </r>
  <r>
    <s v="POST00588"/>
    <s v="SHIP975235"/>
    <x v="587"/>
    <x v="0"/>
    <x v="39"/>
    <s v="tgentry@hotmail.com"/>
    <s v="+1-452-320-2915x8404"/>
    <x v="100"/>
    <s v="Patrickhaven"/>
    <s v="P6096"/>
    <x v="6"/>
    <x v="0"/>
    <s v="Smart TV"/>
    <n v="3"/>
    <n v="121.4"/>
    <n v="0.03"/>
    <n v="46.16"/>
    <x v="122"/>
    <x v="395"/>
    <s v="COD"/>
    <x v="1"/>
    <n v="3"/>
    <s v="No"/>
    <s v="Mumbai"/>
    <x v="585"/>
  </r>
  <r>
    <s v="POST00589"/>
    <s v="SHIP144112"/>
    <x v="588"/>
    <x v="1"/>
    <x v="8"/>
    <s v="johnwilliams@spencer.biz"/>
    <s v="803.909.3819x526"/>
    <x v="219"/>
    <s v="Chapmanton"/>
    <s v="P2771"/>
    <x v="4"/>
    <x v="5"/>
    <s v="Smart TV"/>
    <n v="4"/>
    <n v="730.63"/>
    <n v="0.08"/>
    <n v="19.829999999999998"/>
    <x v="121"/>
    <x v="244"/>
    <s v="PayPal"/>
    <x v="3"/>
    <n v="3"/>
    <s v="No"/>
    <s v="Kolkata"/>
    <x v="586"/>
  </r>
  <r>
    <s v="POST00590"/>
    <s v="SHIP500608"/>
    <x v="589"/>
    <x v="0"/>
    <x v="13"/>
    <s v="zduran@maldonado-gordon.org"/>
    <s v="+1-156-866-7139x75174"/>
    <x v="162"/>
    <s v="Singhfurt"/>
    <s v="P1420"/>
    <x v="3"/>
    <x v="1"/>
    <s v="Backpack"/>
    <n v="2"/>
    <n v="991.06"/>
    <n v="0.24"/>
    <n v="24.44"/>
    <x v="399"/>
    <x v="396"/>
    <s v="PayPal"/>
    <x v="0"/>
    <n v="3"/>
    <s v="No"/>
    <s v="Mumbai"/>
    <x v="587"/>
  </r>
  <r>
    <s v="POST00591"/>
    <s v="SHIP825372"/>
    <x v="590"/>
    <x v="1"/>
    <x v="17"/>
    <s v="lauren33@velez.com"/>
    <s v="753-323-2323x779"/>
    <x v="33"/>
    <s v="East Tyler"/>
    <s v="P6111"/>
    <x v="1"/>
    <x v="2"/>
    <s v="DSLR"/>
    <n v="2"/>
    <n v="958.4"/>
    <n v="0.44"/>
    <n v="8.51"/>
    <x v="16"/>
    <x v="397"/>
    <s v="Credit Card"/>
    <x v="2"/>
    <n v="1"/>
    <s v="Yes"/>
    <s v="Chennai"/>
    <x v="588"/>
  </r>
  <r>
    <s v="POST00592"/>
    <s v="SHIP855122"/>
    <x v="591"/>
    <x v="1"/>
    <x v="6"/>
    <s v="jesse65@rosario.org"/>
    <s v="(889)469-1686x1039"/>
    <x v="77"/>
    <s v="Larryton"/>
    <s v="P7149"/>
    <x v="1"/>
    <x v="3"/>
    <s v="Running Shoes"/>
    <n v="1"/>
    <n v="802.24"/>
    <n v="0.41"/>
    <n v="48"/>
    <x v="293"/>
    <x v="398"/>
    <s v="PayPal"/>
    <x v="0"/>
    <n v="3"/>
    <s v="No"/>
    <s v="Bangalore"/>
    <x v="589"/>
  </r>
  <r>
    <s v="POST00593"/>
    <s v="SHIP324638"/>
    <x v="592"/>
    <x v="1"/>
    <x v="47"/>
    <s v="riveratimothy@mcknight-romero.com"/>
    <n v="247137153"/>
    <x v="177"/>
    <s v="Keithport"/>
    <s v="P7498"/>
    <x v="2"/>
    <x v="5"/>
    <s v="DSLR"/>
    <n v="1"/>
    <n v="539.16999999999996"/>
    <n v="0.48"/>
    <n v="8.83"/>
    <x v="400"/>
    <x v="399"/>
    <s v="Debit Card"/>
    <x v="1"/>
    <n v="3"/>
    <s v="No"/>
    <s v="Chennai"/>
    <x v="590"/>
  </r>
  <r>
    <s v="POST00594"/>
    <s v="SHIP636424"/>
    <x v="593"/>
    <x v="0"/>
    <x v="19"/>
    <s v="bennettvictoria@yahoo.com"/>
    <s v="(526)040-4173"/>
    <x v="189"/>
    <s v="Ronaldside"/>
    <s v="P4249"/>
    <x v="7"/>
    <x v="0"/>
    <s v="DSLR"/>
    <n v="2"/>
    <n v="678.08"/>
    <n v="0.31"/>
    <n v="39.700000000000003"/>
    <x v="401"/>
    <x v="400"/>
    <s v="COD"/>
    <x v="1"/>
    <n v="2"/>
    <s v="No"/>
    <s v="Delhi"/>
    <x v="591"/>
  </r>
  <r>
    <s v="POST00595"/>
    <s v="SHIP949962"/>
    <x v="594"/>
    <x v="1"/>
    <x v="48"/>
    <s v="barryguzman@lane.org"/>
    <s v="749-928-5390x83071"/>
    <x v="31"/>
    <s v="South Robert"/>
    <s v="P2245"/>
    <x v="7"/>
    <x v="5"/>
    <s v="Smart TV"/>
    <n v="1"/>
    <n v="730.83"/>
    <n v="0.13"/>
    <n v="29.24"/>
    <x v="86"/>
    <x v="25"/>
    <s v="Credit Card"/>
    <x v="2"/>
    <n v="4"/>
    <s v="No"/>
    <s v="Chennai"/>
    <x v="592"/>
  </r>
  <r>
    <s v="POST00596"/>
    <s v="SHIP409517"/>
    <x v="595"/>
    <x v="0"/>
    <x v="43"/>
    <s v="roblesjames@skinner-hicks.com"/>
    <s v="904-911-4325x82005"/>
    <x v="110"/>
    <s v="Harristown"/>
    <s v="P4978"/>
    <x v="0"/>
    <x v="0"/>
    <s v="Earbuds"/>
    <n v="1"/>
    <n v="18.32"/>
    <n v="0.01"/>
    <n v="7.76"/>
    <x v="24"/>
    <x v="168"/>
    <s v="Credit Card"/>
    <x v="2"/>
    <n v="4"/>
    <s v="No"/>
    <s v="Chennai"/>
    <x v="593"/>
  </r>
  <r>
    <s v="POST00597"/>
    <s v="SHIP836370"/>
    <x v="596"/>
    <x v="0"/>
    <x v="22"/>
    <s v="xwilliams@hotmail.com"/>
    <s v="001-738-753-8753x2332"/>
    <x v="12"/>
    <s v="Blackburnhaven"/>
    <s v="P2669"/>
    <x v="7"/>
    <x v="3"/>
    <s v="Backpack"/>
    <n v="1"/>
    <n v="111.34"/>
    <n v="0.11"/>
    <n v="5.08"/>
    <x v="350"/>
    <x v="80"/>
    <s v="COD"/>
    <x v="2"/>
    <n v="3"/>
    <s v="No"/>
    <s v="Bangalore"/>
    <x v="594"/>
  </r>
  <r>
    <s v="POST00598"/>
    <s v="SHIP821758"/>
    <x v="597"/>
    <x v="1"/>
    <x v="35"/>
    <s v="meghanfields@gmail.com"/>
    <s v="(971)315-0659"/>
    <x v="128"/>
    <s v="Port Kristinamouth"/>
    <s v="P5941"/>
    <x v="0"/>
    <x v="4"/>
    <s v="Running Shoes"/>
    <n v="3"/>
    <n v="601.09"/>
    <n v="0.34"/>
    <n v="47.1"/>
    <x v="348"/>
    <x v="335"/>
    <s v="Debit Card"/>
    <x v="2"/>
    <n v="4"/>
    <s v="No"/>
    <s v="Chennai"/>
    <x v="595"/>
  </r>
  <r>
    <s v="POST00599"/>
    <s v="SHIP792522"/>
    <x v="451"/>
    <x v="1"/>
    <x v="43"/>
    <s v="ikelley@hotmail.com"/>
    <s v="001-243-952-6009"/>
    <x v="174"/>
    <s v="East Christophershire"/>
    <s v="P2983"/>
    <x v="6"/>
    <x v="0"/>
    <s v="Running Shoes"/>
    <n v="2"/>
    <n v="16.47"/>
    <n v="0.46"/>
    <n v="38.4"/>
    <x v="402"/>
    <x v="401"/>
    <s v="PayPal"/>
    <x v="2"/>
    <n v="3"/>
    <s v="No"/>
    <s v="Delhi"/>
    <x v="596"/>
  </r>
  <r>
    <s v="POST00600"/>
    <s v="SHIP168169"/>
    <x v="598"/>
    <x v="1"/>
    <x v="7"/>
    <s v="ethanmartinez@cox-bryan.com"/>
    <s v="001-204-590-1250"/>
    <x v="140"/>
    <s v="Debraborough"/>
    <s v="P1672"/>
    <x v="4"/>
    <x v="0"/>
    <s v="Running Shoes"/>
    <n v="2"/>
    <n v="909.82"/>
    <n v="0.16"/>
    <n v="35.89"/>
    <x v="403"/>
    <x v="80"/>
    <s v="PayPal"/>
    <x v="1"/>
    <n v="3"/>
    <s v="Yes"/>
    <s v="Chennai"/>
    <x v="597"/>
  </r>
  <r>
    <s v="POST00601"/>
    <s v="SHIP691333"/>
    <x v="599"/>
    <x v="1"/>
    <x v="4"/>
    <s v="wendymccoy@scott.com"/>
    <s v="(836)259-5579x2553"/>
    <x v="127"/>
    <s v="Mooreland"/>
    <s v="P6688"/>
    <x v="1"/>
    <x v="1"/>
    <s v="Earbuds"/>
    <n v="2"/>
    <n v="494.77"/>
    <n v="0.44"/>
    <n v="24.74"/>
    <x v="380"/>
    <x v="300"/>
    <s v="Debit Card"/>
    <x v="2"/>
    <n v="1"/>
    <s v="No"/>
    <s v="Chennai"/>
    <x v="598"/>
  </r>
  <r>
    <s v="POST00602"/>
    <s v="SHIP337927"/>
    <x v="600"/>
    <x v="1"/>
    <x v="24"/>
    <s v="bettystewart@acosta-villa.info"/>
    <s v="954.251.9125x01348"/>
    <x v="193"/>
    <s v="New Wendystad"/>
    <s v="P9728"/>
    <x v="7"/>
    <x v="4"/>
    <s v="DSLR"/>
    <n v="1"/>
    <n v="265.19"/>
    <n v="0.2"/>
    <n v="15.74"/>
    <x v="404"/>
    <x v="216"/>
    <s v="Net Banking"/>
    <x v="3"/>
    <n v="5"/>
    <s v="No"/>
    <s v="Chennai"/>
    <x v="599"/>
  </r>
  <r>
    <s v="POST00603"/>
    <s v="SHIP732483"/>
    <x v="601"/>
    <x v="0"/>
    <x v="2"/>
    <s v="nataliemccoy@gmail.com"/>
    <s v="799-148-5548x4208"/>
    <x v="125"/>
    <s v="New Derektown"/>
    <s v="P8018"/>
    <x v="6"/>
    <x v="3"/>
    <s v="Smartphone"/>
    <n v="4"/>
    <n v="399.88"/>
    <n v="0.15"/>
    <n v="35.590000000000003"/>
    <x v="405"/>
    <x v="402"/>
    <s v="COD"/>
    <x v="0"/>
    <n v="4"/>
    <s v="No"/>
    <s v="Chennai"/>
    <x v="600"/>
  </r>
  <r>
    <s v="POST00604"/>
    <s v="SHIP245801"/>
    <x v="602"/>
    <x v="1"/>
    <x v="45"/>
    <s v="ugonzalez@hotmail.com"/>
    <s v="349-517-5562"/>
    <x v="114"/>
    <s v="Anntown"/>
    <s v="P7071"/>
    <x v="4"/>
    <x v="5"/>
    <s v="Backpack"/>
    <n v="4"/>
    <n v="852.27"/>
    <n v="0.25"/>
    <n v="32.369999999999997"/>
    <x v="406"/>
    <x v="403"/>
    <s v="Debit Card"/>
    <x v="0"/>
    <n v="3"/>
    <s v="No"/>
    <s v="Bangalore"/>
    <x v="601"/>
  </r>
  <r>
    <s v="POST00605"/>
    <s v="SHIP352631"/>
    <x v="603"/>
    <x v="0"/>
    <x v="30"/>
    <s v="josephjohnson@harper.org"/>
    <s v="(424)170-1783"/>
    <x v="91"/>
    <s v="West Tracy"/>
    <s v="P2129"/>
    <x v="2"/>
    <x v="4"/>
    <s v="Smartphone"/>
    <n v="1"/>
    <n v="927.92"/>
    <n v="0.22"/>
    <n v="37.69"/>
    <x v="407"/>
    <x v="404"/>
    <s v="PayPal"/>
    <x v="3"/>
    <n v="4"/>
    <s v="No"/>
    <s v="Bangalore"/>
    <x v="90"/>
  </r>
  <r>
    <s v="POST00606"/>
    <s v="SHIP850934"/>
    <x v="604"/>
    <x v="0"/>
    <x v="2"/>
    <s v="zmitchell@griffith.com"/>
    <s v="(677)446-3468x16129"/>
    <x v="182"/>
    <s v="Ochoatown"/>
    <s v="P9289"/>
    <x v="5"/>
    <x v="2"/>
    <s v="DSLR"/>
    <n v="3"/>
    <n v="125.07"/>
    <n v="0.46"/>
    <n v="21.46"/>
    <x v="284"/>
    <x v="405"/>
    <s v="COD"/>
    <x v="2"/>
    <n v="1"/>
    <s v="No"/>
    <s v="Delhi"/>
    <x v="602"/>
  </r>
  <r>
    <s v="POST00607"/>
    <s v="SHIP339425"/>
    <x v="605"/>
    <x v="1"/>
    <x v="48"/>
    <s v="xoliver@bradley-rowe.com"/>
    <s v="771-502-6573x540"/>
    <x v="13"/>
    <s v="Port Cliffordmouth"/>
    <s v="P6590"/>
    <x v="6"/>
    <x v="3"/>
    <s v="Smart TV"/>
    <n v="3"/>
    <n v="780.18"/>
    <n v="0.23"/>
    <n v="49.41"/>
    <x v="408"/>
    <x v="53"/>
    <s v="COD"/>
    <x v="1"/>
    <n v="1"/>
    <s v="No"/>
    <s v="Delhi"/>
    <x v="603"/>
  </r>
  <r>
    <s v="POST00608"/>
    <s v="SHIP904657"/>
    <x v="606"/>
    <x v="1"/>
    <x v="18"/>
    <s v="thomaskathryn@welch.com"/>
    <s v="837-832-2355"/>
    <x v="189"/>
    <s v="Port Courtney"/>
    <s v="P1207"/>
    <x v="4"/>
    <x v="4"/>
    <s v="Smartphone"/>
    <n v="2"/>
    <n v="582.44000000000005"/>
    <n v="0.14000000000000001"/>
    <n v="8.02"/>
    <x v="393"/>
    <x v="406"/>
    <s v="PayPal"/>
    <x v="1"/>
    <n v="3"/>
    <s v="No"/>
    <s v="Delhi"/>
    <x v="604"/>
  </r>
  <r>
    <s v="POST00609"/>
    <s v="SHIP151057"/>
    <x v="607"/>
    <x v="0"/>
    <x v="28"/>
    <s v="bmartinez@yahoo.com"/>
    <s v="562-463-5939x34489"/>
    <x v="57"/>
    <s v="West Richard"/>
    <s v="P7882"/>
    <x v="4"/>
    <x v="3"/>
    <s v="Smartphone"/>
    <n v="4"/>
    <n v="589.65"/>
    <n v="0.42"/>
    <n v="8.59"/>
    <x v="409"/>
    <x v="58"/>
    <s v="Debit Card"/>
    <x v="3"/>
    <n v="4"/>
    <s v="No"/>
    <s v="Chennai"/>
    <x v="605"/>
  </r>
  <r>
    <s v="POST00610"/>
    <s v="SHIP772531"/>
    <x v="608"/>
    <x v="0"/>
    <x v="31"/>
    <s v="jessicabrown@meyer.com"/>
    <s v="908-621-3345"/>
    <x v="37"/>
    <s v="Port Lindsaystad"/>
    <s v="P9031"/>
    <x v="2"/>
    <x v="2"/>
    <s v="Backpack"/>
    <n v="3"/>
    <n v="781.66"/>
    <n v="0.5"/>
    <n v="46.26"/>
    <x v="329"/>
    <x v="407"/>
    <s v="Net Banking"/>
    <x v="3"/>
    <n v="4"/>
    <s v="No"/>
    <s v="Kolkata"/>
    <x v="606"/>
  </r>
  <r>
    <s v="POST00611"/>
    <s v="SHIP694113"/>
    <x v="609"/>
    <x v="1"/>
    <x v="27"/>
    <s v="ashley48@hebert.com"/>
    <n v="-4046"/>
    <x v="151"/>
    <s v="West Danielshire"/>
    <s v="P2729"/>
    <x v="4"/>
    <x v="5"/>
    <s v="DSLR"/>
    <n v="4"/>
    <n v="230.62"/>
    <n v="0.32"/>
    <n v="34.15"/>
    <x v="292"/>
    <x v="408"/>
    <s v="COD"/>
    <x v="3"/>
    <n v="4"/>
    <s v="No"/>
    <s v="Chennai"/>
    <x v="607"/>
  </r>
  <r>
    <s v="POST00612"/>
    <s v="SHIP894686"/>
    <x v="610"/>
    <x v="0"/>
    <x v="3"/>
    <s v="vknight@flores.com"/>
    <s v="(486)496-1218x6632"/>
    <x v="107"/>
    <s v="Williamland"/>
    <s v="P8102"/>
    <x v="7"/>
    <x v="1"/>
    <s v="Backpack"/>
    <n v="4"/>
    <n v="535.73"/>
    <n v="0.13"/>
    <n v="19.690000000000001"/>
    <x v="410"/>
    <x v="139"/>
    <s v="COD"/>
    <x v="0"/>
    <n v="1"/>
    <s v="No"/>
    <s v="Kolkata"/>
    <x v="608"/>
  </r>
  <r>
    <s v="POST00613"/>
    <s v="SHIP958560"/>
    <x v="611"/>
    <x v="0"/>
    <x v="46"/>
    <s v="olsonrodney@cohen.org"/>
    <n v="1726052661"/>
    <x v="206"/>
    <s v="Carterfurt"/>
    <s v="P6934"/>
    <x v="6"/>
    <x v="4"/>
    <s v="Smart TV"/>
    <n v="3"/>
    <n v="326.16000000000003"/>
    <n v="0.12"/>
    <n v="39.29"/>
    <x v="411"/>
    <x v="213"/>
    <s v="COD"/>
    <x v="3"/>
    <n v="2"/>
    <s v="No"/>
    <s v="Delhi"/>
    <x v="609"/>
  </r>
  <r>
    <s v="POST00614"/>
    <s v="SHIP490927"/>
    <x v="612"/>
    <x v="0"/>
    <x v="40"/>
    <s v="bmurphy@cole-hill.com"/>
    <n v="6655636728"/>
    <x v="44"/>
    <s v="Lake Theresaside"/>
    <s v="P8532"/>
    <x v="6"/>
    <x v="5"/>
    <s v="Earbuds"/>
    <n v="1"/>
    <n v="103.57"/>
    <n v="0.03"/>
    <n v="25.37"/>
    <x v="51"/>
    <x v="367"/>
    <s v="Debit Card"/>
    <x v="1"/>
    <n v="2"/>
    <s v="No"/>
    <s v="Chennai"/>
    <x v="610"/>
  </r>
  <r>
    <s v="POST00615"/>
    <s v="SHIP705034"/>
    <x v="613"/>
    <x v="1"/>
    <x v="2"/>
    <s v="kenneth08@yahoo.com"/>
    <s v="(274)763-2229x2346"/>
    <x v="138"/>
    <s v="Johnsonmouth"/>
    <s v="P3506"/>
    <x v="6"/>
    <x v="2"/>
    <s v="Earbuds"/>
    <n v="2"/>
    <n v="114.03"/>
    <n v="0.04"/>
    <n v="5.95"/>
    <x v="2"/>
    <x v="409"/>
    <s v="COD"/>
    <x v="2"/>
    <n v="4"/>
    <s v="No"/>
    <s v="Delhi"/>
    <x v="611"/>
  </r>
  <r>
    <s v="POST00616"/>
    <s v="SHIP789490"/>
    <x v="614"/>
    <x v="0"/>
    <x v="15"/>
    <s v="rrobinson@gmail.com"/>
    <s v="001-182-191-9444x5295"/>
    <x v="37"/>
    <s v="Brownshire"/>
    <s v="P8135"/>
    <x v="3"/>
    <x v="5"/>
    <s v="Earbuds"/>
    <n v="2"/>
    <n v="145.11000000000001"/>
    <n v="0.46"/>
    <n v="34.299999999999997"/>
    <x v="412"/>
    <x v="410"/>
    <s v="PayPal"/>
    <x v="1"/>
    <n v="4"/>
    <s v="No"/>
    <s v="Bangalore"/>
    <x v="612"/>
  </r>
  <r>
    <s v="POST00617"/>
    <s v="SHIP197997"/>
    <x v="615"/>
    <x v="0"/>
    <x v="25"/>
    <s v="vjones@copeland.biz"/>
    <s v="376-021-4855x062"/>
    <x v="36"/>
    <s v="Port Victoria"/>
    <s v="P3885"/>
    <x v="7"/>
    <x v="3"/>
    <s v="Running Shoes"/>
    <n v="3"/>
    <n v="618.75"/>
    <n v="0.05"/>
    <n v="15.94"/>
    <x v="84"/>
    <x v="32"/>
    <s v="PayPal"/>
    <x v="3"/>
    <n v="5"/>
    <s v="No"/>
    <s v="Delhi"/>
    <x v="613"/>
  </r>
  <r>
    <s v="POST00618"/>
    <s v="SHIP891735"/>
    <x v="616"/>
    <x v="0"/>
    <x v="39"/>
    <s v="michaelrobinson@gmail.com"/>
    <s v="761.711.3127x322"/>
    <x v="41"/>
    <s v="Lisafurt"/>
    <s v="P9548"/>
    <x v="4"/>
    <x v="1"/>
    <s v="Earbuds"/>
    <n v="1"/>
    <n v="114.77"/>
    <n v="0.24"/>
    <n v="10.19"/>
    <x v="114"/>
    <x v="167"/>
    <s v="Credit Card"/>
    <x v="1"/>
    <n v="3"/>
    <s v="No"/>
    <s v="Chennai"/>
    <x v="614"/>
  </r>
  <r>
    <s v="POST00619"/>
    <s v="SHIP784411"/>
    <x v="617"/>
    <x v="1"/>
    <x v="3"/>
    <s v="meganross@cruz.org"/>
    <s v="001-201-897-9377x1100"/>
    <x v="3"/>
    <s v="South Chadmouth"/>
    <s v="P5425"/>
    <x v="3"/>
    <x v="0"/>
    <s v="Earbuds"/>
    <n v="3"/>
    <n v="574.4"/>
    <n v="0.35"/>
    <n v="15.14"/>
    <x v="397"/>
    <x v="281"/>
    <s v="COD"/>
    <x v="0"/>
    <n v="1"/>
    <s v="No"/>
    <s v="Bangalore"/>
    <x v="615"/>
  </r>
  <r>
    <s v="POST00620"/>
    <s v="SHIP272855"/>
    <x v="618"/>
    <x v="1"/>
    <x v="3"/>
    <s v="yolandasmith@perez.info"/>
    <s v="009-979-3183"/>
    <x v="199"/>
    <s v="West John"/>
    <s v="P9817"/>
    <x v="0"/>
    <x v="4"/>
    <s v="DSLR"/>
    <n v="3"/>
    <n v="592.41"/>
    <n v="0.43"/>
    <n v="26.43"/>
    <x v="413"/>
    <x v="112"/>
    <s v="Net Banking"/>
    <x v="1"/>
    <n v="5"/>
    <s v="No"/>
    <s v="Bangalore"/>
    <x v="616"/>
  </r>
  <r>
    <s v="POST00621"/>
    <s v="SHIP119327"/>
    <x v="619"/>
    <x v="0"/>
    <x v="36"/>
    <s v="vcarter@allen.com"/>
    <s v="001-871-418-0894x23482"/>
    <x v="24"/>
    <s v="Williamshire"/>
    <s v="P8921"/>
    <x v="3"/>
    <x v="5"/>
    <s v="Earbuds"/>
    <n v="4"/>
    <n v="904.86"/>
    <n v="0.09"/>
    <n v="7.24"/>
    <x v="414"/>
    <x v="411"/>
    <s v="Credit Card"/>
    <x v="0"/>
    <n v="4"/>
    <s v="No"/>
    <s v="Kolkata"/>
    <x v="617"/>
  </r>
  <r>
    <s v="POST00622"/>
    <s v="SHIP655364"/>
    <x v="620"/>
    <x v="0"/>
    <x v="34"/>
    <s v="nealbenjamin@gmail.com"/>
    <s v="110.027.1444x9867"/>
    <x v="12"/>
    <s v="Port Michael"/>
    <s v="P8616"/>
    <x v="2"/>
    <x v="0"/>
    <s v="Earbuds"/>
    <n v="4"/>
    <n v="630.11"/>
    <n v="0.22"/>
    <n v="44.74"/>
    <x v="34"/>
    <x v="341"/>
    <s v="COD"/>
    <x v="2"/>
    <n v="2"/>
    <s v="No"/>
    <s v="Mumbai"/>
    <x v="618"/>
  </r>
  <r>
    <s v="POST00623"/>
    <s v="SHIP447275"/>
    <x v="621"/>
    <x v="0"/>
    <x v="11"/>
    <s v="bakervirginia@hotmail.com"/>
    <s v="263-988-7046x2527"/>
    <x v="204"/>
    <s v="Stevensmouth"/>
    <s v="P8136"/>
    <x v="6"/>
    <x v="1"/>
    <s v="Smart TV"/>
    <n v="2"/>
    <n v="985.73"/>
    <n v="0.13"/>
    <n v="30.2"/>
    <x v="182"/>
    <x v="412"/>
    <s v="COD"/>
    <x v="3"/>
    <n v="2"/>
    <s v="No"/>
    <s v="Bangalore"/>
    <x v="619"/>
  </r>
  <r>
    <s v="POST00624"/>
    <s v="SHIP805398"/>
    <x v="622"/>
    <x v="1"/>
    <x v="24"/>
    <s v="msloan@gmail.com"/>
    <s v="+1-463-365-2157x797"/>
    <x v="83"/>
    <s v="East Mary"/>
    <s v="P5397"/>
    <x v="3"/>
    <x v="0"/>
    <s v="Smart TV"/>
    <n v="4"/>
    <n v="40.68"/>
    <n v="0.13"/>
    <n v="18.18"/>
    <x v="213"/>
    <x v="413"/>
    <s v="Debit Card"/>
    <x v="2"/>
    <n v="5"/>
    <s v="No"/>
    <s v="Mumbai"/>
    <x v="620"/>
  </r>
  <r>
    <s v="POST00625"/>
    <s v="SHIP866007"/>
    <x v="623"/>
    <x v="1"/>
    <x v="17"/>
    <s v="leonard52@hotmail.com"/>
    <s v="(944)933-0086"/>
    <x v="16"/>
    <s v="West Barbara"/>
    <s v="P6280"/>
    <x v="1"/>
    <x v="5"/>
    <s v="Smartphone"/>
    <n v="4"/>
    <n v="707.1"/>
    <n v="0.15"/>
    <n v="35.92"/>
    <x v="156"/>
    <x v="324"/>
    <s v="Debit Card"/>
    <x v="3"/>
    <n v="2"/>
    <s v="No"/>
    <s v="Delhi"/>
    <x v="621"/>
  </r>
  <r>
    <s v="POST00626"/>
    <s v="SHIP205239"/>
    <x v="624"/>
    <x v="0"/>
    <x v="11"/>
    <s v="greengeorge@barry-carroll.com"/>
    <s v="459.396.5297"/>
    <x v="26"/>
    <s v="Jonathanborough"/>
    <s v="P5022"/>
    <x v="6"/>
    <x v="2"/>
    <s v="Backpack"/>
    <n v="1"/>
    <n v="36.22"/>
    <n v="0.28999999999999998"/>
    <n v="41.19"/>
    <x v="415"/>
    <x v="408"/>
    <s v="PayPal"/>
    <x v="2"/>
    <n v="2"/>
    <s v="No"/>
    <s v="Delhi"/>
    <x v="622"/>
  </r>
  <r>
    <s v="POST00627"/>
    <s v="SHIP659387"/>
    <x v="625"/>
    <x v="0"/>
    <x v="23"/>
    <s v="hernandezhaley@gmail.com"/>
    <s v="001-133-392-8736x206"/>
    <x v="180"/>
    <s v="Mcdanielborough"/>
    <s v="P2419"/>
    <x v="5"/>
    <x v="4"/>
    <s v="Smartphone"/>
    <n v="3"/>
    <n v="732.08"/>
    <n v="0.01"/>
    <n v="32.630000000000003"/>
    <x v="416"/>
    <x v="328"/>
    <s v="Credit Card"/>
    <x v="2"/>
    <n v="3"/>
    <s v="Yes"/>
    <s v="Bangalore"/>
    <x v="623"/>
  </r>
  <r>
    <s v="POST00628"/>
    <s v="SHIP346556"/>
    <x v="626"/>
    <x v="0"/>
    <x v="4"/>
    <s v="courtneyrangel@martin.com"/>
    <s v="+1-879-299-2858x121"/>
    <x v="160"/>
    <s v="West Joshuaville"/>
    <s v="P5569"/>
    <x v="0"/>
    <x v="3"/>
    <s v="Smartphone"/>
    <n v="3"/>
    <n v="391.99"/>
    <n v="0.2"/>
    <n v="14.11"/>
    <x v="417"/>
    <x v="185"/>
    <s v="Credit Card"/>
    <x v="2"/>
    <n v="4"/>
    <s v="Yes"/>
    <s v="Kolkata"/>
    <x v="624"/>
  </r>
  <r>
    <s v="POST00629"/>
    <s v="SHIP151074"/>
    <x v="627"/>
    <x v="0"/>
    <x v="51"/>
    <s v="jacksonstanley@hotmail.com"/>
    <s v="001-014-254-6819x687"/>
    <x v="151"/>
    <s v="Longview"/>
    <s v="P8385"/>
    <x v="3"/>
    <x v="3"/>
    <s v="Running Shoes"/>
    <n v="1"/>
    <n v="615.19000000000005"/>
    <n v="0.09"/>
    <n v="9.9600000000000009"/>
    <x v="418"/>
    <x v="376"/>
    <s v="Credit Card"/>
    <x v="0"/>
    <n v="5"/>
    <s v="No"/>
    <s v="Delhi"/>
    <x v="625"/>
  </r>
  <r>
    <s v="POST00630"/>
    <s v="SHIP414405"/>
    <x v="628"/>
    <x v="0"/>
    <x v="50"/>
    <s v="gravesjorge@silva.biz"/>
    <s v="104-866-0491"/>
    <x v="42"/>
    <s v="Alexanderberg"/>
    <s v="P4995"/>
    <x v="1"/>
    <x v="4"/>
    <s v="Backpack"/>
    <n v="4"/>
    <n v="316.44"/>
    <n v="0.48"/>
    <n v="43.7"/>
    <x v="353"/>
    <x v="128"/>
    <s v="PayPal"/>
    <x v="0"/>
    <n v="1"/>
    <s v="No"/>
    <s v="Mumbai"/>
    <x v="626"/>
  </r>
  <r>
    <s v="POST00631"/>
    <s v="SHIP499488"/>
    <x v="629"/>
    <x v="0"/>
    <x v="15"/>
    <s v="zwillis@walton.org"/>
    <s v="139-325-6687x059"/>
    <x v="79"/>
    <s v="Lake Thomasbury"/>
    <s v="P8613"/>
    <x v="4"/>
    <x v="0"/>
    <s v="Running Shoes"/>
    <n v="4"/>
    <n v="167.51"/>
    <n v="0.28999999999999998"/>
    <n v="15.56"/>
    <x v="159"/>
    <x v="124"/>
    <s v="Net Banking"/>
    <x v="1"/>
    <n v="1"/>
    <s v="No"/>
    <s v="Bangalore"/>
    <x v="627"/>
  </r>
  <r>
    <s v="POST00632"/>
    <s v="SHIP507013"/>
    <x v="630"/>
    <x v="0"/>
    <x v="7"/>
    <s v="zgreene@lopez.biz"/>
    <s v="633-309-8131x28574"/>
    <x v="220"/>
    <s v="Stanleyton"/>
    <s v="P7209"/>
    <x v="1"/>
    <x v="3"/>
    <s v="Earbuds"/>
    <n v="3"/>
    <n v="726.28"/>
    <n v="0.43"/>
    <n v="5.9"/>
    <x v="282"/>
    <x v="414"/>
    <s v="Net Banking"/>
    <x v="1"/>
    <n v="4"/>
    <s v="No"/>
    <s v="Bangalore"/>
    <x v="628"/>
  </r>
  <r>
    <s v="POST00633"/>
    <s v="SHIP328182"/>
    <x v="631"/>
    <x v="1"/>
    <x v="40"/>
    <s v="janetdodson@gmail.com"/>
    <s v="001-707-086-9390x46053"/>
    <x v="60"/>
    <s v="West Sarah"/>
    <s v="P6511"/>
    <x v="6"/>
    <x v="4"/>
    <s v="Smart TV"/>
    <n v="2"/>
    <n v="905.57"/>
    <n v="0.1"/>
    <n v="33.93"/>
    <x v="373"/>
    <x v="197"/>
    <s v="Net Banking"/>
    <x v="1"/>
    <n v="1"/>
    <s v="No"/>
    <s v="Kolkata"/>
    <x v="629"/>
  </r>
  <r>
    <s v="POST00634"/>
    <s v="SHIP221869"/>
    <x v="632"/>
    <x v="1"/>
    <x v="19"/>
    <s v="youngveronica@hernandez-barron.com"/>
    <s v="101.600.9013x8171"/>
    <x v="206"/>
    <s v="Colleenchester"/>
    <s v="P1470"/>
    <x v="5"/>
    <x v="4"/>
    <s v="Earbuds"/>
    <n v="3"/>
    <n v="191.75"/>
    <n v="0.41"/>
    <n v="11.88"/>
    <x v="87"/>
    <x v="57"/>
    <s v="Credit Card"/>
    <x v="3"/>
    <n v="2"/>
    <s v="No"/>
    <s v="Bangalore"/>
    <x v="630"/>
  </r>
  <r>
    <s v="POST00635"/>
    <s v="SHIP781426"/>
    <x v="633"/>
    <x v="1"/>
    <x v="25"/>
    <s v="ecunningham@ali-bridges.com"/>
    <s v="001-399-025-5027x41576"/>
    <x v="78"/>
    <s v="Jessicaberg"/>
    <s v="P9098"/>
    <x v="0"/>
    <x v="3"/>
    <s v="Running Shoes"/>
    <n v="2"/>
    <n v="921.5"/>
    <n v="0.21"/>
    <n v="49.59"/>
    <x v="77"/>
    <x v="370"/>
    <s v="COD"/>
    <x v="0"/>
    <n v="3"/>
    <s v="No"/>
    <s v="Chennai"/>
    <x v="631"/>
  </r>
  <r>
    <s v="POST00636"/>
    <s v="SHIP713489"/>
    <x v="634"/>
    <x v="0"/>
    <x v="8"/>
    <s v="jamesmurphy@morris.biz"/>
    <s v="001-643-771-2357x1759"/>
    <x v="131"/>
    <s v="Wilsonborough"/>
    <s v="P6325"/>
    <x v="0"/>
    <x v="2"/>
    <s v="Smart TV"/>
    <n v="4"/>
    <n v="148.78"/>
    <n v="0.09"/>
    <n v="44.14"/>
    <x v="245"/>
    <x v="162"/>
    <s v="Credit Card"/>
    <x v="2"/>
    <n v="5"/>
    <s v="No"/>
    <s v="Mumbai"/>
    <x v="632"/>
  </r>
  <r>
    <s v="POST00637"/>
    <s v="SHIP896784"/>
    <x v="635"/>
    <x v="1"/>
    <x v="23"/>
    <s v="gsmith@gmail.com"/>
    <s v="921.224.7070x139"/>
    <x v="13"/>
    <s v="West Johntown"/>
    <s v="P3979"/>
    <x v="5"/>
    <x v="0"/>
    <s v="Smartphone"/>
    <n v="2"/>
    <n v="738.31"/>
    <n v="0.38"/>
    <n v="32.380000000000003"/>
    <x v="148"/>
    <x v="215"/>
    <s v="COD"/>
    <x v="1"/>
    <n v="5"/>
    <s v="No"/>
    <s v="Chennai"/>
    <x v="633"/>
  </r>
  <r>
    <s v="POST00638"/>
    <s v="SHIP947967"/>
    <x v="636"/>
    <x v="0"/>
    <x v="27"/>
    <s v="dglass@moore.org"/>
    <s v="155-645-3077x8038"/>
    <x v="101"/>
    <s v="Harmonland"/>
    <s v="P8988"/>
    <x v="3"/>
    <x v="2"/>
    <s v="Earbuds"/>
    <n v="2"/>
    <n v="959.85"/>
    <n v="0.38"/>
    <n v="42.52"/>
    <x v="419"/>
    <x v="405"/>
    <s v="Debit Card"/>
    <x v="0"/>
    <n v="2"/>
    <s v="Yes"/>
    <s v="Chennai"/>
    <x v="634"/>
  </r>
  <r>
    <s v="POST00639"/>
    <s v="SHIP403568"/>
    <x v="637"/>
    <x v="1"/>
    <x v="44"/>
    <s v="tcruz@carpenter-barrett.net"/>
    <s v="801.061.9030x09248"/>
    <x v="202"/>
    <s v="Hannahbury"/>
    <s v="P4475"/>
    <x v="3"/>
    <x v="2"/>
    <s v="Running Shoes"/>
    <n v="2"/>
    <n v="155.9"/>
    <n v="0.5"/>
    <n v="26.17"/>
    <x v="35"/>
    <x v="103"/>
    <s v="PayPal"/>
    <x v="0"/>
    <n v="4"/>
    <s v="Yes"/>
    <s v="Mumbai"/>
    <x v="635"/>
  </r>
  <r>
    <s v="POST00640"/>
    <s v="SHIP549107"/>
    <x v="638"/>
    <x v="1"/>
    <x v="15"/>
    <s v="manningdanielle@brooks.org"/>
    <s v="001-754-954-5978x0538"/>
    <x v="119"/>
    <s v="Port Trevor"/>
    <s v="P6813"/>
    <x v="6"/>
    <x v="1"/>
    <s v="Earbuds"/>
    <n v="2"/>
    <n v="440.74"/>
    <n v="0.39"/>
    <n v="40.479999999999997"/>
    <x v="288"/>
    <x v="415"/>
    <s v="Net Banking"/>
    <x v="3"/>
    <n v="3"/>
    <s v="No"/>
    <s v="Bangalore"/>
    <x v="636"/>
  </r>
  <r>
    <s v="POST00641"/>
    <s v="SHIP934684"/>
    <x v="639"/>
    <x v="1"/>
    <x v="29"/>
    <s v="kramirez@hotmail.com"/>
    <s v="+1-264-354-6873x18984"/>
    <x v="109"/>
    <s v="Angelaborough"/>
    <s v="P5232"/>
    <x v="7"/>
    <x v="0"/>
    <s v="Backpack"/>
    <n v="2"/>
    <n v="344.08"/>
    <n v="7.0000000000000007E-2"/>
    <n v="34.090000000000003"/>
    <x v="18"/>
    <x v="2"/>
    <s v="Credit Card"/>
    <x v="2"/>
    <n v="1"/>
    <s v="No"/>
    <s v="Bangalore"/>
    <x v="637"/>
  </r>
  <r>
    <s v="POST00642"/>
    <s v="SHIP521567"/>
    <x v="640"/>
    <x v="1"/>
    <x v="20"/>
    <s v="juarezbrett@gmail.com"/>
    <s v="(011)807-9444x83553"/>
    <x v="129"/>
    <s v="North Sarah"/>
    <s v="P6576"/>
    <x v="2"/>
    <x v="2"/>
    <s v="Running Shoes"/>
    <n v="3"/>
    <n v="394.59"/>
    <n v="0.16"/>
    <n v="6.29"/>
    <x v="419"/>
    <x v="398"/>
    <s v="Credit Card"/>
    <x v="0"/>
    <n v="5"/>
    <s v="No"/>
    <s v="Chennai"/>
    <x v="638"/>
  </r>
  <r>
    <s v="POST00643"/>
    <s v="SHIP560006"/>
    <x v="641"/>
    <x v="1"/>
    <x v="28"/>
    <s v="henry82@haley.com"/>
    <n v="7010116704"/>
    <x v="197"/>
    <s v="Sharpberg"/>
    <s v="P5581"/>
    <x v="6"/>
    <x v="5"/>
    <s v="Smart TV"/>
    <n v="1"/>
    <n v="755.61"/>
    <n v="0.23"/>
    <n v="47.69"/>
    <x v="420"/>
    <x v="159"/>
    <s v="Debit Card"/>
    <x v="0"/>
    <n v="5"/>
    <s v="No"/>
    <s v="Mumbai"/>
    <x v="639"/>
  </r>
  <r>
    <s v="POST00644"/>
    <s v="SHIP780200"/>
    <x v="642"/>
    <x v="0"/>
    <x v="26"/>
    <s v="oliviaali@turner.com"/>
    <s v="(791)795-2561x766"/>
    <x v="39"/>
    <s v="West Jadeberg"/>
    <s v="P5526"/>
    <x v="6"/>
    <x v="3"/>
    <s v="DSLR"/>
    <n v="4"/>
    <n v="664.58"/>
    <n v="0.06"/>
    <n v="43.74"/>
    <x v="114"/>
    <x v="410"/>
    <s v="COD"/>
    <x v="1"/>
    <n v="4"/>
    <s v="No"/>
    <s v="Delhi"/>
    <x v="640"/>
  </r>
  <r>
    <s v="POST00645"/>
    <s v="SHIP760129"/>
    <x v="643"/>
    <x v="0"/>
    <x v="12"/>
    <s v="laurengonzalez@gmail.com"/>
    <s v="542-760-3403x56371"/>
    <x v="89"/>
    <s v="Mannland"/>
    <s v="P1166"/>
    <x v="4"/>
    <x v="0"/>
    <s v="Earbuds"/>
    <n v="3"/>
    <n v="969"/>
    <n v="0.39"/>
    <n v="47.9"/>
    <x v="421"/>
    <x v="416"/>
    <s v="Net Banking"/>
    <x v="3"/>
    <n v="3"/>
    <s v="No"/>
    <s v="Mumbai"/>
    <x v="641"/>
  </r>
  <r>
    <s v="POST00646"/>
    <s v="SHIP730639"/>
    <x v="644"/>
    <x v="1"/>
    <x v="34"/>
    <s v="elizabethberry@yahoo.com"/>
    <s v="(701)630-1293x44309"/>
    <x v="206"/>
    <s v="Samuelton"/>
    <s v="P9464"/>
    <x v="6"/>
    <x v="1"/>
    <s v="Earbuds"/>
    <n v="1"/>
    <n v="193.62"/>
    <n v="0.26"/>
    <n v="37.909999999999997"/>
    <x v="422"/>
    <x v="366"/>
    <s v="PayPal"/>
    <x v="3"/>
    <n v="1"/>
    <s v="No"/>
    <s v="Chennai"/>
    <x v="642"/>
  </r>
  <r>
    <s v="POST00647"/>
    <s v="SHIP138127"/>
    <x v="645"/>
    <x v="0"/>
    <x v="11"/>
    <s v="pricewilliam@kelly-edwards.com"/>
    <s v="816-331-0743x38623"/>
    <x v="13"/>
    <s v="Port Justin"/>
    <s v="P4130"/>
    <x v="4"/>
    <x v="2"/>
    <s v="Backpack"/>
    <n v="3"/>
    <n v="547.83000000000004"/>
    <n v="0.47"/>
    <n v="23.54"/>
    <x v="293"/>
    <x v="24"/>
    <s v="COD"/>
    <x v="2"/>
    <n v="5"/>
    <s v="No"/>
    <s v="Mumbai"/>
    <x v="643"/>
  </r>
  <r>
    <s v="POST00648"/>
    <s v="SHIP253999"/>
    <x v="646"/>
    <x v="1"/>
    <x v="32"/>
    <s v="scasey@hotmail.com"/>
    <s v="396.796.0272"/>
    <x v="167"/>
    <s v="West Travisport"/>
    <s v="P2402"/>
    <x v="5"/>
    <x v="5"/>
    <s v="Smart TV"/>
    <n v="1"/>
    <n v="454.63"/>
    <n v="0.28999999999999998"/>
    <n v="14.31"/>
    <x v="423"/>
    <x v="417"/>
    <s v="COD"/>
    <x v="3"/>
    <n v="5"/>
    <s v="No"/>
    <s v="Mumbai"/>
    <x v="644"/>
  </r>
  <r>
    <s v="POST00649"/>
    <s v="SHIP522216"/>
    <x v="647"/>
    <x v="1"/>
    <x v="50"/>
    <s v="heather30@ross.com"/>
    <n v="2670652348"/>
    <x v="189"/>
    <s v="Thompsonmouth"/>
    <s v="P4954"/>
    <x v="0"/>
    <x v="3"/>
    <s v="Earbuds"/>
    <n v="3"/>
    <n v="919.67"/>
    <n v="0.26"/>
    <n v="13.1"/>
    <x v="424"/>
    <x v="260"/>
    <s v="Net Banking"/>
    <x v="2"/>
    <n v="1"/>
    <s v="No"/>
    <s v="Delhi"/>
    <x v="645"/>
  </r>
  <r>
    <s v="POST00650"/>
    <s v="SHIP352775"/>
    <x v="648"/>
    <x v="1"/>
    <x v="25"/>
    <s v="ojones@hotmail.com"/>
    <s v="128.245.0201x679"/>
    <x v="185"/>
    <s v="Masontown"/>
    <s v="P7658"/>
    <x v="0"/>
    <x v="3"/>
    <s v="DSLR"/>
    <n v="4"/>
    <n v="20.51"/>
    <n v="0.04"/>
    <n v="11.52"/>
    <x v="371"/>
    <x v="112"/>
    <s v="PayPal"/>
    <x v="2"/>
    <n v="3"/>
    <s v="No"/>
    <s v="Kolkata"/>
    <x v="646"/>
  </r>
  <r>
    <s v="POST00651"/>
    <s v="SHIP222802"/>
    <x v="649"/>
    <x v="0"/>
    <x v="32"/>
    <s v="amanda29@johnson.com"/>
    <n v="-6007"/>
    <x v="86"/>
    <s v="Clarkmouth"/>
    <s v="P9004"/>
    <x v="2"/>
    <x v="5"/>
    <s v="Earbuds"/>
    <n v="4"/>
    <n v="989.28"/>
    <n v="7.0000000000000007E-2"/>
    <n v="14.93"/>
    <x v="425"/>
    <x v="55"/>
    <s v="Net Banking"/>
    <x v="1"/>
    <n v="3"/>
    <s v="Yes"/>
    <s v="Kolkata"/>
    <x v="647"/>
  </r>
  <r>
    <s v="POST00652"/>
    <s v="SHIP959032"/>
    <x v="650"/>
    <x v="1"/>
    <x v="17"/>
    <s v="brandonperry@hotmail.com"/>
    <s v="549-632-1569x539"/>
    <x v="103"/>
    <s v="West Kathrynland"/>
    <s v="P4937"/>
    <x v="7"/>
    <x v="0"/>
    <s v="Backpack"/>
    <n v="2"/>
    <n v="484.94"/>
    <n v="0.42"/>
    <n v="29.78"/>
    <x v="105"/>
    <x v="167"/>
    <s v="Net Banking"/>
    <x v="1"/>
    <n v="3"/>
    <s v="No"/>
    <s v="Delhi"/>
    <x v="648"/>
  </r>
  <r>
    <s v="POST00653"/>
    <s v="SHIP400463"/>
    <x v="651"/>
    <x v="1"/>
    <x v="0"/>
    <s v="josephwallace@french.info"/>
    <s v="001-717-153-8213x58058"/>
    <x v="200"/>
    <s v="East Christy"/>
    <s v="P8800"/>
    <x v="3"/>
    <x v="3"/>
    <s v="DSLR"/>
    <n v="1"/>
    <n v="629.28"/>
    <n v="0.5"/>
    <n v="35.770000000000003"/>
    <x v="175"/>
    <x v="418"/>
    <s v="Credit Card"/>
    <x v="0"/>
    <n v="5"/>
    <s v="No"/>
    <s v="Mumbai"/>
    <x v="649"/>
  </r>
  <r>
    <s v="POST00654"/>
    <s v="SHIP345905"/>
    <x v="652"/>
    <x v="0"/>
    <x v="43"/>
    <s v="danielle09@smith.org"/>
    <n v="1444122370"/>
    <x v="54"/>
    <s v="New Christinestad"/>
    <s v="P9041"/>
    <x v="6"/>
    <x v="3"/>
    <s v="Smartphone"/>
    <n v="3"/>
    <n v="366.45"/>
    <n v="0.21"/>
    <n v="19.13"/>
    <x v="207"/>
    <x v="59"/>
    <s v="PayPal"/>
    <x v="1"/>
    <n v="2"/>
    <s v="No"/>
    <s v="Chennai"/>
    <x v="650"/>
  </r>
  <r>
    <s v="POST00655"/>
    <s v="SHIP279973"/>
    <x v="653"/>
    <x v="1"/>
    <x v="19"/>
    <s v="hernandezmichael@moore-davis.com"/>
    <s v="(626)736-8630x4731"/>
    <x v="56"/>
    <s v="Petersville"/>
    <s v="P8342"/>
    <x v="5"/>
    <x v="3"/>
    <s v="Smartphone"/>
    <n v="2"/>
    <n v="854"/>
    <n v="0.41"/>
    <n v="29.69"/>
    <x v="330"/>
    <x v="419"/>
    <s v="COD"/>
    <x v="0"/>
    <n v="5"/>
    <s v="No"/>
    <s v="Delhi"/>
    <x v="651"/>
  </r>
  <r>
    <s v="POST00656"/>
    <s v="SHIP272803"/>
    <x v="654"/>
    <x v="0"/>
    <x v="25"/>
    <s v="nsmith@york.com"/>
    <s v="524.608.2021x755"/>
    <x v="215"/>
    <s v="West Jonathan"/>
    <s v="P1282"/>
    <x v="5"/>
    <x v="4"/>
    <s v="Earbuds"/>
    <n v="3"/>
    <n v="566.37"/>
    <n v="0.31"/>
    <n v="20.36"/>
    <x v="122"/>
    <x v="420"/>
    <s v="Net Banking"/>
    <x v="0"/>
    <n v="4"/>
    <s v="No"/>
    <s v="Kolkata"/>
    <x v="652"/>
  </r>
  <r>
    <s v="POST00657"/>
    <s v="SHIP900023"/>
    <x v="655"/>
    <x v="0"/>
    <x v="21"/>
    <s v="bobby54@hotmail.com"/>
    <s v="+1-825-410-6536x71148"/>
    <x v="51"/>
    <s v="Williamsport"/>
    <s v="P2524"/>
    <x v="6"/>
    <x v="2"/>
    <s v="Running Shoes"/>
    <n v="4"/>
    <n v="666.18"/>
    <n v="0.48"/>
    <n v="36.340000000000003"/>
    <x v="426"/>
    <x v="421"/>
    <s v="Debit Card"/>
    <x v="0"/>
    <n v="4"/>
    <s v="No"/>
    <s v="Kolkata"/>
    <x v="653"/>
  </r>
  <r>
    <s v="POST00658"/>
    <s v="SHIP102526"/>
    <x v="656"/>
    <x v="0"/>
    <x v="33"/>
    <s v="gferguson@hotmail.com"/>
    <s v="202.380.4086x615"/>
    <x v="136"/>
    <s v="Zacharyville"/>
    <s v="P5820"/>
    <x v="5"/>
    <x v="2"/>
    <s v="Running Shoes"/>
    <n v="4"/>
    <n v="652.41999999999996"/>
    <n v="0.12"/>
    <n v="49.48"/>
    <x v="345"/>
    <x v="422"/>
    <s v="PayPal"/>
    <x v="0"/>
    <n v="5"/>
    <s v="Yes"/>
    <s v="Delhi"/>
    <x v="654"/>
  </r>
  <r>
    <s v="POST00659"/>
    <s v="SHIP874164"/>
    <x v="657"/>
    <x v="0"/>
    <x v="10"/>
    <s v="rogersmolly@smith-pierce.com"/>
    <s v="001-130-615-1691x879"/>
    <x v="221"/>
    <s v="Port Joetown"/>
    <s v="P4630"/>
    <x v="5"/>
    <x v="3"/>
    <s v="Running Shoes"/>
    <n v="1"/>
    <n v="370.34"/>
    <n v="0.27"/>
    <n v="36.01"/>
    <x v="230"/>
    <x v="423"/>
    <s v="Debit Card"/>
    <x v="2"/>
    <n v="5"/>
    <s v="No"/>
    <s v="Mumbai"/>
    <x v="655"/>
  </r>
  <r>
    <s v="POST00660"/>
    <s v="SHIP273864"/>
    <x v="658"/>
    <x v="0"/>
    <x v="44"/>
    <s v="angelamathews@hotmail.com"/>
    <s v="119-664-9827"/>
    <x v="185"/>
    <s v="Timothytown"/>
    <s v="P7625"/>
    <x v="4"/>
    <x v="1"/>
    <s v="Running Shoes"/>
    <n v="3"/>
    <n v="85.23"/>
    <n v="0.2"/>
    <n v="7.66"/>
    <x v="227"/>
    <x v="374"/>
    <s v="COD"/>
    <x v="0"/>
    <n v="1"/>
    <s v="No"/>
    <s v="Bangalore"/>
    <x v="656"/>
  </r>
  <r>
    <s v="POST00661"/>
    <s v="SHIP790512"/>
    <x v="659"/>
    <x v="0"/>
    <x v="23"/>
    <s v="zmitchell@hotmail.com"/>
    <s v="(536)524-8266x651"/>
    <x v="98"/>
    <s v="Thomasborough"/>
    <s v="P4986"/>
    <x v="6"/>
    <x v="4"/>
    <s v="Earbuds"/>
    <n v="3"/>
    <n v="809.63"/>
    <n v="0.27"/>
    <n v="26.48"/>
    <x v="427"/>
    <x v="424"/>
    <s v="PayPal"/>
    <x v="0"/>
    <n v="3"/>
    <s v="No"/>
    <s v="Chennai"/>
    <x v="657"/>
  </r>
  <r>
    <s v="POST00662"/>
    <s v="SHIP496644"/>
    <x v="660"/>
    <x v="0"/>
    <x v="38"/>
    <s v="ocummings@thompson-buckley.org"/>
    <s v="(325)553-7004"/>
    <x v="80"/>
    <s v="Meghanland"/>
    <s v="P6016"/>
    <x v="2"/>
    <x v="3"/>
    <s v="DSLR"/>
    <n v="2"/>
    <n v="296.82"/>
    <n v="0.13"/>
    <n v="39.67"/>
    <x v="283"/>
    <x v="425"/>
    <s v="Credit Card"/>
    <x v="0"/>
    <n v="1"/>
    <s v="No"/>
    <s v="Bangalore"/>
    <x v="658"/>
  </r>
  <r>
    <s v="POST00663"/>
    <s v="SHIP607642"/>
    <x v="661"/>
    <x v="0"/>
    <x v="2"/>
    <s v="bridget90@gmail.com"/>
    <s v="(523)776-2377"/>
    <x v="193"/>
    <s v="Jacobsborough"/>
    <s v="P7046"/>
    <x v="5"/>
    <x v="0"/>
    <s v="Backpack"/>
    <n v="4"/>
    <n v="850.44"/>
    <n v="0.25"/>
    <n v="29.4"/>
    <x v="428"/>
    <x v="68"/>
    <s v="PayPal"/>
    <x v="2"/>
    <n v="4"/>
    <s v="No"/>
    <s v="Chennai"/>
    <x v="659"/>
  </r>
  <r>
    <s v="POST00664"/>
    <s v="SHIP542120"/>
    <x v="662"/>
    <x v="0"/>
    <x v="35"/>
    <s v="xperez@jordan.com"/>
    <s v="001-441-827-1975x09042"/>
    <x v="168"/>
    <s v="Taylorland"/>
    <s v="P8753"/>
    <x v="0"/>
    <x v="4"/>
    <s v="Backpack"/>
    <n v="2"/>
    <n v="612.55999999999995"/>
    <n v="0.31"/>
    <n v="47.8"/>
    <x v="401"/>
    <x v="426"/>
    <s v="COD"/>
    <x v="3"/>
    <n v="4"/>
    <s v="No"/>
    <s v="Bangalore"/>
    <x v="660"/>
  </r>
  <r>
    <s v="POST00665"/>
    <s v="SHIP803170"/>
    <x v="663"/>
    <x v="0"/>
    <x v="23"/>
    <s v="edward05@hotmail.com"/>
    <n v="-3089"/>
    <x v="222"/>
    <s v="East Michaelborough"/>
    <s v="P9698"/>
    <x v="1"/>
    <x v="1"/>
    <s v="Running Shoes"/>
    <n v="2"/>
    <n v="360.17"/>
    <n v="0.04"/>
    <n v="7.46"/>
    <x v="283"/>
    <x v="427"/>
    <s v="Credit Card"/>
    <x v="3"/>
    <n v="2"/>
    <s v="No"/>
    <s v="Bangalore"/>
    <x v="661"/>
  </r>
  <r>
    <s v="POST00666"/>
    <s v="SHIP743170"/>
    <x v="664"/>
    <x v="0"/>
    <x v="13"/>
    <s v="mooredennis@gmail.com"/>
    <s v="975.585.2366x8441"/>
    <x v="176"/>
    <s v="Lake Gregory"/>
    <s v="P6632"/>
    <x v="0"/>
    <x v="0"/>
    <s v="Smartphone"/>
    <n v="1"/>
    <n v="598.29999999999995"/>
    <n v="0.37"/>
    <n v="18.100000000000001"/>
    <x v="429"/>
    <x v="428"/>
    <s v="COD"/>
    <x v="0"/>
    <n v="3"/>
    <s v="No"/>
    <s v="Chennai"/>
    <x v="662"/>
  </r>
  <r>
    <s v="POST00667"/>
    <s v="SHIP701668"/>
    <x v="665"/>
    <x v="0"/>
    <x v="48"/>
    <s v="holtthomas@yahoo.com"/>
    <s v="(726)288-8834x531"/>
    <x v="80"/>
    <s v="Thomasshire"/>
    <s v="P7971"/>
    <x v="7"/>
    <x v="5"/>
    <s v="Smart TV"/>
    <n v="2"/>
    <n v="649.04"/>
    <n v="0.35"/>
    <n v="14.93"/>
    <x v="260"/>
    <x v="36"/>
    <s v="PayPal"/>
    <x v="3"/>
    <n v="3"/>
    <s v="Yes"/>
    <s v="Chennai"/>
    <x v="663"/>
  </r>
  <r>
    <s v="POST00668"/>
    <s v="SHIP551281"/>
    <x v="666"/>
    <x v="0"/>
    <x v="48"/>
    <s v="njames@martin.com"/>
    <s v="(538)760-6599x80509"/>
    <x v="199"/>
    <s v="Lake Karenberg"/>
    <s v="P6419"/>
    <x v="4"/>
    <x v="5"/>
    <s v="Running Shoes"/>
    <n v="1"/>
    <n v="709.62"/>
    <n v="0.44"/>
    <n v="39.54"/>
    <x v="430"/>
    <x v="429"/>
    <s v="COD"/>
    <x v="1"/>
    <n v="4"/>
    <s v="No"/>
    <s v="Kolkata"/>
    <x v="664"/>
  </r>
  <r>
    <s v="POST00669"/>
    <s v="SHIP773377"/>
    <x v="667"/>
    <x v="0"/>
    <x v="27"/>
    <s v="gail59@yahoo.com"/>
    <s v="001-757-531-1594"/>
    <x v="36"/>
    <s v="East Williemouth"/>
    <s v="P6764"/>
    <x v="4"/>
    <x v="2"/>
    <s v="Running Shoes"/>
    <n v="4"/>
    <n v="824.11"/>
    <n v="0.21"/>
    <n v="28.57"/>
    <x v="309"/>
    <x v="430"/>
    <s v="PayPal"/>
    <x v="1"/>
    <n v="1"/>
    <s v="No"/>
    <s v="Mumbai"/>
    <x v="665"/>
  </r>
  <r>
    <s v="POST00670"/>
    <s v="SHIP945694"/>
    <x v="668"/>
    <x v="0"/>
    <x v="15"/>
    <s v="juliekirk@yahoo.com"/>
    <s v="001-494-295-4314x90726"/>
    <x v="223"/>
    <s v="Ramseyburgh"/>
    <s v="P8434"/>
    <x v="7"/>
    <x v="4"/>
    <s v="Earbuds"/>
    <n v="2"/>
    <n v="168.16"/>
    <n v="0.03"/>
    <n v="11.23"/>
    <x v="260"/>
    <x v="97"/>
    <s v="Credit Card"/>
    <x v="1"/>
    <n v="5"/>
    <s v="No"/>
    <s v="Mumbai"/>
    <x v="666"/>
  </r>
  <r>
    <s v="POST00671"/>
    <s v="SHIP295847"/>
    <x v="669"/>
    <x v="0"/>
    <x v="2"/>
    <s v="cathybishop@gmail.com"/>
    <s v="(357)386-3940x014"/>
    <x v="144"/>
    <s v="Lake Markview"/>
    <s v="P5438"/>
    <x v="1"/>
    <x v="2"/>
    <s v="Smartphone"/>
    <n v="2"/>
    <n v="944.7"/>
    <n v="0.23"/>
    <n v="17.850000000000001"/>
    <x v="375"/>
    <x v="122"/>
    <s v="PayPal"/>
    <x v="1"/>
    <n v="3"/>
    <s v="No"/>
    <s v="Kolkata"/>
    <x v="667"/>
  </r>
  <r>
    <s v="POST00672"/>
    <s v="SHIP171079"/>
    <x v="670"/>
    <x v="0"/>
    <x v="30"/>
    <s v="ehill@ross.com"/>
    <s v="195.440.6291x478"/>
    <x v="91"/>
    <s v="Williamborough"/>
    <s v="P6023"/>
    <x v="1"/>
    <x v="2"/>
    <s v="Smart TV"/>
    <n v="2"/>
    <n v="416.73"/>
    <n v="7.0000000000000007E-2"/>
    <n v="28.52"/>
    <x v="431"/>
    <x v="431"/>
    <s v="COD"/>
    <x v="2"/>
    <n v="5"/>
    <s v="No"/>
    <s v="Bangalore"/>
    <x v="668"/>
  </r>
  <r>
    <s v="POST00673"/>
    <s v="SHIP866816"/>
    <x v="671"/>
    <x v="1"/>
    <x v="24"/>
    <s v="anthony94@johnson.com"/>
    <s v="018.688.0364x71576"/>
    <x v="137"/>
    <s v="East Marc"/>
    <s v="P5118"/>
    <x v="0"/>
    <x v="4"/>
    <s v="DSLR"/>
    <n v="2"/>
    <n v="861.85"/>
    <n v="0.32"/>
    <n v="49.83"/>
    <x v="411"/>
    <x v="212"/>
    <s v="COD"/>
    <x v="0"/>
    <n v="4"/>
    <s v="No"/>
    <s v="Chennai"/>
    <x v="669"/>
  </r>
  <r>
    <s v="POST00674"/>
    <s v="SHIP709775"/>
    <x v="672"/>
    <x v="1"/>
    <x v="46"/>
    <s v="anthony50@hotmail.com"/>
    <s v="001-486-192-9274x64457"/>
    <x v="124"/>
    <s v="Elizabethshire"/>
    <s v="P4777"/>
    <x v="6"/>
    <x v="5"/>
    <s v="DSLR"/>
    <n v="4"/>
    <n v="228.27"/>
    <n v="0.02"/>
    <n v="21.39"/>
    <x v="432"/>
    <x v="221"/>
    <s v="COD"/>
    <x v="2"/>
    <n v="2"/>
    <s v="No"/>
    <s v="Delhi"/>
    <x v="670"/>
  </r>
  <r>
    <s v="POST00675"/>
    <s v="SHIP723104"/>
    <x v="673"/>
    <x v="0"/>
    <x v="40"/>
    <s v="andrewrandolph@hotmail.com"/>
    <s v="(941)438-7356x4980"/>
    <x v="35"/>
    <s v="New Brandon"/>
    <s v="P2976"/>
    <x v="7"/>
    <x v="4"/>
    <s v="Smart TV"/>
    <n v="1"/>
    <n v="38.74"/>
    <n v="0.19"/>
    <n v="12.06"/>
    <x v="433"/>
    <x v="432"/>
    <s v="Debit Card"/>
    <x v="2"/>
    <n v="4"/>
    <s v="No"/>
    <s v="Bangalore"/>
    <x v="671"/>
  </r>
  <r>
    <s v="POST00676"/>
    <s v="SHIP268122"/>
    <x v="674"/>
    <x v="0"/>
    <x v="46"/>
    <s v="jennifer93@hotmail.com"/>
    <s v="(018)311-2003"/>
    <x v="191"/>
    <s v="Reyestown"/>
    <s v="P4155"/>
    <x v="1"/>
    <x v="0"/>
    <s v="Smart TV"/>
    <n v="4"/>
    <n v="577.61"/>
    <n v="0.04"/>
    <n v="27.37"/>
    <x v="28"/>
    <x v="433"/>
    <s v="Debit Card"/>
    <x v="0"/>
    <n v="5"/>
    <s v="No"/>
    <s v="Mumbai"/>
    <x v="672"/>
  </r>
  <r>
    <s v="POST00677"/>
    <s v="SHIP920568"/>
    <x v="675"/>
    <x v="1"/>
    <x v="34"/>
    <s v="sarahmcdonald@gmail.com"/>
    <s v="951-939-8354"/>
    <x v="205"/>
    <s v="Port Sierrastad"/>
    <s v="P6169"/>
    <x v="0"/>
    <x v="1"/>
    <s v="DSLR"/>
    <n v="1"/>
    <n v="331.42"/>
    <n v="0"/>
    <n v="18.96"/>
    <x v="224"/>
    <x v="434"/>
    <s v="Debit Card"/>
    <x v="2"/>
    <n v="4"/>
    <s v="No"/>
    <s v="Chennai"/>
    <x v="673"/>
  </r>
  <r>
    <s v="POST00678"/>
    <s v="SHIP460779"/>
    <x v="676"/>
    <x v="1"/>
    <x v="38"/>
    <s v="oklein@yahoo.com"/>
    <s v="513.776.1894x9546"/>
    <x v="224"/>
    <s v="Jillport"/>
    <s v="P2958"/>
    <x v="3"/>
    <x v="2"/>
    <s v="Running Shoes"/>
    <n v="1"/>
    <n v="984.62"/>
    <n v="0.48"/>
    <n v="30.47"/>
    <x v="330"/>
    <x v="185"/>
    <s v="Net Banking"/>
    <x v="0"/>
    <n v="3"/>
    <s v="No"/>
    <s v="Kolkata"/>
    <x v="674"/>
  </r>
  <r>
    <s v="POST00679"/>
    <s v="SHIP924616"/>
    <x v="677"/>
    <x v="0"/>
    <x v="0"/>
    <s v="johnsonnicholas@hotmail.com"/>
    <s v="706.283.7498x86903"/>
    <x v="180"/>
    <s v="Annside"/>
    <s v="P9779"/>
    <x v="5"/>
    <x v="5"/>
    <s v="Running Shoes"/>
    <n v="2"/>
    <n v="113.41"/>
    <n v="0.5"/>
    <n v="26"/>
    <x v="187"/>
    <x v="435"/>
    <s v="PayPal"/>
    <x v="2"/>
    <n v="5"/>
    <s v="No"/>
    <s v="Bangalore"/>
    <x v="675"/>
  </r>
  <r>
    <s v="POST00680"/>
    <s v="SHIP455329"/>
    <x v="678"/>
    <x v="0"/>
    <x v="3"/>
    <s v="qmaxwell@garcia.org"/>
    <n v="1855209203"/>
    <x v="190"/>
    <s v="West John"/>
    <s v="P4033"/>
    <x v="4"/>
    <x v="2"/>
    <s v="Earbuds"/>
    <n v="2"/>
    <n v="56.83"/>
    <n v="0.28000000000000003"/>
    <n v="36.03"/>
    <x v="231"/>
    <x v="95"/>
    <s v="Debit Card"/>
    <x v="3"/>
    <n v="5"/>
    <s v="No"/>
    <s v="Delhi"/>
    <x v="676"/>
  </r>
  <r>
    <s v="POST00681"/>
    <s v="SHIP415949"/>
    <x v="679"/>
    <x v="1"/>
    <x v="9"/>
    <s v="rmyers@gmail.com"/>
    <s v="(153)107-0531x559"/>
    <x v="148"/>
    <s v="West Brentland"/>
    <s v="P4138"/>
    <x v="2"/>
    <x v="3"/>
    <s v="Smartphone"/>
    <n v="2"/>
    <n v="54.57"/>
    <n v="0.12"/>
    <n v="46.14"/>
    <x v="12"/>
    <x v="436"/>
    <s v="COD"/>
    <x v="3"/>
    <n v="2"/>
    <s v="No"/>
    <s v="Bangalore"/>
    <x v="677"/>
  </r>
  <r>
    <s v="POST00682"/>
    <s v="SHIP911963"/>
    <x v="680"/>
    <x v="0"/>
    <x v="47"/>
    <s v="hendersonzachary@lynch.com"/>
    <s v="127.013.0030x3744"/>
    <x v="69"/>
    <s v="Nielsenborough"/>
    <s v="P4545"/>
    <x v="1"/>
    <x v="1"/>
    <s v="Smart TV"/>
    <n v="1"/>
    <n v="224.7"/>
    <n v="0.46"/>
    <n v="14.02"/>
    <x v="434"/>
    <x v="340"/>
    <s v="COD"/>
    <x v="1"/>
    <n v="3"/>
    <s v="No"/>
    <s v="Kolkata"/>
    <x v="678"/>
  </r>
  <r>
    <s v="POST00683"/>
    <s v="SHIP184106"/>
    <x v="681"/>
    <x v="1"/>
    <x v="37"/>
    <s v="lwolf@hotmail.com"/>
    <s v="484-839-2616"/>
    <x v="149"/>
    <s v="Pierceland"/>
    <s v="P8933"/>
    <x v="7"/>
    <x v="0"/>
    <s v="Running Shoes"/>
    <n v="3"/>
    <n v="583.4"/>
    <n v="0.46"/>
    <n v="41.95"/>
    <x v="322"/>
    <x v="121"/>
    <s v="Debit Card"/>
    <x v="3"/>
    <n v="1"/>
    <s v="No"/>
    <s v="Delhi"/>
    <x v="679"/>
  </r>
  <r>
    <s v="POST00684"/>
    <s v="SHIP610943"/>
    <x v="682"/>
    <x v="0"/>
    <x v="44"/>
    <s v="wagnerlindsay@henry.com"/>
    <s v="000-751-6833"/>
    <x v="184"/>
    <s v="Davisfurt"/>
    <s v="P5530"/>
    <x v="7"/>
    <x v="2"/>
    <s v="Running Shoes"/>
    <n v="3"/>
    <n v="510.51"/>
    <n v="0.43"/>
    <n v="47.72"/>
    <x v="435"/>
    <x v="215"/>
    <s v="Debit Card"/>
    <x v="1"/>
    <n v="2"/>
    <s v="Yes"/>
    <s v="Bangalore"/>
    <x v="680"/>
  </r>
  <r>
    <s v="POST00685"/>
    <s v="SHIP285590"/>
    <x v="683"/>
    <x v="1"/>
    <x v="8"/>
    <s v="merrittmichelle@lambert-frey.net"/>
    <s v="717-195-4668x173"/>
    <x v="112"/>
    <s v="North Leroychester"/>
    <s v="P9595"/>
    <x v="7"/>
    <x v="3"/>
    <s v="Smartphone"/>
    <n v="3"/>
    <n v="356.58"/>
    <n v="0.27"/>
    <n v="21.81"/>
    <x v="88"/>
    <x v="221"/>
    <s v="COD"/>
    <x v="1"/>
    <n v="3"/>
    <s v="No"/>
    <s v="Kolkata"/>
    <x v="681"/>
  </r>
  <r>
    <s v="POST00686"/>
    <s v="SHIP976727"/>
    <x v="684"/>
    <x v="0"/>
    <x v="25"/>
    <s v="williamsbrandy@duke.com"/>
    <s v="001-627-853-1133x599"/>
    <x v="164"/>
    <s v="Lisaland"/>
    <s v="P5636"/>
    <x v="0"/>
    <x v="3"/>
    <s v="Smart TV"/>
    <n v="4"/>
    <n v="97.91"/>
    <n v="0.04"/>
    <n v="10.11"/>
    <x v="436"/>
    <x v="243"/>
    <s v="Debit Card"/>
    <x v="1"/>
    <n v="1"/>
    <s v="No"/>
    <s v="Bangalore"/>
    <x v="682"/>
  </r>
  <r>
    <s v="POST00687"/>
    <s v="SHIP249226"/>
    <x v="685"/>
    <x v="0"/>
    <x v="33"/>
    <s v="ashleyburnett@welch.com"/>
    <n v="4793428191"/>
    <x v="91"/>
    <s v="Markshaven"/>
    <s v="P2647"/>
    <x v="7"/>
    <x v="1"/>
    <s v="Smartphone"/>
    <n v="1"/>
    <n v="241.4"/>
    <n v="0.04"/>
    <n v="41.99"/>
    <x v="437"/>
    <x v="437"/>
    <s v="Net Banking"/>
    <x v="2"/>
    <n v="5"/>
    <s v="No"/>
    <s v="Chennai"/>
    <x v="683"/>
  </r>
  <r>
    <s v="POST00688"/>
    <s v="SHIP977149"/>
    <x v="686"/>
    <x v="1"/>
    <x v="50"/>
    <s v="smithdonna@fox-oneill.com"/>
    <n v="5459892857"/>
    <x v="94"/>
    <s v="Katherineshire"/>
    <s v="P4180"/>
    <x v="6"/>
    <x v="5"/>
    <s v="Smartphone"/>
    <n v="3"/>
    <n v="192.31"/>
    <n v="0.45"/>
    <n v="36.549999999999997"/>
    <x v="53"/>
    <x v="438"/>
    <s v="Net Banking"/>
    <x v="0"/>
    <n v="2"/>
    <s v="No"/>
    <s v="Bangalore"/>
    <x v="684"/>
  </r>
  <r>
    <s v="POST00689"/>
    <s v="SHIP824343"/>
    <x v="687"/>
    <x v="0"/>
    <x v="46"/>
    <s v="brownhannah@yahoo.com"/>
    <s v="+1-834-267-3840x12348"/>
    <x v="225"/>
    <s v="South Stephenville"/>
    <s v="P5853"/>
    <x v="4"/>
    <x v="5"/>
    <s v="DSLR"/>
    <n v="1"/>
    <n v="748.21"/>
    <n v="0.44"/>
    <n v="14.57"/>
    <x v="438"/>
    <x v="439"/>
    <s v="Net Banking"/>
    <x v="3"/>
    <n v="5"/>
    <s v="No"/>
    <s v="Kolkata"/>
    <x v="685"/>
  </r>
  <r>
    <s v="POST00690"/>
    <s v="SHIP518878"/>
    <x v="688"/>
    <x v="1"/>
    <x v="28"/>
    <s v="hannah84@jones.com"/>
    <s v="078.669.2527x226"/>
    <x v="99"/>
    <s v="Douglasview"/>
    <s v="P4727"/>
    <x v="1"/>
    <x v="2"/>
    <s v="Smartphone"/>
    <n v="1"/>
    <n v="782.15"/>
    <n v="0.22"/>
    <n v="25.04"/>
    <x v="439"/>
    <x v="440"/>
    <s v="Credit Card"/>
    <x v="0"/>
    <n v="5"/>
    <s v="Yes"/>
    <s v="Mumbai"/>
    <x v="686"/>
  </r>
  <r>
    <s v="POST00691"/>
    <s v="SHIP906926"/>
    <x v="689"/>
    <x v="1"/>
    <x v="38"/>
    <s v="richard37@davis-johnson.net"/>
    <s v="(133)677-1028"/>
    <x v="226"/>
    <s v="East Robert"/>
    <s v="P6912"/>
    <x v="2"/>
    <x v="2"/>
    <s v="Smart TV"/>
    <n v="4"/>
    <n v="779.24"/>
    <n v="0.16"/>
    <n v="31.01"/>
    <x v="440"/>
    <x v="9"/>
    <s v="Net Banking"/>
    <x v="3"/>
    <n v="5"/>
    <s v="No"/>
    <s v="Kolkata"/>
    <x v="687"/>
  </r>
  <r>
    <s v="POST00692"/>
    <s v="SHIP652714"/>
    <x v="690"/>
    <x v="1"/>
    <x v="28"/>
    <s v="carranthony@delgado.net"/>
    <s v="001-084-333-9092x4524"/>
    <x v="227"/>
    <s v="East Julie"/>
    <s v="P3939"/>
    <x v="4"/>
    <x v="5"/>
    <s v="Running Shoes"/>
    <n v="2"/>
    <n v="969.35"/>
    <n v="0.32"/>
    <n v="12.64"/>
    <x v="441"/>
    <x v="441"/>
    <s v="COD"/>
    <x v="3"/>
    <n v="3"/>
    <s v="Yes"/>
    <s v="Bangalore"/>
    <x v="688"/>
  </r>
  <r>
    <s v="POST00693"/>
    <s v="SHIP977144"/>
    <x v="691"/>
    <x v="0"/>
    <x v="19"/>
    <s v="antoniocampbell@yahoo.com"/>
    <n v="4669592785"/>
    <x v="155"/>
    <s v="Lake Joshua"/>
    <s v="P5952"/>
    <x v="6"/>
    <x v="0"/>
    <s v="Running Shoes"/>
    <n v="2"/>
    <n v="885.4"/>
    <n v="0.4"/>
    <n v="37.17"/>
    <x v="442"/>
    <x v="442"/>
    <s v="Credit Card"/>
    <x v="2"/>
    <n v="1"/>
    <s v="No"/>
    <s v="Chennai"/>
    <x v="689"/>
  </r>
  <r>
    <s v="POST00694"/>
    <s v="SHIP137905"/>
    <x v="692"/>
    <x v="1"/>
    <x v="28"/>
    <s v="brandonfoster@hotmail.com"/>
    <s v="001-513-516-2762"/>
    <x v="122"/>
    <s v="Port Dawnton"/>
    <s v="P1231"/>
    <x v="2"/>
    <x v="0"/>
    <s v="DSLR"/>
    <n v="4"/>
    <n v="502.83"/>
    <n v="0.37"/>
    <n v="36.04"/>
    <x v="442"/>
    <x v="443"/>
    <s v="COD"/>
    <x v="3"/>
    <n v="3"/>
    <s v="Yes"/>
    <s v="Mumbai"/>
    <x v="690"/>
  </r>
  <r>
    <s v="POST00695"/>
    <s v="SHIP948752"/>
    <x v="693"/>
    <x v="0"/>
    <x v="27"/>
    <s v="ematthews@perez.com"/>
    <s v="001-633-843-7016x999"/>
    <x v="213"/>
    <s v="West Heather"/>
    <s v="P9751"/>
    <x v="2"/>
    <x v="3"/>
    <s v="Smart TV"/>
    <n v="4"/>
    <n v="420.79"/>
    <n v="0.31"/>
    <n v="44.92"/>
    <x v="226"/>
    <x v="54"/>
    <s v="COD"/>
    <x v="0"/>
    <n v="5"/>
    <s v="No"/>
    <s v="Kolkata"/>
    <x v="691"/>
  </r>
  <r>
    <s v="POST00696"/>
    <s v="SHIP699766"/>
    <x v="694"/>
    <x v="1"/>
    <x v="4"/>
    <s v="jmcmahon@hotmail.com"/>
    <s v="939.266.9449x4762"/>
    <x v="228"/>
    <s v="South Kevinland"/>
    <s v="P3073"/>
    <x v="5"/>
    <x v="1"/>
    <s v="Running Shoes"/>
    <n v="1"/>
    <n v="916.61"/>
    <n v="0.12"/>
    <n v="30.53"/>
    <x v="443"/>
    <x v="228"/>
    <s v="Debit Card"/>
    <x v="0"/>
    <n v="2"/>
    <s v="No"/>
    <s v="Mumbai"/>
    <x v="692"/>
  </r>
  <r>
    <s v="POST00697"/>
    <s v="SHIP131108"/>
    <x v="695"/>
    <x v="1"/>
    <x v="37"/>
    <s v="jacobvasquez@scott.com"/>
    <s v="225-810-0846x97036"/>
    <x v="60"/>
    <s v="West Kaitlyn"/>
    <s v="P5494"/>
    <x v="1"/>
    <x v="0"/>
    <s v="Smartphone"/>
    <n v="3"/>
    <n v="615.11"/>
    <n v="0.13"/>
    <n v="30.84"/>
    <x v="70"/>
    <x v="444"/>
    <s v="PayPal"/>
    <x v="3"/>
    <n v="5"/>
    <s v="No"/>
    <s v="Chennai"/>
    <x v="693"/>
  </r>
  <r>
    <s v="POST00698"/>
    <s v="SHIP837412"/>
    <x v="696"/>
    <x v="1"/>
    <x v="3"/>
    <s v="qlambert@yahoo.com"/>
    <n v="196199450"/>
    <x v="161"/>
    <s v="North Johnborough"/>
    <s v="P1745"/>
    <x v="1"/>
    <x v="2"/>
    <s v="Backpack"/>
    <n v="1"/>
    <n v="301.45"/>
    <n v="0.36"/>
    <n v="32.869999999999997"/>
    <x v="444"/>
    <x v="146"/>
    <s v="Net Banking"/>
    <x v="0"/>
    <n v="1"/>
    <s v="No"/>
    <s v="Delhi"/>
    <x v="694"/>
  </r>
  <r>
    <s v="POST00699"/>
    <s v="SHIP217648"/>
    <x v="697"/>
    <x v="1"/>
    <x v="48"/>
    <s v="stevenschelsea@gmail.com"/>
    <n v="-1448"/>
    <x v="1"/>
    <s v="New Carrieside"/>
    <s v="P1893"/>
    <x v="1"/>
    <x v="0"/>
    <s v="Backpack"/>
    <n v="1"/>
    <n v="568.82000000000005"/>
    <n v="0.4"/>
    <n v="17.32"/>
    <x v="431"/>
    <x v="334"/>
    <s v="PayPal"/>
    <x v="1"/>
    <n v="3"/>
    <s v="No"/>
    <s v="Mumbai"/>
    <x v="695"/>
  </r>
  <r>
    <s v="POST00700"/>
    <s v="SHIP276103"/>
    <x v="698"/>
    <x v="0"/>
    <x v="18"/>
    <s v="patriciacannon@yahoo.com"/>
    <s v="290-716-1467x0222"/>
    <x v="164"/>
    <s v="East Miguelton"/>
    <s v="P5786"/>
    <x v="2"/>
    <x v="1"/>
    <s v="Backpack"/>
    <n v="3"/>
    <n v="992.23"/>
    <n v="0.06"/>
    <n v="39.14"/>
    <x v="251"/>
    <x v="113"/>
    <s v="PayPal"/>
    <x v="0"/>
    <n v="1"/>
    <s v="No"/>
    <s v="Kolkata"/>
    <x v="696"/>
  </r>
  <r>
    <s v="POST00701"/>
    <s v="SHIP674325"/>
    <x v="699"/>
    <x v="0"/>
    <x v="26"/>
    <s v="jason63@nelson-lucas.org"/>
    <s v="001-962-328-1964x0502"/>
    <x v="114"/>
    <s v="New Kimberlymouth"/>
    <s v="P3068"/>
    <x v="3"/>
    <x v="2"/>
    <s v="Backpack"/>
    <n v="2"/>
    <n v="850.98"/>
    <n v="0.09"/>
    <n v="34.81"/>
    <x v="445"/>
    <x v="445"/>
    <s v="Debit Card"/>
    <x v="1"/>
    <n v="3"/>
    <s v="No"/>
    <s v="Chennai"/>
    <x v="697"/>
  </r>
  <r>
    <s v="POST00702"/>
    <s v="SHIP111187"/>
    <x v="700"/>
    <x v="0"/>
    <x v="4"/>
    <s v="justin88@perez.com"/>
    <s v="001-270-880-0863x086"/>
    <x v="205"/>
    <s v="Port Heatherview"/>
    <s v="P9042"/>
    <x v="3"/>
    <x v="1"/>
    <s v="Smartphone"/>
    <n v="1"/>
    <n v="288.47000000000003"/>
    <n v="0.34"/>
    <n v="42.76"/>
    <x v="356"/>
    <x v="446"/>
    <s v="PayPal"/>
    <x v="1"/>
    <n v="1"/>
    <s v="No"/>
    <s v="Kolkata"/>
    <x v="698"/>
  </r>
  <r>
    <s v="POST00703"/>
    <s v="SHIP213303"/>
    <x v="701"/>
    <x v="0"/>
    <x v="43"/>
    <s v="xharris@gmail.com"/>
    <s v="374-402-1338x569"/>
    <x v="169"/>
    <s v="North Steven"/>
    <s v="P2680"/>
    <x v="4"/>
    <x v="5"/>
    <s v="Running Shoes"/>
    <n v="2"/>
    <n v="953.42"/>
    <n v="0.19"/>
    <n v="39.590000000000003"/>
    <x v="104"/>
    <x v="38"/>
    <s v="Net Banking"/>
    <x v="0"/>
    <n v="1"/>
    <s v="No"/>
    <s v="Chennai"/>
    <x v="699"/>
  </r>
  <r>
    <s v="POST00704"/>
    <s v="SHIP935755"/>
    <x v="702"/>
    <x v="0"/>
    <x v="38"/>
    <s v="hmartin@yahoo.com"/>
    <s v="+1-211-489-0257x0752"/>
    <x v="107"/>
    <s v="Wisebury"/>
    <s v="P1200"/>
    <x v="3"/>
    <x v="1"/>
    <s v="DSLR"/>
    <n v="2"/>
    <n v="981.65"/>
    <n v="0.28000000000000003"/>
    <n v="33.74"/>
    <x v="315"/>
    <x v="447"/>
    <s v="Credit Card"/>
    <x v="1"/>
    <n v="3"/>
    <s v="No"/>
    <s v="Kolkata"/>
    <x v="700"/>
  </r>
  <r>
    <s v="POST00705"/>
    <s v="SHIP903393"/>
    <x v="703"/>
    <x v="0"/>
    <x v="4"/>
    <s v="faulknerjoshua@yahoo.com"/>
    <s v="+1-696-562-5382x266"/>
    <x v="61"/>
    <s v="Joneston"/>
    <s v="P5658"/>
    <x v="7"/>
    <x v="1"/>
    <s v="Smartphone"/>
    <n v="2"/>
    <n v="238.86"/>
    <n v="0.31"/>
    <n v="12.24"/>
    <x v="446"/>
    <x v="311"/>
    <s v="COD"/>
    <x v="0"/>
    <n v="3"/>
    <s v="No"/>
    <s v="Chennai"/>
    <x v="701"/>
  </r>
  <r>
    <s v="POST00706"/>
    <s v="SHIP277398"/>
    <x v="704"/>
    <x v="1"/>
    <x v="15"/>
    <s v="veronica51@hernandez.com"/>
    <s v="854-995-3684"/>
    <x v="94"/>
    <s v="Brianport"/>
    <s v="P8690"/>
    <x v="4"/>
    <x v="1"/>
    <s v="Running Shoes"/>
    <n v="1"/>
    <n v="896.64"/>
    <n v="0.39"/>
    <n v="46.36"/>
    <x v="151"/>
    <x v="198"/>
    <s v="Net Banking"/>
    <x v="0"/>
    <n v="3"/>
    <s v="No"/>
    <s v="Bangalore"/>
    <x v="702"/>
  </r>
  <r>
    <s v="POST00707"/>
    <s v="SHIP805516"/>
    <x v="705"/>
    <x v="0"/>
    <x v="1"/>
    <s v="klee@hotmail.com"/>
    <s v="414-355-9319"/>
    <x v="192"/>
    <s v="Jenkinsmouth"/>
    <s v="P8843"/>
    <x v="6"/>
    <x v="2"/>
    <s v="Smart TV"/>
    <n v="3"/>
    <n v="884.37"/>
    <n v="0.4"/>
    <n v="21.52"/>
    <x v="389"/>
    <x v="11"/>
    <s v="Debit Card"/>
    <x v="3"/>
    <n v="4"/>
    <s v="No"/>
    <s v="Kolkata"/>
    <x v="703"/>
  </r>
  <r>
    <s v="POST00708"/>
    <s v="SHIP207130"/>
    <x v="706"/>
    <x v="0"/>
    <x v="31"/>
    <s v="patricia00@myers.org"/>
    <s v="155-041-9964"/>
    <x v="89"/>
    <s v="Markbury"/>
    <s v="P8216"/>
    <x v="5"/>
    <x v="1"/>
    <s v="Running Shoes"/>
    <n v="3"/>
    <n v="49.36"/>
    <n v="0.14000000000000001"/>
    <n v="48.39"/>
    <x v="447"/>
    <x v="378"/>
    <s v="Credit Card"/>
    <x v="0"/>
    <n v="1"/>
    <s v="No"/>
    <s v="Chennai"/>
    <x v="704"/>
  </r>
  <r>
    <s v="POST00709"/>
    <s v="SHIP434545"/>
    <x v="707"/>
    <x v="0"/>
    <x v="31"/>
    <s v="carneyjames@gutierrez.net"/>
    <n v="2667180690"/>
    <x v="6"/>
    <s v="Jonesland"/>
    <s v="P6582"/>
    <x v="6"/>
    <x v="1"/>
    <s v="Running Shoes"/>
    <n v="2"/>
    <n v="672.99"/>
    <n v="0.27"/>
    <n v="23.08"/>
    <x v="448"/>
    <x v="252"/>
    <s v="Debit Card"/>
    <x v="0"/>
    <n v="4"/>
    <s v="No"/>
    <s v="Delhi"/>
    <x v="705"/>
  </r>
  <r>
    <s v="POST00710"/>
    <s v="SHIP141128"/>
    <x v="708"/>
    <x v="0"/>
    <x v="9"/>
    <s v="richard88@jones.org"/>
    <s v="001-297-626-1489x24324"/>
    <x v="194"/>
    <s v="Lake Lisaton"/>
    <s v="P4020"/>
    <x v="1"/>
    <x v="4"/>
    <s v="Running Shoes"/>
    <n v="2"/>
    <n v="312.23"/>
    <n v="0.06"/>
    <n v="11.57"/>
    <x v="429"/>
    <x v="141"/>
    <s v="Net Banking"/>
    <x v="3"/>
    <n v="4"/>
    <s v="No"/>
    <s v="Chennai"/>
    <x v="706"/>
  </r>
  <r>
    <s v="POST00711"/>
    <s v="SHIP429040"/>
    <x v="709"/>
    <x v="0"/>
    <x v="17"/>
    <s v="james27@green.com"/>
    <s v="001-240-939-2689x2516"/>
    <x v="139"/>
    <s v="North Deborahberg"/>
    <s v="P1841"/>
    <x v="1"/>
    <x v="4"/>
    <s v="Smartphone"/>
    <n v="3"/>
    <n v="677.87"/>
    <n v="0.42"/>
    <n v="44.82"/>
    <x v="449"/>
    <x v="111"/>
    <s v="COD"/>
    <x v="2"/>
    <n v="5"/>
    <s v="No"/>
    <s v="Delhi"/>
    <x v="707"/>
  </r>
  <r>
    <s v="POST00712"/>
    <s v="SHIP523342"/>
    <x v="710"/>
    <x v="0"/>
    <x v="42"/>
    <s v="anthony24@thornton-vance.com"/>
    <s v="126-810-1507"/>
    <x v="198"/>
    <s v="Dustinshire"/>
    <s v="P5136"/>
    <x v="0"/>
    <x v="3"/>
    <s v="Running Shoes"/>
    <n v="4"/>
    <n v="914.42"/>
    <n v="0.42"/>
    <n v="40.78"/>
    <x v="450"/>
    <x v="306"/>
    <s v="PayPal"/>
    <x v="0"/>
    <n v="4"/>
    <s v="No"/>
    <s v="Mumbai"/>
    <x v="708"/>
  </r>
  <r>
    <s v="POST00713"/>
    <s v="SHIP844783"/>
    <x v="711"/>
    <x v="1"/>
    <x v="2"/>
    <s v="dhiggins@yahoo.com"/>
    <n v="-2807"/>
    <x v="89"/>
    <s v="Brittneyton"/>
    <s v="P8827"/>
    <x v="1"/>
    <x v="2"/>
    <s v="Running Shoes"/>
    <n v="4"/>
    <n v="503.79"/>
    <n v="0.15"/>
    <n v="40.380000000000003"/>
    <x v="199"/>
    <x v="395"/>
    <s v="PayPal"/>
    <x v="2"/>
    <n v="4"/>
    <s v="No"/>
    <s v="Chennai"/>
    <x v="709"/>
  </r>
  <r>
    <s v="POST00714"/>
    <s v="SHIP376083"/>
    <x v="712"/>
    <x v="1"/>
    <x v="3"/>
    <s v="jameswhite@hotmail.com"/>
    <s v="(752)862-9758x4182"/>
    <x v="6"/>
    <s v="Tracyberg"/>
    <s v="P2869"/>
    <x v="3"/>
    <x v="4"/>
    <s v="Smart TV"/>
    <n v="2"/>
    <n v="420.27"/>
    <n v="0.08"/>
    <n v="9.02"/>
    <x v="451"/>
    <x v="448"/>
    <s v="Debit Card"/>
    <x v="2"/>
    <n v="3"/>
    <s v="No"/>
    <s v="Mumbai"/>
    <x v="710"/>
  </r>
  <r>
    <s v="POST00715"/>
    <s v="SHIP404674"/>
    <x v="713"/>
    <x v="0"/>
    <x v="39"/>
    <s v="melissa97@park-watkins.com"/>
    <s v="582-163-2322x9213"/>
    <x v="134"/>
    <s v="Johnsonport"/>
    <s v="P2070"/>
    <x v="5"/>
    <x v="1"/>
    <s v="Smart TV"/>
    <n v="3"/>
    <n v="922.32"/>
    <n v="0.04"/>
    <n v="44.57"/>
    <x v="452"/>
    <x v="316"/>
    <s v="Credit Card"/>
    <x v="3"/>
    <n v="3"/>
    <s v="No"/>
    <s v="Mumbai"/>
    <x v="711"/>
  </r>
  <r>
    <s v="POST00716"/>
    <s v="SHIP446549"/>
    <x v="714"/>
    <x v="1"/>
    <x v="47"/>
    <s v="dustindavis@cardenas.com"/>
    <s v="500.109.3353"/>
    <x v="40"/>
    <s v="South Danaville"/>
    <s v="P7565"/>
    <x v="3"/>
    <x v="0"/>
    <s v="Backpack"/>
    <n v="4"/>
    <n v="974.37"/>
    <n v="0.28999999999999998"/>
    <n v="31.84"/>
    <x v="313"/>
    <x v="449"/>
    <s v="COD"/>
    <x v="2"/>
    <n v="2"/>
    <s v="No"/>
    <s v="Bangalore"/>
    <x v="712"/>
  </r>
  <r>
    <s v="POST00717"/>
    <s v="SHIP918736"/>
    <x v="715"/>
    <x v="0"/>
    <x v="43"/>
    <s v="longjose@frazier.com"/>
    <s v="367.192.3342x0532"/>
    <x v="113"/>
    <s v="Padillaborough"/>
    <s v="P9056"/>
    <x v="5"/>
    <x v="1"/>
    <s v="Earbuds"/>
    <n v="3"/>
    <n v="71.61"/>
    <n v="0.05"/>
    <n v="26.17"/>
    <x v="401"/>
    <x v="236"/>
    <s v="Debit Card"/>
    <x v="2"/>
    <n v="1"/>
    <s v="No"/>
    <s v="Chennai"/>
    <x v="713"/>
  </r>
  <r>
    <s v="POST00718"/>
    <s v="SHIP448499"/>
    <x v="522"/>
    <x v="1"/>
    <x v="24"/>
    <s v="wbrady@yahoo.com"/>
    <s v="(494)647-1945"/>
    <x v="80"/>
    <s v="Brooksside"/>
    <s v="P2213"/>
    <x v="7"/>
    <x v="0"/>
    <s v="Smartphone"/>
    <n v="1"/>
    <n v="923.62"/>
    <n v="0.34"/>
    <n v="46.09"/>
    <x v="453"/>
    <x v="450"/>
    <s v="COD"/>
    <x v="1"/>
    <n v="4"/>
    <s v="No"/>
    <s v="Bangalore"/>
    <x v="714"/>
  </r>
  <r>
    <s v="POST00719"/>
    <s v="SHIP595879"/>
    <x v="716"/>
    <x v="0"/>
    <x v="40"/>
    <s v="durannathan@mccormick-gill.com"/>
    <s v="599.943.7482"/>
    <x v="169"/>
    <s v="Robertville"/>
    <s v="P1878"/>
    <x v="6"/>
    <x v="5"/>
    <s v="Running Shoes"/>
    <n v="2"/>
    <n v="91.94"/>
    <n v="0.34"/>
    <n v="34.97"/>
    <x v="384"/>
    <x v="451"/>
    <s v="Debit Card"/>
    <x v="2"/>
    <n v="4"/>
    <s v="No"/>
    <s v="Bangalore"/>
    <x v="715"/>
  </r>
  <r>
    <s v="POST00720"/>
    <s v="SHIP909387"/>
    <x v="717"/>
    <x v="1"/>
    <x v="23"/>
    <s v="christensenjeffrey@gmail.com"/>
    <s v="383.148.2898x62682"/>
    <x v="226"/>
    <s v="West Erik"/>
    <s v="P3485"/>
    <x v="1"/>
    <x v="5"/>
    <s v="Backpack"/>
    <n v="4"/>
    <n v="343.91"/>
    <n v="0.31"/>
    <n v="10.99"/>
    <x v="360"/>
    <x v="452"/>
    <s v="Credit Card"/>
    <x v="3"/>
    <n v="1"/>
    <s v="No"/>
    <s v="Mumbai"/>
    <x v="716"/>
  </r>
  <r>
    <s v="POST00721"/>
    <s v="SHIP990688"/>
    <x v="718"/>
    <x v="1"/>
    <x v="46"/>
    <s v="trobbins@hotmail.com"/>
    <s v="531-094-2779x5242"/>
    <x v="155"/>
    <s v="Donnaville"/>
    <s v="P3444"/>
    <x v="6"/>
    <x v="2"/>
    <s v="Backpack"/>
    <n v="2"/>
    <n v="764.95"/>
    <n v="0.44"/>
    <n v="28.38"/>
    <x v="454"/>
    <x v="280"/>
    <s v="Net Banking"/>
    <x v="0"/>
    <n v="3"/>
    <s v="No"/>
    <s v="Kolkata"/>
    <x v="717"/>
  </r>
  <r>
    <s v="POST00722"/>
    <s v="SHIP167524"/>
    <x v="719"/>
    <x v="0"/>
    <x v="30"/>
    <s v="tjackson@michael.biz"/>
    <s v="174.759.2550"/>
    <x v="130"/>
    <s v="East Todd"/>
    <s v="P5978"/>
    <x v="7"/>
    <x v="2"/>
    <s v="Smartphone"/>
    <n v="1"/>
    <n v="779.27"/>
    <n v="0.19"/>
    <n v="33.65"/>
    <x v="264"/>
    <x v="351"/>
    <s v="PayPal"/>
    <x v="1"/>
    <n v="3"/>
    <s v="No"/>
    <s v="Mumbai"/>
    <x v="718"/>
  </r>
  <r>
    <s v="POST00723"/>
    <s v="SHIP558101"/>
    <x v="720"/>
    <x v="0"/>
    <x v="16"/>
    <s v="avilatravis@camacho-palmer.info"/>
    <s v="001-389-936-4975x4314"/>
    <x v="143"/>
    <s v="Erikahaven"/>
    <s v="P2395"/>
    <x v="3"/>
    <x v="5"/>
    <s v="Earbuds"/>
    <n v="3"/>
    <n v="728.56"/>
    <n v="0.45"/>
    <n v="45.43"/>
    <x v="410"/>
    <x v="453"/>
    <s v="COD"/>
    <x v="3"/>
    <n v="1"/>
    <s v="No"/>
    <s v="Mumbai"/>
    <x v="719"/>
  </r>
  <r>
    <s v="POST00724"/>
    <s v="SHIP743003"/>
    <x v="721"/>
    <x v="1"/>
    <x v="0"/>
    <s v="brandon51@mitchell.com"/>
    <s v="992-460-5769x648"/>
    <x v="162"/>
    <s v="Port Caitlintown"/>
    <s v="P5066"/>
    <x v="2"/>
    <x v="2"/>
    <s v="Backpack"/>
    <n v="2"/>
    <n v="48.72"/>
    <n v="0.02"/>
    <n v="17.600000000000001"/>
    <x v="455"/>
    <x v="454"/>
    <s v="COD"/>
    <x v="3"/>
    <n v="1"/>
    <s v="No"/>
    <s v="Delhi"/>
    <x v="720"/>
  </r>
  <r>
    <s v="POST00725"/>
    <s v="SHIP837814"/>
    <x v="722"/>
    <x v="0"/>
    <x v="33"/>
    <s v="rowlandgina@gmail.com"/>
    <s v="(218)391-6685"/>
    <x v="229"/>
    <s v="Marieside"/>
    <s v="P2940"/>
    <x v="7"/>
    <x v="0"/>
    <s v="Backpack"/>
    <n v="4"/>
    <n v="141.63999999999999"/>
    <n v="0.06"/>
    <n v="40.74"/>
    <x v="269"/>
    <x v="206"/>
    <s v="Credit Card"/>
    <x v="1"/>
    <n v="3"/>
    <s v="No"/>
    <s v="Kolkata"/>
    <x v="721"/>
  </r>
  <r>
    <s v="POST00726"/>
    <s v="SHIP996476"/>
    <x v="723"/>
    <x v="0"/>
    <x v="34"/>
    <s v="susan77@hotmail.com"/>
    <s v="608-010-5675x65099"/>
    <x v="73"/>
    <s v="West Matthewton"/>
    <s v="P7818"/>
    <x v="5"/>
    <x v="0"/>
    <s v="Smartphone"/>
    <n v="1"/>
    <n v="936.85"/>
    <n v="0.21"/>
    <n v="40.99"/>
    <x v="216"/>
    <x v="455"/>
    <s v="COD"/>
    <x v="1"/>
    <n v="1"/>
    <s v="No"/>
    <s v="Mumbai"/>
    <x v="722"/>
  </r>
  <r>
    <s v="POST00727"/>
    <s v="SHIP569041"/>
    <x v="724"/>
    <x v="0"/>
    <x v="43"/>
    <s v="donnanelson@robbins.com"/>
    <s v="960.763.6986x987"/>
    <x v="24"/>
    <s v="South Vanessa"/>
    <s v="P4697"/>
    <x v="1"/>
    <x v="3"/>
    <s v="DSLR"/>
    <n v="4"/>
    <n v="90.65"/>
    <n v="0.3"/>
    <n v="10.76"/>
    <x v="456"/>
    <x v="407"/>
    <s v="Net Banking"/>
    <x v="3"/>
    <n v="3"/>
    <s v="Yes"/>
    <s v="Kolkata"/>
    <x v="723"/>
  </r>
  <r>
    <s v="POST00728"/>
    <s v="SHIP340800"/>
    <x v="725"/>
    <x v="0"/>
    <x v="16"/>
    <s v="navarrodonna@jones.info"/>
    <s v="227-663-4873x1230"/>
    <x v="166"/>
    <s v="East Ryanbury"/>
    <s v="P9561"/>
    <x v="0"/>
    <x v="2"/>
    <s v="Backpack"/>
    <n v="3"/>
    <n v="87.76"/>
    <n v="0.02"/>
    <n v="5.78"/>
    <x v="457"/>
    <x v="366"/>
    <s v="Net Banking"/>
    <x v="0"/>
    <n v="1"/>
    <s v="No"/>
    <s v="Delhi"/>
    <x v="724"/>
  </r>
  <r>
    <s v="POST00729"/>
    <s v="SHIP548050"/>
    <x v="726"/>
    <x v="0"/>
    <x v="10"/>
    <s v="ccummings@johnson-washington.com"/>
    <s v="143.374.3188x06296"/>
    <x v="98"/>
    <s v="Lake Steven"/>
    <s v="P7232"/>
    <x v="4"/>
    <x v="2"/>
    <s v="Smart TV"/>
    <n v="4"/>
    <n v="837.29"/>
    <n v="0.28000000000000003"/>
    <n v="31.16"/>
    <x v="458"/>
    <x v="456"/>
    <s v="Credit Card"/>
    <x v="2"/>
    <n v="3"/>
    <s v="No"/>
    <s v="Kolkata"/>
    <x v="725"/>
  </r>
  <r>
    <s v="POST00730"/>
    <s v="SHIP816635"/>
    <x v="727"/>
    <x v="0"/>
    <x v="43"/>
    <s v="gregory06@roach.com"/>
    <n v="1955093428"/>
    <x v="31"/>
    <s v="New Samantha"/>
    <s v="P8381"/>
    <x v="2"/>
    <x v="3"/>
    <s v="Backpack"/>
    <n v="4"/>
    <n v="644.85"/>
    <n v="0.15"/>
    <n v="40.53"/>
    <x v="87"/>
    <x v="457"/>
    <s v="Debit Card"/>
    <x v="0"/>
    <n v="2"/>
    <s v="No"/>
    <s v="Chennai"/>
    <x v="726"/>
  </r>
  <r>
    <s v="POST00731"/>
    <s v="SHIP988440"/>
    <x v="728"/>
    <x v="1"/>
    <x v="48"/>
    <s v="justin05@fox-jones.info"/>
    <n v="1619106512"/>
    <x v="209"/>
    <s v="South David"/>
    <s v="P8253"/>
    <x v="7"/>
    <x v="1"/>
    <s v="Smartphone"/>
    <n v="4"/>
    <n v="358.14"/>
    <n v="0.44"/>
    <n v="29.95"/>
    <x v="270"/>
    <x v="458"/>
    <s v="Debit Card"/>
    <x v="2"/>
    <n v="3"/>
    <s v="No"/>
    <s v="Delhi"/>
    <x v="727"/>
  </r>
  <r>
    <s v="POST00732"/>
    <s v="SHIP135654"/>
    <x v="729"/>
    <x v="0"/>
    <x v="18"/>
    <s v="higginsamanda@hotmail.com"/>
    <s v="001-934-477-3836x662"/>
    <x v="87"/>
    <s v="Martinezville"/>
    <s v="P5871"/>
    <x v="6"/>
    <x v="0"/>
    <s v="Smartphone"/>
    <n v="1"/>
    <n v="174.05"/>
    <n v="0.27"/>
    <n v="41.6"/>
    <x v="459"/>
    <x v="114"/>
    <s v="COD"/>
    <x v="0"/>
    <n v="3"/>
    <s v="Yes"/>
    <s v="Kolkata"/>
    <x v="728"/>
  </r>
  <r>
    <s v="POST00733"/>
    <s v="SHIP533410"/>
    <x v="730"/>
    <x v="0"/>
    <x v="32"/>
    <s v="millerrobert@hall.org"/>
    <s v="001-763-888-6451x3428"/>
    <x v="101"/>
    <s v="Lake Mark"/>
    <s v="P8025"/>
    <x v="5"/>
    <x v="1"/>
    <s v="Earbuds"/>
    <n v="4"/>
    <n v="885.33"/>
    <n v="0.28999999999999998"/>
    <n v="33"/>
    <x v="361"/>
    <x v="9"/>
    <s v="COD"/>
    <x v="1"/>
    <n v="4"/>
    <s v="No"/>
    <s v="Bangalore"/>
    <x v="729"/>
  </r>
  <r>
    <s v="POST00734"/>
    <s v="SHIP798318"/>
    <x v="731"/>
    <x v="1"/>
    <x v="16"/>
    <s v="christopher10@hotmail.com"/>
    <s v="607.506.5836x57786"/>
    <x v="2"/>
    <s v="Johnfurt"/>
    <s v="P6003"/>
    <x v="2"/>
    <x v="4"/>
    <s v="DSLR"/>
    <n v="4"/>
    <n v="988.65"/>
    <n v="0.47"/>
    <n v="34.4"/>
    <x v="359"/>
    <x v="459"/>
    <s v="Credit Card"/>
    <x v="1"/>
    <n v="3"/>
    <s v="Yes"/>
    <s v="Kolkata"/>
    <x v="730"/>
  </r>
  <r>
    <s v="POST00735"/>
    <s v="SHIP639048"/>
    <x v="732"/>
    <x v="1"/>
    <x v="10"/>
    <s v="jennifer38@howard.com"/>
    <s v="+1-125-837-8341x171"/>
    <x v="45"/>
    <s v="Juliehaven"/>
    <s v="P1986"/>
    <x v="4"/>
    <x v="3"/>
    <s v="DSLR"/>
    <n v="1"/>
    <n v="59.47"/>
    <n v="0.38"/>
    <n v="6.27"/>
    <x v="63"/>
    <x v="246"/>
    <s v="Net Banking"/>
    <x v="1"/>
    <n v="1"/>
    <s v="No"/>
    <s v="Delhi"/>
    <x v="731"/>
  </r>
  <r>
    <s v="POST00736"/>
    <s v="SHIP163571"/>
    <x v="733"/>
    <x v="1"/>
    <x v="26"/>
    <s v="william74@gmail.com"/>
    <s v="106-756-1590x78293"/>
    <x v="12"/>
    <s v="South Jacob"/>
    <s v="P2625"/>
    <x v="0"/>
    <x v="4"/>
    <s v="Earbuds"/>
    <n v="1"/>
    <n v="558.57000000000005"/>
    <n v="0.22"/>
    <n v="8.99"/>
    <x v="192"/>
    <x v="388"/>
    <s v="Credit Card"/>
    <x v="3"/>
    <n v="5"/>
    <s v="No"/>
    <s v="Bangalore"/>
    <x v="732"/>
  </r>
  <r>
    <s v="POST00737"/>
    <s v="SHIP368566"/>
    <x v="734"/>
    <x v="0"/>
    <x v="12"/>
    <s v="gpineda@hotmail.com"/>
    <n v="-1795"/>
    <x v="117"/>
    <s v="Anthonyville"/>
    <s v="P4404"/>
    <x v="2"/>
    <x v="4"/>
    <s v="Earbuds"/>
    <n v="1"/>
    <n v="268.69"/>
    <n v="0.24"/>
    <n v="37.630000000000003"/>
    <x v="321"/>
    <x v="204"/>
    <s v="Debit Card"/>
    <x v="3"/>
    <n v="1"/>
    <s v="No"/>
    <s v="Kolkata"/>
    <x v="733"/>
  </r>
  <r>
    <s v="POST00738"/>
    <s v="SHIP340554"/>
    <x v="735"/>
    <x v="1"/>
    <x v="17"/>
    <s v="emcconnell@hotmail.com"/>
    <n v="1881104066"/>
    <x v="225"/>
    <s v="New Lee"/>
    <s v="P4457"/>
    <x v="0"/>
    <x v="2"/>
    <s v="Smart TV"/>
    <n v="3"/>
    <n v="834.06"/>
    <n v="0.32"/>
    <n v="39.33"/>
    <x v="171"/>
    <x v="185"/>
    <s v="Net Banking"/>
    <x v="2"/>
    <n v="4"/>
    <s v="No"/>
    <s v="Kolkata"/>
    <x v="734"/>
  </r>
  <r>
    <s v="POST00739"/>
    <s v="SHIP227683"/>
    <x v="736"/>
    <x v="1"/>
    <x v="0"/>
    <s v="lmoore@hotmail.com"/>
    <n v="8046651358"/>
    <x v="62"/>
    <s v="Summerburgh"/>
    <s v="P5335"/>
    <x v="6"/>
    <x v="1"/>
    <s v="Smart TV"/>
    <n v="1"/>
    <n v="352.61"/>
    <n v="0.1"/>
    <n v="29.4"/>
    <x v="359"/>
    <x v="460"/>
    <s v="COD"/>
    <x v="1"/>
    <n v="1"/>
    <s v="No"/>
    <s v="Delhi"/>
    <x v="735"/>
  </r>
  <r>
    <s v="POST00740"/>
    <s v="SHIP490368"/>
    <x v="737"/>
    <x v="1"/>
    <x v="43"/>
    <s v="jperez@brown.info"/>
    <s v="001-500-322-0930x61280"/>
    <x v="3"/>
    <s v="Pattersonbury"/>
    <s v="P2330"/>
    <x v="7"/>
    <x v="2"/>
    <s v="Backpack"/>
    <n v="3"/>
    <n v="717.48"/>
    <n v="0.04"/>
    <n v="31.56"/>
    <x v="259"/>
    <x v="461"/>
    <s v="Debit Card"/>
    <x v="3"/>
    <n v="2"/>
    <s v="No"/>
    <s v="Bangalore"/>
    <x v="736"/>
  </r>
  <r>
    <s v="POST00741"/>
    <s v="SHIP799231"/>
    <x v="738"/>
    <x v="1"/>
    <x v="0"/>
    <s v="debbiemoore@yahoo.com"/>
    <s v="001-097-589-0699"/>
    <x v="224"/>
    <s v="North Lisa"/>
    <s v="P3573"/>
    <x v="5"/>
    <x v="3"/>
    <s v="DSLR"/>
    <n v="1"/>
    <n v="544.13"/>
    <n v="0.16"/>
    <n v="32.65"/>
    <x v="90"/>
    <x v="378"/>
    <s v="PayPal"/>
    <x v="3"/>
    <n v="5"/>
    <s v="No"/>
    <s v="Bangalore"/>
    <x v="737"/>
  </r>
  <r>
    <s v="POST00742"/>
    <s v="SHIP396572"/>
    <x v="739"/>
    <x v="1"/>
    <x v="38"/>
    <s v="alan78@hotmail.com"/>
    <n v="2309771014"/>
    <x v="148"/>
    <s v="North Joseph"/>
    <s v="P4929"/>
    <x v="6"/>
    <x v="5"/>
    <s v="Smart TV"/>
    <n v="1"/>
    <n v="546.11"/>
    <n v="0.39"/>
    <n v="9.7200000000000006"/>
    <x v="460"/>
    <x v="121"/>
    <s v="Debit Card"/>
    <x v="1"/>
    <n v="5"/>
    <s v="No"/>
    <s v="Kolkata"/>
    <x v="738"/>
  </r>
  <r>
    <s v="POST00743"/>
    <s v="SHIP175119"/>
    <x v="740"/>
    <x v="1"/>
    <x v="36"/>
    <s v="brownshelly@ellis-guzman.net"/>
    <s v="936-385-5674"/>
    <x v="151"/>
    <s v="Rodneyfurt"/>
    <s v="P3847"/>
    <x v="5"/>
    <x v="2"/>
    <s v="Backpack"/>
    <n v="2"/>
    <n v="859.42"/>
    <n v="0.13"/>
    <n v="35.06"/>
    <x v="461"/>
    <x v="462"/>
    <s v="Net Banking"/>
    <x v="0"/>
    <n v="4"/>
    <s v="No"/>
    <s v="Chennai"/>
    <x v="739"/>
  </r>
  <r>
    <s v="POST00744"/>
    <s v="SHIP157067"/>
    <x v="741"/>
    <x v="1"/>
    <x v="44"/>
    <s v="audrey35@mullen.biz"/>
    <s v="260.889.6394x2765"/>
    <x v="24"/>
    <s v="West Cristianbury"/>
    <s v="P2229"/>
    <x v="2"/>
    <x v="4"/>
    <s v="Running Shoes"/>
    <n v="2"/>
    <n v="475.7"/>
    <n v="7.0000000000000007E-2"/>
    <n v="26.53"/>
    <x v="462"/>
    <x v="237"/>
    <s v="Net Banking"/>
    <x v="1"/>
    <n v="5"/>
    <s v="No"/>
    <s v="Delhi"/>
    <x v="740"/>
  </r>
  <r>
    <s v="POST00745"/>
    <s v="SHIP705944"/>
    <x v="742"/>
    <x v="1"/>
    <x v="5"/>
    <s v="scottgreen@walsh.info"/>
    <s v="990.393.9914"/>
    <x v="25"/>
    <s v="New Deborah"/>
    <s v="P3564"/>
    <x v="6"/>
    <x v="4"/>
    <s v="Backpack"/>
    <n v="2"/>
    <n v="847.14"/>
    <n v="0.11"/>
    <n v="32.11"/>
    <x v="291"/>
    <x v="17"/>
    <s v="Credit Card"/>
    <x v="2"/>
    <n v="3"/>
    <s v="No"/>
    <s v="Delhi"/>
    <x v="741"/>
  </r>
  <r>
    <s v="POST00746"/>
    <s v="SHIP907137"/>
    <x v="743"/>
    <x v="0"/>
    <x v="48"/>
    <s v="anthonyphillips@hotmail.com"/>
    <n v="1195796406"/>
    <x v="180"/>
    <s v="South Chadmouth"/>
    <s v="P1043"/>
    <x v="5"/>
    <x v="1"/>
    <s v="Smart TV"/>
    <n v="2"/>
    <n v="369.79"/>
    <n v="0.34"/>
    <n v="30.34"/>
    <x v="249"/>
    <x v="97"/>
    <s v="Net Banking"/>
    <x v="1"/>
    <n v="4"/>
    <s v="No"/>
    <s v="Mumbai"/>
    <x v="742"/>
  </r>
  <r>
    <s v="POST00747"/>
    <s v="SHIP100505"/>
    <x v="744"/>
    <x v="0"/>
    <x v="17"/>
    <s v="staceymarquez@bowers.org"/>
    <s v="926.308.5238"/>
    <x v="121"/>
    <s v="Port Cindyshire"/>
    <s v="P7693"/>
    <x v="1"/>
    <x v="1"/>
    <s v="Backpack"/>
    <n v="1"/>
    <n v="183.04"/>
    <n v="0.31"/>
    <n v="39.340000000000003"/>
    <x v="463"/>
    <x v="463"/>
    <s v="PayPal"/>
    <x v="0"/>
    <n v="2"/>
    <s v="No"/>
    <s v="Bangalore"/>
    <x v="743"/>
  </r>
  <r>
    <s v="POST00748"/>
    <s v="SHIP599885"/>
    <x v="745"/>
    <x v="1"/>
    <x v="49"/>
    <s v="davidedwards@hotmail.com"/>
    <s v="899-266-0138x60613"/>
    <x v="193"/>
    <s v="New Caitlyn"/>
    <s v="P8381"/>
    <x v="0"/>
    <x v="3"/>
    <s v="Running Shoes"/>
    <n v="1"/>
    <n v="460.92"/>
    <n v="0.34"/>
    <n v="19.34"/>
    <x v="262"/>
    <x v="152"/>
    <s v="PayPal"/>
    <x v="0"/>
    <n v="5"/>
    <s v="No"/>
    <s v="Bangalore"/>
    <x v="744"/>
  </r>
  <r>
    <s v="POST00749"/>
    <s v="SHIP811251"/>
    <x v="746"/>
    <x v="0"/>
    <x v="6"/>
    <s v="christiancruz@gmail.com"/>
    <s v="+1-076-743-4186x630"/>
    <x v="128"/>
    <s v="Lake Brad"/>
    <s v="P8699"/>
    <x v="5"/>
    <x v="1"/>
    <s v="Smart TV"/>
    <n v="3"/>
    <n v="503.37"/>
    <n v="0.16"/>
    <n v="21.81"/>
    <x v="304"/>
    <x v="296"/>
    <s v="Net Banking"/>
    <x v="1"/>
    <n v="5"/>
    <s v="No"/>
    <s v="Mumbai"/>
    <x v="745"/>
  </r>
  <r>
    <s v="POST00750"/>
    <s v="SHIP962270"/>
    <x v="747"/>
    <x v="0"/>
    <x v="17"/>
    <s v="ashley21@reese.info"/>
    <s v="168-558-2135"/>
    <x v="201"/>
    <s v="Port Elizabethmouth"/>
    <s v="P5771"/>
    <x v="1"/>
    <x v="0"/>
    <s v="Backpack"/>
    <n v="1"/>
    <n v="483.6"/>
    <n v="0.45"/>
    <n v="22.62"/>
    <x v="138"/>
    <x v="463"/>
    <s v="COD"/>
    <x v="3"/>
    <n v="4"/>
    <s v="No"/>
    <s v="Kolkata"/>
    <x v="746"/>
  </r>
  <r>
    <s v="POST00751"/>
    <s v="SHIP140291"/>
    <x v="748"/>
    <x v="0"/>
    <x v="11"/>
    <s v="sellersemily@peck.biz"/>
    <s v="001-403-356-5540x39705"/>
    <x v="67"/>
    <s v="Lukeview"/>
    <s v="P1534"/>
    <x v="6"/>
    <x v="2"/>
    <s v="Smart TV"/>
    <n v="3"/>
    <n v="810.25"/>
    <n v="0.23"/>
    <n v="39.31"/>
    <x v="409"/>
    <x v="73"/>
    <s v="Net Banking"/>
    <x v="0"/>
    <n v="5"/>
    <s v="No"/>
    <s v="Kolkata"/>
    <x v="747"/>
  </r>
  <r>
    <s v="POST00752"/>
    <s v="SHIP821822"/>
    <x v="749"/>
    <x v="1"/>
    <x v="17"/>
    <s v="christopherrichardson@hotmail.com"/>
    <s v="001-074-100-2025x9469"/>
    <x v="101"/>
    <s v="New Brandontown"/>
    <s v="P4792"/>
    <x v="6"/>
    <x v="4"/>
    <s v="Earbuds"/>
    <n v="4"/>
    <n v="569.03"/>
    <n v="0.26"/>
    <n v="24.4"/>
    <x v="419"/>
    <x v="414"/>
    <s v="COD"/>
    <x v="2"/>
    <n v="5"/>
    <s v="No"/>
    <s v="Delhi"/>
    <x v="748"/>
  </r>
  <r>
    <s v="POST00753"/>
    <s v="SHIP478133"/>
    <x v="750"/>
    <x v="1"/>
    <x v="42"/>
    <s v="carl64@cisneros.com"/>
    <s v="(332)038-2056x8649"/>
    <x v="52"/>
    <s v="Toddmouth"/>
    <s v="P5720"/>
    <x v="2"/>
    <x v="0"/>
    <s v="Earbuds"/>
    <n v="4"/>
    <n v="889.56"/>
    <n v="0.47"/>
    <n v="12.97"/>
    <x v="260"/>
    <x v="217"/>
    <s v="Net Banking"/>
    <x v="3"/>
    <n v="2"/>
    <s v="No"/>
    <s v="Kolkata"/>
    <x v="749"/>
  </r>
  <r>
    <s v="POST00754"/>
    <s v="SHIP228205"/>
    <x v="751"/>
    <x v="0"/>
    <x v="41"/>
    <s v="ezimmerman@yahoo.com"/>
    <s v="+1-349-345-1064x568"/>
    <x v="154"/>
    <s v="Lake James"/>
    <s v="P5632"/>
    <x v="7"/>
    <x v="3"/>
    <s v="Backpack"/>
    <n v="1"/>
    <n v="519.04"/>
    <n v="0.49"/>
    <n v="49.24"/>
    <x v="1"/>
    <x v="464"/>
    <s v="Debit Card"/>
    <x v="2"/>
    <n v="2"/>
    <s v="No"/>
    <s v="Chennai"/>
    <x v="750"/>
  </r>
  <r>
    <s v="POST00755"/>
    <s v="SHIP225020"/>
    <x v="752"/>
    <x v="1"/>
    <x v="8"/>
    <s v="kayla68@gmail.com"/>
    <s v="001-608-462-9550x6280"/>
    <x v="5"/>
    <s v="South Aaronmouth"/>
    <s v="P8438"/>
    <x v="0"/>
    <x v="4"/>
    <s v="Smartphone"/>
    <n v="4"/>
    <n v="232.47"/>
    <n v="0.33"/>
    <n v="27.2"/>
    <x v="140"/>
    <x v="109"/>
    <s v="Net Banking"/>
    <x v="2"/>
    <n v="4"/>
    <s v="No"/>
    <s v="Chennai"/>
    <x v="751"/>
  </r>
  <r>
    <s v="POST00756"/>
    <s v="SHIP377461"/>
    <x v="753"/>
    <x v="0"/>
    <x v="37"/>
    <s v="vross@solis.com"/>
    <s v="001-608-955-7438x2009"/>
    <x v="92"/>
    <s v="Ramseymouth"/>
    <s v="P2166"/>
    <x v="5"/>
    <x v="0"/>
    <s v="Smart TV"/>
    <n v="1"/>
    <n v="138.19999999999999"/>
    <n v="0.47"/>
    <n v="9.92"/>
    <x v="91"/>
    <x v="465"/>
    <s v="Debit Card"/>
    <x v="2"/>
    <n v="5"/>
    <s v="No"/>
    <s v="Chennai"/>
    <x v="752"/>
  </r>
  <r>
    <s v="POST00757"/>
    <s v="SHIP332623"/>
    <x v="754"/>
    <x v="1"/>
    <x v="34"/>
    <s v="rmadden@adams.com"/>
    <s v="(973)998-3376x24460"/>
    <x v="78"/>
    <s v="New Lanceton"/>
    <s v="P4824"/>
    <x v="6"/>
    <x v="0"/>
    <s v="Smart TV"/>
    <n v="3"/>
    <n v="869.68"/>
    <n v="0.27"/>
    <n v="35.159999999999997"/>
    <x v="157"/>
    <x v="337"/>
    <s v="COD"/>
    <x v="2"/>
    <n v="1"/>
    <s v="Yes"/>
    <s v="Mumbai"/>
    <x v="753"/>
  </r>
  <r>
    <s v="POST00758"/>
    <s v="SHIP889229"/>
    <x v="755"/>
    <x v="0"/>
    <x v="43"/>
    <s v="vanessa35@yahoo.com"/>
    <s v="(924)871-1020x009"/>
    <x v="41"/>
    <s v="New Karaland"/>
    <s v="P5334"/>
    <x v="5"/>
    <x v="4"/>
    <s v="Earbuds"/>
    <n v="2"/>
    <n v="65.61"/>
    <n v="0.15"/>
    <n v="38.26"/>
    <x v="286"/>
    <x v="43"/>
    <s v="Net Banking"/>
    <x v="0"/>
    <n v="4"/>
    <s v="No"/>
    <s v="Chennai"/>
    <x v="754"/>
  </r>
  <r>
    <s v="POST00759"/>
    <s v="SHIP858851"/>
    <x v="756"/>
    <x v="1"/>
    <x v="2"/>
    <s v="carol86@gmail.com"/>
    <s v="106-143-8116"/>
    <x v="155"/>
    <s v="Frenchshire"/>
    <s v="P4241"/>
    <x v="3"/>
    <x v="2"/>
    <s v="Earbuds"/>
    <n v="4"/>
    <n v="126.43"/>
    <n v="0.16"/>
    <n v="27.51"/>
    <x v="64"/>
    <x v="315"/>
    <s v="COD"/>
    <x v="3"/>
    <n v="2"/>
    <s v="No"/>
    <s v="Mumbai"/>
    <x v="755"/>
  </r>
  <r>
    <s v="POST00760"/>
    <s v="SHIP650045"/>
    <x v="757"/>
    <x v="1"/>
    <x v="47"/>
    <s v="linda70@garcia.com"/>
    <s v="654-559-3596x319"/>
    <x v="94"/>
    <s v="Perrybury"/>
    <s v="P7965"/>
    <x v="7"/>
    <x v="2"/>
    <s v="Smart TV"/>
    <n v="1"/>
    <n v="73.02"/>
    <n v="0.28000000000000003"/>
    <n v="34.090000000000003"/>
    <x v="349"/>
    <x v="300"/>
    <s v="PayPal"/>
    <x v="1"/>
    <n v="1"/>
    <s v="No"/>
    <s v="Delhi"/>
    <x v="756"/>
  </r>
  <r>
    <s v="POST00761"/>
    <s v="SHIP383390"/>
    <x v="758"/>
    <x v="0"/>
    <x v="33"/>
    <s v="ryanmatthew@brooks.info"/>
    <s v="583.630.4578"/>
    <x v="212"/>
    <s v="West Wesleyland"/>
    <s v="P2880"/>
    <x v="0"/>
    <x v="5"/>
    <s v="Smart TV"/>
    <n v="2"/>
    <n v="429.5"/>
    <n v="0.3"/>
    <n v="12.77"/>
    <x v="389"/>
    <x v="413"/>
    <s v="Credit Card"/>
    <x v="0"/>
    <n v="5"/>
    <s v="No"/>
    <s v="Delhi"/>
    <x v="757"/>
  </r>
  <r>
    <s v="POST00762"/>
    <s v="SHIP224203"/>
    <x v="759"/>
    <x v="0"/>
    <x v="25"/>
    <s v="wliu@fletcher-schultz.com"/>
    <n v="2843163923"/>
    <x v="5"/>
    <s v="Davidberg"/>
    <s v="P9922"/>
    <x v="0"/>
    <x v="0"/>
    <s v="Earbuds"/>
    <n v="3"/>
    <n v="537.29"/>
    <n v="0.22"/>
    <n v="21.56"/>
    <x v="464"/>
    <x v="370"/>
    <s v="COD"/>
    <x v="3"/>
    <n v="4"/>
    <s v="No"/>
    <s v="Chennai"/>
    <x v="758"/>
  </r>
  <r>
    <s v="POST00763"/>
    <s v="SHIP342909"/>
    <x v="760"/>
    <x v="0"/>
    <x v="26"/>
    <s v="afoster@anthony.biz"/>
    <s v="(539)155-8527"/>
    <x v="79"/>
    <s v="Samuelland"/>
    <s v="P4683"/>
    <x v="1"/>
    <x v="2"/>
    <s v="Backpack"/>
    <n v="1"/>
    <n v="29.68"/>
    <n v="0.44"/>
    <n v="12.28"/>
    <x v="152"/>
    <x v="466"/>
    <s v="Debit Card"/>
    <x v="1"/>
    <n v="4"/>
    <s v="No"/>
    <s v="Mumbai"/>
    <x v="759"/>
  </r>
  <r>
    <s v="POST00764"/>
    <s v="SHIP905632"/>
    <x v="761"/>
    <x v="0"/>
    <x v="2"/>
    <s v="kimberly70@franklin.com"/>
    <s v="069-428-5396"/>
    <x v="32"/>
    <s v="Adamstad"/>
    <s v="P3441"/>
    <x v="3"/>
    <x v="0"/>
    <s v="DSLR"/>
    <n v="4"/>
    <n v="520.42999999999995"/>
    <n v="0.21"/>
    <n v="22.43"/>
    <x v="320"/>
    <x v="303"/>
    <s v="Credit Card"/>
    <x v="1"/>
    <n v="2"/>
    <s v="No"/>
    <s v="Chennai"/>
    <x v="760"/>
  </r>
  <r>
    <s v="POST00765"/>
    <s v="SHIP935533"/>
    <x v="762"/>
    <x v="1"/>
    <x v="28"/>
    <s v="justin96@smith-maldonado.org"/>
    <s v="581.473.5759"/>
    <x v="177"/>
    <s v="East Kim"/>
    <s v="P5352"/>
    <x v="0"/>
    <x v="0"/>
    <s v="Backpack"/>
    <n v="3"/>
    <n v="399.82"/>
    <n v="0.14000000000000001"/>
    <n v="30.33"/>
    <x v="454"/>
    <x v="34"/>
    <s v="Net Banking"/>
    <x v="0"/>
    <n v="3"/>
    <s v="No"/>
    <s v="Kolkata"/>
    <x v="761"/>
  </r>
  <r>
    <s v="POST00766"/>
    <s v="SHIP843685"/>
    <x v="763"/>
    <x v="1"/>
    <x v="36"/>
    <s v="ryananderson@roth-barker.com"/>
    <s v="031-467-0139x6506"/>
    <x v="107"/>
    <s v="New Shellyberg"/>
    <s v="P3330"/>
    <x v="3"/>
    <x v="3"/>
    <s v="Running Shoes"/>
    <n v="1"/>
    <n v="775.91"/>
    <n v="0"/>
    <n v="24.91"/>
    <x v="465"/>
    <x v="118"/>
    <s v="Debit Card"/>
    <x v="3"/>
    <n v="3"/>
    <s v="No"/>
    <s v="Mumbai"/>
    <x v="762"/>
  </r>
  <r>
    <s v="POST00767"/>
    <s v="SHIP515239"/>
    <x v="764"/>
    <x v="0"/>
    <x v="22"/>
    <s v="kmartin@erickson.com"/>
    <n v="-2474"/>
    <x v="230"/>
    <s v="Andrewchester"/>
    <s v="P2169"/>
    <x v="5"/>
    <x v="3"/>
    <s v="Smartphone"/>
    <n v="4"/>
    <n v="831.66"/>
    <n v="0.49"/>
    <n v="31.69"/>
    <x v="11"/>
    <x v="114"/>
    <s v="Credit Card"/>
    <x v="2"/>
    <n v="3"/>
    <s v="Yes"/>
    <s v="Mumbai"/>
    <x v="763"/>
  </r>
  <r>
    <s v="POST00768"/>
    <s v="SHIP858860"/>
    <x v="765"/>
    <x v="0"/>
    <x v="18"/>
    <s v="sandovalwhitney@gmail.com"/>
    <s v="991-849-1547x2790"/>
    <x v="208"/>
    <s v="South Marc"/>
    <s v="P1977"/>
    <x v="4"/>
    <x v="4"/>
    <s v="Backpack"/>
    <n v="3"/>
    <n v="688.12"/>
    <n v="0.41"/>
    <n v="27.58"/>
    <x v="265"/>
    <x v="82"/>
    <s v="Credit Card"/>
    <x v="2"/>
    <n v="4"/>
    <s v="Yes"/>
    <s v="Mumbai"/>
    <x v="764"/>
  </r>
  <r>
    <s v="POST00769"/>
    <s v="SHIP103120"/>
    <x v="766"/>
    <x v="1"/>
    <x v="24"/>
    <s v="gomezmichael@gmail.com"/>
    <n v="-5756"/>
    <x v="231"/>
    <s v="New Stephanieport"/>
    <s v="P3718"/>
    <x v="3"/>
    <x v="0"/>
    <s v="Backpack"/>
    <n v="3"/>
    <n v="478.76"/>
    <n v="0.31"/>
    <n v="19.3"/>
    <x v="187"/>
    <x v="372"/>
    <s v="COD"/>
    <x v="1"/>
    <n v="2"/>
    <s v="No"/>
    <s v="Mumbai"/>
    <x v="765"/>
  </r>
  <r>
    <s v="POST00770"/>
    <s v="SHIP799316"/>
    <x v="767"/>
    <x v="1"/>
    <x v="34"/>
    <s v="donald90@solis-smith.com"/>
    <s v="838.106.2792x460"/>
    <x v="195"/>
    <s v="New Melissastad"/>
    <s v="P6039"/>
    <x v="2"/>
    <x v="3"/>
    <s v="Smart TV"/>
    <n v="2"/>
    <n v="223.99"/>
    <n v="0.42"/>
    <n v="11.45"/>
    <x v="120"/>
    <x v="467"/>
    <s v="Net Banking"/>
    <x v="0"/>
    <n v="2"/>
    <s v="No"/>
    <s v="Kolkata"/>
    <x v="766"/>
  </r>
  <r>
    <s v="POST00771"/>
    <s v="SHIP511540"/>
    <x v="768"/>
    <x v="1"/>
    <x v="7"/>
    <s v="kellygreene@gmail.com"/>
    <s v="449.269.1025x58403"/>
    <x v="232"/>
    <s v="South Jessicaland"/>
    <s v="P5728"/>
    <x v="1"/>
    <x v="4"/>
    <s v="Running Shoes"/>
    <n v="2"/>
    <n v="848.64"/>
    <n v="0.41"/>
    <n v="16.37"/>
    <x v="73"/>
    <x v="468"/>
    <s v="Net Banking"/>
    <x v="0"/>
    <n v="3"/>
    <s v="No"/>
    <s v="Chennai"/>
    <x v="767"/>
  </r>
  <r>
    <s v="POST00772"/>
    <s v="SHIP654302"/>
    <x v="769"/>
    <x v="1"/>
    <x v="7"/>
    <s v="jacobschneider@joseph.net"/>
    <s v="(711)476-7995"/>
    <x v="171"/>
    <s v="North Raymond"/>
    <s v="P8195"/>
    <x v="3"/>
    <x v="2"/>
    <s v="Smart TV"/>
    <n v="2"/>
    <n v="348.25"/>
    <n v="0.47"/>
    <n v="14.03"/>
    <x v="466"/>
    <x v="415"/>
    <s v="Net Banking"/>
    <x v="2"/>
    <n v="1"/>
    <s v="No"/>
    <s v="Delhi"/>
    <x v="768"/>
  </r>
  <r>
    <s v="POST00773"/>
    <s v="SHIP821429"/>
    <x v="770"/>
    <x v="0"/>
    <x v="4"/>
    <s v="amywilson@allen-thompson.com"/>
    <s v="123.117.7283"/>
    <x v="66"/>
    <s v="Aaronville"/>
    <s v="P3037"/>
    <x v="5"/>
    <x v="0"/>
    <s v="Earbuds"/>
    <n v="1"/>
    <n v="362.73"/>
    <n v="0.19"/>
    <n v="36.83"/>
    <x v="402"/>
    <x v="469"/>
    <s v="COD"/>
    <x v="0"/>
    <n v="3"/>
    <s v="No"/>
    <s v="Bangalore"/>
    <x v="769"/>
  </r>
  <r>
    <s v="POST00774"/>
    <s v="SHIP337219"/>
    <x v="771"/>
    <x v="0"/>
    <x v="50"/>
    <s v="samanthaholder@morris.com"/>
    <s v="204.356.4087"/>
    <x v="21"/>
    <s v="North Elizabeth"/>
    <s v="P8679"/>
    <x v="0"/>
    <x v="3"/>
    <s v="Smart TV"/>
    <n v="3"/>
    <n v="916.85"/>
    <n v="0.28000000000000003"/>
    <n v="41.9"/>
    <x v="467"/>
    <x v="279"/>
    <s v="COD"/>
    <x v="0"/>
    <n v="4"/>
    <s v="No"/>
    <s v="Bangalore"/>
    <x v="770"/>
  </r>
  <r>
    <s v="POST00775"/>
    <s v="SHIP584629"/>
    <x v="772"/>
    <x v="1"/>
    <x v="35"/>
    <s v="jamesharris@gmail.com"/>
    <n v="10739185"/>
    <x v="65"/>
    <s v="Charlesville"/>
    <s v="P5982"/>
    <x v="2"/>
    <x v="2"/>
    <s v="DSLR"/>
    <n v="2"/>
    <n v="975.84"/>
    <n v="0.05"/>
    <n v="37.42"/>
    <x v="304"/>
    <x v="470"/>
    <s v="Net Banking"/>
    <x v="3"/>
    <n v="1"/>
    <s v="No"/>
    <s v="Mumbai"/>
    <x v="771"/>
  </r>
  <r>
    <s v="POST00776"/>
    <s v="SHIP847524"/>
    <x v="773"/>
    <x v="1"/>
    <x v="38"/>
    <s v="nelsondawn@donovan.com"/>
    <s v="+1-087-605-1676x756"/>
    <x v="142"/>
    <s v="Bellland"/>
    <s v="P7594"/>
    <x v="3"/>
    <x v="0"/>
    <s v="Smartphone"/>
    <n v="4"/>
    <n v="899.15"/>
    <n v="0.48"/>
    <n v="33.97"/>
    <x v="464"/>
    <x v="217"/>
    <s v="Credit Card"/>
    <x v="3"/>
    <n v="2"/>
    <s v="No"/>
    <s v="Mumbai"/>
    <x v="772"/>
  </r>
  <r>
    <s v="POST00777"/>
    <s v="SHIP179202"/>
    <x v="774"/>
    <x v="0"/>
    <x v="37"/>
    <s v="tamara11@pitts.info"/>
    <n v="219724774"/>
    <x v="127"/>
    <s v="New Zachary"/>
    <s v="P5460"/>
    <x v="7"/>
    <x v="4"/>
    <s v="DSLR"/>
    <n v="1"/>
    <n v="998.25"/>
    <n v="0.49"/>
    <n v="18.850000000000001"/>
    <x v="468"/>
    <x v="11"/>
    <s v="Net Banking"/>
    <x v="1"/>
    <n v="5"/>
    <s v="No"/>
    <s v="Delhi"/>
    <x v="773"/>
  </r>
  <r>
    <s v="POST00778"/>
    <s v="SHIP398651"/>
    <x v="775"/>
    <x v="0"/>
    <x v="21"/>
    <s v="nicholas52@hess.com"/>
    <s v="+1-199-598-0582x04492"/>
    <x v="97"/>
    <s v="Benjaminhaven"/>
    <s v="P9199"/>
    <x v="7"/>
    <x v="0"/>
    <s v="Smart TV"/>
    <n v="2"/>
    <n v="870.22"/>
    <n v="0.39"/>
    <n v="36.99"/>
    <x v="469"/>
    <x v="471"/>
    <s v="COD"/>
    <x v="3"/>
    <n v="1"/>
    <s v="No"/>
    <s v="Bangalore"/>
    <x v="774"/>
  </r>
  <r>
    <s v="POST00779"/>
    <s v="SHIP102273"/>
    <x v="776"/>
    <x v="1"/>
    <x v="47"/>
    <s v="nmcintyre@hotmail.com"/>
    <n v="-2691"/>
    <x v="7"/>
    <s v="Karenbury"/>
    <s v="P9847"/>
    <x v="1"/>
    <x v="3"/>
    <s v="Smartphone"/>
    <n v="1"/>
    <n v="707.31"/>
    <n v="0.23"/>
    <n v="32.229999999999997"/>
    <x v="242"/>
    <x v="472"/>
    <s v="Net Banking"/>
    <x v="0"/>
    <n v="2"/>
    <s v="No"/>
    <s v="Mumbai"/>
    <x v="775"/>
  </r>
  <r>
    <s v="POST00780"/>
    <s v="SHIP560675"/>
    <x v="777"/>
    <x v="0"/>
    <x v="24"/>
    <s v="susanchambers@yahoo.com"/>
    <s v="614.757.9948"/>
    <x v="126"/>
    <s v="West Michael"/>
    <s v="P9090"/>
    <x v="7"/>
    <x v="2"/>
    <s v="Backpack"/>
    <n v="3"/>
    <n v="300.88"/>
    <n v="0.25"/>
    <n v="7.11"/>
    <x v="470"/>
    <x v="19"/>
    <s v="COD"/>
    <x v="2"/>
    <n v="1"/>
    <s v="No"/>
    <s v="Kolkata"/>
    <x v="776"/>
  </r>
  <r>
    <s v="POST00781"/>
    <s v="SHIP419651"/>
    <x v="400"/>
    <x v="0"/>
    <x v="18"/>
    <s v="robertmatthews@yahoo.com"/>
    <s v="+1-636-141-2574x605"/>
    <x v="143"/>
    <s v="Port Brucemouth"/>
    <s v="P8172"/>
    <x v="1"/>
    <x v="0"/>
    <s v="Running Shoes"/>
    <n v="4"/>
    <n v="953.43"/>
    <n v="0.22"/>
    <n v="45.84"/>
    <x v="471"/>
    <x v="473"/>
    <s v="Net Banking"/>
    <x v="2"/>
    <n v="3"/>
    <s v="No"/>
    <s v="Bangalore"/>
    <x v="777"/>
  </r>
  <r>
    <s v="POST00782"/>
    <s v="SHIP156505"/>
    <x v="778"/>
    <x v="1"/>
    <x v="50"/>
    <s v="andersonbrittany@hotmail.com"/>
    <s v="(836)325-3218"/>
    <x v="135"/>
    <s v="East Daniel"/>
    <s v="P2317"/>
    <x v="5"/>
    <x v="0"/>
    <s v="DSLR"/>
    <n v="3"/>
    <n v="877.86"/>
    <n v="0.15"/>
    <n v="8.6"/>
    <x v="472"/>
    <x v="215"/>
    <s v="Credit Card"/>
    <x v="2"/>
    <n v="1"/>
    <s v="No"/>
    <s v="Kolkata"/>
    <x v="778"/>
  </r>
  <r>
    <s v="POST00783"/>
    <s v="SHIP803638"/>
    <x v="779"/>
    <x v="0"/>
    <x v="43"/>
    <s v="jacksonrobert@evans.org"/>
    <s v="693.205.9772x50646"/>
    <x v="123"/>
    <s v="Cortezmouth"/>
    <s v="P1653"/>
    <x v="2"/>
    <x v="4"/>
    <s v="Running Shoes"/>
    <n v="4"/>
    <n v="248.34"/>
    <n v="0.26"/>
    <n v="27.62"/>
    <x v="473"/>
    <x v="201"/>
    <s v="Credit Card"/>
    <x v="1"/>
    <n v="1"/>
    <s v="No"/>
    <s v="Delhi"/>
    <x v="779"/>
  </r>
  <r>
    <s v="POST00784"/>
    <s v="SHIP168954"/>
    <x v="780"/>
    <x v="1"/>
    <x v="25"/>
    <s v="coxrichard@yahoo.com"/>
    <s v="001-478-923-9092"/>
    <x v="164"/>
    <s v="Muellerhaven"/>
    <s v="P8078"/>
    <x v="2"/>
    <x v="5"/>
    <s v="Smart TV"/>
    <n v="3"/>
    <n v="494.27"/>
    <n v="0.03"/>
    <n v="28.09"/>
    <x v="226"/>
    <x v="453"/>
    <s v="COD"/>
    <x v="2"/>
    <n v="1"/>
    <s v="No"/>
    <s v="Delhi"/>
    <x v="780"/>
  </r>
  <r>
    <s v="POST00785"/>
    <s v="SHIP602728"/>
    <x v="781"/>
    <x v="1"/>
    <x v="33"/>
    <s v="markvalencia@gmail.com"/>
    <s v="001-271-128-0229"/>
    <x v="193"/>
    <s v="Cruzmouth"/>
    <s v="P6280"/>
    <x v="7"/>
    <x v="0"/>
    <s v="Smartphone"/>
    <n v="1"/>
    <n v="79.36"/>
    <n v="0.5"/>
    <n v="42.67"/>
    <x v="474"/>
    <x v="38"/>
    <s v="COD"/>
    <x v="3"/>
    <n v="4"/>
    <s v="No"/>
    <s v="Bangalore"/>
    <x v="781"/>
  </r>
  <r>
    <s v="POST00786"/>
    <s v="SHIP159097"/>
    <x v="782"/>
    <x v="1"/>
    <x v="45"/>
    <s v="erinkelley@gmail.com"/>
    <s v="491.058.8300"/>
    <x v="228"/>
    <s v="East Matthewbury"/>
    <s v="P5102"/>
    <x v="2"/>
    <x v="5"/>
    <s v="Earbuds"/>
    <n v="3"/>
    <n v="953.78"/>
    <n v="0.21"/>
    <n v="46.09"/>
    <x v="261"/>
    <x v="474"/>
    <s v="Debit Card"/>
    <x v="3"/>
    <n v="4"/>
    <s v="No"/>
    <s v="Chennai"/>
    <x v="782"/>
  </r>
  <r>
    <s v="POST00787"/>
    <s v="SHIP719188"/>
    <x v="783"/>
    <x v="0"/>
    <x v="5"/>
    <s v="qdaugherty@yahoo.com"/>
    <s v="943.039.3798"/>
    <x v="106"/>
    <s v="Johnsonhaven"/>
    <s v="P1423"/>
    <x v="3"/>
    <x v="5"/>
    <s v="Backpack"/>
    <n v="4"/>
    <n v="577.04"/>
    <n v="0.46"/>
    <n v="47.29"/>
    <x v="25"/>
    <x v="475"/>
    <s v="PayPal"/>
    <x v="0"/>
    <n v="3"/>
    <s v="No"/>
    <s v="Bangalore"/>
    <x v="783"/>
  </r>
  <r>
    <s v="POST00788"/>
    <s v="SHIP804336"/>
    <x v="784"/>
    <x v="0"/>
    <x v="23"/>
    <s v="sarah59@james.com"/>
    <n v="1811715566"/>
    <x v="183"/>
    <s v="Castroville"/>
    <s v="P2496"/>
    <x v="5"/>
    <x v="2"/>
    <s v="Smartphone"/>
    <n v="1"/>
    <n v="252.75"/>
    <n v="0.36"/>
    <n v="30.64"/>
    <x v="258"/>
    <x v="128"/>
    <s v="Debit Card"/>
    <x v="1"/>
    <n v="5"/>
    <s v="No"/>
    <s v="Kolkata"/>
    <x v="784"/>
  </r>
  <r>
    <s v="POST00789"/>
    <s v="SHIP308548"/>
    <x v="785"/>
    <x v="0"/>
    <x v="27"/>
    <s v="craiglisa@young.com"/>
    <s v="219-756-8497x716"/>
    <x v="179"/>
    <s v="New Joseph"/>
    <s v="P4750"/>
    <x v="5"/>
    <x v="1"/>
    <s v="Earbuds"/>
    <n v="1"/>
    <n v="299.48"/>
    <n v="0.14000000000000001"/>
    <n v="35.56"/>
    <x v="67"/>
    <x v="476"/>
    <s v="COD"/>
    <x v="2"/>
    <n v="4"/>
    <s v="No"/>
    <s v="Chennai"/>
    <x v="785"/>
  </r>
  <r>
    <s v="POST00790"/>
    <s v="SHIP220313"/>
    <x v="786"/>
    <x v="1"/>
    <x v="40"/>
    <s v="dana10@burns.info"/>
    <s v="886.804.1997x724"/>
    <x v="3"/>
    <s v="West Thomasshire"/>
    <s v="P1339"/>
    <x v="5"/>
    <x v="4"/>
    <s v="Running Shoes"/>
    <n v="4"/>
    <n v="980.85"/>
    <n v="0.11"/>
    <n v="8.98"/>
    <x v="416"/>
    <x v="115"/>
    <s v="COD"/>
    <x v="0"/>
    <n v="5"/>
    <s v="No"/>
    <s v="Kolkata"/>
    <x v="786"/>
  </r>
  <r>
    <s v="POST00791"/>
    <s v="SHIP328290"/>
    <x v="787"/>
    <x v="0"/>
    <x v="48"/>
    <s v="pphelps@carrillo-molina.biz"/>
    <s v="001-917-488-9581"/>
    <x v="173"/>
    <s v="South Alexandra"/>
    <s v="P5415"/>
    <x v="4"/>
    <x v="5"/>
    <s v="Running Shoes"/>
    <n v="4"/>
    <n v="619.46"/>
    <n v="0.5"/>
    <n v="26.96"/>
    <x v="390"/>
    <x v="477"/>
    <s v="Net Banking"/>
    <x v="2"/>
    <n v="4"/>
    <s v="No"/>
    <s v="Kolkata"/>
    <x v="787"/>
  </r>
  <r>
    <s v="POST00792"/>
    <s v="SHIP971031"/>
    <x v="788"/>
    <x v="0"/>
    <x v="35"/>
    <s v="lisa40@hotmail.com"/>
    <s v="040.189.0319"/>
    <x v="173"/>
    <s v="Lake Laurieburgh"/>
    <s v="P1659"/>
    <x v="7"/>
    <x v="2"/>
    <s v="Backpack"/>
    <n v="1"/>
    <n v="426.48"/>
    <n v="0.39"/>
    <n v="45.4"/>
    <x v="226"/>
    <x v="478"/>
    <s v="Debit Card"/>
    <x v="2"/>
    <n v="2"/>
    <s v="No"/>
    <s v="Kolkata"/>
    <x v="788"/>
  </r>
  <r>
    <s v="POST00793"/>
    <s v="SHIP881462"/>
    <x v="789"/>
    <x v="1"/>
    <x v="36"/>
    <s v="ccarpenter@crawford.com"/>
    <s v="+1-903-702-0060x796"/>
    <x v="198"/>
    <s v="New Andreberg"/>
    <s v="P3870"/>
    <x v="6"/>
    <x v="4"/>
    <s v="Earbuds"/>
    <n v="4"/>
    <n v="504.85"/>
    <n v="0.12"/>
    <n v="25.51"/>
    <x v="82"/>
    <x v="451"/>
    <s v="PayPal"/>
    <x v="0"/>
    <n v="2"/>
    <s v="No"/>
    <s v="Mumbai"/>
    <x v="789"/>
  </r>
  <r>
    <s v="POST00794"/>
    <s v="SHIP748522"/>
    <x v="790"/>
    <x v="0"/>
    <x v="23"/>
    <s v="sandracollins@hotmail.com"/>
    <s v="001-321-090-5889x17880"/>
    <x v="150"/>
    <s v="East Zacharymouth"/>
    <s v="P8708"/>
    <x v="0"/>
    <x v="3"/>
    <s v="Earbuds"/>
    <n v="3"/>
    <n v="107.56"/>
    <n v="0.03"/>
    <n v="8.1300000000000008"/>
    <x v="475"/>
    <x v="479"/>
    <s v="Debit Card"/>
    <x v="3"/>
    <n v="1"/>
    <s v="No"/>
    <s v="Chennai"/>
    <x v="790"/>
  </r>
  <r>
    <s v="POST00795"/>
    <s v="SHIP521564"/>
    <x v="791"/>
    <x v="0"/>
    <x v="30"/>
    <s v="martinezlisa@yahoo.com"/>
    <s v="(728)757-9567x82784"/>
    <x v="175"/>
    <s v="Kellyland"/>
    <s v="P9502"/>
    <x v="5"/>
    <x v="5"/>
    <s v="Backpack"/>
    <n v="3"/>
    <n v="84.27"/>
    <n v="0.35"/>
    <n v="14.03"/>
    <x v="1"/>
    <x v="480"/>
    <s v="Credit Card"/>
    <x v="0"/>
    <n v="5"/>
    <s v="No"/>
    <s v="Mumbai"/>
    <x v="791"/>
  </r>
  <r>
    <s v="POST00796"/>
    <s v="SHIP273967"/>
    <x v="792"/>
    <x v="1"/>
    <x v="15"/>
    <s v="amanda52@gmail.com"/>
    <s v="302.376.3407x048"/>
    <x v="141"/>
    <s v="East Andreaburgh"/>
    <s v="P8245"/>
    <x v="6"/>
    <x v="1"/>
    <s v="Smartphone"/>
    <n v="3"/>
    <n v="596.78"/>
    <n v="0.15"/>
    <n v="24.33"/>
    <x v="476"/>
    <x v="91"/>
    <s v="Credit Card"/>
    <x v="1"/>
    <n v="1"/>
    <s v="No"/>
    <s v="Mumbai"/>
    <x v="792"/>
  </r>
  <r>
    <s v="POST00797"/>
    <s v="SHIP825301"/>
    <x v="793"/>
    <x v="0"/>
    <x v="28"/>
    <s v="wolfejames@jacobs-foster.org"/>
    <s v="001-471-731-5211x271"/>
    <x v="125"/>
    <s v="Churchburgh"/>
    <s v="P5557"/>
    <x v="6"/>
    <x v="3"/>
    <s v="DSLR"/>
    <n v="1"/>
    <n v="516.88"/>
    <n v="0.11"/>
    <n v="15.69"/>
    <x v="64"/>
    <x v="252"/>
    <s v="Debit Card"/>
    <x v="0"/>
    <n v="1"/>
    <s v="No"/>
    <s v="Kolkata"/>
    <x v="793"/>
  </r>
  <r>
    <s v="POST00798"/>
    <s v="SHIP723006"/>
    <x v="794"/>
    <x v="0"/>
    <x v="44"/>
    <s v="saracoleman@hotmail.com"/>
    <s v="(255)458-0532x83425"/>
    <x v="34"/>
    <s v="Port Alex"/>
    <s v="P3973"/>
    <x v="2"/>
    <x v="4"/>
    <s v="Smartphone"/>
    <n v="3"/>
    <n v="365.56"/>
    <n v="0.37"/>
    <n v="22.65"/>
    <x v="429"/>
    <x v="330"/>
    <s v="Debit Card"/>
    <x v="2"/>
    <n v="4"/>
    <s v="No"/>
    <s v="Delhi"/>
    <x v="794"/>
  </r>
  <r>
    <s v="POST00799"/>
    <s v="SHIP587879"/>
    <x v="795"/>
    <x v="0"/>
    <x v="7"/>
    <s v="larsenrobert@hotmail.com"/>
    <s v="001-609-794-7099"/>
    <x v="43"/>
    <s v="North Daisy"/>
    <s v="P8141"/>
    <x v="0"/>
    <x v="5"/>
    <s v="Running Shoes"/>
    <n v="1"/>
    <n v="570.45000000000005"/>
    <n v="0.34"/>
    <n v="19.98"/>
    <x v="248"/>
    <x v="183"/>
    <s v="COD"/>
    <x v="3"/>
    <n v="4"/>
    <s v="No"/>
    <s v="Bangalore"/>
    <x v="795"/>
  </r>
  <r>
    <s v="POST00800"/>
    <s v="SHIP411196"/>
    <x v="796"/>
    <x v="0"/>
    <x v="39"/>
    <s v="angelasexton@lawson.com"/>
    <s v="001-728-704-1216x36287"/>
    <x v="178"/>
    <s v="West Davidfort"/>
    <s v="P9056"/>
    <x v="2"/>
    <x v="5"/>
    <s v="Smartphone"/>
    <n v="4"/>
    <n v="81.95"/>
    <n v="0.24"/>
    <n v="19.350000000000001"/>
    <x v="458"/>
    <x v="52"/>
    <s v="Net Banking"/>
    <x v="0"/>
    <n v="1"/>
    <s v="No"/>
    <s v="Delhi"/>
    <x v="796"/>
  </r>
  <r>
    <s v="POST00801"/>
    <s v="SHIP212907"/>
    <x v="797"/>
    <x v="0"/>
    <x v="22"/>
    <s v="jenniferharrison@yahoo.com"/>
    <s v="+1-810-972-0893x377"/>
    <x v="91"/>
    <s v="Scottshire"/>
    <s v="P2494"/>
    <x v="0"/>
    <x v="1"/>
    <s v="Smart TV"/>
    <n v="3"/>
    <n v="944.55"/>
    <n v="0.47"/>
    <n v="9.1"/>
    <x v="477"/>
    <x v="267"/>
    <s v="Credit Card"/>
    <x v="3"/>
    <n v="4"/>
    <s v="No"/>
    <s v="Kolkata"/>
    <x v="797"/>
  </r>
  <r>
    <s v="POST00802"/>
    <s v="SHIP936882"/>
    <x v="798"/>
    <x v="0"/>
    <x v="22"/>
    <s v="vjohnson@robbins.com"/>
    <n v="6243804660"/>
    <x v="72"/>
    <s v="Ashleybury"/>
    <s v="P8700"/>
    <x v="4"/>
    <x v="0"/>
    <s v="Smartphone"/>
    <n v="1"/>
    <n v="300.77"/>
    <n v="0.34"/>
    <n v="44.72"/>
    <x v="478"/>
    <x v="481"/>
    <s v="PayPal"/>
    <x v="3"/>
    <n v="2"/>
    <s v="No"/>
    <s v="Bangalore"/>
    <x v="798"/>
  </r>
  <r>
    <s v="POST00803"/>
    <s v="SHIP994257"/>
    <x v="799"/>
    <x v="1"/>
    <x v="28"/>
    <s v="garrisonrose@carrillo-williams.com"/>
    <s v="001-142-452-2384"/>
    <x v="169"/>
    <s v="Michaelfort"/>
    <s v="P6700"/>
    <x v="2"/>
    <x v="1"/>
    <s v="Smartphone"/>
    <n v="2"/>
    <n v="81.06"/>
    <n v="0.45"/>
    <n v="36.17"/>
    <x v="236"/>
    <x v="217"/>
    <s v="Net Banking"/>
    <x v="3"/>
    <n v="2"/>
    <s v="No"/>
    <s v="Bangalore"/>
    <x v="799"/>
  </r>
  <r>
    <s v="POST00804"/>
    <s v="SHIP313414"/>
    <x v="800"/>
    <x v="1"/>
    <x v="30"/>
    <s v="patty21@george-harris.info"/>
    <s v="095.291.6835"/>
    <x v="118"/>
    <s v="Pearsonchester"/>
    <s v="P7690"/>
    <x v="1"/>
    <x v="2"/>
    <s v="Earbuds"/>
    <n v="3"/>
    <n v="177.81"/>
    <n v="0.1"/>
    <n v="33.049999999999997"/>
    <x v="479"/>
    <x v="54"/>
    <s v="Debit Card"/>
    <x v="3"/>
    <n v="5"/>
    <s v="No"/>
    <s v="Kolkata"/>
    <x v="800"/>
  </r>
  <r>
    <s v="POST00805"/>
    <s v="SHIP616809"/>
    <x v="801"/>
    <x v="1"/>
    <x v="22"/>
    <s v="dsanchez@smith.com"/>
    <s v="+1-529-115-8273x081"/>
    <x v="233"/>
    <s v="Howellburgh"/>
    <s v="P6460"/>
    <x v="7"/>
    <x v="2"/>
    <s v="Smart TV"/>
    <n v="3"/>
    <n v="104.52"/>
    <n v="0.15"/>
    <n v="32.29"/>
    <x v="480"/>
    <x v="77"/>
    <s v="Credit Card"/>
    <x v="2"/>
    <n v="2"/>
    <s v="No"/>
    <s v="Mumbai"/>
    <x v="801"/>
  </r>
  <r>
    <s v="POST00806"/>
    <s v="SHIP176128"/>
    <x v="802"/>
    <x v="0"/>
    <x v="28"/>
    <s v="scox@yahoo.com"/>
    <n v="-8358"/>
    <x v="60"/>
    <s v="Lake Melissachester"/>
    <s v="P6260"/>
    <x v="7"/>
    <x v="1"/>
    <s v="Running Shoes"/>
    <n v="1"/>
    <n v="186.82"/>
    <n v="0.05"/>
    <n v="22.84"/>
    <x v="102"/>
    <x v="162"/>
    <s v="Debit Card"/>
    <x v="2"/>
    <n v="1"/>
    <s v="Yes"/>
    <s v="Bangalore"/>
    <x v="802"/>
  </r>
  <r>
    <s v="POST00807"/>
    <s v="SHIP849866"/>
    <x v="803"/>
    <x v="1"/>
    <x v="47"/>
    <s v="cameron58@reed.com"/>
    <s v="+1-674-490-7516x505"/>
    <x v="52"/>
    <s v="South Nicholasberg"/>
    <s v="P2713"/>
    <x v="3"/>
    <x v="1"/>
    <s v="Backpack"/>
    <n v="1"/>
    <n v="422.59"/>
    <n v="0.15"/>
    <n v="42.05"/>
    <x v="459"/>
    <x v="59"/>
    <s v="Credit Card"/>
    <x v="2"/>
    <n v="3"/>
    <s v="No"/>
    <s v="Bangalore"/>
    <x v="803"/>
  </r>
  <r>
    <s v="POST00808"/>
    <s v="SHIP666511"/>
    <x v="804"/>
    <x v="1"/>
    <x v="18"/>
    <s v="melindaluna@santos-campbell.info"/>
    <s v="964-423-6701x38035"/>
    <x v="141"/>
    <s v="North Anita"/>
    <s v="P3634"/>
    <x v="0"/>
    <x v="1"/>
    <s v="Smartphone"/>
    <n v="4"/>
    <n v="740.67"/>
    <n v="0.49"/>
    <n v="46.85"/>
    <x v="211"/>
    <x v="81"/>
    <s v="PayPal"/>
    <x v="2"/>
    <n v="4"/>
    <s v="No"/>
    <s v="Bangalore"/>
    <x v="804"/>
  </r>
  <r>
    <s v="POST00809"/>
    <s v="SHIP570071"/>
    <x v="805"/>
    <x v="1"/>
    <x v="47"/>
    <s v="robertdavis@jones.net"/>
    <s v="459-564-8127x5231"/>
    <x v="213"/>
    <s v="East Amyfurt"/>
    <s v="P6403"/>
    <x v="1"/>
    <x v="1"/>
    <s v="DSLR"/>
    <n v="1"/>
    <n v="279.62"/>
    <n v="0.48"/>
    <n v="5.25"/>
    <x v="481"/>
    <x v="233"/>
    <s v="Net Banking"/>
    <x v="2"/>
    <n v="1"/>
    <s v="No"/>
    <s v="Bangalore"/>
    <x v="805"/>
  </r>
  <r>
    <s v="POST00810"/>
    <s v="SHIP638103"/>
    <x v="806"/>
    <x v="0"/>
    <x v="22"/>
    <s v="dkerr@wilson.net"/>
    <s v="(142)144-4705x17822"/>
    <x v="65"/>
    <s v="Stevenchester"/>
    <s v="P7744"/>
    <x v="6"/>
    <x v="1"/>
    <s v="Earbuds"/>
    <n v="4"/>
    <n v="441.57"/>
    <n v="0.38"/>
    <n v="8.56"/>
    <x v="104"/>
    <x v="473"/>
    <s v="PayPal"/>
    <x v="1"/>
    <n v="4"/>
    <s v="No"/>
    <s v="Chennai"/>
    <x v="806"/>
  </r>
  <r>
    <s v="POST00811"/>
    <s v="SHIP366415"/>
    <x v="807"/>
    <x v="1"/>
    <x v="37"/>
    <s v="dbrewer@davidson.com"/>
    <s v="596-693-7602x89232"/>
    <x v="48"/>
    <s v="North Alyssa"/>
    <s v="P9117"/>
    <x v="6"/>
    <x v="5"/>
    <s v="Earbuds"/>
    <n v="2"/>
    <n v="929.47"/>
    <n v="0.26"/>
    <n v="35.369999999999997"/>
    <x v="482"/>
    <x v="482"/>
    <s v="PayPal"/>
    <x v="1"/>
    <n v="5"/>
    <s v="No"/>
    <s v="Mumbai"/>
    <x v="807"/>
  </r>
  <r>
    <s v="POST00812"/>
    <s v="SHIP593919"/>
    <x v="808"/>
    <x v="0"/>
    <x v="1"/>
    <s v="garciaeric@yahoo.com"/>
    <s v="001-825-238-3595x011"/>
    <x v="49"/>
    <s v="East Melissa"/>
    <s v="P5722"/>
    <x v="0"/>
    <x v="4"/>
    <s v="Backpack"/>
    <n v="4"/>
    <n v="302.86"/>
    <n v="0.39"/>
    <n v="15.62"/>
    <x v="483"/>
    <x v="459"/>
    <s v="Net Banking"/>
    <x v="0"/>
    <n v="1"/>
    <s v="No"/>
    <s v="Chennai"/>
    <x v="808"/>
  </r>
  <r>
    <s v="POST00813"/>
    <s v="SHIP572692"/>
    <x v="809"/>
    <x v="1"/>
    <x v="29"/>
    <s v="trevor72@carter.com"/>
    <n v="-5060"/>
    <x v="175"/>
    <s v="New Joel"/>
    <s v="P7561"/>
    <x v="2"/>
    <x v="4"/>
    <s v="DSLR"/>
    <n v="3"/>
    <n v="796.77"/>
    <n v="0.28000000000000003"/>
    <n v="46.03"/>
    <x v="258"/>
    <x v="187"/>
    <s v="Net Banking"/>
    <x v="3"/>
    <n v="1"/>
    <s v="No"/>
    <s v="Chennai"/>
    <x v="809"/>
  </r>
  <r>
    <s v="POST00814"/>
    <s v="SHIP955547"/>
    <x v="810"/>
    <x v="1"/>
    <x v="34"/>
    <s v="jvaughn@gmail.com"/>
    <s v="994-236-7599"/>
    <x v="91"/>
    <s v="West Benjamin"/>
    <s v="P1601"/>
    <x v="4"/>
    <x v="3"/>
    <s v="Smartphone"/>
    <n v="1"/>
    <n v="166.24"/>
    <n v="0"/>
    <n v="35.03"/>
    <x v="39"/>
    <x v="116"/>
    <s v="PayPal"/>
    <x v="1"/>
    <n v="1"/>
    <s v="No"/>
    <s v="Kolkata"/>
    <x v="810"/>
  </r>
  <r>
    <s v="POST00815"/>
    <s v="SHIP949469"/>
    <x v="811"/>
    <x v="1"/>
    <x v="49"/>
    <s v="alexandernicole@clarke-campos.com"/>
    <s v="141-096-7117x9977"/>
    <x v="62"/>
    <s v="Lorifurt"/>
    <s v="P8451"/>
    <x v="3"/>
    <x v="2"/>
    <s v="DSLR"/>
    <n v="2"/>
    <n v="186.54"/>
    <n v="0.25"/>
    <n v="21.57"/>
    <x v="476"/>
    <x v="142"/>
    <s v="Debit Card"/>
    <x v="2"/>
    <n v="5"/>
    <s v="No"/>
    <s v="Mumbai"/>
    <x v="811"/>
  </r>
  <r>
    <s v="POST00816"/>
    <s v="SHIP830343"/>
    <x v="812"/>
    <x v="1"/>
    <x v="36"/>
    <s v="huntchase@meyers-adkins.info"/>
    <s v="416.238.0700x377"/>
    <x v="149"/>
    <s v="South Robert"/>
    <s v="P2442"/>
    <x v="3"/>
    <x v="2"/>
    <s v="Earbuds"/>
    <n v="2"/>
    <n v="461.59"/>
    <n v="0.3"/>
    <n v="23.69"/>
    <x v="455"/>
    <x v="483"/>
    <s v="Net Banking"/>
    <x v="3"/>
    <n v="1"/>
    <s v="No"/>
    <s v="Delhi"/>
    <x v="812"/>
  </r>
  <r>
    <s v="POST00817"/>
    <s v="SHIP469211"/>
    <x v="813"/>
    <x v="0"/>
    <x v="22"/>
    <s v="oneillfred@hotmail.com"/>
    <s v="(984)700-7903x865"/>
    <x v="158"/>
    <s v="New Casey"/>
    <s v="P6153"/>
    <x v="5"/>
    <x v="4"/>
    <s v="Backpack"/>
    <n v="1"/>
    <n v="241.76"/>
    <n v="0.13"/>
    <n v="36.090000000000003"/>
    <x v="248"/>
    <x v="264"/>
    <s v="PayPal"/>
    <x v="2"/>
    <n v="4"/>
    <s v="No"/>
    <s v="Mumbai"/>
    <x v="813"/>
  </r>
  <r>
    <s v="POST00818"/>
    <s v="SHIP307547"/>
    <x v="814"/>
    <x v="1"/>
    <x v="47"/>
    <s v="fieldsclinton@hotmail.com"/>
    <n v="3868223909"/>
    <x v="34"/>
    <s v="South Carolinebury"/>
    <s v="P5135"/>
    <x v="0"/>
    <x v="4"/>
    <s v="DSLR"/>
    <n v="3"/>
    <n v="904"/>
    <n v="0.1"/>
    <n v="11.34"/>
    <x v="72"/>
    <x v="378"/>
    <s v="PayPal"/>
    <x v="2"/>
    <n v="3"/>
    <s v="Yes"/>
    <s v="Delhi"/>
    <x v="814"/>
  </r>
  <r>
    <s v="POST00819"/>
    <s v="SHIP842168"/>
    <x v="815"/>
    <x v="1"/>
    <x v="10"/>
    <s v="kholder@lynch-young.com"/>
    <s v="(329)059-9167x7520"/>
    <x v="34"/>
    <s v="South Richardmouth"/>
    <s v="P6296"/>
    <x v="3"/>
    <x v="3"/>
    <s v="DSLR"/>
    <n v="1"/>
    <n v="60.24"/>
    <n v="0.14000000000000001"/>
    <n v="44.75"/>
    <x v="484"/>
    <x v="484"/>
    <s v="PayPal"/>
    <x v="0"/>
    <n v="1"/>
    <s v="No"/>
    <s v="Bangalore"/>
    <x v="815"/>
  </r>
  <r>
    <s v="POST00820"/>
    <s v="SHIP896788"/>
    <x v="816"/>
    <x v="1"/>
    <x v="33"/>
    <s v="diana67@white.info"/>
    <s v="679-679-6848"/>
    <x v="209"/>
    <s v="New Elizabethchester"/>
    <s v="P2899"/>
    <x v="2"/>
    <x v="1"/>
    <s v="Backpack"/>
    <n v="1"/>
    <n v="601.29999999999995"/>
    <n v="0.31"/>
    <n v="5.21"/>
    <x v="50"/>
    <x v="362"/>
    <s v="Debit Card"/>
    <x v="3"/>
    <n v="5"/>
    <s v="Yes"/>
    <s v="Delhi"/>
    <x v="816"/>
  </r>
  <r>
    <s v="POST00821"/>
    <s v="SHIP405459"/>
    <x v="817"/>
    <x v="0"/>
    <x v="0"/>
    <s v="blevinskerry@shaw.com"/>
    <n v="-4404"/>
    <x v="107"/>
    <s v="West Lindsey"/>
    <s v="P7622"/>
    <x v="2"/>
    <x v="4"/>
    <s v="Backpack"/>
    <n v="1"/>
    <n v="608.19000000000005"/>
    <n v="7.0000000000000007E-2"/>
    <n v="49.05"/>
    <x v="311"/>
    <x v="397"/>
    <s v="COD"/>
    <x v="2"/>
    <n v="5"/>
    <s v="No"/>
    <s v="Delhi"/>
    <x v="817"/>
  </r>
  <r>
    <s v="POST00822"/>
    <s v="SHIP984227"/>
    <x v="818"/>
    <x v="1"/>
    <x v="19"/>
    <s v="blakeandrew@yahoo.com"/>
    <s v="476-647-6999"/>
    <x v="77"/>
    <s v="West Kristin"/>
    <s v="P9431"/>
    <x v="6"/>
    <x v="4"/>
    <s v="Backpack"/>
    <n v="4"/>
    <n v="75.37"/>
    <n v="0.36"/>
    <n v="12.54"/>
    <x v="485"/>
    <x v="6"/>
    <s v="COD"/>
    <x v="2"/>
    <n v="1"/>
    <s v="No"/>
    <s v="Delhi"/>
    <x v="818"/>
  </r>
  <r>
    <s v="POST00823"/>
    <s v="SHIP588772"/>
    <x v="819"/>
    <x v="1"/>
    <x v="24"/>
    <s v="porterjill@meyer.info"/>
    <s v="392.015.4656x832"/>
    <x v="99"/>
    <s v="Christopherville"/>
    <s v="P1018"/>
    <x v="3"/>
    <x v="3"/>
    <s v="Earbuds"/>
    <n v="2"/>
    <n v="735.24"/>
    <n v="0.21"/>
    <n v="38.4"/>
    <x v="301"/>
    <x v="106"/>
    <s v="Net Banking"/>
    <x v="0"/>
    <n v="5"/>
    <s v="Yes"/>
    <s v="Bangalore"/>
    <x v="819"/>
  </r>
  <r>
    <s v="POST00824"/>
    <s v="SHIP228823"/>
    <x v="820"/>
    <x v="0"/>
    <x v="46"/>
    <s v="martinezchristina@yahoo.com"/>
    <s v="752-790-7651"/>
    <x v="80"/>
    <s v="South Melissa"/>
    <s v="P9889"/>
    <x v="3"/>
    <x v="1"/>
    <s v="Backpack"/>
    <n v="2"/>
    <n v="474.21"/>
    <n v="0.18"/>
    <n v="6.8"/>
    <x v="235"/>
    <x v="84"/>
    <s v="COD"/>
    <x v="3"/>
    <n v="2"/>
    <s v="No"/>
    <s v="Bangalore"/>
    <x v="820"/>
  </r>
  <r>
    <s v="POST00825"/>
    <s v="SHIP376990"/>
    <x v="821"/>
    <x v="0"/>
    <x v="17"/>
    <s v="stephanievillanueva@perez.biz"/>
    <s v="114-983-3910"/>
    <x v="115"/>
    <s v="Robertsbury"/>
    <s v="P8569"/>
    <x v="2"/>
    <x v="2"/>
    <s v="Smart TV"/>
    <n v="3"/>
    <n v="725.84"/>
    <n v="0.4"/>
    <n v="24.41"/>
    <x v="254"/>
    <x v="390"/>
    <s v="Credit Card"/>
    <x v="1"/>
    <n v="5"/>
    <s v="No"/>
    <s v="Chennai"/>
    <x v="821"/>
  </r>
  <r>
    <s v="POST00826"/>
    <s v="SHIP883539"/>
    <x v="822"/>
    <x v="1"/>
    <x v="8"/>
    <s v="tylerkristi@morales.net"/>
    <s v="(393)764-4710"/>
    <x v="16"/>
    <s v="Thomasburgh"/>
    <s v="P7770"/>
    <x v="6"/>
    <x v="4"/>
    <s v="Smartphone"/>
    <n v="2"/>
    <n v="828.66"/>
    <n v="0.25"/>
    <n v="33.36"/>
    <x v="486"/>
    <x v="485"/>
    <s v="Net Banking"/>
    <x v="3"/>
    <n v="3"/>
    <s v="No"/>
    <s v="Delhi"/>
    <x v="822"/>
  </r>
  <r>
    <s v="POST00827"/>
    <s v="SHIP625691"/>
    <x v="823"/>
    <x v="1"/>
    <x v="22"/>
    <s v="xmiller@hotmail.com"/>
    <s v="728.612.1712x786"/>
    <x v="190"/>
    <s v="New Albert"/>
    <s v="P1888"/>
    <x v="3"/>
    <x v="0"/>
    <s v="Earbuds"/>
    <n v="1"/>
    <n v="329.67"/>
    <n v="0.19"/>
    <n v="8.16"/>
    <x v="269"/>
    <x v="144"/>
    <s v="Net Banking"/>
    <x v="2"/>
    <n v="2"/>
    <s v="No"/>
    <s v="Mumbai"/>
    <x v="823"/>
  </r>
  <r>
    <s v="POST00828"/>
    <s v="SHIP163319"/>
    <x v="278"/>
    <x v="1"/>
    <x v="2"/>
    <s v="grantangela@hotmail.com"/>
    <s v="001-191-288-4943x065"/>
    <x v="152"/>
    <s v="East Penny"/>
    <s v="P4073"/>
    <x v="4"/>
    <x v="2"/>
    <s v="Backpack"/>
    <n v="2"/>
    <n v="489.64"/>
    <n v="0.44"/>
    <n v="24.95"/>
    <x v="487"/>
    <x v="486"/>
    <s v="PayPal"/>
    <x v="1"/>
    <n v="4"/>
    <s v="No"/>
    <s v="Kolkata"/>
    <x v="824"/>
  </r>
  <r>
    <s v="POST00829"/>
    <s v="SHIP449739"/>
    <x v="824"/>
    <x v="1"/>
    <x v="8"/>
    <s v="shawalan@nguyen.com"/>
    <s v="307.357.1700x37656"/>
    <x v="173"/>
    <s v="Patriciaberg"/>
    <s v="P9494"/>
    <x v="4"/>
    <x v="2"/>
    <s v="Running Shoes"/>
    <n v="3"/>
    <n v="268.14999999999998"/>
    <n v="0.18"/>
    <n v="18.64"/>
    <x v="190"/>
    <x v="487"/>
    <s v="Credit Card"/>
    <x v="0"/>
    <n v="2"/>
    <s v="No"/>
    <s v="Chennai"/>
    <x v="825"/>
  </r>
  <r>
    <s v="POST00830"/>
    <s v="SHIP308593"/>
    <x v="825"/>
    <x v="0"/>
    <x v="5"/>
    <s v="alvarezjill@hotmail.com"/>
    <s v="+1-965-870-3639x19671"/>
    <x v="50"/>
    <s v="North David"/>
    <s v="P6927"/>
    <x v="2"/>
    <x v="0"/>
    <s v="DSLR"/>
    <n v="4"/>
    <n v="209.5"/>
    <n v="0.43"/>
    <n v="27.42"/>
    <x v="488"/>
    <x v="244"/>
    <s v="COD"/>
    <x v="0"/>
    <n v="3"/>
    <s v="No"/>
    <s v="Delhi"/>
    <x v="826"/>
  </r>
  <r>
    <s v="POST00831"/>
    <s v="SHIP261189"/>
    <x v="826"/>
    <x v="1"/>
    <x v="50"/>
    <s v="lindsaymaynard@yahoo.com"/>
    <s v="196-434-2197x7490"/>
    <x v="3"/>
    <s v="East Stacie"/>
    <s v="P9167"/>
    <x v="6"/>
    <x v="3"/>
    <s v="Backpack"/>
    <n v="4"/>
    <n v="10.59"/>
    <n v="0.25"/>
    <n v="27.71"/>
    <x v="224"/>
    <x v="488"/>
    <s v="Net Banking"/>
    <x v="2"/>
    <n v="2"/>
    <s v="Yes"/>
    <s v="Chennai"/>
    <x v="827"/>
  </r>
  <r>
    <s v="POST00832"/>
    <s v="SHIP504529"/>
    <x v="827"/>
    <x v="1"/>
    <x v="43"/>
    <s v="bwolf@lambert.info"/>
    <s v="572.440.3435"/>
    <x v="57"/>
    <s v="Lake Jose"/>
    <s v="P8242"/>
    <x v="6"/>
    <x v="5"/>
    <s v="Backpack"/>
    <n v="1"/>
    <n v="964"/>
    <n v="0.1"/>
    <n v="40.340000000000003"/>
    <x v="199"/>
    <x v="369"/>
    <s v="Credit Card"/>
    <x v="3"/>
    <n v="1"/>
    <s v="No"/>
    <s v="Delhi"/>
    <x v="828"/>
  </r>
  <r>
    <s v="POST00833"/>
    <s v="SHIP689955"/>
    <x v="828"/>
    <x v="1"/>
    <x v="46"/>
    <s v="mnguyen@garcia.org"/>
    <s v="(623)291-6258x199"/>
    <x v="12"/>
    <s v="Ambermouth"/>
    <s v="P1845"/>
    <x v="2"/>
    <x v="1"/>
    <s v="Smartphone"/>
    <n v="1"/>
    <n v="446.52"/>
    <n v="0.31"/>
    <n v="10.56"/>
    <x v="467"/>
    <x v="112"/>
    <s v="Debit Card"/>
    <x v="2"/>
    <n v="5"/>
    <s v="No"/>
    <s v="Delhi"/>
    <x v="829"/>
  </r>
  <r>
    <s v="POST00834"/>
    <s v="SHIP892346"/>
    <x v="829"/>
    <x v="0"/>
    <x v="29"/>
    <s v="smartinez@reyes.biz"/>
    <n v="204848940"/>
    <x v="19"/>
    <s v="Robinsontown"/>
    <s v="P4335"/>
    <x v="6"/>
    <x v="1"/>
    <s v="Backpack"/>
    <n v="2"/>
    <n v="22.94"/>
    <n v="0.14000000000000001"/>
    <n v="8.7200000000000006"/>
    <x v="59"/>
    <x v="489"/>
    <s v="Debit Card"/>
    <x v="3"/>
    <n v="1"/>
    <s v="No"/>
    <s v="Chennai"/>
    <x v="830"/>
  </r>
  <r>
    <s v="POST00835"/>
    <s v="SHIP947394"/>
    <x v="830"/>
    <x v="0"/>
    <x v="21"/>
    <s v="wcox@yahoo.com"/>
    <s v="001-619-448-6434"/>
    <x v="23"/>
    <s v="Port Robinstad"/>
    <s v="P5375"/>
    <x v="1"/>
    <x v="2"/>
    <s v="Earbuds"/>
    <n v="2"/>
    <n v="18.850000000000001"/>
    <n v="7.0000000000000007E-2"/>
    <n v="23.09"/>
    <x v="489"/>
    <x v="490"/>
    <s v="PayPal"/>
    <x v="0"/>
    <n v="1"/>
    <s v="No"/>
    <s v="Delhi"/>
    <x v="831"/>
  </r>
  <r>
    <s v="POST00836"/>
    <s v="SHIP660328"/>
    <x v="831"/>
    <x v="1"/>
    <x v="20"/>
    <s v="forbesadam@hotmail.com"/>
    <s v="001-204-980-3617x32943"/>
    <x v="216"/>
    <s v="West Aimeeborough"/>
    <s v="P9998"/>
    <x v="1"/>
    <x v="0"/>
    <s v="Smart TV"/>
    <n v="3"/>
    <n v="295.47000000000003"/>
    <n v="0.04"/>
    <n v="44.94"/>
    <x v="490"/>
    <x v="156"/>
    <s v="Credit Card"/>
    <x v="2"/>
    <n v="1"/>
    <s v="No"/>
    <s v="Delhi"/>
    <x v="832"/>
  </r>
  <r>
    <s v="POST00837"/>
    <s v="SHIP993360"/>
    <x v="832"/>
    <x v="0"/>
    <x v="34"/>
    <s v="bkelley@torres.com"/>
    <s v="+1-035-806-3187x861"/>
    <x v="80"/>
    <s v="Mitchellville"/>
    <s v="P3146"/>
    <x v="6"/>
    <x v="2"/>
    <s v="Running Shoes"/>
    <n v="1"/>
    <n v="23.8"/>
    <n v="0.12"/>
    <n v="43.49"/>
    <x v="491"/>
    <x v="491"/>
    <s v="Net Banking"/>
    <x v="2"/>
    <n v="2"/>
    <s v="No"/>
    <s v="Kolkata"/>
    <x v="833"/>
  </r>
  <r>
    <s v="POST00838"/>
    <s v="SHIP176029"/>
    <x v="833"/>
    <x v="1"/>
    <x v="27"/>
    <s v="andrea50@jones-jordan.com"/>
    <s v="001-261-698-9089x0851"/>
    <x v="144"/>
    <s v="Lake Kellyport"/>
    <s v="P5719"/>
    <x v="5"/>
    <x v="2"/>
    <s v="Running Shoes"/>
    <n v="3"/>
    <n v="380.77"/>
    <n v="0.37"/>
    <n v="30.2"/>
    <x v="53"/>
    <x v="492"/>
    <s v="Debit Card"/>
    <x v="1"/>
    <n v="4"/>
    <s v="No"/>
    <s v="Mumbai"/>
    <x v="834"/>
  </r>
  <r>
    <s v="POST00839"/>
    <s v="SHIP545485"/>
    <x v="834"/>
    <x v="1"/>
    <x v="37"/>
    <s v="andrewknight@butler.com"/>
    <s v="001-277-533-9237x67158"/>
    <x v="195"/>
    <s v="Schwartztown"/>
    <s v="P8178"/>
    <x v="7"/>
    <x v="4"/>
    <s v="Backpack"/>
    <n v="4"/>
    <n v="72.31"/>
    <n v="0.42"/>
    <n v="44.99"/>
    <x v="156"/>
    <x v="493"/>
    <s v="Debit Card"/>
    <x v="2"/>
    <n v="5"/>
    <s v="No"/>
    <s v="Bangalore"/>
    <x v="835"/>
  </r>
  <r>
    <s v="POST00840"/>
    <s v="SHIP369468"/>
    <x v="835"/>
    <x v="0"/>
    <x v="10"/>
    <s v="wsmith@hotmail.com"/>
    <s v="475.626.0139"/>
    <x v="216"/>
    <s v="Zimmermanstad"/>
    <s v="P8941"/>
    <x v="7"/>
    <x v="3"/>
    <s v="Smartphone"/>
    <n v="2"/>
    <n v="48.86"/>
    <n v="0.43"/>
    <n v="41.24"/>
    <x v="277"/>
    <x v="431"/>
    <s v="COD"/>
    <x v="3"/>
    <n v="2"/>
    <s v="No"/>
    <s v="Kolkata"/>
    <x v="836"/>
  </r>
  <r>
    <s v="POST00841"/>
    <s v="SHIP444181"/>
    <x v="836"/>
    <x v="0"/>
    <x v="17"/>
    <s v="mariawalls@hotmail.com"/>
    <n v="8105311992"/>
    <x v="90"/>
    <s v="Mcclainview"/>
    <s v="P2989"/>
    <x v="6"/>
    <x v="1"/>
    <s v="Earbuds"/>
    <n v="1"/>
    <n v="672.69"/>
    <n v="0.14000000000000001"/>
    <n v="17.510000000000002"/>
    <x v="492"/>
    <x v="494"/>
    <s v="COD"/>
    <x v="1"/>
    <n v="1"/>
    <s v="No"/>
    <s v="Bangalore"/>
    <x v="837"/>
  </r>
  <r>
    <s v="POST00842"/>
    <s v="SHIP939921"/>
    <x v="837"/>
    <x v="0"/>
    <x v="16"/>
    <s v="nicholasking@hotmail.com"/>
    <s v="110-399-8750"/>
    <x v="12"/>
    <s v="Bowmanbury"/>
    <s v="P1472"/>
    <x v="4"/>
    <x v="5"/>
    <s v="Earbuds"/>
    <n v="2"/>
    <n v="907.77"/>
    <n v="0.33"/>
    <n v="12.65"/>
    <x v="30"/>
    <x v="202"/>
    <s v="Credit Card"/>
    <x v="3"/>
    <n v="3"/>
    <s v="No"/>
    <s v="Bangalore"/>
    <x v="838"/>
  </r>
  <r>
    <s v="POST00843"/>
    <s v="SHIP940823"/>
    <x v="838"/>
    <x v="1"/>
    <x v="17"/>
    <s v="bonnie12@cantrell.com"/>
    <s v="284.703.9940x101"/>
    <x v="63"/>
    <s v="Alvinview"/>
    <s v="P4920"/>
    <x v="3"/>
    <x v="0"/>
    <s v="Backpack"/>
    <n v="1"/>
    <n v="415.29"/>
    <n v="0.12"/>
    <n v="18.55"/>
    <x v="460"/>
    <x v="43"/>
    <s v="COD"/>
    <x v="1"/>
    <n v="3"/>
    <s v="No"/>
    <s v="Mumbai"/>
    <x v="839"/>
  </r>
  <r>
    <s v="POST00844"/>
    <s v="SHIP765077"/>
    <x v="839"/>
    <x v="0"/>
    <x v="6"/>
    <s v="briancombs@johnson.info"/>
    <n v="7933844527"/>
    <x v="113"/>
    <s v="Port Tylerland"/>
    <s v="P3594"/>
    <x v="6"/>
    <x v="5"/>
    <s v="DSLR"/>
    <n v="4"/>
    <n v="838.4"/>
    <n v="0.31"/>
    <n v="15.22"/>
    <x v="291"/>
    <x v="319"/>
    <s v="Credit Card"/>
    <x v="0"/>
    <n v="1"/>
    <s v="No"/>
    <s v="Kolkata"/>
    <x v="840"/>
  </r>
  <r>
    <s v="POST00845"/>
    <s v="SHIP517455"/>
    <x v="840"/>
    <x v="1"/>
    <x v="20"/>
    <s v="mathewsrichard@hotmail.com"/>
    <s v="+1-730-792-2530x8089"/>
    <x v="33"/>
    <s v="Port Meganhaven"/>
    <s v="P6091"/>
    <x v="3"/>
    <x v="0"/>
    <s v="Earbuds"/>
    <n v="3"/>
    <n v="38.97"/>
    <n v="0.44"/>
    <n v="33.020000000000003"/>
    <x v="50"/>
    <x v="495"/>
    <s v="Net Banking"/>
    <x v="3"/>
    <n v="4"/>
    <s v="No"/>
    <s v="Delhi"/>
    <x v="841"/>
  </r>
  <r>
    <s v="POST00846"/>
    <s v="SHIP923591"/>
    <x v="841"/>
    <x v="0"/>
    <x v="8"/>
    <s v="ipeterson@yahoo.com"/>
    <s v="001-698-290-5186x1688"/>
    <x v="14"/>
    <s v="Parkerberg"/>
    <s v="P1224"/>
    <x v="2"/>
    <x v="1"/>
    <s v="Earbuds"/>
    <n v="1"/>
    <n v="779.91"/>
    <n v="0.02"/>
    <n v="31.32"/>
    <x v="142"/>
    <x v="496"/>
    <s v="Net Banking"/>
    <x v="3"/>
    <n v="5"/>
    <s v="No"/>
    <s v="Mumbai"/>
    <x v="842"/>
  </r>
  <r>
    <s v="POST00847"/>
    <s v="SHIP841924"/>
    <x v="842"/>
    <x v="1"/>
    <x v="31"/>
    <s v="thomasjones@burton-brown.com"/>
    <s v="+1-499-972-6928x7395"/>
    <x v="66"/>
    <s v="New Julia"/>
    <s v="P7684"/>
    <x v="6"/>
    <x v="3"/>
    <s v="Earbuds"/>
    <n v="2"/>
    <n v="72.17"/>
    <n v="0.49"/>
    <n v="31.93"/>
    <x v="165"/>
    <x v="497"/>
    <s v="Net Banking"/>
    <x v="2"/>
    <n v="2"/>
    <s v="No"/>
    <s v="Delhi"/>
    <x v="843"/>
  </r>
  <r>
    <s v="POST00848"/>
    <s v="SHIP146671"/>
    <x v="843"/>
    <x v="1"/>
    <x v="38"/>
    <s v="kimberly71@drake.com"/>
    <s v="(922)766-3223"/>
    <x v="5"/>
    <s v="Williamsfurt"/>
    <s v="P2527"/>
    <x v="2"/>
    <x v="5"/>
    <s v="Running Shoes"/>
    <n v="1"/>
    <n v="840.06"/>
    <n v="0.41"/>
    <n v="13.52"/>
    <x v="221"/>
    <x v="498"/>
    <s v="COD"/>
    <x v="0"/>
    <n v="4"/>
    <s v="Yes"/>
    <s v="Delhi"/>
    <x v="844"/>
  </r>
  <r>
    <s v="POST00849"/>
    <s v="SHIP502377"/>
    <x v="844"/>
    <x v="1"/>
    <x v="24"/>
    <s v="harrisjacqueline@miller.net"/>
    <s v="(292)978-6650x01521"/>
    <x v="169"/>
    <s v="Lopezshire"/>
    <s v="P4681"/>
    <x v="7"/>
    <x v="0"/>
    <s v="Earbuds"/>
    <n v="3"/>
    <n v="883.54"/>
    <n v="0.38"/>
    <n v="40.630000000000003"/>
    <x v="403"/>
    <x v="499"/>
    <s v="COD"/>
    <x v="1"/>
    <n v="3"/>
    <s v="No"/>
    <s v="Delhi"/>
    <x v="845"/>
  </r>
  <r>
    <s v="POST00850"/>
    <s v="SHIP711311"/>
    <x v="845"/>
    <x v="0"/>
    <x v="16"/>
    <s v="andrewsmith@gmail.com"/>
    <s v="550-197-2923"/>
    <x v="180"/>
    <s v="East Hannah"/>
    <s v="P2858"/>
    <x v="0"/>
    <x v="2"/>
    <s v="DSLR"/>
    <n v="4"/>
    <n v="788.11"/>
    <n v="0.35"/>
    <n v="24.51"/>
    <x v="296"/>
    <x v="240"/>
    <s v="PayPal"/>
    <x v="1"/>
    <n v="1"/>
    <s v="No"/>
    <s v="Delhi"/>
    <x v="846"/>
  </r>
  <r>
    <s v="POST00851"/>
    <s v="SHIP296286"/>
    <x v="846"/>
    <x v="0"/>
    <x v="7"/>
    <s v="vgardner@yahoo.com"/>
    <n v="-4994"/>
    <x v="166"/>
    <s v="Howefurt"/>
    <s v="P8560"/>
    <x v="4"/>
    <x v="1"/>
    <s v="Smart TV"/>
    <n v="2"/>
    <n v="822.54"/>
    <n v="0.39"/>
    <n v="26.26"/>
    <x v="319"/>
    <x v="80"/>
    <s v="Debit Card"/>
    <x v="0"/>
    <n v="2"/>
    <s v="No"/>
    <s v="Kolkata"/>
    <x v="847"/>
  </r>
  <r>
    <s v="POST00852"/>
    <s v="SHIP930581"/>
    <x v="847"/>
    <x v="0"/>
    <x v="45"/>
    <s v="qpollard@mcdowell-blair.com"/>
    <s v="+1-933-736-2551x66404"/>
    <x v="121"/>
    <s v="Ashleyfurt"/>
    <s v="P2924"/>
    <x v="1"/>
    <x v="3"/>
    <s v="Running Shoes"/>
    <n v="4"/>
    <n v="565.87"/>
    <n v="0.5"/>
    <n v="49.86"/>
    <x v="103"/>
    <x v="400"/>
    <s v="Net Banking"/>
    <x v="2"/>
    <n v="4"/>
    <s v="No"/>
    <s v="Bangalore"/>
    <x v="848"/>
  </r>
  <r>
    <s v="POST00853"/>
    <s v="SHIP732945"/>
    <x v="848"/>
    <x v="1"/>
    <x v="24"/>
    <s v="kathleengordon@johnson.biz"/>
    <n v="-3501"/>
    <x v="114"/>
    <s v="Lake Jillchester"/>
    <s v="P3522"/>
    <x v="6"/>
    <x v="4"/>
    <s v="Running Shoes"/>
    <n v="4"/>
    <n v="272.24"/>
    <n v="0.39"/>
    <n v="17.7"/>
    <x v="68"/>
    <x v="438"/>
    <s v="COD"/>
    <x v="3"/>
    <n v="4"/>
    <s v="No"/>
    <s v="Bangalore"/>
    <x v="849"/>
  </r>
  <r>
    <s v="POST00854"/>
    <s v="SHIP341937"/>
    <x v="849"/>
    <x v="0"/>
    <x v="28"/>
    <s v="hernandeztina@george.com"/>
    <s v="+1-413-845-8042x85322"/>
    <x v="184"/>
    <s v="New Lindsay"/>
    <s v="P9165"/>
    <x v="2"/>
    <x v="2"/>
    <s v="Smart TV"/>
    <n v="3"/>
    <n v="646.79999999999995"/>
    <n v="0.18"/>
    <n v="22.74"/>
    <x v="100"/>
    <x v="106"/>
    <s v="Debit Card"/>
    <x v="3"/>
    <n v="4"/>
    <s v="No"/>
    <s v="Kolkata"/>
    <x v="850"/>
  </r>
  <r>
    <s v="POST00855"/>
    <s v="SHIP220181"/>
    <x v="850"/>
    <x v="0"/>
    <x v="50"/>
    <s v="ahampton@montgomery-noble.net"/>
    <s v="(534)597-0312x32966"/>
    <x v="2"/>
    <s v="Sheltonland"/>
    <s v="P5781"/>
    <x v="0"/>
    <x v="3"/>
    <s v="DSLR"/>
    <n v="1"/>
    <n v="445.15"/>
    <n v="0.31"/>
    <n v="35.44"/>
    <x v="382"/>
    <x v="500"/>
    <s v="Net Banking"/>
    <x v="2"/>
    <n v="2"/>
    <s v="No"/>
    <s v="Bangalore"/>
    <x v="851"/>
  </r>
  <r>
    <s v="POST00856"/>
    <s v="SHIP472108"/>
    <x v="851"/>
    <x v="0"/>
    <x v="43"/>
    <s v="emilylambert@yahoo.com"/>
    <s v="(177)842-6659x62347"/>
    <x v="188"/>
    <s v="Michaelport"/>
    <s v="P9337"/>
    <x v="3"/>
    <x v="0"/>
    <s v="Backpack"/>
    <n v="1"/>
    <n v="15.28"/>
    <n v="0.17"/>
    <n v="44.62"/>
    <x v="106"/>
    <x v="238"/>
    <s v="Net Banking"/>
    <x v="1"/>
    <n v="5"/>
    <s v="No"/>
    <s v="Mumbai"/>
    <x v="852"/>
  </r>
  <r>
    <s v="POST00857"/>
    <s v="SHIP641576"/>
    <x v="852"/>
    <x v="0"/>
    <x v="30"/>
    <s v="sherri89@hotmail.com"/>
    <s v="(622)375-9504"/>
    <x v="10"/>
    <s v="Richstad"/>
    <s v="P5479"/>
    <x v="7"/>
    <x v="2"/>
    <s v="Smartphone"/>
    <n v="1"/>
    <n v="482.06"/>
    <n v="0.49"/>
    <n v="10.71"/>
    <x v="493"/>
    <x v="299"/>
    <s v="Debit Card"/>
    <x v="2"/>
    <n v="2"/>
    <s v="No"/>
    <s v="Delhi"/>
    <x v="853"/>
  </r>
  <r>
    <s v="POST00858"/>
    <s v="SHIP342478"/>
    <x v="853"/>
    <x v="1"/>
    <x v="45"/>
    <s v="williamsbonnie@scott-pearson.com"/>
    <s v="997.030.9098x11755"/>
    <x v="114"/>
    <s v="Elizabethfurt"/>
    <s v="P7807"/>
    <x v="7"/>
    <x v="4"/>
    <s v="DSLR"/>
    <n v="1"/>
    <n v="654.67999999999995"/>
    <n v="0.45"/>
    <n v="38.08"/>
    <x v="395"/>
    <x v="480"/>
    <s v="Debit Card"/>
    <x v="3"/>
    <n v="1"/>
    <s v="No"/>
    <s v="Delhi"/>
    <x v="854"/>
  </r>
  <r>
    <s v="POST00859"/>
    <s v="SHIP853212"/>
    <x v="854"/>
    <x v="0"/>
    <x v="9"/>
    <s v="jack51@lewis.com"/>
    <n v="-5627"/>
    <x v="172"/>
    <s v="Cheryltown"/>
    <s v="P8905"/>
    <x v="3"/>
    <x v="4"/>
    <s v="Smart TV"/>
    <n v="2"/>
    <n v="23.74"/>
    <n v="0.28000000000000003"/>
    <n v="46.32"/>
    <x v="494"/>
    <x v="425"/>
    <s v="COD"/>
    <x v="0"/>
    <n v="2"/>
    <s v="No"/>
    <s v="Delhi"/>
    <x v="855"/>
  </r>
  <r>
    <s v="POST00860"/>
    <s v="SHIP918764"/>
    <x v="855"/>
    <x v="1"/>
    <x v="18"/>
    <s v="williampalmer@gmail.com"/>
    <s v="+1-109-346-3528x10869"/>
    <x v="68"/>
    <s v="New Trevor"/>
    <s v="P8736"/>
    <x v="7"/>
    <x v="3"/>
    <s v="Earbuds"/>
    <n v="4"/>
    <n v="625.15"/>
    <n v="0.39"/>
    <n v="24.03"/>
    <x v="241"/>
    <x v="303"/>
    <s v="Debit Card"/>
    <x v="1"/>
    <n v="4"/>
    <s v="Yes"/>
    <s v="Chennai"/>
    <x v="856"/>
  </r>
  <r>
    <s v="POST00861"/>
    <s v="SHIP876483"/>
    <x v="856"/>
    <x v="1"/>
    <x v="21"/>
    <s v="wholt@gmail.com"/>
    <s v="+1-861-902-5778x776"/>
    <x v="0"/>
    <s v="Joshuatown"/>
    <s v="P4993"/>
    <x v="1"/>
    <x v="1"/>
    <s v="Earbuds"/>
    <n v="1"/>
    <n v="656.01"/>
    <n v="0.45"/>
    <n v="17.899999999999999"/>
    <x v="331"/>
    <x v="104"/>
    <s v="Debit Card"/>
    <x v="2"/>
    <n v="5"/>
    <s v="No"/>
    <s v="Mumbai"/>
    <x v="857"/>
  </r>
  <r>
    <s v="POST00862"/>
    <s v="SHIP506600"/>
    <x v="857"/>
    <x v="1"/>
    <x v="20"/>
    <s v="sherrypowers@hotmail.com"/>
    <s v="001-256-589-0678x1815"/>
    <x v="168"/>
    <s v="Christopherhaven"/>
    <s v="P8483"/>
    <x v="1"/>
    <x v="5"/>
    <s v="Smart TV"/>
    <n v="4"/>
    <n v="166.53"/>
    <n v="0.12"/>
    <n v="35.5"/>
    <x v="477"/>
    <x v="501"/>
    <s v="COD"/>
    <x v="3"/>
    <n v="5"/>
    <s v="No"/>
    <s v="Chennai"/>
    <x v="858"/>
  </r>
  <r>
    <s v="POST00863"/>
    <s v="SHIP271385"/>
    <x v="858"/>
    <x v="1"/>
    <x v="49"/>
    <s v="brownrobert@yahoo.com"/>
    <n v="-568"/>
    <x v="46"/>
    <s v="East Lisa"/>
    <s v="P3369"/>
    <x v="4"/>
    <x v="4"/>
    <s v="Earbuds"/>
    <n v="2"/>
    <n v="436.76"/>
    <n v="0.28999999999999998"/>
    <n v="16.07"/>
    <x v="445"/>
    <x v="441"/>
    <s v="Net Banking"/>
    <x v="1"/>
    <n v="1"/>
    <s v="No"/>
    <s v="Kolkata"/>
    <x v="859"/>
  </r>
  <r>
    <s v="POST00864"/>
    <s v="SHIP922455"/>
    <x v="859"/>
    <x v="1"/>
    <x v="21"/>
    <s v="shelly55@gmail.com"/>
    <s v="564-141-3425x9338"/>
    <x v="114"/>
    <s v="East Scott"/>
    <s v="P7284"/>
    <x v="4"/>
    <x v="4"/>
    <s v="Smart TV"/>
    <n v="2"/>
    <n v="964.69"/>
    <n v="0.24"/>
    <n v="22.29"/>
    <x v="495"/>
    <x v="502"/>
    <s v="Debit Card"/>
    <x v="2"/>
    <n v="1"/>
    <s v="No"/>
    <s v="Chennai"/>
    <x v="860"/>
  </r>
  <r>
    <s v="POST00865"/>
    <s v="SHIP182569"/>
    <x v="860"/>
    <x v="0"/>
    <x v="48"/>
    <s v="rmorse@spence-thornton.com"/>
    <s v="(199)354-6632x115"/>
    <x v="167"/>
    <s v="Nguyentown"/>
    <s v="P4122"/>
    <x v="3"/>
    <x v="5"/>
    <s v="Running Shoes"/>
    <n v="2"/>
    <n v="885.35"/>
    <n v="0.39"/>
    <n v="45.36"/>
    <x v="104"/>
    <x v="449"/>
    <s v="PayPal"/>
    <x v="0"/>
    <n v="3"/>
    <s v="No"/>
    <s v="Bangalore"/>
    <x v="861"/>
  </r>
  <r>
    <s v="POST00866"/>
    <s v="SHIP430741"/>
    <x v="861"/>
    <x v="0"/>
    <x v="5"/>
    <s v="michaelcarter@holland.com"/>
    <s v="001-676-879-5439x42341"/>
    <x v="21"/>
    <s v="Brownville"/>
    <s v="P9327"/>
    <x v="3"/>
    <x v="2"/>
    <s v="Backpack"/>
    <n v="4"/>
    <n v="416.71"/>
    <n v="0.19"/>
    <n v="31.56"/>
    <x v="456"/>
    <x v="236"/>
    <s v="Credit Card"/>
    <x v="1"/>
    <n v="3"/>
    <s v="No"/>
    <s v="Bangalore"/>
    <x v="862"/>
  </r>
  <r>
    <s v="POST00867"/>
    <s v="SHIP716958"/>
    <x v="862"/>
    <x v="1"/>
    <x v="15"/>
    <s v="dustinchavez@hotmail.com"/>
    <s v="(848)573-0096x6446"/>
    <x v="91"/>
    <s v="New Mary"/>
    <s v="P3236"/>
    <x v="3"/>
    <x v="1"/>
    <s v="Running Shoes"/>
    <n v="1"/>
    <n v="356.35"/>
    <n v="0.35"/>
    <n v="9.27"/>
    <x v="28"/>
    <x v="503"/>
    <s v="Debit Card"/>
    <x v="0"/>
    <n v="3"/>
    <s v="No"/>
    <s v="Mumbai"/>
    <x v="863"/>
  </r>
  <r>
    <s v="POST00868"/>
    <s v="SHIP808297"/>
    <x v="863"/>
    <x v="0"/>
    <x v="48"/>
    <s v="irwineric@castro-barry.biz"/>
    <s v="862.647.8677x3273"/>
    <x v="91"/>
    <s v="Randallburgh"/>
    <s v="P2143"/>
    <x v="5"/>
    <x v="1"/>
    <s v="Running Shoes"/>
    <n v="4"/>
    <n v="132.84"/>
    <n v="0.2"/>
    <n v="19.84"/>
    <x v="394"/>
    <x v="212"/>
    <s v="Debit Card"/>
    <x v="3"/>
    <n v="2"/>
    <s v="No"/>
    <s v="Chennai"/>
    <x v="864"/>
  </r>
  <r>
    <s v="POST00869"/>
    <s v="SHIP199227"/>
    <x v="864"/>
    <x v="1"/>
    <x v="50"/>
    <s v="klopez@hotmail.com"/>
    <s v="+1-903-032-1493x260"/>
    <x v="232"/>
    <s v="Port Kevin"/>
    <s v="P5526"/>
    <x v="4"/>
    <x v="3"/>
    <s v="Running Shoes"/>
    <n v="1"/>
    <n v="44.84"/>
    <n v="0.06"/>
    <n v="33.229999999999997"/>
    <x v="391"/>
    <x v="167"/>
    <s v="Credit Card"/>
    <x v="1"/>
    <n v="5"/>
    <s v="Yes"/>
    <s v="Chennai"/>
    <x v="865"/>
  </r>
  <r>
    <s v="POST00870"/>
    <s v="SHIP667982"/>
    <x v="865"/>
    <x v="1"/>
    <x v="4"/>
    <s v="sullivancatherine@yahoo.com"/>
    <s v="001-036-7007x9761"/>
    <x v="231"/>
    <s v="Pittshaven"/>
    <s v="P7798"/>
    <x v="1"/>
    <x v="2"/>
    <s v="Smart TV"/>
    <n v="3"/>
    <n v="304.49"/>
    <n v="0.05"/>
    <n v="26.67"/>
    <x v="128"/>
    <x v="190"/>
    <s v="PayPal"/>
    <x v="0"/>
    <n v="1"/>
    <s v="No"/>
    <s v="Delhi"/>
    <x v="866"/>
  </r>
  <r>
    <s v="POST00871"/>
    <s v="SHIP513562"/>
    <x v="866"/>
    <x v="1"/>
    <x v="33"/>
    <s v="qhall@hotmail.com"/>
    <s v="992-137-7034x974"/>
    <x v="166"/>
    <s v="Bateshaven"/>
    <s v="P6568"/>
    <x v="7"/>
    <x v="1"/>
    <s v="DSLR"/>
    <n v="1"/>
    <n v="940.88"/>
    <n v="0.06"/>
    <n v="34.72"/>
    <x v="496"/>
    <x v="353"/>
    <s v="Net Banking"/>
    <x v="2"/>
    <n v="3"/>
    <s v="No"/>
    <s v="Mumbai"/>
    <x v="867"/>
  </r>
  <r>
    <s v="POST00872"/>
    <s v="SHIP298320"/>
    <x v="867"/>
    <x v="1"/>
    <x v="31"/>
    <s v="jonathanbaker@stewart.info"/>
    <s v="+1-614-070-3929x5105"/>
    <x v="93"/>
    <s v="New Susantown"/>
    <s v="P9318"/>
    <x v="2"/>
    <x v="3"/>
    <s v="Smartphone"/>
    <n v="1"/>
    <n v="959.03"/>
    <n v="0.02"/>
    <n v="39.26"/>
    <x v="337"/>
    <x v="366"/>
    <s v="PayPal"/>
    <x v="0"/>
    <n v="1"/>
    <s v="No"/>
    <s v="Delhi"/>
    <x v="868"/>
  </r>
  <r>
    <s v="POST00873"/>
    <s v="SHIP361758"/>
    <x v="868"/>
    <x v="0"/>
    <x v="46"/>
    <s v="schultzjames@gmail.com"/>
    <s v="312-548-8206"/>
    <x v="172"/>
    <s v="Andrewborough"/>
    <s v="P5377"/>
    <x v="0"/>
    <x v="1"/>
    <s v="Smartphone"/>
    <n v="1"/>
    <n v="814.39"/>
    <n v="0.27"/>
    <n v="26.63"/>
    <x v="400"/>
    <x v="504"/>
    <s v="Credit Card"/>
    <x v="3"/>
    <n v="3"/>
    <s v="No"/>
    <s v="Mumbai"/>
    <x v="869"/>
  </r>
  <r>
    <s v="POST00874"/>
    <s v="SHIP689243"/>
    <x v="869"/>
    <x v="1"/>
    <x v="49"/>
    <s v="priceamanda@hotmail.com"/>
    <s v="001-494-365-3013x025"/>
    <x v="20"/>
    <s v="Lake Willieside"/>
    <s v="P1042"/>
    <x v="0"/>
    <x v="2"/>
    <s v="Backpack"/>
    <n v="2"/>
    <n v="357.32"/>
    <n v="0.34"/>
    <n v="49.41"/>
    <x v="342"/>
    <x v="313"/>
    <s v="Debit Card"/>
    <x v="2"/>
    <n v="2"/>
    <s v="No"/>
    <s v="Mumbai"/>
    <x v="870"/>
  </r>
  <r>
    <s v="POST00875"/>
    <s v="SHIP784863"/>
    <x v="870"/>
    <x v="0"/>
    <x v="35"/>
    <s v="obrown@robinson.com"/>
    <s v="001-145-490-9401x94145"/>
    <x v="187"/>
    <s v="Lake Ronald"/>
    <s v="P5634"/>
    <x v="7"/>
    <x v="1"/>
    <s v="Backpack"/>
    <n v="3"/>
    <n v="152.19"/>
    <n v="0.06"/>
    <n v="46.16"/>
    <x v="438"/>
    <x v="99"/>
    <s v="Net Banking"/>
    <x v="0"/>
    <n v="2"/>
    <s v="No"/>
    <s v="Chennai"/>
    <x v="871"/>
  </r>
  <r>
    <s v="POST00876"/>
    <s v="SHIP694098"/>
    <x v="871"/>
    <x v="0"/>
    <x v="17"/>
    <s v="kimberlygarrett@hotmail.com"/>
    <s v="493-643-1928x5502"/>
    <x v="118"/>
    <s v="Blackwellborough"/>
    <s v="P5891"/>
    <x v="6"/>
    <x v="1"/>
    <s v="Smart TV"/>
    <n v="1"/>
    <n v="599.58000000000004"/>
    <n v="0.31"/>
    <n v="7.7"/>
    <x v="379"/>
    <x v="439"/>
    <s v="PayPal"/>
    <x v="1"/>
    <n v="4"/>
    <s v="Yes"/>
    <s v="Delhi"/>
    <x v="872"/>
  </r>
  <r>
    <s v="POST00877"/>
    <s v="SHIP871183"/>
    <x v="872"/>
    <x v="0"/>
    <x v="42"/>
    <s v="murphymichelle@hotmail.com"/>
    <s v="866-529-3691"/>
    <x v="193"/>
    <s v="Lake Valeriehaven"/>
    <s v="P9022"/>
    <x v="2"/>
    <x v="1"/>
    <s v="Smartphone"/>
    <n v="3"/>
    <n v="650.04"/>
    <n v="0.3"/>
    <n v="16.989999999999998"/>
    <x v="469"/>
    <x v="505"/>
    <s v="PayPal"/>
    <x v="0"/>
    <n v="1"/>
    <s v="No"/>
    <s v="Kolkata"/>
    <x v="873"/>
  </r>
  <r>
    <s v="POST00878"/>
    <s v="SHIP585892"/>
    <x v="873"/>
    <x v="0"/>
    <x v="23"/>
    <s v="martindustin@kennedy-sanchez.com"/>
    <s v="281-742-9644"/>
    <x v="154"/>
    <s v="Doyletown"/>
    <s v="P3434"/>
    <x v="1"/>
    <x v="5"/>
    <s v="DSLR"/>
    <n v="4"/>
    <n v="430.33"/>
    <n v="7.0000000000000007E-2"/>
    <n v="18.52"/>
    <x v="241"/>
    <x v="314"/>
    <s v="Net Banking"/>
    <x v="1"/>
    <n v="4"/>
    <s v="No"/>
    <s v="Delhi"/>
    <x v="874"/>
  </r>
  <r>
    <s v="POST00879"/>
    <s v="SHIP709916"/>
    <x v="874"/>
    <x v="1"/>
    <x v="23"/>
    <s v="heidiharrison@garcia.net"/>
    <s v="027-834-4219x772"/>
    <x v="214"/>
    <s v="South Karen"/>
    <s v="P8316"/>
    <x v="7"/>
    <x v="0"/>
    <s v="Smart TV"/>
    <n v="4"/>
    <n v="694.73"/>
    <n v="0.2"/>
    <n v="13.29"/>
    <x v="151"/>
    <x v="506"/>
    <s v="PayPal"/>
    <x v="1"/>
    <n v="2"/>
    <s v="No"/>
    <s v="Kolkata"/>
    <x v="875"/>
  </r>
  <r>
    <s v="POST00880"/>
    <s v="SHIP877743"/>
    <x v="875"/>
    <x v="0"/>
    <x v="14"/>
    <s v="ericwilliams@hotmail.com"/>
    <s v="175.372.1382x66613"/>
    <x v="74"/>
    <s v="Simmonsbury"/>
    <s v="P9824"/>
    <x v="7"/>
    <x v="2"/>
    <s v="Backpack"/>
    <n v="2"/>
    <n v="749.22"/>
    <n v="0.38"/>
    <n v="19.04"/>
    <x v="245"/>
    <x v="507"/>
    <s v="Credit Card"/>
    <x v="0"/>
    <n v="2"/>
    <s v="No"/>
    <s v="Bangalore"/>
    <x v="876"/>
  </r>
  <r>
    <s v="POST00881"/>
    <s v="SHIP663293"/>
    <x v="876"/>
    <x v="1"/>
    <x v="27"/>
    <s v="andrea57@klein.com"/>
    <s v="+1-339-702-6342x7176"/>
    <x v="231"/>
    <s v="Brownbury"/>
    <s v="P8935"/>
    <x v="5"/>
    <x v="5"/>
    <s v="Smart TV"/>
    <n v="4"/>
    <n v="785.23"/>
    <n v="0.01"/>
    <n v="24.12"/>
    <x v="239"/>
    <x v="149"/>
    <s v="Net Banking"/>
    <x v="3"/>
    <n v="1"/>
    <s v="No"/>
    <s v="Mumbai"/>
    <x v="877"/>
  </r>
  <r>
    <s v="POST00882"/>
    <s v="SHIP384752"/>
    <x v="877"/>
    <x v="0"/>
    <x v="13"/>
    <s v="ybird@gmail.com"/>
    <s v="(052)365-2472x49767"/>
    <x v="137"/>
    <s v="Port Jeremiahchester"/>
    <s v="P6654"/>
    <x v="5"/>
    <x v="0"/>
    <s v="Backpack"/>
    <n v="3"/>
    <n v="507.28"/>
    <n v="7.0000000000000007E-2"/>
    <n v="7.32"/>
    <x v="325"/>
    <x v="508"/>
    <s v="Credit Card"/>
    <x v="1"/>
    <n v="4"/>
    <s v="No"/>
    <s v="Delhi"/>
    <x v="878"/>
  </r>
  <r>
    <s v="POST00883"/>
    <s v="SHIP415873"/>
    <x v="878"/>
    <x v="1"/>
    <x v="50"/>
    <s v="yhayes@ray-austin.org"/>
    <s v="(421)846-2568x489"/>
    <x v="12"/>
    <s v="North Kevinhaven"/>
    <s v="P6446"/>
    <x v="2"/>
    <x v="4"/>
    <s v="Smartphone"/>
    <n v="3"/>
    <n v="793.72"/>
    <n v="0.5"/>
    <n v="10.73"/>
    <x v="497"/>
    <x v="382"/>
    <s v="Net Banking"/>
    <x v="3"/>
    <n v="4"/>
    <s v="No"/>
    <s v="Mumbai"/>
    <x v="879"/>
  </r>
  <r>
    <s v="POST00884"/>
    <s v="SHIP356571"/>
    <x v="879"/>
    <x v="1"/>
    <x v="25"/>
    <s v="iharris@hoover.com"/>
    <s v="450.822.7021x198"/>
    <x v="91"/>
    <s v="Deborahberg"/>
    <s v="P9903"/>
    <x v="3"/>
    <x v="1"/>
    <s v="Smart TV"/>
    <n v="3"/>
    <n v="35.22"/>
    <n v="0.37"/>
    <n v="9.33"/>
    <x v="231"/>
    <x v="499"/>
    <s v="Credit Card"/>
    <x v="1"/>
    <n v="4"/>
    <s v="No"/>
    <s v="Delhi"/>
    <x v="880"/>
  </r>
  <r>
    <s v="POST00885"/>
    <s v="SHIP144852"/>
    <x v="880"/>
    <x v="0"/>
    <x v="40"/>
    <s v="paynejames@bailey.biz"/>
    <s v="438-761-9809x443"/>
    <x v="99"/>
    <s v="Castilloburgh"/>
    <s v="P7180"/>
    <x v="3"/>
    <x v="1"/>
    <s v="Running Shoes"/>
    <n v="3"/>
    <n v="683.6"/>
    <n v="0.23"/>
    <n v="7.08"/>
    <x v="262"/>
    <x v="509"/>
    <s v="Debit Card"/>
    <x v="1"/>
    <n v="1"/>
    <s v="No"/>
    <s v="Bangalore"/>
    <x v="881"/>
  </r>
  <r>
    <s v="POST00886"/>
    <s v="SHIP264813"/>
    <x v="881"/>
    <x v="0"/>
    <x v="17"/>
    <s v="julie46@kaiser.net"/>
    <s v="+1-468-013-1353x45939"/>
    <x v="77"/>
    <s v="East Toni"/>
    <s v="P8460"/>
    <x v="2"/>
    <x v="5"/>
    <s v="Earbuds"/>
    <n v="3"/>
    <n v="243.28"/>
    <n v="0.31"/>
    <n v="26.67"/>
    <x v="284"/>
    <x v="329"/>
    <s v="Debit Card"/>
    <x v="0"/>
    <n v="1"/>
    <s v="No"/>
    <s v="Delhi"/>
    <x v="882"/>
  </r>
  <r>
    <s v="POST00887"/>
    <s v="SHIP916051"/>
    <x v="882"/>
    <x v="0"/>
    <x v="5"/>
    <s v="michellenelson@yahoo.com"/>
    <s v="405-205-2468x77040"/>
    <x v="158"/>
    <s v="Rogersburgh"/>
    <s v="P6272"/>
    <x v="1"/>
    <x v="3"/>
    <s v="Backpack"/>
    <n v="2"/>
    <n v="277.82"/>
    <n v="0.42"/>
    <n v="20.02"/>
    <x v="498"/>
    <x v="175"/>
    <s v="PayPal"/>
    <x v="1"/>
    <n v="1"/>
    <s v="No"/>
    <s v="Bangalore"/>
    <x v="883"/>
  </r>
  <r>
    <s v="POST00888"/>
    <s v="SHIP811132"/>
    <x v="883"/>
    <x v="1"/>
    <x v="25"/>
    <s v="daniel40@gmail.com"/>
    <n v="4889102438"/>
    <x v="137"/>
    <s v="Dawnborough"/>
    <s v="P4090"/>
    <x v="0"/>
    <x v="2"/>
    <s v="Running Shoes"/>
    <n v="1"/>
    <n v="100.39"/>
    <n v="0.42"/>
    <n v="47.1"/>
    <x v="432"/>
    <x v="245"/>
    <s v="Net Banking"/>
    <x v="2"/>
    <n v="5"/>
    <s v="No"/>
    <s v="Mumbai"/>
    <x v="884"/>
  </r>
  <r>
    <s v="POST00889"/>
    <s v="SHIP273873"/>
    <x v="884"/>
    <x v="0"/>
    <x v="18"/>
    <s v="ryan00@yahoo.com"/>
    <n v="9034706336"/>
    <x v="38"/>
    <s v="Jamestown"/>
    <s v="P4912"/>
    <x v="3"/>
    <x v="0"/>
    <s v="Backpack"/>
    <n v="4"/>
    <n v="200.47"/>
    <n v="0.16"/>
    <n v="9.6199999999999992"/>
    <x v="170"/>
    <x v="510"/>
    <s v="Net Banking"/>
    <x v="0"/>
    <n v="2"/>
    <s v="No"/>
    <s v="Chennai"/>
    <x v="885"/>
  </r>
  <r>
    <s v="POST00890"/>
    <s v="SHIP848092"/>
    <x v="885"/>
    <x v="0"/>
    <x v="45"/>
    <s v="cynthia76@hayden.com"/>
    <s v="879.122.4615x22318"/>
    <x v="191"/>
    <s v="Johnsonview"/>
    <s v="P7274"/>
    <x v="7"/>
    <x v="1"/>
    <s v="Running Shoes"/>
    <n v="3"/>
    <n v="992.09"/>
    <n v="0.25"/>
    <n v="46.67"/>
    <x v="499"/>
    <x v="511"/>
    <s v="Credit Card"/>
    <x v="2"/>
    <n v="5"/>
    <s v="No"/>
    <s v="Kolkata"/>
    <x v="886"/>
  </r>
  <r>
    <s v="POST00891"/>
    <s v="SHIP244146"/>
    <x v="886"/>
    <x v="0"/>
    <x v="29"/>
    <s v="patrick98@yahoo.com"/>
    <s v="553.697.9864x3996"/>
    <x v="232"/>
    <s v="New Andrew"/>
    <s v="P4826"/>
    <x v="6"/>
    <x v="2"/>
    <s v="Smartphone"/>
    <n v="4"/>
    <n v="421.24"/>
    <n v="0.32"/>
    <n v="8.89"/>
    <x v="286"/>
    <x v="130"/>
    <s v="PayPal"/>
    <x v="2"/>
    <n v="5"/>
    <s v="No"/>
    <s v="Mumbai"/>
    <x v="887"/>
  </r>
  <r>
    <s v="POST00892"/>
    <s v="SHIP295870"/>
    <x v="887"/>
    <x v="1"/>
    <x v="39"/>
    <s v="rbradley@gmail.com"/>
    <s v="+1-761-986-8129x844"/>
    <x v="149"/>
    <s v="Jameshaven"/>
    <s v="P7730"/>
    <x v="1"/>
    <x v="1"/>
    <s v="Smartphone"/>
    <n v="2"/>
    <n v="928.49"/>
    <n v="0.04"/>
    <n v="32.86"/>
    <x v="229"/>
    <x v="250"/>
    <s v="PayPal"/>
    <x v="1"/>
    <n v="2"/>
    <s v="No"/>
    <s v="Chennai"/>
    <x v="888"/>
  </r>
  <r>
    <s v="POST00893"/>
    <s v="SHIP888576"/>
    <x v="888"/>
    <x v="0"/>
    <x v="29"/>
    <s v="kirkdawn@yahoo.com"/>
    <s v="872-835-7012x5556"/>
    <x v="194"/>
    <s v="Vegafort"/>
    <s v="P1715"/>
    <x v="1"/>
    <x v="1"/>
    <s v="DSLR"/>
    <n v="2"/>
    <n v="171.27"/>
    <n v="0.47"/>
    <n v="16.149999999999999"/>
    <x v="388"/>
    <x v="512"/>
    <s v="Net Banking"/>
    <x v="3"/>
    <n v="3"/>
    <s v="No"/>
    <s v="Mumbai"/>
    <x v="889"/>
  </r>
  <r>
    <s v="POST00894"/>
    <s v="SHIP523960"/>
    <x v="889"/>
    <x v="0"/>
    <x v="5"/>
    <s v="navarrogary@hernandez.org"/>
    <s v="526.435.0238"/>
    <x v="219"/>
    <s v="New Jasonport"/>
    <s v="P6213"/>
    <x v="5"/>
    <x v="1"/>
    <s v="DSLR"/>
    <n v="1"/>
    <n v="212.02"/>
    <n v="0.22"/>
    <n v="42.21"/>
    <x v="179"/>
    <x v="513"/>
    <s v="Debit Card"/>
    <x v="0"/>
    <n v="3"/>
    <s v="No"/>
    <s v="Mumbai"/>
    <x v="890"/>
  </r>
  <r>
    <s v="POST00895"/>
    <s v="SHIP812530"/>
    <x v="890"/>
    <x v="1"/>
    <x v="42"/>
    <s v="kfernandez@hotmail.com"/>
    <s v="(869)224-4829x087"/>
    <x v="21"/>
    <s v="Lake Michael"/>
    <s v="P8749"/>
    <x v="4"/>
    <x v="2"/>
    <s v="DSLR"/>
    <n v="2"/>
    <n v="562.24"/>
    <n v="0.19"/>
    <n v="7.77"/>
    <x v="2"/>
    <x v="457"/>
    <s v="Net Banking"/>
    <x v="3"/>
    <n v="3"/>
    <s v="No"/>
    <s v="Delhi"/>
    <x v="891"/>
  </r>
  <r>
    <s v="POST00896"/>
    <s v="SHIP255355"/>
    <x v="891"/>
    <x v="0"/>
    <x v="37"/>
    <s v="bennettchristopher@yahoo.com"/>
    <s v="(443)417-6607x334"/>
    <x v="30"/>
    <s v="West Coreymouth"/>
    <s v="P7246"/>
    <x v="3"/>
    <x v="5"/>
    <s v="Smart TV"/>
    <n v="1"/>
    <n v="356.04"/>
    <n v="0.45"/>
    <n v="47.86"/>
    <x v="38"/>
    <x v="514"/>
    <s v="Net Banking"/>
    <x v="0"/>
    <n v="1"/>
    <s v="No"/>
    <s v="Bangalore"/>
    <x v="892"/>
  </r>
  <r>
    <s v="POST00897"/>
    <s v="SHIP681573"/>
    <x v="892"/>
    <x v="1"/>
    <x v="40"/>
    <s v="greenedavid@yahoo.com"/>
    <s v="361.320.6055"/>
    <x v="234"/>
    <s v="Port Brandonshire"/>
    <s v="P7325"/>
    <x v="0"/>
    <x v="2"/>
    <s v="Backpack"/>
    <n v="3"/>
    <n v="647.48"/>
    <n v="0.06"/>
    <n v="7.13"/>
    <x v="500"/>
    <x v="56"/>
    <s v="COD"/>
    <x v="2"/>
    <n v="1"/>
    <s v="No"/>
    <s v="Bangalore"/>
    <x v="893"/>
  </r>
  <r>
    <s v="POST00898"/>
    <s v="SHIP126520"/>
    <x v="893"/>
    <x v="1"/>
    <x v="17"/>
    <s v="fcopeland@tate.com"/>
    <s v="431.550.0210"/>
    <x v="131"/>
    <s v="West Michaelbury"/>
    <s v="P3492"/>
    <x v="1"/>
    <x v="2"/>
    <s v="Smart TV"/>
    <n v="2"/>
    <n v="427.83"/>
    <n v="0.02"/>
    <n v="15.85"/>
    <x v="486"/>
    <x v="515"/>
    <s v="Credit Card"/>
    <x v="1"/>
    <n v="4"/>
    <s v="Yes"/>
    <s v="Delhi"/>
    <x v="894"/>
  </r>
  <r>
    <s v="POST00899"/>
    <s v="SHIP445302"/>
    <x v="894"/>
    <x v="1"/>
    <x v="15"/>
    <s v="fuenteserik@smith.com"/>
    <s v="(577)344-2140"/>
    <x v="109"/>
    <s v="East Maureen"/>
    <s v="P9115"/>
    <x v="3"/>
    <x v="4"/>
    <s v="DSLR"/>
    <n v="4"/>
    <n v="813.48"/>
    <n v="0.34"/>
    <n v="25.89"/>
    <x v="406"/>
    <x v="516"/>
    <s v="Credit Card"/>
    <x v="1"/>
    <n v="4"/>
    <s v="No"/>
    <s v="Delhi"/>
    <x v="895"/>
  </r>
  <r>
    <s v="POST00900"/>
    <s v="SHIP658681"/>
    <x v="895"/>
    <x v="1"/>
    <x v="42"/>
    <s v="ian55@hotmail.com"/>
    <s v="+1-943-177-7597x7800"/>
    <x v="167"/>
    <s v="Lake Kevinville"/>
    <s v="P1606"/>
    <x v="3"/>
    <x v="3"/>
    <s v="Backpack"/>
    <n v="2"/>
    <n v="437.24"/>
    <n v="0.19"/>
    <n v="39.020000000000003"/>
    <x v="198"/>
    <x v="293"/>
    <s v="COD"/>
    <x v="1"/>
    <n v="5"/>
    <s v="No"/>
    <s v="Mumbai"/>
    <x v="896"/>
  </r>
  <r>
    <s v="POST00901"/>
    <s v="SHIP717697"/>
    <x v="896"/>
    <x v="1"/>
    <x v="4"/>
    <s v="millersean@hotmail.com"/>
    <n v="6062450240"/>
    <x v="212"/>
    <s v="East Clifford"/>
    <s v="P3068"/>
    <x v="5"/>
    <x v="3"/>
    <s v="Smart TV"/>
    <n v="2"/>
    <n v="576.63"/>
    <n v="0.38"/>
    <n v="47.8"/>
    <x v="326"/>
    <x v="23"/>
    <s v="PayPal"/>
    <x v="3"/>
    <n v="4"/>
    <s v="No"/>
    <s v="Bangalore"/>
    <x v="897"/>
  </r>
  <r>
    <s v="POST00902"/>
    <s v="SHIP221880"/>
    <x v="773"/>
    <x v="1"/>
    <x v="46"/>
    <s v="bclark@yahoo.com"/>
    <n v="3636992125"/>
    <x v="35"/>
    <s v="Aaronland"/>
    <s v="P9229"/>
    <x v="6"/>
    <x v="5"/>
    <s v="Smartphone"/>
    <n v="3"/>
    <n v="327.86"/>
    <n v="0.03"/>
    <n v="24.26"/>
    <x v="501"/>
    <x v="427"/>
    <s v="Credit Card"/>
    <x v="1"/>
    <n v="1"/>
    <s v="No"/>
    <s v="Mumbai"/>
    <x v="112"/>
  </r>
  <r>
    <s v="POST00903"/>
    <s v="SHIP273638"/>
    <x v="897"/>
    <x v="1"/>
    <x v="19"/>
    <s v="dgonzalez@aguilar.info"/>
    <s v="508.325.4443x83315"/>
    <x v="179"/>
    <s v="North Barbara"/>
    <s v="P6439"/>
    <x v="1"/>
    <x v="3"/>
    <s v="Backpack"/>
    <n v="1"/>
    <n v="707"/>
    <n v="0.19"/>
    <n v="39.08"/>
    <x v="349"/>
    <x v="517"/>
    <s v="PayPal"/>
    <x v="1"/>
    <n v="5"/>
    <s v="No"/>
    <s v="Chennai"/>
    <x v="898"/>
  </r>
  <r>
    <s v="POST00904"/>
    <s v="SHIP840915"/>
    <x v="898"/>
    <x v="1"/>
    <x v="11"/>
    <s v="moorebradley@warren.com"/>
    <n v="-1182"/>
    <x v="81"/>
    <s v="Brendanchester"/>
    <s v="P2644"/>
    <x v="4"/>
    <x v="5"/>
    <s v="DSLR"/>
    <n v="1"/>
    <n v="658.19"/>
    <n v="0.12"/>
    <n v="37.72"/>
    <x v="5"/>
    <x v="404"/>
    <s v="Debit Card"/>
    <x v="3"/>
    <n v="4"/>
    <s v="No"/>
    <s v="Chennai"/>
    <x v="899"/>
  </r>
  <r>
    <s v="POST00905"/>
    <s v="SHIP938401"/>
    <x v="899"/>
    <x v="1"/>
    <x v="47"/>
    <s v="annette83@hotmail.com"/>
    <s v="(064)320-8961"/>
    <x v="235"/>
    <s v="Tamaraburgh"/>
    <s v="P8213"/>
    <x v="6"/>
    <x v="1"/>
    <s v="Smartphone"/>
    <n v="2"/>
    <n v="403.03"/>
    <n v="0.37"/>
    <n v="30.7"/>
    <x v="135"/>
    <x v="518"/>
    <s v="PayPal"/>
    <x v="3"/>
    <n v="4"/>
    <s v="No"/>
    <s v="Delhi"/>
    <x v="900"/>
  </r>
  <r>
    <s v="POST00906"/>
    <s v="SHIP631215"/>
    <x v="900"/>
    <x v="1"/>
    <x v="31"/>
    <s v="chloe64@hotmail.com"/>
    <s v="001-931-554-3558x47885"/>
    <x v="120"/>
    <s v="East Adambury"/>
    <s v="P2633"/>
    <x v="0"/>
    <x v="1"/>
    <s v="Backpack"/>
    <n v="4"/>
    <n v="283.27"/>
    <n v="0.11"/>
    <n v="36.090000000000003"/>
    <x v="502"/>
    <x v="317"/>
    <s v="Credit Card"/>
    <x v="1"/>
    <n v="3"/>
    <s v="No"/>
    <s v="Bangalore"/>
    <x v="901"/>
  </r>
  <r>
    <s v="POST00907"/>
    <s v="SHIP128215"/>
    <x v="901"/>
    <x v="1"/>
    <x v="32"/>
    <s v="carlosmejia@hotmail.com"/>
    <s v="205-794-1807"/>
    <x v="133"/>
    <s v="East Crystal"/>
    <s v="P9617"/>
    <x v="4"/>
    <x v="2"/>
    <s v="Smart TV"/>
    <n v="2"/>
    <n v="617.96"/>
    <n v="0.23"/>
    <n v="6.71"/>
    <x v="170"/>
    <x v="386"/>
    <s v="PayPal"/>
    <x v="1"/>
    <n v="1"/>
    <s v="No"/>
    <s v="Chennai"/>
    <x v="902"/>
  </r>
  <r>
    <s v="POST00908"/>
    <s v="SHIP777234"/>
    <x v="902"/>
    <x v="1"/>
    <x v="43"/>
    <s v="leah23@coleman-cruz.com"/>
    <n v="401121889"/>
    <x v="51"/>
    <s v="Matthewchester"/>
    <s v="P8486"/>
    <x v="2"/>
    <x v="1"/>
    <s v="Earbuds"/>
    <n v="4"/>
    <n v="943.72"/>
    <n v="0.41"/>
    <n v="24.87"/>
    <x v="143"/>
    <x v="114"/>
    <s v="Debit Card"/>
    <x v="2"/>
    <n v="5"/>
    <s v="No"/>
    <s v="Bangalore"/>
    <x v="903"/>
  </r>
  <r>
    <s v="POST00909"/>
    <s v="SHIP447919"/>
    <x v="903"/>
    <x v="1"/>
    <x v="10"/>
    <s v="jessecolon@palmer.info"/>
    <s v="648-805-2944x17369"/>
    <x v="1"/>
    <s v="Port Davidfort"/>
    <s v="P1251"/>
    <x v="2"/>
    <x v="3"/>
    <s v="Earbuds"/>
    <n v="3"/>
    <n v="141.32"/>
    <n v="0.46"/>
    <n v="40.36"/>
    <x v="320"/>
    <x v="240"/>
    <s v="COD"/>
    <x v="1"/>
    <n v="2"/>
    <s v="No"/>
    <s v="Bangalore"/>
    <x v="904"/>
  </r>
  <r>
    <s v="POST00910"/>
    <s v="SHIP855582"/>
    <x v="904"/>
    <x v="1"/>
    <x v="20"/>
    <s v="adrianrojas@grant.com"/>
    <s v="641-842-8368x4934"/>
    <x v="128"/>
    <s v="Gillespieborough"/>
    <s v="P3361"/>
    <x v="4"/>
    <x v="0"/>
    <s v="DSLR"/>
    <n v="3"/>
    <n v="801.13"/>
    <n v="0.36"/>
    <n v="26.34"/>
    <x v="89"/>
    <x v="470"/>
    <s v="Credit Card"/>
    <x v="3"/>
    <n v="4"/>
    <s v="No"/>
    <s v="Kolkata"/>
    <x v="905"/>
  </r>
  <r>
    <s v="POST00911"/>
    <s v="SHIP643678"/>
    <x v="905"/>
    <x v="0"/>
    <x v="14"/>
    <s v="robertharrell@gmail.com"/>
    <s v="001-154-816-7952x97936"/>
    <x v="147"/>
    <s v="Aprilshire"/>
    <s v="P7717"/>
    <x v="2"/>
    <x v="2"/>
    <s v="Smart TV"/>
    <n v="1"/>
    <n v="547.55999999999995"/>
    <n v="0.21"/>
    <n v="44.31"/>
    <x v="415"/>
    <x v="16"/>
    <s v="Debit Card"/>
    <x v="0"/>
    <n v="1"/>
    <s v="No"/>
    <s v="Chennai"/>
    <x v="906"/>
  </r>
  <r>
    <s v="POST00912"/>
    <s v="SHIP237112"/>
    <x v="906"/>
    <x v="1"/>
    <x v="28"/>
    <s v="vbaxter@gmail.com"/>
    <n v="-1085"/>
    <x v="129"/>
    <s v="South Stephanie"/>
    <s v="P3529"/>
    <x v="0"/>
    <x v="5"/>
    <s v="Smartphone"/>
    <n v="4"/>
    <n v="530.29999999999995"/>
    <n v="0.28999999999999998"/>
    <n v="42.51"/>
    <x v="416"/>
    <x v="357"/>
    <s v="Net Banking"/>
    <x v="1"/>
    <n v="5"/>
    <s v="Yes"/>
    <s v="Chennai"/>
    <x v="907"/>
  </r>
  <r>
    <s v="POST00913"/>
    <s v="SHIP637901"/>
    <x v="907"/>
    <x v="0"/>
    <x v="29"/>
    <s v="ronaldbarron@humphrey.com"/>
    <s v="(493)516-6476"/>
    <x v="76"/>
    <s v="Anthonyport"/>
    <s v="P2225"/>
    <x v="7"/>
    <x v="1"/>
    <s v="Smartphone"/>
    <n v="2"/>
    <n v="962.07"/>
    <n v="0.34"/>
    <n v="43.86"/>
    <x v="51"/>
    <x v="446"/>
    <s v="COD"/>
    <x v="0"/>
    <n v="1"/>
    <s v="No"/>
    <s v="Mumbai"/>
    <x v="908"/>
  </r>
  <r>
    <s v="POST00914"/>
    <s v="SHIP149274"/>
    <x v="908"/>
    <x v="0"/>
    <x v="12"/>
    <s v="myerssarah@gmail.com"/>
    <s v="001-550-524-6512x109"/>
    <x v="134"/>
    <s v="Port Kimberly"/>
    <s v="P8692"/>
    <x v="1"/>
    <x v="2"/>
    <s v="Smartphone"/>
    <n v="2"/>
    <n v="609.82000000000005"/>
    <n v="0.44"/>
    <n v="10.85"/>
    <x v="377"/>
    <x v="33"/>
    <s v="COD"/>
    <x v="1"/>
    <n v="1"/>
    <s v="No"/>
    <s v="Mumbai"/>
    <x v="874"/>
  </r>
  <r>
    <s v="POST00915"/>
    <s v="SHIP892321"/>
    <x v="909"/>
    <x v="0"/>
    <x v="14"/>
    <s v="zmiller@castro.info"/>
    <s v="+1-982-699-8813x851"/>
    <x v="52"/>
    <s v="Tinaton"/>
    <s v="P5342"/>
    <x v="3"/>
    <x v="2"/>
    <s v="Backpack"/>
    <n v="2"/>
    <n v="832.21"/>
    <n v="0.44"/>
    <n v="15.99"/>
    <x v="169"/>
    <x v="403"/>
    <s v="Credit Card"/>
    <x v="1"/>
    <n v="5"/>
    <s v="No"/>
    <s v="Bangalore"/>
    <x v="909"/>
  </r>
  <r>
    <s v="POST00916"/>
    <s v="SHIP374104"/>
    <x v="910"/>
    <x v="0"/>
    <x v="34"/>
    <s v="whitejacob@hotmail.com"/>
    <s v="001-635-427-6501x737"/>
    <x v="142"/>
    <s v="Lake Alexandra"/>
    <s v="P6546"/>
    <x v="7"/>
    <x v="2"/>
    <s v="DSLR"/>
    <n v="2"/>
    <n v="519.33000000000004"/>
    <n v="0.47"/>
    <n v="6.33"/>
    <x v="503"/>
    <x v="492"/>
    <s v="Debit Card"/>
    <x v="2"/>
    <n v="3"/>
    <s v="No"/>
    <s v="Delhi"/>
    <x v="910"/>
  </r>
  <r>
    <s v="POST00917"/>
    <s v="SHIP212029"/>
    <x v="911"/>
    <x v="0"/>
    <x v="19"/>
    <s v="scottbest@maynard.com"/>
    <n v="-3333"/>
    <x v="94"/>
    <s v="North David"/>
    <s v="P7512"/>
    <x v="6"/>
    <x v="1"/>
    <s v="Earbuds"/>
    <n v="3"/>
    <n v="257.35000000000002"/>
    <n v="0.41"/>
    <n v="49.23"/>
    <x v="372"/>
    <x v="519"/>
    <s v="Net Banking"/>
    <x v="1"/>
    <n v="3"/>
    <s v="Yes"/>
    <s v="Mumbai"/>
    <x v="911"/>
  </r>
  <r>
    <s v="POST00918"/>
    <s v="SHIP183870"/>
    <x v="912"/>
    <x v="0"/>
    <x v="8"/>
    <s v="tyronewright@miller.com"/>
    <s v="566.819.2633x7200"/>
    <x v="91"/>
    <s v="Joshuaburgh"/>
    <s v="P2315"/>
    <x v="6"/>
    <x v="5"/>
    <s v="Smartphone"/>
    <n v="4"/>
    <n v="697.55"/>
    <n v="7.0000000000000007E-2"/>
    <n v="15.63"/>
    <x v="343"/>
    <x v="520"/>
    <s v="Debit Card"/>
    <x v="3"/>
    <n v="4"/>
    <s v="No"/>
    <s v="Mumbai"/>
    <x v="912"/>
  </r>
  <r>
    <s v="POST00919"/>
    <s v="SHIP206748"/>
    <x v="913"/>
    <x v="1"/>
    <x v="40"/>
    <s v="marcusayala@young-griffith.org"/>
    <s v="420.560.3024x5633"/>
    <x v="72"/>
    <s v="North Amandaburgh"/>
    <s v="P6383"/>
    <x v="3"/>
    <x v="2"/>
    <s v="Smart TV"/>
    <n v="3"/>
    <n v="923.95"/>
    <n v="0.37"/>
    <n v="21.52"/>
    <x v="504"/>
    <x v="496"/>
    <s v="PayPal"/>
    <x v="1"/>
    <n v="3"/>
    <s v="No"/>
    <s v="Bangalore"/>
    <x v="913"/>
  </r>
  <r>
    <s v="POST00920"/>
    <s v="SHIP858370"/>
    <x v="914"/>
    <x v="0"/>
    <x v="15"/>
    <s v="christopher84@gmail.com"/>
    <s v="261.997.5377x729"/>
    <x v="48"/>
    <s v="Stacyshire"/>
    <s v="P9742"/>
    <x v="1"/>
    <x v="2"/>
    <s v="DSLR"/>
    <n v="4"/>
    <n v="842.82"/>
    <n v="0.41"/>
    <n v="17.37"/>
    <x v="125"/>
    <x v="482"/>
    <s v="Credit Card"/>
    <x v="0"/>
    <n v="4"/>
    <s v="No"/>
    <s v="Chennai"/>
    <x v="914"/>
  </r>
  <r>
    <s v="POST00921"/>
    <s v="SHIP671703"/>
    <x v="915"/>
    <x v="1"/>
    <x v="39"/>
    <s v="wthompson@reid.com"/>
    <s v="097-434-3818"/>
    <x v="13"/>
    <s v="Port Debraview"/>
    <s v="P7226"/>
    <x v="4"/>
    <x v="2"/>
    <s v="Earbuds"/>
    <n v="1"/>
    <n v="206.38"/>
    <n v="0.44"/>
    <n v="6.79"/>
    <x v="182"/>
    <x v="419"/>
    <s v="PayPal"/>
    <x v="1"/>
    <n v="4"/>
    <s v="No"/>
    <s v="Mumbai"/>
    <x v="915"/>
  </r>
  <r>
    <s v="POST00922"/>
    <s v="SHIP792694"/>
    <x v="916"/>
    <x v="1"/>
    <x v="51"/>
    <s v="leelauren@hotmail.com"/>
    <s v="325.721.5346"/>
    <x v="175"/>
    <s v="Hermanmouth"/>
    <s v="P6188"/>
    <x v="6"/>
    <x v="4"/>
    <s v="Smart TV"/>
    <n v="4"/>
    <n v="323.72000000000003"/>
    <n v="0.46"/>
    <n v="16.760000000000002"/>
    <x v="155"/>
    <x v="153"/>
    <s v="PayPal"/>
    <x v="3"/>
    <n v="5"/>
    <s v="No"/>
    <s v="Delhi"/>
    <x v="916"/>
  </r>
  <r>
    <s v="POST00923"/>
    <s v="SHIP875311"/>
    <x v="917"/>
    <x v="0"/>
    <x v="50"/>
    <s v="kimberly91@gray.com"/>
    <n v="386454602"/>
    <x v="95"/>
    <s v="South Samanthaland"/>
    <s v="P8994"/>
    <x v="1"/>
    <x v="1"/>
    <s v="Smart TV"/>
    <n v="2"/>
    <n v="521.71"/>
    <n v="0.25"/>
    <n v="9.42"/>
    <x v="484"/>
    <x v="430"/>
    <s v="COD"/>
    <x v="1"/>
    <n v="1"/>
    <s v="No"/>
    <s v="Bangalore"/>
    <x v="917"/>
  </r>
  <r>
    <s v="POST00924"/>
    <s v="SHIP674454"/>
    <x v="918"/>
    <x v="1"/>
    <x v="17"/>
    <s v="fuenteskimberly@hotmail.com"/>
    <s v="971.194.2405x22620"/>
    <x v="202"/>
    <s v="New Denise"/>
    <s v="P9864"/>
    <x v="4"/>
    <x v="4"/>
    <s v="Smartphone"/>
    <n v="3"/>
    <n v="575.89"/>
    <n v="0.33"/>
    <n v="22.74"/>
    <x v="48"/>
    <x v="329"/>
    <s v="COD"/>
    <x v="0"/>
    <n v="2"/>
    <s v="No"/>
    <s v="Chennai"/>
    <x v="918"/>
  </r>
  <r>
    <s v="POST00925"/>
    <s v="SHIP363947"/>
    <x v="919"/>
    <x v="1"/>
    <x v="41"/>
    <s v="arroyojorge@suarez.net"/>
    <s v="+1-226-698-9120x47496"/>
    <x v="144"/>
    <s v="West Rachel"/>
    <s v="P1588"/>
    <x v="4"/>
    <x v="3"/>
    <s v="DSLR"/>
    <n v="2"/>
    <n v="201.88"/>
    <n v="0"/>
    <n v="48.51"/>
    <x v="385"/>
    <x v="448"/>
    <s v="PayPal"/>
    <x v="1"/>
    <n v="2"/>
    <s v="No"/>
    <s v="Kolkata"/>
    <x v="919"/>
  </r>
  <r>
    <s v="POST00926"/>
    <s v="SHIP854786"/>
    <x v="920"/>
    <x v="0"/>
    <x v="29"/>
    <s v="sarah16@hotmail.com"/>
    <s v="001-879-037-5232x938"/>
    <x v="78"/>
    <s v="Elizabethburgh"/>
    <s v="P2121"/>
    <x v="4"/>
    <x v="5"/>
    <s v="Running Shoes"/>
    <n v="4"/>
    <n v="237.71"/>
    <n v="0.28999999999999998"/>
    <n v="36.42"/>
    <x v="346"/>
    <x v="408"/>
    <s v="Debit Card"/>
    <x v="2"/>
    <n v="3"/>
    <s v="No"/>
    <s v="Delhi"/>
    <x v="920"/>
  </r>
  <r>
    <s v="POST00927"/>
    <s v="SHIP412251"/>
    <x v="921"/>
    <x v="1"/>
    <x v="8"/>
    <s v="ssantiago@oliver.com"/>
    <s v="950-213-8672"/>
    <x v="63"/>
    <s v="Port Kathleen"/>
    <s v="P4846"/>
    <x v="6"/>
    <x v="2"/>
    <s v="Backpack"/>
    <n v="4"/>
    <n v="761.24"/>
    <n v="0.24"/>
    <n v="36.81"/>
    <x v="252"/>
    <x v="298"/>
    <s v="Credit Card"/>
    <x v="1"/>
    <n v="5"/>
    <s v="No"/>
    <s v="Chennai"/>
    <x v="921"/>
  </r>
  <r>
    <s v="POST00928"/>
    <s v="SHIP412825"/>
    <x v="922"/>
    <x v="0"/>
    <x v="15"/>
    <s v="lford@compton.com"/>
    <s v="488.428.9218"/>
    <x v="30"/>
    <s v="Seanhaven"/>
    <s v="P5708"/>
    <x v="2"/>
    <x v="4"/>
    <s v="Running Shoes"/>
    <n v="1"/>
    <n v="733.01"/>
    <n v="0.48"/>
    <n v="25.39"/>
    <x v="248"/>
    <x v="72"/>
    <s v="Credit Card"/>
    <x v="0"/>
    <n v="2"/>
    <s v="No"/>
    <s v="Bangalore"/>
    <x v="922"/>
  </r>
  <r>
    <s v="POST00929"/>
    <s v="SHIP929838"/>
    <x v="923"/>
    <x v="0"/>
    <x v="49"/>
    <s v="kayla15@gmail.com"/>
    <s v="554-053-3916x7395"/>
    <x v="111"/>
    <s v="Howardview"/>
    <s v="P4727"/>
    <x v="2"/>
    <x v="2"/>
    <s v="Backpack"/>
    <n v="4"/>
    <n v="840.82"/>
    <n v="0.45"/>
    <n v="41.51"/>
    <x v="505"/>
    <x v="521"/>
    <s v="Debit Card"/>
    <x v="0"/>
    <n v="1"/>
    <s v="No"/>
    <s v="Kolkata"/>
    <x v="923"/>
  </r>
  <r>
    <s v="POST00930"/>
    <s v="SHIP683168"/>
    <x v="924"/>
    <x v="0"/>
    <x v="0"/>
    <s v="ajohnson@palmer.com"/>
    <s v="435.712.3726x64498"/>
    <x v="68"/>
    <s v="Andrewschester"/>
    <s v="P2480"/>
    <x v="5"/>
    <x v="4"/>
    <s v="DSLR"/>
    <n v="4"/>
    <n v="933.6"/>
    <n v="0.4"/>
    <n v="45.87"/>
    <x v="56"/>
    <x v="522"/>
    <s v="PayPal"/>
    <x v="0"/>
    <n v="4"/>
    <s v="No"/>
    <s v="Delhi"/>
    <x v="924"/>
  </r>
  <r>
    <s v="POST00931"/>
    <s v="SHIP155597"/>
    <x v="925"/>
    <x v="0"/>
    <x v="50"/>
    <s v="ppalmer@hotmail.com"/>
    <s v="(951)226-3686x4667"/>
    <x v="236"/>
    <s v="New Dorothy"/>
    <s v="P8110"/>
    <x v="5"/>
    <x v="2"/>
    <s v="Earbuds"/>
    <n v="2"/>
    <n v="315.18"/>
    <n v="0.03"/>
    <n v="48.27"/>
    <x v="330"/>
    <x v="291"/>
    <s v="Credit Card"/>
    <x v="2"/>
    <n v="4"/>
    <s v="No"/>
    <s v="Mumbai"/>
    <x v="925"/>
  </r>
  <r>
    <s v="POST00932"/>
    <s v="SHIP452299"/>
    <x v="926"/>
    <x v="0"/>
    <x v="14"/>
    <s v="prattantonio@gmail.com"/>
    <s v="001-318-380-1413"/>
    <x v="228"/>
    <s v="Wendychester"/>
    <s v="P2612"/>
    <x v="6"/>
    <x v="1"/>
    <s v="Smartphone"/>
    <n v="4"/>
    <n v="861"/>
    <n v="0.2"/>
    <n v="9.4499999999999993"/>
    <x v="95"/>
    <x v="523"/>
    <s v="COD"/>
    <x v="1"/>
    <n v="5"/>
    <s v="No"/>
    <s v="Mumbai"/>
    <x v="926"/>
  </r>
  <r>
    <s v="POST00933"/>
    <s v="SHIP225999"/>
    <x v="927"/>
    <x v="1"/>
    <x v="41"/>
    <s v="ohernandez@blanchard.com"/>
    <s v="+1-078-466-3356x70740"/>
    <x v="97"/>
    <s v="Sherylberg"/>
    <s v="P2646"/>
    <x v="2"/>
    <x v="3"/>
    <s v="DSLR"/>
    <n v="4"/>
    <n v="669.35"/>
    <n v="0.35"/>
    <n v="44.58"/>
    <x v="295"/>
    <x v="254"/>
    <s v="Net Banking"/>
    <x v="0"/>
    <n v="3"/>
    <s v="No"/>
    <s v="Delhi"/>
    <x v="927"/>
  </r>
  <r>
    <s v="POST00934"/>
    <s v="SHIP530720"/>
    <x v="928"/>
    <x v="0"/>
    <x v="3"/>
    <s v="romananne@miller.info"/>
    <s v="001-001-336-7493x1376"/>
    <x v="114"/>
    <s v="Lozanoview"/>
    <s v="P8269"/>
    <x v="1"/>
    <x v="2"/>
    <s v="Running Shoes"/>
    <n v="3"/>
    <n v="958.19"/>
    <n v="0.01"/>
    <n v="15.13"/>
    <x v="224"/>
    <x v="227"/>
    <s v="COD"/>
    <x v="2"/>
    <n v="1"/>
    <s v="No"/>
    <s v="Mumbai"/>
    <x v="928"/>
  </r>
  <r>
    <s v="POST00935"/>
    <s v="SHIP335239"/>
    <x v="929"/>
    <x v="0"/>
    <x v="36"/>
    <s v="davisdonna@lawrence-wilcox.org"/>
    <s v="001-371-438-4693x0897"/>
    <x v="223"/>
    <s v="Mariaberg"/>
    <s v="P3725"/>
    <x v="5"/>
    <x v="4"/>
    <s v="Smart TV"/>
    <n v="3"/>
    <n v="279.35000000000002"/>
    <n v="0.12"/>
    <n v="22.88"/>
    <x v="146"/>
    <x v="26"/>
    <s v="Debit Card"/>
    <x v="2"/>
    <n v="3"/>
    <s v="No"/>
    <s v="Bangalore"/>
    <x v="929"/>
  </r>
  <r>
    <s v="POST00936"/>
    <s v="SHIP242856"/>
    <x v="930"/>
    <x v="1"/>
    <x v="30"/>
    <s v="zacharymartin@yahoo.com"/>
    <s v="063-075-6830"/>
    <x v="188"/>
    <s v="Angelafurt"/>
    <s v="P5906"/>
    <x v="5"/>
    <x v="2"/>
    <s v="Backpack"/>
    <n v="1"/>
    <n v="276.97000000000003"/>
    <n v="0.44"/>
    <n v="20.55"/>
    <x v="300"/>
    <x v="524"/>
    <s v="Net Banking"/>
    <x v="0"/>
    <n v="3"/>
    <s v="No"/>
    <s v="Delhi"/>
    <x v="930"/>
  </r>
  <r>
    <s v="POST00937"/>
    <s v="SHIP395405"/>
    <x v="931"/>
    <x v="0"/>
    <x v="29"/>
    <s v="geraldgarcia@rodriguez.com"/>
    <s v="+1-376-825-8029x8899"/>
    <x v="113"/>
    <s v="North Brianchester"/>
    <s v="P1474"/>
    <x v="2"/>
    <x v="1"/>
    <s v="Backpack"/>
    <n v="1"/>
    <n v="707.25"/>
    <n v="0.06"/>
    <n v="35.380000000000003"/>
    <x v="371"/>
    <x v="1"/>
    <s v="Credit Card"/>
    <x v="3"/>
    <n v="5"/>
    <s v="No"/>
    <s v="Delhi"/>
    <x v="931"/>
  </r>
  <r>
    <s v="POST00938"/>
    <s v="SHIP906616"/>
    <x v="932"/>
    <x v="0"/>
    <x v="25"/>
    <s v="timothygarcia@ellis.com"/>
    <s v="+1-906-727-8567x103"/>
    <x v="218"/>
    <s v="Heatherburgh"/>
    <s v="P1753"/>
    <x v="1"/>
    <x v="5"/>
    <s v="Running Shoes"/>
    <n v="2"/>
    <n v="929.13"/>
    <n v="0.03"/>
    <n v="31.91"/>
    <x v="506"/>
    <x v="525"/>
    <s v="Credit Card"/>
    <x v="1"/>
    <n v="4"/>
    <s v="No"/>
    <s v="Mumbai"/>
    <x v="932"/>
  </r>
  <r>
    <s v="POST00939"/>
    <s v="SHIP113045"/>
    <x v="933"/>
    <x v="0"/>
    <x v="40"/>
    <s v="jennifer14@gmail.com"/>
    <s v="354.042.1419x0389"/>
    <x v="6"/>
    <s v="Willisburgh"/>
    <s v="P6314"/>
    <x v="5"/>
    <x v="5"/>
    <s v="Smartphone"/>
    <n v="2"/>
    <n v="826.31"/>
    <n v="0.28999999999999998"/>
    <n v="9.91"/>
    <x v="174"/>
    <x v="69"/>
    <s v="Net Banking"/>
    <x v="0"/>
    <n v="3"/>
    <s v="No"/>
    <s v="Delhi"/>
    <x v="933"/>
  </r>
  <r>
    <s v="POST00940"/>
    <s v="SHIP214753"/>
    <x v="934"/>
    <x v="0"/>
    <x v="2"/>
    <s v="christinagutierrez@johnson.biz"/>
    <s v="373.701.2787"/>
    <x v="27"/>
    <s v="Morenochester"/>
    <s v="P1919"/>
    <x v="3"/>
    <x v="3"/>
    <s v="DSLR"/>
    <n v="3"/>
    <n v="729.77"/>
    <n v="0.47"/>
    <n v="40.229999999999997"/>
    <x v="320"/>
    <x v="526"/>
    <s v="Credit Card"/>
    <x v="1"/>
    <n v="3"/>
    <s v="No"/>
    <s v="Kolkata"/>
    <x v="934"/>
  </r>
  <r>
    <s v="POST00941"/>
    <s v="SHIP160388"/>
    <x v="935"/>
    <x v="0"/>
    <x v="34"/>
    <s v="sduke@morales.org"/>
    <s v="001-983-687-6127x1456"/>
    <x v="176"/>
    <s v="East Tyrone"/>
    <s v="P5806"/>
    <x v="4"/>
    <x v="5"/>
    <s v="Running Shoes"/>
    <n v="3"/>
    <n v="393.44"/>
    <n v="0.42"/>
    <n v="24.78"/>
    <x v="139"/>
    <x v="293"/>
    <s v="Net Banking"/>
    <x v="2"/>
    <n v="1"/>
    <s v="No"/>
    <s v="Delhi"/>
    <x v="935"/>
  </r>
  <r>
    <s v="POST00942"/>
    <s v="SHIP991689"/>
    <x v="936"/>
    <x v="0"/>
    <x v="40"/>
    <s v="houstoncharles@hotmail.com"/>
    <n v="-7793"/>
    <x v="178"/>
    <s v="Alexisville"/>
    <s v="P6873"/>
    <x v="1"/>
    <x v="2"/>
    <s v="DSLR"/>
    <n v="3"/>
    <n v="720.59"/>
    <n v="0.49"/>
    <n v="5.0999999999999996"/>
    <x v="507"/>
    <x v="328"/>
    <s v="PayPal"/>
    <x v="1"/>
    <n v="4"/>
    <s v="No"/>
    <s v="Mumbai"/>
    <x v="936"/>
  </r>
  <r>
    <s v="POST00943"/>
    <s v="SHIP750913"/>
    <x v="937"/>
    <x v="0"/>
    <x v="28"/>
    <s v="alvarezjohn@hotmail.com"/>
    <s v="(758)480-0554x987"/>
    <x v="35"/>
    <s v="Meadowsbury"/>
    <s v="P7141"/>
    <x v="3"/>
    <x v="1"/>
    <s v="Smartphone"/>
    <n v="1"/>
    <n v="803.08"/>
    <n v="0.38"/>
    <n v="23.65"/>
    <x v="325"/>
    <x v="234"/>
    <s v="Debit Card"/>
    <x v="3"/>
    <n v="3"/>
    <s v="No"/>
    <s v="Mumbai"/>
    <x v="937"/>
  </r>
  <r>
    <s v="POST00944"/>
    <s v="SHIP190188"/>
    <x v="938"/>
    <x v="1"/>
    <x v="44"/>
    <s v="ujohnson@hotmail.com"/>
    <s v="+1-590-735-9550x91270"/>
    <x v="30"/>
    <s v="North Timothyfort"/>
    <s v="P8056"/>
    <x v="2"/>
    <x v="2"/>
    <s v="Smart TV"/>
    <n v="1"/>
    <n v="755.75"/>
    <n v="0.22"/>
    <n v="28.23"/>
    <x v="19"/>
    <x v="263"/>
    <s v="COD"/>
    <x v="1"/>
    <n v="2"/>
    <s v="No"/>
    <s v="Mumbai"/>
    <x v="938"/>
  </r>
  <r>
    <s v="POST00945"/>
    <s v="SHIP296454"/>
    <x v="939"/>
    <x v="0"/>
    <x v="20"/>
    <s v="smithdavid@gmail.com"/>
    <n v="9900863818"/>
    <x v="179"/>
    <s v="Port Jermaine"/>
    <s v="P3385"/>
    <x v="2"/>
    <x v="2"/>
    <s v="DSLR"/>
    <n v="4"/>
    <n v="680.04"/>
    <n v="0.47"/>
    <n v="8.1"/>
    <x v="508"/>
    <x v="527"/>
    <s v="Net Banking"/>
    <x v="0"/>
    <n v="2"/>
    <s v="No"/>
    <s v="Mumbai"/>
    <x v="939"/>
  </r>
  <r>
    <s v="POST00946"/>
    <s v="SHIP245792"/>
    <x v="940"/>
    <x v="1"/>
    <x v="45"/>
    <s v="ruizjoshua@hotmail.com"/>
    <s v="001-989-613-9759x453"/>
    <x v="97"/>
    <s v="Danielburgh"/>
    <s v="P5000"/>
    <x v="5"/>
    <x v="3"/>
    <s v="Smartphone"/>
    <n v="1"/>
    <n v="56.66"/>
    <n v="0.21"/>
    <n v="11.8"/>
    <x v="509"/>
    <x v="528"/>
    <s v="Net Banking"/>
    <x v="0"/>
    <n v="4"/>
    <s v="No"/>
    <s v="Bangalore"/>
    <x v="940"/>
  </r>
  <r>
    <s v="POST00947"/>
    <s v="SHIP899561"/>
    <x v="941"/>
    <x v="0"/>
    <x v="24"/>
    <s v="sharonhendricks@morris.biz"/>
    <s v="308-024-1194x74399"/>
    <x v="108"/>
    <s v="Russellbury"/>
    <s v="P9702"/>
    <x v="6"/>
    <x v="5"/>
    <s v="Running Shoes"/>
    <n v="4"/>
    <n v="663.12"/>
    <n v="0.18"/>
    <n v="49.71"/>
    <x v="368"/>
    <x v="529"/>
    <s v="PayPal"/>
    <x v="0"/>
    <n v="4"/>
    <s v="No"/>
    <s v="Mumbai"/>
    <x v="941"/>
  </r>
  <r>
    <s v="POST00948"/>
    <s v="SHIP580177"/>
    <x v="942"/>
    <x v="0"/>
    <x v="11"/>
    <s v="jerry79@hotmail.com"/>
    <s v="829.206.3866x9536"/>
    <x v="24"/>
    <s v="East Madison"/>
    <s v="P7751"/>
    <x v="0"/>
    <x v="5"/>
    <s v="Earbuds"/>
    <n v="2"/>
    <n v="483.51"/>
    <n v="0.22"/>
    <n v="44.2"/>
    <x v="376"/>
    <x v="421"/>
    <s v="COD"/>
    <x v="1"/>
    <n v="5"/>
    <s v="No"/>
    <s v="Kolkata"/>
    <x v="942"/>
  </r>
  <r>
    <s v="POST00949"/>
    <s v="SHIP188107"/>
    <x v="943"/>
    <x v="0"/>
    <x v="13"/>
    <s v="whitneyalexis@gmail.com"/>
    <s v="001-228-288-8440"/>
    <x v="27"/>
    <s v="Brownchester"/>
    <s v="P3950"/>
    <x v="7"/>
    <x v="5"/>
    <s v="Smart TV"/>
    <n v="1"/>
    <n v="961.95"/>
    <n v="0.41"/>
    <n v="11"/>
    <x v="69"/>
    <x v="194"/>
    <s v="PayPal"/>
    <x v="0"/>
    <n v="3"/>
    <s v="Yes"/>
    <s v="Delhi"/>
    <x v="943"/>
  </r>
  <r>
    <s v="POST00950"/>
    <s v="SHIP298824"/>
    <x v="944"/>
    <x v="1"/>
    <x v="49"/>
    <s v="dicksondavid@hotmail.com"/>
    <s v="(482)386-7497x2314"/>
    <x v="150"/>
    <s v="Johnmouth"/>
    <s v="P3785"/>
    <x v="3"/>
    <x v="4"/>
    <s v="Smart TV"/>
    <n v="2"/>
    <n v="611.12"/>
    <n v="0.46"/>
    <n v="31.11"/>
    <x v="119"/>
    <x v="188"/>
    <s v="PayPal"/>
    <x v="1"/>
    <n v="2"/>
    <s v="No"/>
    <s v="Chennai"/>
    <x v="944"/>
  </r>
  <r>
    <s v="POST00951"/>
    <s v="SHIP759649"/>
    <x v="945"/>
    <x v="1"/>
    <x v="10"/>
    <s v="vsmith@gmail.com"/>
    <s v="703.751.7205x563"/>
    <x v="190"/>
    <s v="Jenniferchester"/>
    <s v="P3868"/>
    <x v="3"/>
    <x v="2"/>
    <s v="Smart TV"/>
    <n v="4"/>
    <n v="612.14"/>
    <n v="0.18"/>
    <n v="22.07"/>
    <x v="506"/>
    <x v="264"/>
    <s v="Debit Card"/>
    <x v="1"/>
    <n v="2"/>
    <s v="No"/>
    <s v="Chennai"/>
    <x v="945"/>
  </r>
  <r>
    <s v="POST00952"/>
    <s v="SHIP720519"/>
    <x v="946"/>
    <x v="1"/>
    <x v="27"/>
    <s v="nicole27@bean.com"/>
    <s v="(304)801-2276x3730"/>
    <x v="202"/>
    <s v="Ethanview"/>
    <s v="P2293"/>
    <x v="7"/>
    <x v="1"/>
    <s v="Backpack"/>
    <n v="2"/>
    <n v="994.11"/>
    <n v="0.23"/>
    <n v="29.47"/>
    <x v="201"/>
    <x v="530"/>
    <s v="Credit Card"/>
    <x v="0"/>
    <n v="4"/>
    <s v="No"/>
    <s v="Bangalore"/>
    <x v="946"/>
  </r>
  <r>
    <s v="POST00953"/>
    <s v="SHIP415129"/>
    <x v="544"/>
    <x v="0"/>
    <x v="21"/>
    <s v="beckerhannah@hotmail.com"/>
    <s v="(554)906-3345x943"/>
    <x v="74"/>
    <s v="Rodriguezchester"/>
    <s v="P7267"/>
    <x v="7"/>
    <x v="1"/>
    <s v="Earbuds"/>
    <n v="2"/>
    <n v="102.65"/>
    <n v="0.45"/>
    <n v="26.17"/>
    <x v="427"/>
    <x v="68"/>
    <s v="COD"/>
    <x v="3"/>
    <n v="4"/>
    <s v="No"/>
    <s v="Chennai"/>
    <x v="947"/>
  </r>
  <r>
    <s v="POST00954"/>
    <s v="SHIP199320"/>
    <x v="947"/>
    <x v="0"/>
    <x v="10"/>
    <s v="myersrichard@peterson.com"/>
    <s v="001-411-471-8633x84868"/>
    <x v="104"/>
    <s v="Pamtown"/>
    <s v="P4945"/>
    <x v="1"/>
    <x v="2"/>
    <s v="Smartphone"/>
    <n v="1"/>
    <n v="283.55"/>
    <n v="0.02"/>
    <n v="7.17"/>
    <x v="190"/>
    <x v="132"/>
    <s v="PayPal"/>
    <x v="0"/>
    <n v="1"/>
    <s v="No"/>
    <s v="Mumbai"/>
    <x v="948"/>
  </r>
  <r>
    <s v="POST00955"/>
    <s v="SHIP902601"/>
    <x v="463"/>
    <x v="1"/>
    <x v="24"/>
    <s v="autumncopeland@hotmail.com"/>
    <s v="001-492-174-6001x6513"/>
    <x v="87"/>
    <s v="Jennifershire"/>
    <s v="P9153"/>
    <x v="1"/>
    <x v="0"/>
    <s v="DSLR"/>
    <n v="4"/>
    <n v="659.52"/>
    <n v="0.39"/>
    <n v="19.190000000000001"/>
    <x v="510"/>
    <x v="245"/>
    <s v="Credit Card"/>
    <x v="2"/>
    <n v="1"/>
    <s v="Yes"/>
    <s v="Chennai"/>
    <x v="949"/>
  </r>
  <r>
    <s v="POST00956"/>
    <s v="SHIP692633"/>
    <x v="948"/>
    <x v="1"/>
    <x v="10"/>
    <s v="royhuynh@hotmail.com"/>
    <s v="001-795-960-5802x3263"/>
    <x v="44"/>
    <s v="East Brandibury"/>
    <s v="P3344"/>
    <x v="2"/>
    <x v="2"/>
    <s v="Running Shoes"/>
    <n v="4"/>
    <n v="322.08"/>
    <n v="0.23"/>
    <n v="10.65"/>
    <x v="425"/>
    <x v="531"/>
    <s v="Credit Card"/>
    <x v="2"/>
    <n v="4"/>
    <s v="No"/>
    <s v="Kolkata"/>
    <x v="950"/>
  </r>
  <r>
    <s v="POST00957"/>
    <s v="SHIP813445"/>
    <x v="949"/>
    <x v="0"/>
    <x v="38"/>
    <s v="robertsdavid@richmond.org"/>
    <s v="001-422-541-8268"/>
    <x v="47"/>
    <s v="Kimberlytown"/>
    <s v="P4804"/>
    <x v="4"/>
    <x v="4"/>
    <s v="Smart TV"/>
    <n v="3"/>
    <n v="352.69"/>
    <n v="0.19"/>
    <n v="27"/>
    <x v="305"/>
    <x v="532"/>
    <s v="Credit Card"/>
    <x v="3"/>
    <n v="1"/>
    <s v="No"/>
    <s v="Mumbai"/>
    <x v="951"/>
  </r>
  <r>
    <s v="POST00958"/>
    <s v="SHIP324563"/>
    <x v="950"/>
    <x v="0"/>
    <x v="11"/>
    <s v="brendatyler@hotmail.com"/>
    <n v="275813353"/>
    <x v="108"/>
    <s v="Reginaburgh"/>
    <s v="P8555"/>
    <x v="6"/>
    <x v="5"/>
    <s v="Smart TV"/>
    <n v="1"/>
    <n v="893.72"/>
    <n v="0.22"/>
    <n v="45.83"/>
    <x v="336"/>
    <x v="253"/>
    <s v="Credit Card"/>
    <x v="2"/>
    <n v="4"/>
    <s v="No"/>
    <s v="Chennai"/>
    <x v="940"/>
  </r>
  <r>
    <s v="POST00959"/>
    <s v="SHIP910302"/>
    <x v="951"/>
    <x v="0"/>
    <x v="16"/>
    <s v="youngrandall@rivera.com"/>
    <s v="001-193-552-0371x5920"/>
    <x v="28"/>
    <s v="Lake Natalieville"/>
    <s v="P5161"/>
    <x v="2"/>
    <x v="2"/>
    <s v="Smart TV"/>
    <n v="1"/>
    <n v="583.55999999999995"/>
    <n v="0.21"/>
    <n v="49.8"/>
    <x v="26"/>
    <x v="390"/>
    <s v="Debit Card"/>
    <x v="3"/>
    <n v="4"/>
    <s v="No"/>
    <s v="Mumbai"/>
    <x v="952"/>
  </r>
  <r>
    <s v="POST00960"/>
    <s v="SHIP920769"/>
    <x v="952"/>
    <x v="1"/>
    <x v="7"/>
    <s v="carl85@yahoo.com"/>
    <s v="+1-974-144-5715x56491"/>
    <x v="143"/>
    <s v="Christopherstad"/>
    <s v="P8529"/>
    <x v="5"/>
    <x v="4"/>
    <s v="Smartphone"/>
    <n v="4"/>
    <n v="111.84"/>
    <n v="0.38"/>
    <n v="47.49"/>
    <x v="57"/>
    <x v="410"/>
    <s v="Debit Card"/>
    <x v="1"/>
    <n v="5"/>
    <s v="No"/>
    <s v="Bangalore"/>
    <x v="953"/>
  </r>
  <r>
    <s v="POST00961"/>
    <s v="SHIP108142"/>
    <x v="953"/>
    <x v="1"/>
    <x v="10"/>
    <s v="ubrown@yahoo.com"/>
    <n v="7178078590"/>
    <x v="31"/>
    <s v="Lake Jason"/>
    <s v="P5183"/>
    <x v="6"/>
    <x v="0"/>
    <s v="Running Shoes"/>
    <n v="1"/>
    <n v="317.75"/>
    <n v="0.46"/>
    <n v="49.36"/>
    <x v="464"/>
    <x v="533"/>
    <s v="PayPal"/>
    <x v="2"/>
    <n v="1"/>
    <s v="No"/>
    <s v="Kolkata"/>
    <x v="954"/>
  </r>
  <r>
    <s v="POST00962"/>
    <s v="SHIP519735"/>
    <x v="954"/>
    <x v="0"/>
    <x v="18"/>
    <s v="travismiller@yahoo.com"/>
    <s v="639-052-8669"/>
    <x v="161"/>
    <s v="West William"/>
    <s v="P1153"/>
    <x v="5"/>
    <x v="2"/>
    <s v="Smartphone"/>
    <n v="2"/>
    <n v="85.3"/>
    <n v="0.25"/>
    <n v="5.69"/>
    <x v="511"/>
    <x v="130"/>
    <s v="Credit Card"/>
    <x v="3"/>
    <n v="3"/>
    <s v="No"/>
    <s v="Delhi"/>
    <x v="955"/>
  </r>
  <r>
    <s v="POST00963"/>
    <s v="SHIP703873"/>
    <x v="955"/>
    <x v="0"/>
    <x v="22"/>
    <s v="vferguson@bullock.com"/>
    <s v="885.038.4953x528"/>
    <x v="81"/>
    <s v="North Tonya"/>
    <s v="P8622"/>
    <x v="3"/>
    <x v="5"/>
    <s v="Running Shoes"/>
    <n v="3"/>
    <n v="560.57000000000005"/>
    <n v="0.42"/>
    <n v="37.83"/>
    <x v="125"/>
    <x v="534"/>
    <s v="PayPal"/>
    <x v="0"/>
    <n v="3"/>
    <s v="No"/>
    <s v="Mumbai"/>
    <x v="956"/>
  </r>
  <r>
    <s v="POST00964"/>
    <s v="SHIP782241"/>
    <x v="956"/>
    <x v="0"/>
    <x v="34"/>
    <s v="ariel47@hotmail.com"/>
    <s v="(996)212-0229"/>
    <x v="58"/>
    <s v="Lake Randy"/>
    <s v="P5712"/>
    <x v="7"/>
    <x v="3"/>
    <s v="DSLR"/>
    <n v="4"/>
    <n v="181.54"/>
    <n v="0.37"/>
    <n v="17.28"/>
    <x v="512"/>
    <x v="187"/>
    <s v="Net Banking"/>
    <x v="2"/>
    <n v="5"/>
    <s v="No"/>
    <s v="Kolkata"/>
    <x v="957"/>
  </r>
  <r>
    <s v="POST00965"/>
    <s v="SHIP484187"/>
    <x v="957"/>
    <x v="1"/>
    <x v="16"/>
    <s v="thomasvictoria@lane-james.com"/>
    <n v="2547282091"/>
    <x v="83"/>
    <s v="New Jason"/>
    <s v="P9955"/>
    <x v="2"/>
    <x v="1"/>
    <s v="Backpack"/>
    <n v="1"/>
    <n v="858.54"/>
    <n v="0.17"/>
    <n v="43.95"/>
    <x v="70"/>
    <x v="339"/>
    <s v="Debit Card"/>
    <x v="2"/>
    <n v="3"/>
    <s v="No"/>
    <s v="Bangalore"/>
    <x v="958"/>
  </r>
  <r>
    <s v="POST00966"/>
    <s v="SHIP858625"/>
    <x v="958"/>
    <x v="0"/>
    <x v="13"/>
    <s v="jennifervega@martinez.com"/>
    <n v="5440439480"/>
    <x v="142"/>
    <s v="Andrewborough"/>
    <s v="P3588"/>
    <x v="1"/>
    <x v="0"/>
    <s v="Running Shoes"/>
    <n v="1"/>
    <n v="581.54"/>
    <n v="0.28999999999999998"/>
    <n v="41.62"/>
    <x v="513"/>
    <x v="253"/>
    <s v="Debit Card"/>
    <x v="3"/>
    <n v="3"/>
    <s v="No"/>
    <s v="Bangalore"/>
    <x v="959"/>
  </r>
  <r>
    <s v="POST00967"/>
    <s v="SHIP721600"/>
    <x v="959"/>
    <x v="1"/>
    <x v="5"/>
    <s v="ccarter@yahoo.com"/>
    <s v="632-759-0257x53952"/>
    <x v="61"/>
    <s v="Ellisview"/>
    <s v="P2210"/>
    <x v="7"/>
    <x v="3"/>
    <s v="Earbuds"/>
    <n v="2"/>
    <n v="68.78"/>
    <n v="0.33"/>
    <n v="24.07"/>
    <x v="514"/>
    <x v="94"/>
    <s v="COD"/>
    <x v="1"/>
    <n v="5"/>
    <s v="No"/>
    <s v="Kolkata"/>
    <x v="960"/>
  </r>
  <r>
    <s v="POST00968"/>
    <s v="SHIP663621"/>
    <x v="960"/>
    <x v="1"/>
    <x v="8"/>
    <s v="maureen92@yahoo.com"/>
    <s v="(518)616-9094x3971"/>
    <x v="32"/>
    <s v="Ryanshire"/>
    <s v="P8237"/>
    <x v="2"/>
    <x v="1"/>
    <s v="Smartphone"/>
    <n v="1"/>
    <n v="307.87"/>
    <n v="0.01"/>
    <n v="26.3"/>
    <x v="10"/>
    <x v="535"/>
    <s v="Net Banking"/>
    <x v="3"/>
    <n v="2"/>
    <s v="No"/>
    <s v="Chennai"/>
    <x v="961"/>
  </r>
  <r>
    <s v="POST00969"/>
    <s v="SHIP315181"/>
    <x v="961"/>
    <x v="1"/>
    <x v="38"/>
    <s v="mariamiller@mejia.com"/>
    <s v="(944)432-1091x674"/>
    <x v="95"/>
    <s v="Jeffersonside"/>
    <s v="P6661"/>
    <x v="0"/>
    <x v="3"/>
    <s v="Smartphone"/>
    <n v="1"/>
    <n v="620.16999999999996"/>
    <n v="0.2"/>
    <n v="16.93"/>
    <x v="437"/>
    <x v="337"/>
    <s v="Debit Card"/>
    <x v="3"/>
    <n v="5"/>
    <s v="No"/>
    <s v="Kolkata"/>
    <x v="962"/>
  </r>
  <r>
    <s v="POST00970"/>
    <s v="SHIP470877"/>
    <x v="962"/>
    <x v="0"/>
    <x v="27"/>
    <s v="stephanie80@tucker-thompson.org"/>
    <s v="(435)950-8141x661"/>
    <x v="199"/>
    <s v="North Emmaside"/>
    <s v="P5901"/>
    <x v="6"/>
    <x v="2"/>
    <s v="Smartphone"/>
    <n v="2"/>
    <n v="342.14"/>
    <n v="0.5"/>
    <n v="18"/>
    <x v="515"/>
    <x v="536"/>
    <s v="Credit Card"/>
    <x v="2"/>
    <n v="5"/>
    <s v="No"/>
    <s v="Chennai"/>
    <x v="963"/>
  </r>
  <r>
    <s v="POST00971"/>
    <s v="SHIP416448"/>
    <x v="963"/>
    <x v="0"/>
    <x v="46"/>
    <s v="simonfrank@carter.com"/>
    <s v="001-357-647-8249x0098"/>
    <x v="179"/>
    <s v="Jasonmouth"/>
    <s v="P7951"/>
    <x v="4"/>
    <x v="2"/>
    <s v="Backpack"/>
    <n v="1"/>
    <n v="518.04"/>
    <n v="0.32"/>
    <n v="49.15"/>
    <x v="407"/>
    <x v="226"/>
    <s v="Credit Card"/>
    <x v="3"/>
    <n v="1"/>
    <s v="No"/>
    <s v="Chennai"/>
    <x v="964"/>
  </r>
  <r>
    <s v="POST00972"/>
    <s v="SHIP472113"/>
    <x v="964"/>
    <x v="1"/>
    <x v="49"/>
    <s v="manningtracy@marquez-torres.com"/>
    <s v="(057)527-4791"/>
    <x v="235"/>
    <s v="Henryville"/>
    <s v="P5097"/>
    <x v="3"/>
    <x v="1"/>
    <s v="Running Shoes"/>
    <n v="3"/>
    <n v="910.27"/>
    <n v="0.17"/>
    <n v="45"/>
    <x v="44"/>
    <x v="9"/>
    <s v="Credit Card"/>
    <x v="0"/>
    <n v="3"/>
    <s v="No"/>
    <s v="Kolkata"/>
    <x v="965"/>
  </r>
  <r>
    <s v="POST00973"/>
    <s v="SHIP459602"/>
    <x v="965"/>
    <x v="1"/>
    <x v="20"/>
    <s v="ronald53@kelley.com"/>
    <s v="001-268-483-9415x20328"/>
    <x v="217"/>
    <s v="Dannyborough"/>
    <s v="P8484"/>
    <x v="0"/>
    <x v="1"/>
    <s v="Running Shoes"/>
    <n v="2"/>
    <n v="356.54"/>
    <n v="0.13"/>
    <n v="13.63"/>
    <x v="23"/>
    <x v="458"/>
    <s v="PayPal"/>
    <x v="3"/>
    <n v="3"/>
    <s v="No"/>
    <s v="Bangalore"/>
    <x v="966"/>
  </r>
  <r>
    <s v="POST00974"/>
    <s v="SHIP758945"/>
    <x v="966"/>
    <x v="0"/>
    <x v="21"/>
    <s v="todd17@yahoo.com"/>
    <s v="218-493-1913x4306"/>
    <x v="137"/>
    <s v="North Savannah"/>
    <s v="P5949"/>
    <x v="0"/>
    <x v="2"/>
    <s v="Running Shoes"/>
    <n v="4"/>
    <n v="342.51"/>
    <n v="0.1"/>
    <n v="17.399999999999999"/>
    <x v="384"/>
    <x v="309"/>
    <s v="Debit Card"/>
    <x v="0"/>
    <n v="2"/>
    <s v="No"/>
    <s v="Delhi"/>
    <x v="967"/>
  </r>
  <r>
    <s v="POST00975"/>
    <s v="SHIP518195"/>
    <x v="967"/>
    <x v="1"/>
    <x v="0"/>
    <s v="michael24@wood.biz"/>
    <s v="(758)704-5105"/>
    <x v="53"/>
    <s v="Lake Michaelberg"/>
    <s v="P4263"/>
    <x v="2"/>
    <x v="2"/>
    <s v="Running Shoes"/>
    <n v="3"/>
    <n v="821.56"/>
    <n v="0.2"/>
    <n v="9.89"/>
    <x v="24"/>
    <x v="537"/>
    <s v="PayPal"/>
    <x v="0"/>
    <n v="5"/>
    <s v="No"/>
    <s v="Delhi"/>
    <x v="968"/>
  </r>
  <r>
    <s v="POST00976"/>
    <s v="SHIP614261"/>
    <x v="968"/>
    <x v="0"/>
    <x v="15"/>
    <s v="jasonjames@curtis.com"/>
    <s v="+1-293-846-2713x34259"/>
    <x v="158"/>
    <s v="Port Maryfort"/>
    <s v="P7302"/>
    <x v="6"/>
    <x v="4"/>
    <s v="Smart TV"/>
    <n v="1"/>
    <n v="325.57"/>
    <n v="0.1"/>
    <n v="49.5"/>
    <x v="516"/>
    <x v="538"/>
    <s v="Debit Card"/>
    <x v="3"/>
    <n v="4"/>
    <s v="No"/>
    <s v="Kolkata"/>
    <x v="969"/>
  </r>
  <r>
    <s v="POST00977"/>
    <s v="SHIP868379"/>
    <x v="969"/>
    <x v="0"/>
    <x v="51"/>
    <s v="ythomas@yahoo.com"/>
    <n v="3929793198"/>
    <x v="201"/>
    <s v="Bradshawborough"/>
    <s v="P8916"/>
    <x v="2"/>
    <x v="1"/>
    <s v="Smart TV"/>
    <n v="2"/>
    <n v="87.18"/>
    <n v="7.0000000000000007E-2"/>
    <n v="45.82"/>
    <x v="517"/>
    <x v="158"/>
    <s v="COD"/>
    <x v="1"/>
    <n v="2"/>
    <s v="No"/>
    <s v="Mumbai"/>
    <x v="970"/>
  </r>
  <r>
    <s v="POST00978"/>
    <s v="SHIP471822"/>
    <x v="970"/>
    <x v="0"/>
    <x v="1"/>
    <s v="richard37@rice.com"/>
    <s v="+1-294-980-6797x2690"/>
    <x v="70"/>
    <s v="Port Wendy"/>
    <s v="P2747"/>
    <x v="7"/>
    <x v="1"/>
    <s v="Earbuds"/>
    <n v="2"/>
    <n v="189.14"/>
    <n v="0.18"/>
    <n v="29.84"/>
    <x v="518"/>
    <x v="539"/>
    <s v="PayPal"/>
    <x v="0"/>
    <n v="2"/>
    <s v="No"/>
    <s v="Kolkata"/>
    <x v="971"/>
  </r>
  <r>
    <s v="POST00979"/>
    <s v="SHIP170906"/>
    <x v="971"/>
    <x v="0"/>
    <x v="7"/>
    <s v="teresa76@yahoo.com"/>
    <s v="805-992-9886x29190"/>
    <x v="162"/>
    <s v="Bruceton"/>
    <s v="P4886"/>
    <x v="6"/>
    <x v="4"/>
    <s v="Smartphone"/>
    <n v="1"/>
    <n v="949.31"/>
    <n v="0.3"/>
    <n v="36.18"/>
    <x v="519"/>
    <x v="180"/>
    <s v="Debit Card"/>
    <x v="0"/>
    <n v="3"/>
    <s v="No"/>
    <s v="Delhi"/>
    <x v="972"/>
  </r>
  <r>
    <s v="POST00980"/>
    <s v="SHIP950332"/>
    <x v="434"/>
    <x v="1"/>
    <x v="29"/>
    <s v="powersgarrett@watkins.org"/>
    <n v="4501307577"/>
    <x v="214"/>
    <s v="West Thomas"/>
    <s v="P7248"/>
    <x v="7"/>
    <x v="1"/>
    <s v="Smart TV"/>
    <n v="4"/>
    <n v="933.96"/>
    <n v="7.0000000000000007E-2"/>
    <n v="38.659999999999997"/>
    <x v="315"/>
    <x v="540"/>
    <s v="COD"/>
    <x v="0"/>
    <n v="3"/>
    <s v="No"/>
    <s v="Kolkata"/>
    <x v="973"/>
  </r>
  <r>
    <s v="POST00981"/>
    <s v="SHIP804607"/>
    <x v="972"/>
    <x v="0"/>
    <x v="50"/>
    <s v="kimsarah@hotmail.com"/>
    <s v="313-257-7706x4128"/>
    <x v="144"/>
    <s v="Port Kayla"/>
    <s v="P6881"/>
    <x v="0"/>
    <x v="5"/>
    <s v="Running Shoes"/>
    <n v="3"/>
    <n v="232.56"/>
    <n v="0.02"/>
    <n v="14.17"/>
    <x v="36"/>
    <x v="541"/>
    <s v="Debit Card"/>
    <x v="1"/>
    <n v="3"/>
    <s v="No"/>
    <s v="Bangalore"/>
    <x v="974"/>
  </r>
  <r>
    <s v="POST00982"/>
    <s v="SHIP585852"/>
    <x v="973"/>
    <x v="1"/>
    <x v="13"/>
    <s v="ksellers@mills-fisher.biz"/>
    <n v="3132075256"/>
    <x v="97"/>
    <s v="Lake Brian"/>
    <s v="P5847"/>
    <x v="5"/>
    <x v="4"/>
    <s v="Running Shoes"/>
    <n v="1"/>
    <n v="557.97"/>
    <n v="0.02"/>
    <n v="47.06"/>
    <x v="520"/>
    <x v="236"/>
    <s v="Net Banking"/>
    <x v="3"/>
    <n v="3"/>
    <s v="No"/>
    <s v="Delhi"/>
    <x v="975"/>
  </r>
  <r>
    <s v="POST00983"/>
    <s v="SHIP870883"/>
    <x v="974"/>
    <x v="1"/>
    <x v="40"/>
    <s v="castrosarah@hayes.biz"/>
    <s v="+1-719-549-2940x353"/>
    <x v="22"/>
    <s v="Lake Jessicafurt"/>
    <s v="P5837"/>
    <x v="3"/>
    <x v="5"/>
    <s v="Smart TV"/>
    <n v="4"/>
    <n v="145.99"/>
    <n v="0.13"/>
    <n v="28.7"/>
    <x v="427"/>
    <x v="389"/>
    <s v="PayPal"/>
    <x v="1"/>
    <n v="2"/>
    <s v="No"/>
    <s v="Delhi"/>
    <x v="976"/>
  </r>
  <r>
    <s v="POST00984"/>
    <s v="SHIP729437"/>
    <x v="975"/>
    <x v="1"/>
    <x v="40"/>
    <s v="morgangray@yahoo.com"/>
    <s v="001-122-109-0842"/>
    <x v="161"/>
    <s v="Williamsbury"/>
    <s v="P1359"/>
    <x v="7"/>
    <x v="2"/>
    <s v="DSLR"/>
    <n v="2"/>
    <n v="677.93"/>
    <n v="0.1"/>
    <n v="9.16"/>
    <x v="521"/>
    <x v="434"/>
    <s v="Credit Card"/>
    <x v="3"/>
    <n v="5"/>
    <s v="No"/>
    <s v="Delhi"/>
    <x v="977"/>
  </r>
  <r>
    <s v="POST00985"/>
    <s v="SHIP878032"/>
    <x v="976"/>
    <x v="0"/>
    <x v="10"/>
    <s v="kingdennis@gmail.com"/>
    <s v="+1-176-872-0597x9877"/>
    <x v="105"/>
    <s v="Andreaport"/>
    <s v="P7484"/>
    <x v="0"/>
    <x v="5"/>
    <s v="Earbuds"/>
    <n v="2"/>
    <n v="193.45"/>
    <n v="0.27"/>
    <n v="22.87"/>
    <x v="512"/>
    <x v="528"/>
    <s v="COD"/>
    <x v="0"/>
    <n v="3"/>
    <s v="No"/>
    <s v="Bangalore"/>
    <x v="978"/>
  </r>
  <r>
    <s v="POST00986"/>
    <s v="SHIP967297"/>
    <x v="977"/>
    <x v="0"/>
    <x v="12"/>
    <s v="robertsdaniel@washington.org"/>
    <s v="(561)054-0585x31136"/>
    <x v="100"/>
    <s v="Jonathanshire"/>
    <s v="P5497"/>
    <x v="2"/>
    <x v="0"/>
    <s v="Smartphone"/>
    <n v="2"/>
    <n v="59.29"/>
    <n v="0.23"/>
    <n v="32.07"/>
    <x v="522"/>
    <x v="352"/>
    <s v="COD"/>
    <x v="2"/>
    <n v="1"/>
    <s v="No"/>
    <s v="Delhi"/>
    <x v="979"/>
  </r>
  <r>
    <s v="POST00987"/>
    <s v="SHIP966013"/>
    <x v="978"/>
    <x v="1"/>
    <x v="20"/>
    <s v="kathryn53@hotmail.com"/>
    <s v="075.297.1337x9230"/>
    <x v="75"/>
    <s v="Francisbury"/>
    <s v="P1132"/>
    <x v="4"/>
    <x v="2"/>
    <s v="Backpack"/>
    <n v="1"/>
    <n v="826.65"/>
    <n v="0.16"/>
    <n v="20.88"/>
    <x v="73"/>
    <x v="542"/>
    <s v="Credit Card"/>
    <x v="0"/>
    <n v="2"/>
    <s v="Yes"/>
    <s v="Mumbai"/>
    <x v="980"/>
  </r>
  <r>
    <s v="POST00988"/>
    <s v="SHIP581557"/>
    <x v="979"/>
    <x v="0"/>
    <x v="24"/>
    <s v="showard@phillips-anderson.biz"/>
    <s v="405-194-6380x2974"/>
    <x v="74"/>
    <s v="Jesseberg"/>
    <s v="P1803"/>
    <x v="4"/>
    <x v="0"/>
    <s v="Earbuds"/>
    <n v="4"/>
    <n v="332.15"/>
    <n v="0.42"/>
    <n v="36.46"/>
    <x v="215"/>
    <x v="81"/>
    <s v="COD"/>
    <x v="3"/>
    <n v="4"/>
    <s v="Yes"/>
    <s v="Delhi"/>
    <x v="981"/>
  </r>
  <r>
    <s v="POST00989"/>
    <s v="SHIP600810"/>
    <x v="980"/>
    <x v="0"/>
    <x v="29"/>
    <s v="jramirez@quinn-ramirez.com"/>
    <s v="638.088.7125"/>
    <x v="173"/>
    <s v="Lopezhaven"/>
    <s v="P9138"/>
    <x v="3"/>
    <x v="3"/>
    <s v="Smartphone"/>
    <n v="1"/>
    <n v="117.44"/>
    <n v="0.25"/>
    <n v="44.69"/>
    <x v="410"/>
    <x v="61"/>
    <s v="Credit Card"/>
    <x v="1"/>
    <n v="4"/>
    <s v="No"/>
    <s v="Kolkata"/>
    <x v="982"/>
  </r>
  <r>
    <s v="POST00990"/>
    <s v="SHIP659136"/>
    <x v="981"/>
    <x v="0"/>
    <x v="3"/>
    <s v="gscott@gmail.com"/>
    <s v="828-287-1422x87585"/>
    <x v="164"/>
    <s v="South John"/>
    <s v="P5689"/>
    <x v="7"/>
    <x v="0"/>
    <s v="Smartphone"/>
    <n v="1"/>
    <n v="835.56"/>
    <n v="0.05"/>
    <n v="39.74"/>
    <x v="52"/>
    <x v="212"/>
    <s v="Credit Card"/>
    <x v="0"/>
    <n v="5"/>
    <s v="No"/>
    <s v="Mumbai"/>
    <x v="983"/>
  </r>
  <r>
    <s v="POST00991"/>
    <s v="SHIP884099"/>
    <x v="982"/>
    <x v="0"/>
    <x v="13"/>
    <s v="weissedgar@lewis.com"/>
    <s v="(854)259-0654"/>
    <x v="166"/>
    <s v="Clarkshire"/>
    <s v="P4770"/>
    <x v="0"/>
    <x v="3"/>
    <s v="Smartphone"/>
    <n v="3"/>
    <n v="764.77"/>
    <n v="0.15"/>
    <n v="33.92"/>
    <x v="504"/>
    <x v="165"/>
    <s v="Debit Card"/>
    <x v="0"/>
    <n v="2"/>
    <s v="No"/>
    <s v="Chennai"/>
    <x v="984"/>
  </r>
  <r>
    <s v="POST00992"/>
    <s v="SHIP799906"/>
    <x v="983"/>
    <x v="0"/>
    <x v="22"/>
    <s v="bennettchristopher@stephens.com"/>
    <s v="001-627-351-4549x6535"/>
    <x v="237"/>
    <s v="East Marymouth"/>
    <s v="P6772"/>
    <x v="6"/>
    <x v="0"/>
    <s v="Earbuds"/>
    <n v="3"/>
    <n v="686.92"/>
    <n v="0.49"/>
    <n v="28.05"/>
    <x v="446"/>
    <x v="351"/>
    <s v="PayPal"/>
    <x v="3"/>
    <n v="2"/>
    <s v="No"/>
    <s v="Delhi"/>
    <x v="985"/>
  </r>
  <r>
    <s v="POST00993"/>
    <s v="SHIP649277"/>
    <x v="984"/>
    <x v="1"/>
    <x v="19"/>
    <s v="mark09@yahoo.com"/>
    <s v="693.092.5998"/>
    <x v="115"/>
    <s v="North Jerrymouth"/>
    <s v="P4588"/>
    <x v="4"/>
    <x v="3"/>
    <s v="Earbuds"/>
    <n v="3"/>
    <n v="912.14"/>
    <n v="0.49"/>
    <n v="16.45"/>
    <x v="165"/>
    <x v="356"/>
    <s v="Net Banking"/>
    <x v="3"/>
    <n v="2"/>
    <s v="No"/>
    <s v="Chennai"/>
    <x v="986"/>
  </r>
  <r>
    <s v="POST00994"/>
    <s v="SHIP321496"/>
    <x v="985"/>
    <x v="0"/>
    <x v="12"/>
    <s v="michaelhill@gmail.com"/>
    <n v="7760411550"/>
    <x v="172"/>
    <s v="North Tammy"/>
    <s v="P4115"/>
    <x v="2"/>
    <x v="3"/>
    <s v="Smart TV"/>
    <n v="4"/>
    <n v="494.33"/>
    <n v="0.13"/>
    <n v="25.47"/>
    <x v="143"/>
    <x v="137"/>
    <s v="COD"/>
    <x v="2"/>
    <n v="1"/>
    <s v="No"/>
    <s v="Chennai"/>
    <x v="987"/>
  </r>
  <r>
    <s v="POST00995"/>
    <s v="SHIP415129"/>
    <x v="986"/>
    <x v="0"/>
    <x v="21"/>
    <s v="aaron40@adams.com"/>
    <s v="+1-699-736-9209x49512"/>
    <x v="60"/>
    <s v="South Jefferyville"/>
    <s v="P5106"/>
    <x v="4"/>
    <x v="2"/>
    <s v="Smartphone"/>
    <n v="2"/>
    <n v="136.78"/>
    <n v="0.08"/>
    <n v="18.18"/>
    <x v="195"/>
    <x v="543"/>
    <s v="Debit Card"/>
    <x v="0"/>
    <n v="1"/>
    <s v="Yes"/>
    <s v="Bangalore"/>
    <x v="988"/>
  </r>
  <r>
    <s v="POST00996"/>
    <s v="SHIP430889"/>
    <x v="987"/>
    <x v="1"/>
    <x v="44"/>
    <s v="arodriguez@hotmail.com"/>
    <s v="(530)457-8609x1776"/>
    <x v="131"/>
    <s v="Paulahaven"/>
    <s v="P3240"/>
    <x v="0"/>
    <x v="1"/>
    <s v="Running Shoes"/>
    <n v="3"/>
    <n v="70.73"/>
    <n v="0.25"/>
    <n v="47.03"/>
    <x v="120"/>
    <x v="451"/>
    <s v="Net Banking"/>
    <x v="0"/>
    <n v="3"/>
    <s v="No"/>
    <s v="Kolkata"/>
    <x v="989"/>
  </r>
  <r>
    <s v="POST00997"/>
    <s v="SHIP727643"/>
    <x v="988"/>
    <x v="0"/>
    <x v="2"/>
    <s v="patrickhammond@yahoo.com"/>
    <s v="+1-190-586-2294x4982"/>
    <x v="225"/>
    <s v="South Josebury"/>
    <s v="P2591"/>
    <x v="6"/>
    <x v="1"/>
    <s v="Smartphone"/>
    <n v="2"/>
    <n v="325.26"/>
    <n v="0.24"/>
    <n v="45.83"/>
    <x v="523"/>
    <x v="497"/>
    <s v="Net Banking"/>
    <x v="0"/>
    <n v="4"/>
    <s v="No"/>
    <s v="Kolkata"/>
    <x v="990"/>
  </r>
  <r>
    <s v="POST00998"/>
    <s v="SHIP661569"/>
    <x v="989"/>
    <x v="1"/>
    <x v="43"/>
    <s v="samanthali@hotmail.com"/>
    <s v="610-615-4773"/>
    <x v="47"/>
    <s v="New Daniel"/>
    <s v="P1645"/>
    <x v="6"/>
    <x v="2"/>
    <s v="Running Shoes"/>
    <n v="4"/>
    <n v="95.96"/>
    <n v="0.21"/>
    <n v="12.01"/>
    <x v="459"/>
    <x v="73"/>
    <s v="COD"/>
    <x v="2"/>
    <n v="1"/>
    <s v="No"/>
    <s v="Chennai"/>
    <x v="991"/>
  </r>
  <r>
    <s v="POST00999"/>
    <s v="SHIP461445"/>
    <x v="990"/>
    <x v="1"/>
    <x v="0"/>
    <s v="wsandoval@lucas.net"/>
    <s v="484-698-0537x0571"/>
    <x v="95"/>
    <s v="West Frances"/>
    <s v="P6061"/>
    <x v="6"/>
    <x v="3"/>
    <s v="Smart TV"/>
    <n v="3"/>
    <n v="540.15"/>
    <n v="0.26"/>
    <n v="42.02"/>
    <x v="376"/>
    <x v="437"/>
    <s v="COD"/>
    <x v="2"/>
    <n v="4"/>
    <s v="No"/>
    <s v="Bangalore"/>
    <x v="992"/>
  </r>
  <r>
    <s v="POST01000"/>
    <s v="SHIP962399"/>
    <x v="991"/>
    <x v="0"/>
    <x v="35"/>
    <s v="elizabeth57@butler.com"/>
    <s v="+1-050-732-7573x395"/>
    <x v="234"/>
    <s v="Tonyaton"/>
    <s v="P8222"/>
    <x v="4"/>
    <x v="1"/>
    <s v="Smart TV"/>
    <n v="3"/>
    <n v="24.35"/>
    <n v="0.12"/>
    <n v="36.630000000000003"/>
    <x v="524"/>
    <x v="544"/>
    <s v="Debit Card"/>
    <x v="0"/>
    <n v="2"/>
    <s v="No"/>
    <s v="Mumbai"/>
    <x v="993"/>
  </r>
  <r>
    <s v="POST01001"/>
    <s v="SHIP810453"/>
    <x v="992"/>
    <x v="1"/>
    <x v="47"/>
    <s v="wilsonlarry@morales.biz"/>
    <n v="8627735828"/>
    <x v="234"/>
    <s v="New Matthew"/>
    <s v="P1546"/>
    <x v="3"/>
    <x v="1"/>
    <s v="Smartphone"/>
    <n v="2"/>
    <n v="449.33"/>
    <n v="0.06"/>
    <n v="48.88"/>
    <x v="26"/>
    <x v="515"/>
    <s v="COD"/>
    <x v="3"/>
    <n v="1"/>
    <s v="No"/>
    <s v="Delhi"/>
    <x v="994"/>
  </r>
  <r>
    <s v="POST01002"/>
    <s v="SHIP416625"/>
    <x v="993"/>
    <x v="1"/>
    <x v="18"/>
    <s v="perrywendy@gmail.com"/>
    <s v="(638)999-7732x059"/>
    <x v="203"/>
    <s v="Whitefort"/>
    <s v="P6977"/>
    <x v="2"/>
    <x v="0"/>
    <s v="Earbuds"/>
    <n v="1"/>
    <n v="186.68"/>
    <n v="0.28999999999999998"/>
    <n v="25.85"/>
    <x v="16"/>
    <x v="36"/>
    <s v="Net Banking"/>
    <x v="1"/>
    <n v="4"/>
    <s v="No"/>
    <s v="Mumbai"/>
    <x v="995"/>
  </r>
  <r>
    <s v="POST01003"/>
    <s v="SHIP754763"/>
    <x v="994"/>
    <x v="0"/>
    <x v="15"/>
    <s v="vjones@castro.com"/>
    <s v="482-668-3727"/>
    <x v="159"/>
    <s v="Laurieside"/>
    <s v="P3153"/>
    <x v="6"/>
    <x v="5"/>
    <s v="Running Shoes"/>
    <n v="4"/>
    <n v="374.59"/>
    <n v="0.47"/>
    <n v="37.5"/>
    <x v="241"/>
    <x v="545"/>
    <s v="COD"/>
    <x v="0"/>
    <n v="1"/>
    <s v="No"/>
    <s v="Delhi"/>
    <x v="996"/>
  </r>
  <r>
    <s v="POST01004"/>
    <s v="SHIP104043"/>
    <x v="995"/>
    <x v="1"/>
    <x v="9"/>
    <s v="hclark@johnson.com"/>
    <s v="534-098-3346x905"/>
    <x v="136"/>
    <s v="East Rodneyfort"/>
    <s v="P2476"/>
    <x v="0"/>
    <x v="2"/>
    <s v="Running Shoes"/>
    <n v="4"/>
    <n v="678.28"/>
    <n v="7.0000000000000007E-2"/>
    <n v="28.3"/>
    <x v="260"/>
    <x v="546"/>
    <s v="Debit Card"/>
    <x v="0"/>
    <n v="2"/>
    <s v="No"/>
    <s v="Chennai"/>
    <x v="997"/>
  </r>
  <r>
    <s v="POST01005"/>
    <s v="SHIP934073"/>
    <x v="996"/>
    <x v="0"/>
    <x v="25"/>
    <s v="mackenzie63@west.net"/>
    <s v="954.843.2942x23559"/>
    <x v="64"/>
    <s v="North Tammy"/>
    <s v="P5835"/>
    <x v="6"/>
    <x v="5"/>
    <s v="Running Shoes"/>
    <n v="3"/>
    <n v="357.45"/>
    <n v="0.35"/>
    <n v="8.1199999999999992"/>
    <x v="525"/>
    <x v="42"/>
    <s v="Debit Card"/>
    <x v="0"/>
    <n v="2"/>
    <s v="No"/>
    <s v="Bangalore"/>
    <x v="998"/>
  </r>
  <r>
    <s v="POST01006"/>
    <s v="SHIP430038"/>
    <x v="997"/>
    <x v="1"/>
    <x v="16"/>
    <s v="amywhite@simmons.com"/>
    <s v="(444)720-9227"/>
    <x v="51"/>
    <s v="Longbury"/>
    <s v="P6352"/>
    <x v="2"/>
    <x v="3"/>
    <s v="Running Shoes"/>
    <n v="4"/>
    <n v="347.93"/>
    <n v="0.22"/>
    <n v="7.1"/>
    <x v="416"/>
    <x v="376"/>
    <s v="Debit Card"/>
    <x v="3"/>
    <n v="2"/>
    <s v="No"/>
    <s v="Bangalore"/>
    <x v="999"/>
  </r>
  <r>
    <s v="POST01007"/>
    <s v="SHIP531508"/>
    <x v="998"/>
    <x v="0"/>
    <x v="33"/>
    <s v="wendymueller@deleon-mitchell.info"/>
    <s v="(152)825-8897x6505"/>
    <x v="174"/>
    <s v="Stephanieville"/>
    <s v="P7807"/>
    <x v="7"/>
    <x v="0"/>
    <s v="Backpack"/>
    <n v="2"/>
    <n v="990.84"/>
    <n v="0.15"/>
    <n v="10.5"/>
    <x v="361"/>
    <x v="103"/>
    <s v="COD"/>
    <x v="2"/>
    <n v="3"/>
    <s v="No"/>
    <s v="Kolkata"/>
    <x v="1000"/>
  </r>
  <r>
    <s v="POST01008"/>
    <s v="SHIP574154"/>
    <x v="999"/>
    <x v="1"/>
    <x v="48"/>
    <s v="phall@gaines-grant.com"/>
    <s v="001-966-909-9580x086"/>
    <x v="122"/>
    <s v="Jamiefurt"/>
    <s v="P3877"/>
    <x v="1"/>
    <x v="1"/>
    <s v="Smart TV"/>
    <n v="1"/>
    <n v="721.63"/>
    <n v="0.43"/>
    <n v="18.329999999999998"/>
    <x v="291"/>
    <x v="346"/>
    <s v="PayPal"/>
    <x v="1"/>
    <n v="4"/>
    <s v="No"/>
    <s v="Kolkata"/>
    <x v="1001"/>
  </r>
  <r>
    <s v="POST01009"/>
    <s v="SHIP676663"/>
    <x v="1000"/>
    <x v="0"/>
    <x v="43"/>
    <s v="michael44@yahoo.com"/>
    <s v="+1-306-924-9978x773"/>
    <x v="170"/>
    <s v="East Rachelstad"/>
    <s v="P4289"/>
    <x v="7"/>
    <x v="4"/>
    <s v="Running Shoes"/>
    <n v="1"/>
    <n v="518.72"/>
    <n v="0.23"/>
    <n v="16.66"/>
    <x v="526"/>
    <x v="183"/>
    <s v="Debit Card"/>
    <x v="1"/>
    <n v="3"/>
    <s v="No"/>
    <s v="Mumbai"/>
    <x v="1002"/>
  </r>
  <r>
    <s v="POST01010"/>
    <s v="SHIP623031"/>
    <x v="1001"/>
    <x v="0"/>
    <x v="24"/>
    <s v="greendavid@andrade.info"/>
    <s v="+1-894-581-0535x8229"/>
    <x v="25"/>
    <s v="South Jasmine"/>
    <s v="P3165"/>
    <x v="1"/>
    <x v="0"/>
    <s v="Backpack"/>
    <n v="4"/>
    <n v="583.58000000000004"/>
    <n v="0.28999999999999998"/>
    <n v="37.770000000000003"/>
    <x v="296"/>
    <x v="547"/>
    <s v="PayPal"/>
    <x v="2"/>
    <n v="5"/>
    <s v="No"/>
    <s v="Kolkata"/>
    <x v="1003"/>
  </r>
  <r>
    <s v="POST01011"/>
    <s v="SHIP596290"/>
    <x v="1002"/>
    <x v="1"/>
    <x v="22"/>
    <s v="danielle65@wheeler-fleming.com"/>
    <n v="3572368615"/>
    <x v="237"/>
    <s v="Crystalbury"/>
    <s v="P9837"/>
    <x v="7"/>
    <x v="2"/>
    <s v="Backpack"/>
    <n v="1"/>
    <n v="623.98"/>
    <n v="0.22"/>
    <n v="37.22"/>
    <x v="16"/>
    <x v="548"/>
    <s v="Credit Card"/>
    <x v="0"/>
    <n v="5"/>
    <s v="No"/>
    <s v="Delhi"/>
    <x v="1004"/>
  </r>
  <r>
    <s v="POST01012"/>
    <s v="SHIP688378"/>
    <x v="1003"/>
    <x v="1"/>
    <x v="17"/>
    <s v="carmen45@bryant.biz"/>
    <s v="+1-429-513-1234x964"/>
    <x v="36"/>
    <s v="Patrickland"/>
    <s v="P6994"/>
    <x v="3"/>
    <x v="3"/>
    <s v="Smart TV"/>
    <n v="2"/>
    <n v="34.33"/>
    <n v="0.04"/>
    <n v="48.71"/>
    <x v="5"/>
    <x v="465"/>
    <s v="Debit Card"/>
    <x v="0"/>
    <n v="1"/>
    <s v="Yes"/>
    <s v="Bangalore"/>
    <x v="1005"/>
  </r>
  <r>
    <s v="POST01013"/>
    <s v="SHIP848546"/>
    <x v="1004"/>
    <x v="0"/>
    <x v="41"/>
    <s v="combsmarcus@hotmail.com"/>
    <s v="796-703-3449"/>
    <x v="134"/>
    <s v="West Carolyn"/>
    <s v="P9697"/>
    <x v="6"/>
    <x v="0"/>
    <s v="DSLR"/>
    <n v="3"/>
    <n v="89.46"/>
    <n v="0.3"/>
    <n v="18.97"/>
    <x v="212"/>
    <x v="458"/>
    <s v="PayPal"/>
    <x v="1"/>
    <n v="1"/>
    <s v="Yes"/>
    <s v="Bangalore"/>
    <x v="1006"/>
  </r>
  <r>
    <s v="POST01014"/>
    <s v="SHIP488005"/>
    <x v="1005"/>
    <x v="1"/>
    <x v="38"/>
    <s v="tammy24@lawrence.biz"/>
    <s v="161-854-6456x97334"/>
    <x v="145"/>
    <s v="Grimesstad"/>
    <s v="P9221"/>
    <x v="0"/>
    <x v="0"/>
    <s v="Smartphone"/>
    <n v="3"/>
    <n v="652.70000000000005"/>
    <n v="0.21"/>
    <n v="47.23"/>
    <x v="289"/>
    <x v="549"/>
    <s v="PayPal"/>
    <x v="1"/>
    <n v="1"/>
    <s v="No"/>
    <s v="Chennai"/>
    <x v="1007"/>
  </r>
  <r>
    <s v="POST01015"/>
    <s v="SHIP645676"/>
    <x v="1006"/>
    <x v="1"/>
    <x v="24"/>
    <s v="acostaian@gmail.com"/>
    <s v="001-286-679-6332x74136"/>
    <x v="26"/>
    <s v="New Erin"/>
    <s v="P5465"/>
    <x v="2"/>
    <x v="0"/>
    <s v="Smart TV"/>
    <n v="4"/>
    <n v="370.82"/>
    <n v="0.04"/>
    <n v="32.58"/>
    <x v="527"/>
    <x v="524"/>
    <s v="Net Banking"/>
    <x v="0"/>
    <n v="3"/>
    <s v="Yes"/>
    <s v="Chennai"/>
    <x v="1008"/>
  </r>
  <r>
    <s v="POST01016"/>
    <s v="SHIP389505"/>
    <x v="1007"/>
    <x v="1"/>
    <x v="50"/>
    <s v="hharris@gmail.com"/>
    <s v="702.114.0657"/>
    <x v="86"/>
    <s v="Martinezview"/>
    <s v="P3695"/>
    <x v="4"/>
    <x v="1"/>
    <s v="DSLR"/>
    <n v="4"/>
    <n v="64.89"/>
    <n v="0.3"/>
    <n v="27.29"/>
    <x v="528"/>
    <x v="330"/>
    <s v="PayPal"/>
    <x v="3"/>
    <n v="2"/>
    <s v="No"/>
    <s v="Mumbai"/>
    <x v="1009"/>
  </r>
  <r>
    <s v="POST01017"/>
    <s v="SHIP433550"/>
    <x v="1008"/>
    <x v="0"/>
    <x v="42"/>
    <s v="daniel94@baldwin.com"/>
    <s v="001-847-367-0167"/>
    <x v="31"/>
    <s v="West Ethan"/>
    <s v="P5210"/>
    <x v="6"/>
    <x v="3"/>
    <s v="Earbuds"/>
    <n v="4"/>
    <n v="304.54000000000002"/>
    <n v="0"/>
    <n v="35.049999999999997"/>
    <x v="529"/>
    <x v="215"/>
    <s v="Net Banking"/>
    <x v="0"/>
    <n v="1"/>
    <s v="No"/>
    <s v="Chennai"/>
    <x v="1010"/>
  </r>
  <r>
    <s v="POST01018"/>
    <s v="SHIP420491"/>
    <x v="1009"/>
    <x v="0"/>
    <x v="30"/>
    <s v="craig09@jackson.com"/>
    <s v="001-925-984-7118x5643"/>
    <x v="77"/>
    <s v="South Emily"/>
    <s v="P8894"/>
    <x v="7"/>
    <x v="1"/>
    <s v="Smartphone"/>
    <n v="3"/>
    <n v="138.97999999999999"/>
    <n v="0.1"/>
    <n v="36.619999999999997"/>
    <x v="530"/>
    <x v="359"/>
    <s v="PayPal"/>
    <x v="3"/>
    <n v="1"/>
    <s v="No"/>
    <s v="Delhi"/>
    <x v="1011"/>
  </r>
  <r>
    <s v="POST01019"/>
    <s v="SHIP566734"/>
    <x v="1010"/>
    <x v="0"/>
    <x v="41"/>
    <s v="jill47@davis.com"/>
    <s v="(764)650-0204x97397"/>
    <x v="135"/>
    <s v="South Heather"/>
    <s v="P5835"/>
    <x v="4"/>
    <x v="0"/>
    <s v="Smartphone"/>
    <n v="4"/>
    <n v="917.15"/>
    <n v="0.39"/>
    <n v="12.74"/>
    <x v="420"/>
    <x v="547"/>
    <s v="PayPal"/>
    <x v="0"/>
    <n v="5"/>
    <s v="No"/>
    <s v="Kolkata"/>
    <x v="112"/>
  </r>
  <r>
    <s v="POST01020"/>
    <s v="SHIP489243"/>
    <x v="1011"/>
    <x v="1"/>
    <x v="40"/>
    <s v="janeeaton@robinson.com"/>
    <s v="(215)300-1087"/>
    <x v="238"/>
    <s v="Jasonton"/>
    <s v="P6549"/>
    <x v="3"/>
    <x v="1"/>
    <s v="Smartphone"/>
    <n v="1"/>
    <n v="210.9"/>
    <n v="0.02"/>
    <n v="38.83"/>
    <x v="531"/>
    <x v="132"/>
    <s v="Credit Card"/>
    <x v="1"/>
    <n v="2"/>
    <s v="No"/>
    <s v="Kolkata"/>
    <x v="276"/>
  </r>
  <r>
    <s v="POST01021"/>
    <s v="SHIP451805"/>
    <x v="1012"/>
    <x v="1"/>
    <x v="22"/>
    <s v="plittle@smith.com"/>
    <s v="970.608.2779"/>
    <x v="185"/>
    <s v="Higginsport"/>
    <s v="P2886"/>
    <x v="5"/>
    <x v="1"/>
    <s v="Backpack"/>
    <n v="3"/>
    <n v="152.25"/>
    <n v="0.32"/>
    <n v="37.630000000000003"/>
    <x v="452"/>
    <x v="550"/>
    <s v="PayPal"/>
    <x v="0"/>
    <n v="3"/>
    <s v="No"/>
    <s v="Mumbai"/>
    <x v="1012"/>
  </r>
  <r>
    <s v="POST01022"/>
    <s v="SHIP611479"/>
    <x v="1013"/>
    <x v="1"/>
    <x v="27"/>
    <s v="markdavis@yahoo.com"/>
    <s v="446.141.7611x931"/>
    <x v="48"/>
    <s v="North Brianland"/>
    <s v="P8673"/>
    <x v="1"/>
    <x v="2"/>
    <s v="Running Shoes"/>
    <n v="2"/>
    <n v="629.91"/>
    <n v="0.47"/>
    <n v="49.89"/>
    <x v="342"/>
    <x v="287"/>
    <s v="COD"/>
    <x v="0"/>
    <n v="2"/>
    <s v="No"/>
    <s v="Kolkata"/>
    <x v="1013"/>
  </r>
  <r>
    <s v="POST01023"/>
    <s v="SHIP609008"/>
    <x v="1014"/>
    <x v="0"/>
    <x v="19"/>
    <s v="rtran@castillo.com"/>
    <s v="529-223-7873x097"/>
    <x v="67"/>
    <s v="South Michael"/>
    <s v="P2233"/>
    <x v="0"/>
    <x v="5"/>
    <s v="Smartphone"/>
    <n v="4"/>
    <n v="526.69000000000005"/>
    <n v="0.09"/>
    <n v="46.04"/>
    <x v="532"/>
    <x v="394"/>
    <s v="COD"/>
    <x v="2"/>
    <n v="5"/>
    <s v="No"/>
    <s v="Bangalore"/>
    <x v="1014"/>
  </r>
  <r>
    <s v="POST01024"/>
    <s v="SHIP732117"/>
    <x v="1015"/>
    <x v="0"/>
    <x v="27"/>
    <s v="wilsonvanessa@patterson.com"/>
    <s v="001-424-604-4802x9652"/>
    <x v="99"/>
    <s v="Christensenbury"/>
    <s v="P3306"/>
    <x v="7"/>
    <x v="5"/>
    <s v="Running Shoes"/>
    <n v="3"/>
    <n v="580.16999999999996"/>
    <n v="0.21"/>
    <n v="35.81"/>
    <x v="533"/>
    <x v="88"/>
    <s v="COD"/>
    <x v="0"/>
    <n v="3"/>
    <s v="No"/>
    <s v="Kolkata"/>
    <x v="1015"/>
  </r>
  <r>
    <s v="POST01025"/>
    <s v="SHIP352308"/>
    <x v="1016"/>
    <x v="0"/>
    <x v="41"/>
    <s v="mstrong@ortega-hall.com"/>
    <s v="+1-526-305-4339x018"/>
    <x v="14"/>
    <s v="Ericmouth"/>
    <s v="P4696"/>
    <x v="7"/>
    <x v="2"/>
    <s v="Smartphone"/>
    <n v="4"/>
    <n v="441.59"/>
    <n v="0.28999999999999998"/>
    <n v="37.06"/>
    <x v="259"/>
    <x v="45"/>
    <s v="Credit Card"/>
    <x v="0"/>
    <n v="4"/>
    <s v="No"/>
    <s v="Chennai"/>
    <x v="1016"/>
  </r>
  <r>
    <s v="POST01026"/>
    <s v="SHIP790640"/>
    <x v="1017"/>
    <x v="0"/>
    <x v="1"/>
    <s v="tyler75@gmail.com"/>
    <s v="001-326-784-1827x0499"/>
    <x v="152"/>
    <s v="Andrewville"/>
    <s v="P7511"/>
    <x v="1"/>
    <x v="2"/>
    <s v="Backpack"/>
    <n v="3"/>
    <n v="472.5"/>
    <n v="0.23"/>
    <n v="47.57"/>
    <x v="126"/>
    <x v="551"/>
    <s v="PayPal"/>
    <x v="0"/>
    <n v="1"/>
    <s v="No"/>
    <s v="Bangalore"/>
    <x v="1017"/>
  </r>
  <r>
    <s v="POST01027"/>
    <s v="SHIP788394"/>
    <x v="1018"/>
    <x v="1"/>
    <x v="26"/>
    <s v="priscillajohnson@nguyen.com"/>
    <s v="721-926-7932x688"/>
    <x v="122"/>
    <s v="Madisonside"/>
    <s v="P6992"/>
    <x v="7"/>
    <x v="4"/>
    <s v="Earbuds"/>
    <n v="3"/>
    <n v="781.01"/>
    <n v="0.31"/>
    <n v="48.52"/>
    <x v="534"/>
    <x v="175"/>
    <s v="Credit Card"/>
    <x v="1"/>
    <n v="3"/>
    <s v="No"/>
    <s v="Chennai"/>
    <x v="1018"/>
  </r>
  <r>
    <s v="POST01028"/>
    <s v="SHIP824270"/>
    <x v="1019"/>
    <x v="1"/>
    <x v="42"/>
    <s v="martinezjames@yahoo.com"/>
    <s v="612-581-9472"/>
    <x v="26"/>
    <s v="East Angelamouth"/>
    <s v="P2479"/>
    <x v="6"/>
    <x v="1"/>
    <s v="Smartphone"/>
    <n v="3"/>
    <n v="227.72"/>
    <n v="0.2"/>
    <n v="42.21"/>
    <x v="55"/>
    <x v="508"/>
    <s v="PayPal"/>
    <x v="0"/>
    <n v="5"/>
    <s v="No"/>
    <s v="Chennai"/>
    <x v="1019"/>
  </r>
  <r>
    <s v="POST01029"/>
    <s v="SHIP544932"/>
    <x v="1020"/>
    <x v="1"/>
    <x v="29"/>
    <s v="ryan82@lyons-martinez.net"/>
    <n v="-10747"/>
    <x v="12"/>
    <s v="East Melissa"/>
    <s v="P7464"/>
    <x v="6"/>
    <x v="4"/>
    <s v="Smart TV"/>
    <n v="2"/>
    <n v="402.56"/>
    <n v="7.0000000000000007E-2"/>
    <n v="39.53"/>
    <x v="432"/>
    <x v="72"/>
    <s v="Net Banking"/>
    <x v="3"/>
    <n v="2"/>
    <s v="No"/>
    <s v="Mumbai"/>
    <x v="1020"/>
  </r>
  <r>
    <s v="POST01030"/>
    <s v="SHIP922269"/>
    <x v="1021"/>
    <x v="0"/>
    <x v="32"/>
    <s v="karamoore@yahoo.com"/>
    <s v="(560)037-5077"/>
    <x v="72"/>
    <s v="Davidshire"/>
    <s v="P1228"/>
    <x v="5"/>
    <x v="1"/>
    <s v="DSLR"/>
    <n v="3"/>
    <n v="958.25"/>
    <n v="0.04"/>
    <n v="10.01"/>
    <x v="535"/>
    <x v="129"/>
    <s v="Credit Card"/>
    <x v="3"/>
    <n v="3"/>
    <s v="No"/>
    <s v="Mumbai"/>
    <x v="1021"/>
  </r>
  <r>
    <s v="POST01031"/>
    <s v="SHIP681940"/>
    <x v="1022"/>
    <x v="1"/>
    <x v="45"/>
    <s v="owilson@gmail.com"/>
    <s v="671.230.3215x66029"/>
    <x v="197"/>
    <s v="Port Douglas"/>
    <s v="P5332"/>
    <x v="2"/>
    <x v="3"/>
    <s v="Smartphone"/>
    <n v="1"/>
    <n v="198.09"/>
    <n v="0.37"/>
    <n v="42.36"/>
    <x v="536"/>
    <x v="552"/>
    <s v="COD"/>
    <x v="0"/>
    <n v="5"/>
    <s v="Yes"/>
    <s v="Bangalore"/>
    <x v="1022"/>
  </r>
  <r>
    <s v="POST01032"/>
    <s v="SHIP591726"/>
    <x v="1023"/>
    <x v="1"/>
    <x v="10"/>
    <s v="wanda20@yahoo.com"/>
    <s v="(566)351-9504x641"/>
    <x v="5"/>
    <s v="West Dianemouth"/>
    <s v="P9791"/>
    <x v="4"/>
    <x v="5"/>
    <s v="DSLR"/>
    <n v="4"/>
    <n v="300.83999999999997"/>
    <n v="0.12"/>
    <n v="16.39"/>
    <x v="537"/>
    <x v="553"/>
    <s v="COD"/>
    <x v="1"/>
    <n v="3"/>
    <s v="No"/>
    <s v="Kolkata"/>
    <x v="1023"/>
  </r>
  <r>
    <s v="POST01033"/>
    <s v="SHIP994080"/>
    <x v="1024"/>
    <x v="0"/>
    <x v="34"/>
    <s v="gregory40@hotmail.com"/>
    <s v="531-830-8719"/>
    <x v="176"/>
    <s v="Danielburgh"/>
    <s v="P3024"/>
    <x v="7"/>
    <x v="1"/>
    <s v="DSLR"/>
    <n v="4"/>
    <n v="199.65"/>
    <n v="0.42"/>
    <n v="30.37"/>
    <x v="152"/>
    <x v="197"/>
    <s v="COD"/>
    <x v="3"/>
    <n v="1"/>
    <s v="No"/>
    <s v="Delhi"/>
    <x v="1024"/>
  </r>
  <r>
    <s v="POST01034"/>
    <s v="SHIP989201"/>
    <x v="1025"/>
    <x v="0"/>
    <x v="50"/>
    <s v="jeffreyhudson@mcintosh.net"/>
    <s v="(764)106-3004"/>
    <x v="221"/>
    <s v="Lake Charlesport"/>
    <s v="P8451"/>
    <x v="4"/>
    <x v="3"/>
    <s v="Backpack"/>
    <n v="4"/>
    <n v="30.29"/>
    <n v="0.37"/>
    <n v="23.24"/>
    <x v="83"/>
    <x v="365"/>
    <s v="PayPal"/>
    <x v="0"/>
    <n v="2"/>
    <s v="No"/>
    <s v="Kolkata"/>
    <x v="1025"/>
  </r>
  <r>
    <s v="POST01035"/>
    <s v="SHIP141730"/>
    <x v="1026"/>
    <x v="1"/>
    <x v="19"/>
    <s v="carol36@sanchez-dunn.info"/>
    <s v="329.474.2866x139"/>
    <x v="233"/>
    <s v="Port Jessica"/>
    <s v="P7038"/>
    <x v="7"/>
    <x v="4"/>
    <s v="Earbuds"/>
    <n v="3"/>
    <n v="277.13"/>
    <n v="0.02"/>
    <n v="20.55"/>
    <x v="538"/>
    <x v="78"/>
    <s v="PayPal"/>
    <x v="0"/>
    <n v="2"/>
    <s v="No"/>
    <s v="Bangalore"/>
    <x v="1026"/>
  </r>
  <r>
    <s v="POST01036"/>
    <s v="SHIP747060"/>
    <x v="1027"/>
    <x v="0"/>
    <x v="11"/>
    <s v="aperkins@yahoo.com"/>
    <s v="(234)014-3775x92242"/>
    <x v="234"/>
    <s v="Lake Roberta"/>
    <s v="P5295"/>
    <x v="4"/>
    <x v="5"/>
    <s v="DSLR"/>
    <n v="4"/>
    <n v="56"/>
    <n v="0.1"/>
    <n v="18.96"/>
    <x v="227"/>
    <x v="98"/>
    <s v="Credit Card"/>
    <x v="3"/>
    <n v="3"/>
    <s v="No"/>
    <s v="Delhi"/>
    <x v="1027"/>
  </r>
  <r>
    <s v="POST01037"/>
    <s v="SHIP916852"/>
    <x v="1028"/>
    <x v="1"/>
    <x v="14"/>
    <s v="salazarmelissa@bonilla.com"/>
    <n v="4079823112"/>
    <x v="233"/>
    <s v="Debraville"/>
    <s v="P7242"/>
    <x v="5"/>
    <x v="3"/>
    <s v="Backpack"/>
    <n v="1"/>
    <n v="163.13999999999999"/>
    <n v="0.15"/>
    <n v="43.49"/>
    <x v="177"/>
    <x v="328"/>
    <s v="Debit Card"/>
    <x v="1"/>
    <n v="5"/>
    <s v="No"/>
    <s v="Chennai"/>
    <x v="1028"/>
  </r>
  <r>
    <s v="POST01038"/>
    <s v="SHIP747708"/>
    <x v="1029"/>
    <x v="1"/>
    <x v="43"/>
    <s v="ywells@dixon.com"/>
    <s v="+1-689-576-8532x10109"/>
    <x v="82"/>
    <s v="Port Johnbury"/>
    <s v="P7086"/>
    <x v="4"/>
    <x v="3"/>
    <s v="Earbuds"/>
    <n v="1"/>
    <n v="369.06"/>
    <n v="0.3"/>
    <n v="39.61"/>
    <x v="235"/>
    <x v="432"/>
    <s v="PayPal"/>
    <x v="1"/>
    <n v="1"/>
    <s v="No"/>
    <s v="Chennai"/>
    <x v="1029"/>
  </r>
  <r>
    <s v="POST01039"/>
    <s v="SHIP482922"/>
    <x v="1030"/>
    <x v="0"/>
    <x v="34"/>
    <s v="bailey47@hotmail.com"/>
    <s v="101.149.3046"/>
    <x v="144"/>
    <s v="Charlesland"/>
    <s v="P2775"/>
    <x v="7"/>
    <x v="2"/>
    <s v="Smartphone"/>
    <n v="1"/>
    <n v="30.51"/>
    <n v="0.4"/>
    <n v="28.56"/>
    <x v="151"/>
    <x v="554"/>
    <s v="Debit Card"/>
    <x v="3"/>
    <n v="1"/>
    <s v="No"/>
    <s v="Delhi"/>
    <x v="1030"/>
  </r>
  <r>
    <s v="POST01040"/>
    <s v="SHIP157167"/>
    <x v="1031"/>
    <x v="0"/>
    <x v="27"/>
    <s v="joneszachary@hotmail.com"/>
    <s v="(437)130-6042"/>
    <x v="136"/>
    <s v="East Michael"/>
    <s v="P4830"/>
    <x v="7"/>
    <x v="0"/>
    <s v="Running Shoes"/>
    <n v="2"/>
    <n v="755.43"/>
    <n v="0.03"/>
    <n v="34.9"/>
    <x v="306"/>
    <x v="368"/>
    <s v="Debit Card"/>
    <x v="0"/>
    <n v="3"/>
    <s v="No"/>
    <s v="Chennai"/>
    <x v="1031"/>
  </r>
  <r>
    <s v="POST01041"/>
    <s v="SHIP828692"/>
    <x v="1032"/>
    <x v="1"/>
    <x v="4"/>
    <s v="robin77@nelson.com"/>
    <s v="(634)053-3066"/>
    <x v="239"/>
    <s v="Clarkchester"/>
    <s v="P8724"/>
    <x v="2"/>
    <x v="0"/>
    <s v="Backpack"/>
    <n v="1"/>
    <n v="797.63"/>
    <n v="0.12"/>
    <n v="49.3"/>
    <x v="530"/>
    <x v="285"/>
    <s v="PayPal"/>
    <x v="1"/>
    <n v="4"/>
    <s v="No"/>
    <s v="Kolkata"/>
    <x v="1032"/>
  </r>
  <r>
    <s v="POST01042"/>
    <s v="SHIP371014"/>
    <x v="1033"/>
    <x v="0"/>
    <x v="20"/>
    <s v="michellesanchez@underwood.info"/>
    <s v="+1-371-635-3163x6956"/>
    <x v="174"/>
    <s v="Johnland"/>
    <s v="P1410"/>
    <x v="6"/>
    <x v="0"/>
    <s v="DSLR"/>
    <n v="1"/>
    <n v="417.3"/>
    <n v="0.19"/>
    <n v="22.89"/>
    <x v="351"/>
    <x v="526"/>
    <s v="Credit Card"/>
    <x v="2"/>
    <n v="3"/>
    <s v="No"/>
    <s v="Mumbai"/>
    <x v="1033"/>
  </r>
  <r>
    <s v="POST01043"/>
    <s v="SHIP340102"/>
    <x v="1034"/>
    <x v="0"/>
    <x v="35"/>
    <s v="uwilliams@gmail.com"/>
    <n v="8915793908"/>
    <x v="139"/>
    <s v="Hornefurt"/>
    <s v="P6374"/>
    <x v="5"/>
    <x v="3"/>
    <s v="DSLR"/>
    <n v="4"/>
    <n v="984.82"/>
    <n v="0.09"/>
    <n v="29.8"/>
    <x v="191"/>
    <x v="104"/>
    <s v="Debit Card"/>
    <x v="0"/>
    <n v="1"/>
    <s v="No"/>
    <s v="Kolkata"/>
    <x v="1034"/>
  </r>
  <r>
    <s v="POST01044"/>
    <s v="SHIP138381"/>
    <x v="1035"/>
    <x v="1"/>
    <x v="12"/>
    <s v="bgrant@yahoo.com"/>
    <n v="-1003"/>
    <x v="38"/>
    <s v="East Vicki"/>
    <s v="P4626"/>
    <x v="1"/>
    <x v="1"/>
    <s v="Smartphone"/>
    <n v="3"/>
    <n v="682.2"/>
    <n v="0.27"/>
    <n v="29.01"/>
    <x v="539"/>
    <x v="210"/>
    <s v="Credit Card"/>
    <x v="1"/>
    <n v="2"/>
    <s v="No"/>
    <s v="Chennai"/>
    <x v="1035"/>
  </r>
  <r>
    <s v="POST01045"/>
    <s v="SHIP427396"/>
    <x v="1036"/>
    <x v="1"/>
    <x v="14"/>
    <s v="cameronmiller@johnson-harper.com"/>
    <n v="-4590"/>
    <x v="59"/>
    <s v="West Carmenland"/>
    <s v="P2035"/>
    <x v="4"/>
    <x v="4"/>
    <s v="Backpack"/>
    <n v="4"/>
    <n v="746.28"/>
    <n v="0.24"/>
    <n v="47.12"/>
    <x v="381"/>
    <x v="402"/>
    <s v="Credit Card"/>
    <x v="0"/>
    <n v="3"/>
    <s v="No"/>
    <s v="Mumbai"/>
    <x v="1036"/>
  </r>
  <r>
    <s v="POST01046"/>
    <s v="SHIP187037"/>
    <x v="1037"/>
    <x v="1"/>
    <x v="50"/>
    <s v="zsanders@robles-riddle.com"/>
    <s v="+1-716-448-4522x32049"/>
    <x v="206"/>
    <s v="West Davidhaven"/>
    <s v="P8606"/>
    <x v="1"/>
    <x v="0"/>
    <s v="Smartphone"/>
    <n v="2"/>
    <n v="200.38"/>
    <n v="0.16"/>
    <n v="20.82"/>
    <x v="110"/>
    <x v="444"/>
    <s v="PayPal"/>
    <x v="2"/>
    <n v="3"/>
    <s v="No"/>
    <s v="Kolkata"/>
    <x v="1037"/>
  </r>
  <r>
    <s v="POST01047"/>
    <s v="SHIP629775"/>
    <x v="1038"/>
    <x v="0"/>
    <x v="15"/>
    <s v="patricia82@robinson.com"/>
    <s v="003-880-0552"/>
    <x v="9"/>
    <s v="Williamsville"/>
    <s v="P5951"/>
    <x v="4"/>
    <x v="1"/>
    <s v="Backpack"/>
    <n v="2"/>
    <n v="839.06"/>
    <n v="0.26"/>
    <n v="49.38"/>
    <x v="17"/>
    <x v="555"/>
    <s v="Debit Card"/>
    <x v="3"/>
    <n v="2"/>
    <s v="No"/>
    <s v="Chennai"/>
    <x v="1038"/>
  </r>
  <r>
    <s v="POST01048"/>
    <s v="SHIP723719"/>
    <x v="1039"/>
    <x v="0"/>
    <x v="36"/>
    <s v="kara24@gmail.com"/>
    <s v="+1-424-981-3305x951"/>
    <x v="155"/>
    <s v="West Nathan"/>
    <s v="P7689"/>
    <x v="7"/>
    <x v="5"/>
    <s v="Running Shoes"/>
    <n v="2"/>
    <n v="945.6"/>
    <n v="0.18"/>
    <n v="18.71"/>
    <x v="153"/>
    <x v="519"/>
    <s v="Credit Card"/>
    <x v="2"/>
    <n v="3"/>
    <s v="Yes"/>
    <s v="Kolkata"/>
    <x v="1039"/>
  </r>
  <r>
    <s v="POST01049"/>
    <s v="SHIP907066"/>
    <x v="1040"/>
    <x v="0"/>
    <x v="40"/>
    <s v="eodonnell@anderson-martinez.org"/>
    <s v="001-136-604-4630x76373"/>
    <x v="71"/>
    <s v="South Lindsey"/>
    <s v="P2911"/>
    <x v="6"/>
    <x v="4"/>
    <s v="Smart TV"/>
    <n v="1"/>
    <n v="243.95"/>
    <n v="0.17"/>
    <n v="9.9"/>
    <x v="173"/>
    <x v="556"/>
    <s v="Debit Card"/>
    <x v="0"/>
    <n v="5"/>
    <s v="No"/>
    <s v="Chennai"/>
    <x v="1040"/>
  </r>
  <r>
    <s v="POST01050"/>
    <s v="SHIP350395"/>
    <x v="1041"/>
    <x v="1"/>
    <x v="22"/>
    <s v="brian48@myers-johnson.biz"/>
    <n v="2524086264"/>
    <x v="231"/>
    <s v="West Loriside"/>
    <s v="P3290"/>
    <x v="5"/>
    <x v="4"/>
    <s v="Smartphone"/>
    <n v="1"/>
    <n v="689.6"/>
    <n v="0.13"/>
    <n v="13.61"/>
    <x v="255"/>
    <x v="480"/>
    <s v="Credit Card"/>
    <x v="3"/>
    <n v="2"/>
    <s v="Yes"/>
    <s v="Bangalore"/>
    <x v="1041"/>
  </r>
  <r>
    <s v="POST01051"/>
    <s v="SHIP377916"/>
    <x v="1042"/>
    <x v="0"/>
    <x v="31"/>
    <s v="michele49@scott-edwards.com"/>
    <s v="+1-176-456-4951x4797"/>
    <x v="156"/>
    <s v="Mcdanielton"/>
    <s v="P1742"/>
    <x v="6"/>
    <x v="0"/>
    <s v="DSLR"/>
    <n v="1"/>
    <n v="749.47"/>
    <n v="0.27"/>
    <n v="24.18"/>
    <x v="107"/>
    <x v="484"/>
    <s v="PayPal"/>
    <x v="2"/>
    <n v="2"/>
    <s v="No"/>
    <s v="Delhi"/>
    <x v="1042"/>
  </r>
  <r>
    <s v="POST01052"/>
    <s v="SHIP195780"/>
    <x v="1043"/>
    <x v="1"/>
    <x v="2"/>
    <s v="vobrien@green.com"/>
    <s v="(148)692-1385x903"/>
    <x v="122"/>
    <s v="Yvetteside"/>
    <s v="P1609"/>
    <x v="7"/>
    <x v="3"/>
    <s v="Smartphone"/>
    <n v="3"/>
    <n v="312.12"/>
    <n v="0.22"/>
    <n v="34.24"/>
    <x v="332"/>
    <x v="557"/>
    <s v="Credit Card"/>
    <x v="1"/>
    <n v="2"/>
    <s v="No"/>
    <s v="Chennai"/>
    <x v="1043"/>
  </r>
  <r>
    <s v="POST01053"/>
    <s v="SHIP928121"/>
    <x v="1044"/>
    <x v="0"/>
    <x v="10"/>
    <s v="christopher55@smith.net"/>
    <n v="7609355688"/>
    <x v="47"/>
    <s v="East Chelseashire"/>
    <s v="P5986"/>
    <x v="7"/>
    <x v="2"/>
    <s v="Backpack"/>
    <n v="4"/>
    <n v="480.26"/>
    <n v="0.1"/>
    <n v="28.26"/>
    <x v="482"/>
    <x v="380"/>
    <s v="PayPal"/>
    <x v="2"/>
    <n v="1"/>
    <s v="Yes"/>
    <s v="Kolkata"/>
    <x v="1044"/>
  </r>
  <r>
    <s v="POST01054"/>
    <s v="SHIP700122"/>
    <x v="1045"/>
    <x v="1"/>
    <x v="20"/>
    <s v="cmcpherson@reyes.com"/>
    <s v="265.866.3648x5994"/>
    <x v="20"/>
    <s v="Port Jeffrey"/>
    <s v="P9071"/>
    <x v="7"/>
    <x v="3"/>
    <s v="Smartphone"/>
    <n v="1"/>
    <n v="106.56"/>
    <n v="0.01"/>
    <n v="21.93"/>
    <x v="431"/>
    <x v="274"/>
    <s v="PayPal"/>
    <x v="0"/>
    <n v="3"/>
    <s v="No"/>
    <s v="Chennai"/>
    <x v="1045"/>
  </r>
  <r>
    <s v="POST01055"/>
    <s v="SHIP328553"/>
    <x v="1046"/>
    <x v="0"/>
    <x v="35"/>
    <s v="joshuamendez@wright-jones.biz"/>
    <s v="014.665.0355x465"/>
    <x v="112"/>
    <s v="South Michealview"/>
    <s v="P2902"/>
    <x v="1"/>
    <x v="4"/>
    <s v="Running Shoes"/>
    <n v="2"/>
    <n v="181.36"/>
    <n v="0.08"/>
    <n v="30.29"/>
    <x v="11"/>
    <x v="363"/>
    <s v="Debit Card"/>
    <x v="1"/>
    <n v="4"/>
    <s v="No"/>
    <s v="Chennai"/>
    <x v="1046"/>
  </r>
  <r>
    <s v="POST01056"/>
    <s v="SHIP841835"/>
    <x v="1047"/>
    <x v="1"/>
    <x v="18"/>
    <s v="theodorecastillo@miller.com"/>
    <s v="937-439-1862"/>
    <x v="93"/>
    <s v="Port Donna"/>
    <s v="P2592"/>
    <x v="7"/>
    <x v="1"/>
    <s v="Backpack"/>
    <n v="3"/>
    <n v="70.95"/>
    <n v="0.02"/>
    <n v="42.75"/>
    <x v="130"/>
    <x v="183"/>
    <s v="Debit Card"/>
    <x v="2"/>
    <n v="3"/>
    <s v="Yes"/>
    <s v="Kolkata"/>
    <x v="1047"/>
  </r>
  <r>
    <s v="POST01057"/>
    <s v="SHIP235332"/>
    <x v="1048"/>
    <x v="1"/>
    <x v="42"/>
    <s v="lryan@ball.com"/>
    <s v="+1-920-594-1851x00231"/>
    <x v="117"/>
    <s v="Port Curtis"/>
    <s v="P4846"/>
    <x v="7"/>
    <x v="5"/>
    <s v="Earbuds"/>
    <n v="3"/>
    <n v="564.55999999999995"/>
    <n v="0.22"/>
    <n v="42.75"/>
    <x v="313"/>
    <x v="245"/>
    <s v="Debit Card"/>
    <x v="0"/>
    <n v="3"/>
    <s v="No"/>
    <s v="Kolkata"/>
    <x v="1048"/>
  </r>
  <r>
    <s v="POST01058"/>
    <s v="SHIP654467"/>
    <x v="1049"/>
    <x v="1"/>
    <x v="40"/>
    <s v="james45@peterson-garrett.com"/>
    <s v="172-023-7743x61596"/>
    <x v="53"/>
    <s v="Ashleyview"/>
    <s v="P9807"/>
    <x v="1"/>
    <x v="4"/>
    <s v="DSLR"/>
    <n v="2"/>
    <n v="629.01"/>
    <n v="0.11"/>
    <n v="37.68"/>
    <x v="97"/>
    <x v="558"/>
    <s v="Net Banking"/>
    <x v="3"/>
    <n v="1"/>
    <s v="No"/>
    <s v="Mumbai"/>
    <x v="1049"/>
  </r>
  <r>
    <s v="POST01059"/>
    <s v="SHIP273090"/>
    <x v="1050"/>
    <x v="1"/>
    <x v="25"/>
    <s v="amyshea@yahoo.com"/>
    <s v="+1-093-825-0738x754"/>
    <x v="214"/>
    <s v="Jenniferburgh"/>
    <s v="P3222"/>
    <x v="6"/>
    <x v="3"/>
    <s v="DSLR"/>
    <n v="1"/>
    <n v="916.96"/>
    <n v="0.21"/>
    <n v="47.86"/>
    <x v="417"/>
    <x v="512"/>
    <s v="Debit Card"/>
    <x v="2"/>
    <n v="5"/>
    <s v="No"/>
    <s v="Chennai"/>
    <x v="1050"/>
  </r>
  <r>
    <s v="POST01060"/>
    <s v="SHIP493699"/>
    <x v="1051"/>
    <x v="0"/>
    <x v="1"/>
    <s v="christopherbradley@peters.com"/>
    <s v="(398)903-5426x099"/>
    <x v="192"/>
    <s v="West Anneville"/>
    <s v="P7367"/>
    <x v="4"/>
    <x v="4"/>
    <s v="Backpack"/>
    <n v="3"/>
    <n v="546.76"/>
    <n v="0.16"/>
    <n v="31.56"/>
    <x v="528"/>
    <x v="77"/>
    <s v="Debit Card"/>
    <x v="3"/>
    <n v="5"/>
    <s v="No"/>
    <s v="Bangalore"/>
    <x v="1051"/>
  </r>
  <r>
    <s v="POST01061"/>
    <s v="SHIP448193"/>
    <x v="1052"/>
    <x v="0"/>
    <x v="23"/>
    <s v="martha07@gmail.com"/>
    <s v="758-892-9266x455"/>
    <x v="97"/>
    <s v="North Shannonbury"/>
    <s v="P8432"/>
    <x v="6"/>
    <x v="2"/>
    <s v="Earbuds"/>
    <n v="2"/>
    <n v="268.01"/>
    <n v="0.27"/>
    <n v="5.34"/>
    <x v="540"/>
    <x v="207"/>
    <s v="Credit Card"/>
    <x v="1"/>
    <n v="1"/>
    <s v="No"/>
    <s v="Delhi"/>
    <x v="1052"/>
  </r>
  <r>
    <s v="POST01062"/>
    <s v="SHIP875147"/>
    <x v="1053"/>
    <x v="0"/>
    <x v="18"/>
    <s v="mwright@richmond-thompson.com"/>
    <s v="001-926-614-4182"/>
    <x v="230"/>
    <s v="South Randallview"/>
    <s v="P7078"/>
    <x v="3"/>
    <x v="2"/>
    <s v="Running Shoes"/>
    <n v="1"/>
    <n v="68.88"/>
    <n v="0.36"/>
    <n v="18.09"/>
    <x v="435"/>
    <x v="490"/>
    <s v="Net Banking"/>
    <x v="3"/>
    <n v="1"/>
    <s v="No"/>
    <s v="Chennai"/>
    <x v="1053"/>
  </r>
  <r>
    <s v="POST01063"/>
    <s v="SHIP781401"/>
    <x v="1054"/>
    <x v="0"/>
    <x v="43"/>
    <s v="melissasheppard@higgins.com"/>
    <s v="001-141-777-8444x7574"/>
    <x v="153"/>
    <s v="Port Thomasview"/>
    <s v="P9850"/>
    <x v="5"/>
    <x v="5"/>
    <s v="Smartphone"/>
    <n v="3"/>
    <n v="886.1"/>
    <n v="0.24"/>
    <n v="19.77"/>
    <x v="541"/>
    <x v="13"/>
    <s v="Net Banking"/>
    <x v="0"/>
    <n v="1"/>
    <s v="No"/>
    <s v="Kolkata"/>
    <x v="1054"/>
  </r>
  <r>
    <s v="POST01064"/>
    <s v="SHIP370314"/>
    <x v="1055"/>
    <x v="0"/>
    <x v="8"/>
    <s v="rjohnson@hotmail.com"/>
    <n v="3566003185"/>
    <x v="230"/>
    <s v="New Josephstad"/>
    <s v="P7866"/>
    <x v="7"/>
    <x v="0"/>
    <s v="Smart TV"/>
    <n v="3"/>
    <n v="484.07"/>
    <n v="0.03"/>
    <n v="29.63"/>
    <x v="352"/>
    <x v="114"/>
    <s v="Credit Card"/>
    <x v="1"/>
    <n v="3"/>
    <s v="No"/>
    <s v="Mumbai"/>
    <x v="1055"/>
  </r>
  <r>
    <s v="POST01065"/>
    <s v="SHIP760472"/>
    <x v="1056"/>
    <x v="1"/>
    <x v="39"/>
    <s v="barbarathompson@whitney.com"/>
    <s v="(114)141-4873x66450"/>
    <x v="168"/>
    <s v="Patriciastad"/>
    <s v="P3531"/>
    <x v="3"/>
    <x v="3"/>
    <s v="DSLR"/>
    <n v="4"/>
    <n v="739.95"/>
    <n v="0.01"/>
    <n v="45.72"/>
    <x v="542"/>
    <x v="199"/>
    <s v="Debit Card"/>
    <x v="2"/>
    <n v="1"/>
    <s v="No"/>
    <s v="Chennai"/>
    <x v="1056"/>
  </r>
  <r>
    <s v="POST01066"/>
    <s v="SHIP825430"/>
    <x v="1057"/>
    <x v="0"/>
    <x v="43"/>
    <s v="ana61@kelley.net"/>
    <s v="097-173-3560x99592"/>
    <x v="145"/>
    <s v="Raymondmouth"/>
    <s v="P7797"/>
    <x v="7"/>
    <x v="4"/>
    <s v="Running Shoes"/>
    <n v="4"/>
    <n v="24.5"/>
    <n v="0.11"/>
    <n v="42.72"/>
    <x v="279"/>
    <x v="419"/>
    <s v="COD"/>
    <x v="3"/>
    <n v="4"/>
    <s v="No"/>
    <s v="Bangalore"/>
    <x v="1057"/>
  </r>
  <r>
    <s v="POST01067"/>
    <s v="SHIP938422"/>
    <x v="1058"/>
    <x v="0"/>
    <x v="45"/>
    <s v="vyang@graham-washington.com"/>
    <s v="+1-210-893-8740x940"/>
    <x v="86"/>
    <s v="Lake Margaretchester"/>
    <s v="P2622"/>
    <x v="6"/>
    <x v="3"/>
    <s v="Running Shoes"/>
    <n v="3"/>
    <n v="493.26"/>
    <n v="0.21"/>
    <n v="15.45"/>
    <x v="543"/>
    <x v="240"/>
    <s v="PayPal"/>
    <x v="1"/>
    <n v="2"/>
    <s v="No"/>
    <s v="Kolkata"/>
    <x v="1058"/>
  </r>
  <r>
    <s v="POST01068"/>
    <s v="SHIP154316"/>
    <x v="1059"/>
    <x v="1"/>
    <x v="29"/>
    <s v="ytorres@gmail.com"/>
    <s v="001-092-420-4408x50581"/>
    <x v="12"/>
    <s v="Coxburgh"/>
    <s v="P9017"/>
    <x v="0"/>
    <x v="2"/>
    <s v="Running Shoes"/>
    <n v="3"/>
    <n v="332.47"/>
    <n v="0.02"/>
    <n v="28.37"/>
    <x v="63"/>
    <x v="559"/>
    <s v="Net Banking"/>
    <x v="1"/>
    <n v="5"/>
    <s v="No"/>
    <s v="Bangalore"/>
    <x v="1059"/>
  </r>
  <r>
    <s v="POST01069"/>
    <s v="SHIP197356"/>
    <x v="1060"/>
    <x v="0"/>
    <x v="49"/>
    <s v="gmayer@gmail.com"/>
    <n v="5587700737"/>
    <x v="116"/>
    <s v="Scottton"/>
    <s v="P7686"/>
    <x v="7"/>
    <x v="1"/>
    <s v="Smartphone"/>
    <n v="3"/>
    <n v="40.03"/>
    <n v="0.16"/>
    <n v="34.659999999999997"/>
    <x v="544"/>
    <x v="557"/>
    <s v="Credit Card"/>
    <x v="2"/>
    <n v="4"/>
    <s v="No"/>
    <s v="Bangalore"/>
    <x v="1060"/>
  </r>
  <r>
    <s v="POST01070"/>
    <s v="SHIP314911"/>
    <x v="1061"/>
    <x v="0"/>
    <x v="0"/>
    <s v="hensleynathan@gmail.com"/>
    <s v="001-798-522-4428x7599"/>
    <x v="185"/>
    <s v="Christopherborough"/>
    <s v="P5583"/>
    <x v="1"/>
    <x v="3"/>
    <s v="Running Shoes"/>
    <n v="4"/>
    <n v="777.92"/>
    <n v="0.44"/>
    <n v="49.44"/>
    <x v="488"/>
    <x v="137"/>
    <s v="COD"/>
    <x v="2"/>
    <n v="5"/>
    <s v="No"/>
    <s v="Delhi"/>
    <x v="1061"/>
  </r>
  <r>
    <s v="POST01071"/>
    <s v="SHIP849189"/>
    <x v="1062"/>
    <x v="0"/>
    <x v="40"/>
    <s v="melissa43@yahoo.com"/>
    <s v="(705)590-6629x2732"/>
    <x v="180"/>
    <s v="Silvaland"/>
    <s v="P1536"/>
    <x v="2"/>
    <x v="2"/>
    <s v="Running Shoes"/>
    <n v="1"/>
    <n v="517.77"/>
    <n v="0.05"/>
    <n v="6.41"/>
    <x v="175"/>
    <x v="471"/>
    <s v="PayPal"/>
    <x v="2"/>
    <n v="3"/>
    <s v="No"/>
    <s v="Delhi"/>
    <x v="1062"/>
  </r>
  <r>
    <s v="POST01072"/>
    <s v="SHIP503360"/>
    <x v="1063"/>
    <x v="1"/>
    <x v="21"/>
    <s v="browncarlos@yahoo.com"/>
    <s v="001-687-120-7075x72239"/>
    <x v="148"/>
    <s v="Johnsside"/>
    <s v="P7070"/>
    <x v="5"/>
    <x v="1"/>
    <s v="Backpack"/>
    <n v="4"/>
    <n v="339.85"/>
    <n v="0.47"/>
    <n v="25.87"/>
    <x v="244"/>
    <x v="560"/>
    <s v="COD"/>
    <x v="2"/>
    <n v="3"/>
    <s v="No"/>
    <s v="Chennai"/>
    <x v="1063"/>
  </r>
  <r>
    <s v="POST01073"/>
    <s v="SHIP836576"/>
    <x v="1064"/>
    <x v="1"/>
    <x v="6"/>
    <s v="kaitlyn43@yahoo.com"/>
    <s v="(131)415-6106"/>
    <x v="129"/>
    <s v="East Joshua"/>
    <s v="P4559"/>
    <x v="5"/>
    <x v="0"/>
    <s v="Backpack"/>
    <n v="2"/>
    <n v="807.74"/>
    <n v="0.43"/>
    <n v="49.46"/>
    <x v="545"/>
    <x v="561"/>
    <s v="Debit Card"/>
    <x v="3"/>
    <n v="1"/>
    <s v="No"/>
    <s v="Delhi"/>
    <x v="1064"/>
  </r>
  <r>
    <s v="POST01074"/>
    <s v="SHIP431292"/>
    <x v="1065"/>
    <x v="0"/>
    <x v="42"/>
    <s v="hicksmary@gallagher-long.com"/>
    <s v="692-952-4419x398"/>
    <x v="2"/>
    <s v="North Luis"/>
    <s v="P8264"/>
    <x v="1"/>
    <x v="0"/>
    <s v="Running Shoes"/>
    <n v="3"/>
    <n v="452.45"/>
    <n v="0.42"/>
    <n v="48.97"/>
    <x v="546"/>
    <x v="143"/>
    <s v="Credit Card"/>
    <x v="1"/>
    <n v="5"/>
    <s v="No"/>
    <s v="Chennai"/>
    <x v="1065"/>
  </r>
  <r>
    <s v="POST01075"/>
    <s v="SHIP166057"/>
    <x v="1066"/>
    <x v="1"/>
    <x v="15"/>
    <s v="ukennedy@gmail.com"/>
    <s v="+1-307-437-5698x7225"/>
    <x v="224"/>
    <s v="New Joshuatown"/>
    <s v="P8285"/>
    <x v="2"/>
    <x v="2"/>
    <s v="Running Shoes"/>
    <n v="2"/>
    <n v="13.46"/>
    <n v="0.43"/>
    <n v="19.88"/>
    <x v="131"/>
    <x v="534"/>
    <s v="PayPal"/>
    <x v="2"/>
    <n v="3"/>
    <s v="Yes"/>
    <s v="Chennai"/>
    <x v="1066"/>
  </r>
  <r>
    <s v="POST01076"/>
    <s v="SHIP727641"/>
    <x v="1067"/>
    <x v="0"/>
    <x v="21"/>
    <s v="rosalesedwin@molina.com"/>
    <s v="922-207-4245x883"/>
    <x v="57"/>
    <s v="South Sara"/>
    <s v="P4868"/>
    <x v="3"/>
    <x v="2"/>
    <s v="Backpack"/>
    <n v="2"/>
    <n v="945"/>
    <n v="0.04"/>
    <n v="5"/>
    <x v="205"/>
    <x v="129"/>
    <s v="PayPal"/>
    <x v="1"/>
    <n v="3"/>
    <s v="No"/>
    <s v="Kolkata"/>
    <x v="1067"/>
  </r>
  <r>
    <s v="POST01077"/>
    <s v="SHIP564666"/>
    <x v="1068"/>
    <x v="1"/>
    <x v="9"/>
    <s v="wisejessica@smith.org"/>
    <s v="+1-747-302-4601x867"/>
    <x v="150"/>
    <s v="North Cindy"/>
    <s v="P6942"/>
    <x v="2"/>
    <x v="0"/>
    <s v="Smartphone"/>
    <n v="2"/>
    <n v="263.13"/>
    <n v="0.08"/>
    <n v="31.4"/>
    <x v="424"/>
    <x v="289"/>
    <s v="Debit Card"/>
    <x v="1"/>
    <n v="5"/>
    <s v="No"/>
    <s v="Kolkata"/>
    <x v="1068"/>
  </r>
  <r>
    <s v="POST01078"/>
    <s v="SHIP308992"/>
    <x v="1069"/>
    <x v="1"/>
    <x v="10"/>
    <s v="michaelcline@thomas.org"/>
    <s v="(089)134-0534x544"/>
    <x v="193"/>
    <s v="Sonyamouth"/>
    <s v="P2627"/>
    <x v="0"/>
    <x v="2"/>
    <s v="Backpack"/>
    <n v="4"/>
    <n v="832.27"/>
    <n v="7.0000000000000007E-2"/>
    <n v="44.01"/>
    <x v="547"/>
    <x v="295"/>
    <s v="Debit Card"/>
    <x v="0"/>
    <n v="3"/>
    <s v="No"/>
    <s v="Mumbai"/>
    <x v="1069"/>
  </r>
  <r>
    <s v="POST01079"/>
    <s v="SHIP682679"/>
    <x v="1070"/>
    <x v="0"/>
    <x v="12"/>
    <s v="chambersallison@yahoo.com"/>
    <s v="(541)131-9352"/>
    <x v="26"/>
    <s v="Karenbury"/>
    <s v="P7018"/>
    <x v="6"/>
    <x v="5"/>
    <s v="Backpack"/>
    <n v="4"/>
    <n v="818.25"/>
    <n v="0.06"/>
    <n v="19.59"/>
    <x v="122"/>
    <x v="267"/>
    <s v="Debit Card"/>
    <x v="0"/>
    <n v="1"/>
    <s v="No"/>
    <s v="Delhi"/>
    <x v="1070"/>
  </r>
  <r>
    <s v="POST01080"/>
    <s v="SHIP153802"/>
    <x v="1071"/>
    <x v="1"/>
    <x v="51"/>
    <s v="maryjohnston@rios-martinez.com"/>
    <s v="816.901.1191x436"/>
    <x v="214"/>
    <s v="Heatherport"/>
    <s v="P9920"/>
    <x v="2"/>
    <x v="3"/>
    <s v="Backpack"/>
    <n v="1"/>
    <n v="170.75"/>
    <n v="0.16"/>
    <n v="47.04"/>
    <x v="325"/>
    <x v="443"/>
    <s v="Credit Card"/>
    <x v="2"/>
    <n v="3"/>
    <s v="No"/>
    <s v="Mumbai"/>
    <x v="1071"/>
  </r>
  <r>
    <s v="POST01081"/>
    <s v="SHIP916795"/>
    <x v="1072"/>
    <x v="0"/>
    <x v="28"/>
    <s v="vsherman@boyer-coleman.com"/>
    <s v="280.337.8351"/>
    <x v="71"/>
    <s v="North Mariaton"/>
    <s v="P6876"/>
    <x v="7"/>
    <x v="5"/>
    <s v="Backpack"/>
    <n v="2"/>
    <n v="479.26"/>
    <n v="0.42"/>
    <n v="19.97"/>
    <x v="313"/>
    <x v="203"/>
    <s v="Net Banking"/>
    <x v="2"/>
    <n v="4"/>
    <s v="No"/>
    <s v="Bangalore"/>
    <x v="1072"/>
  </r>
  <r>
    <s v="POST01082"/>
    <s v="SHIP375812"/>
    <x v="1073"/>
    <x v="1"/>
    <x v="19"/>
    <s v="jonathan01@barron-hatfield.org"/>
    <s v="+1-646-782-4529x53593"/>
    <x v="107"/>
    <s v="Port Christopherbury"/>
    <s v="P1992"/>
    <x v="4"/>
    <x v="1"/>
    <s v="Smart TV"/>
    <n v="2"/>
    <n v="49.8"/>
    <n v="0.13"/>
    <n v="32.46"/>
    <x v="391"/>
    <x v="257"/>
    <s v="COD"/>
    <x v="0"/>
    <n v="4"/>
    <s v="Yes"/>
    <s v="Chennai"/>
    <x v="1073"/>
  </r>
  <r>
    <s v="POST01083"/>
    <s v="SHIP923952"/>
    <x v="1074"/>
    <x v="0"/>
    <x v="29"/>
    <s v="julie81@hotmail.com"/>
    <s v="598.033.3401x86561"/>
    <x v="233"/>
    <s v="Rhondaburgh"/>
    <s v="P7523"/>
    <x v="2"/>
    <x v="2"/>
    <s v="DSLR"/>
    <n v="4"/>
    <n v="361.01"/>
    <n v="0.12"/>
    <n v="37.49"/>
    <x v="320"/>
    <x v="500"/>
    <s v="Credit Card"/>
    <x v="1"/>
    <n v="1"/>
    <s v="No"/>
    <s v="Chennai"/>
    <x v="1074"/>
  </r>
  <r>
    <s v="POST01084"/>
    <s v="SHIP443295"/>
    <x v="1075"/>
    <x v="1"/>
    <x v="18"/>
    <s v="ymorris@braun-lee.biz"/>
    <s v="386.006.2808x090"/>
    <x v="221"/>
    <s v="Port Jane"/>
    <s v="P5520"/>
    <x v="6"/>
    <x v="2"/>
    <s v="Smartphone"/>
    <n v="2"/>
    <n v="733.67"/>
    <n v="0.34"/>
    <n v="20.54"/>
    <x v="548"/>
    <x v="475"/>
    <s v="Credit Card"/>
    <x v="2"/>
    <n v="4"/>
    <s v="No"/>
    <s v="Kolkata"/>
    <x v="1075"/>
  </r>
  <r>
    <s v="POST01085"/>
    <s v="SHIP732645"/>
    <x v="1076"/>
    <x v="0"/>
    <x v="41"/>
    <s v="tony06@baker-miller.com"/>
    <s v="896.344.5781x113"/>
    <x v="73"/>
    <s v="Port Nathan"/>
    <s v="P4109"/>
    <x v="1"/>
    <x v="1"/>
    <s v="Earbuds"/>
    <n v="4"/>
    <n v="244.7"/>
    <n v="0.05"/>
    <n v="20.85"/>
    <x v="140"/>
    <x v="492"/>
    <s v="COD"/>
    <x v="3"/>
    <n v="3"/>
    <s v="No"/>
    <s v="Bangalore"/>
    <x v="1076"/>
  </r>
  <r>
    <s v="POST01086"/>
    <s v="SHIP593895"/>
    <x v="1077"/>
    <x v="0"/>
    <x v="47"/>
    <s v="anthony93@johnson.com"/>
    <s v="950.231.4534x187"/>
    <x v="96"/>
    <s v="Julieberg"/>
    <s v="P3001"/>
    <x v="5"/>
    <x v="3"/>
    <s v="Smartphone"/>
    <n v="3"/>
    <n v="125.96"/>
    <n v="0.18"/>
    <n v="26.15"/>
    <x v="7"/>
    <x v="51"/>
    <s v="PayPal"/>
    <x v="2"/>
    <n v="4"/>
    <s v="No"/>
    <s v="Chennai"/>
    <x v="1077"/>
  </r>
  <r>
    <s v="POST01087"/>
    <s v="SHIP727274"/>
    <x v="1078"/>
    <x v="0"/>
    <x v="34"/>
    <s v="richardmolina@yahoo.com"/>
    <s v="145-884-9412x52199"/>
    <x v="165"/>
    <s v="Lewisshire"/>
    <s v="P8450"/>
    <x v="1"/>
    <x v="0"/>
    <s v="Running Shoes"/>
    <n v="3"/>
    <n v="512.04999999999995"/>
    <n v="0.15"/>
    <n v="42.59"/>
    <x v="115"/>
    <x v="274"/>
    <s v="COD"/>
    <x v="2"/>
    <n v="4"/>
    <s v="No"/>
    <s v="Chennai"/>
    <x v="1078"/>
  </r>
  <r>
    <s v="POST01088"/>
    <s v="SHIP421007"/>
    <x v="1079"/>
    <x v="0"/>
    <x v="14"/>
    <s v="hmcdonald@gmail.com"/>
    <s v="919-502-4456x66722"/>
    <x v="140"/>
    <s v="Michelleview"/>
    <s v="P2501"/>
    <x v="4"/>
    <x v="5"/>
    <s v="Smart TV"/>
    <n v="2"/>
    <n v="541.62"/>
    <n v="0.42"/>
    <n v="9.5399999999999991"/>
    <x v="127"/>
    <x v="283"/>
    <s v="Debit Card"/>
    <x v="3"/>
    <n v="3"/>
    <s v="No"/>
    <s v="Bangalore"/>
    <x v="1079"/>
  </r>
  <r>
    <s v="POST01089"/>
    <s v="SHIP459514"/>
    <x v="1080"/>
    <x v="1"/>
    <x v="28"/>
    <s v="wheelerjasmine@gmail.com"/>
    <s v="+1-054-136-2020x52224"/>
    <x v="90"/>
    <s v="Lindaton"/>
    <s v="P4475"/>
    <x v="7"/>
    <x v="3"/>
    <s v="Running Shoes"/>
    <n v="1"/>
    <n v="679.07"/>
    <n v="0.26"/>
    <n v="33.42"/>
    <x v="368"/>
    <x v="526"/>
    <s v="PayPal"/>
    <x v="2"/>
    <n v="5"/>
    <s v="No"/>
    <s v="Bangalore"/>
    <x v="1080"/>
  </r>
  <r>
    <s v="POST01090"/>
    <s v="SHIP674447"/>
    <x v="1081"/>
    <x v="0"/>
    <x v="21"/>
    <s v="vanessaowen@hotmail.com"/>
    <s v="(462)187-8020x3477"/>
    <x v="33"/>
    <s v="East Melissa"/>
    <s v="P1349"/>
    <x v="0"/>
    <x v="0"/>
    <s v="Smartphone"/>
    <n v="4"/>
    <n v="761.55"/>
    <n v="0.32"/>
    <n v="35.479999999999997"/>
    <x v="310"/>
    <x v="472"/>
    <s v="Credit Card"/>
    <x v="1"/>
    <n v="1"/>
    <s v="No"/>
    <s v="Chennai"/>
    <x v="1081"/>
  </r>
  <r>
    <s v="POST01091"/>
    <s v="SHIP160633"/>
    <x v="1082"/>
    <x v="1"/>
    <x v="44"/>
    <s v="michellethompson@gmail.com"/>
    <s v="(318)204-2488x033"/>
    <x v="150"/>
    <s v="Hernandezshire"/>
    <s v="P1828"/>
    <x v="1"/>
    <x v="0"/>
    <s v="Smartphone"/>
    <n v="3"/>
    <n v="698.85"/>
    <n v="0.06"/>
    <n v="30.1"/>
    <x v="216"/>
    <x v="92"/>
    <s v="COD"/>
    <x v="3"/>
    <n v="5"/>
    <s v="No"/>
    <s v="Bangalore"/>
    <x v="1082"/>
  </r>
  <r>
    <s v="POST01092"/>
    <s v="SHIP500335"/>
    <x v="1083"/>
    <x v="1"/>
    <x v="14"/>
    <s v="christopherrich@yahoo.com"/>
    <n v="-3906"/>
    <x v="171"/>
    <s v="Castilloland"/>
    <s v="P6464"/>
    <x v="2"/>
    <x v="2"/>
    <s v="Earbuds"/>
    <n v="3"/>
    <n v="846.96"/>
    <n v="0.46"/>
    <n v="47.11"/>
    <x v="549"/>
    <x v="562"/>
    <s v="Credit Card"/>
    <x v="3"/>
    <n v="5"/>
    <s v="No"/>
    <s v="Delhi"/>
    <x v="1083"/>
  </r>
  <r>
    <s v="POST01093"/>
    <s v="SHIP939581"/>
    <x v="1084"/>
    <x v="0"/>
    <x v="39"/>
    <s v="dbass@hotmail.com"/>
    <s v="+1-185-054-6687x66045"/>
    <x v="127"/>
    <s v="Port Clarencebury"/>
    <s v="P4990"/>
    <x v="2"/>
    <x v="1"/>
    <s v="Earbuds"/>
    <n v="2"/>
    <n v="230.68"/>
    <n v="0.16"/>
    <n v="32.090000000000003"/>
    <x v="88"/>
    <x v="70"/>
    <s v="Credit Card"/>
    <x v="0"/>
    <n v="4"/>
    <s v="No"/>
    <s v="Bangalore"/>
    <x v="1084"/>
  </r>
  <r>
    <s v="POST01094"/>
    <s v="SHIP713188"/>
    <x v="1085"/>
    <x v="0"/>
    <x v="33"/>
    <s v="dgilmore@mccullough-hernandez.com"/>
    <s v="702.094.4611x433"/>
    <x v="136"/>
    <s v="New Paula"/>
    <s v="P3063"/>
    <x v="5"/>
    <x v="4"/>
    <s v="Running Shoes"/>
    <n v="4"/>
    <n v="574.07000000000005"/>
    <n v="0.35"/>
    <n v="33.56"/>
    <x v="340"/>
    <x v="229"/>
    <s v="COD"/>
    <x v="1"/>
    <n v="2"/>
    <s v="No"/>
    <s v="Mumbai"/>
    <x v="1085"/>
  </r>
  <r>
    <s v="POST01095"/>
    <s v="SHIP142743"/>
    <x v="1086"/>
    <x v="0"/>
    <x v="18"/>
    <s v="ariel86@ramirez.com"/>
    <s v="423-888-6869x02517"/>
    <x v="161"/>
    <s v="New Connor"/>
    <s v="P4362"/>
    <x v="0"/>
    <x v="2"/>
    <s v="DSLR"/>
    <n v="2"/>
    <n v="366.49"/>
    <n v="0.48"/>
    <n v="31.99"/>
    <x v="550"/>
    <x v="560"/>
    <s v="Credit Card"/>
    <x v="0"/>
    <n v="5"/>
    <s v="No"/>
    <s v="Mumbai"/>
    <x v="348"/>
  </r>
  <r>
    <s v="POST01096"/>
    <s v="SHIP960583"/>
    <x v="1087"/>
    <x v="0"/>
    <x v="39"/>
    <s v="ahopkins@gmail.com"/>
    <n v="5151124123"/>
    <x v="166"/>
    <s v="Port Joannaton"/>
    <s v="P2124"/>
    <x v="6"/>
    <x v="4"/>
    <s v="Running Shoes"/>
    <n v="4"/>
    <n v="962.49"/>
    <n v="0.25"/>
    <n v="37.49"/>
    <x v="398"/>
    <x v="563"/>
    <s v="Net Banking"/>
    <x v="1"/>
    <n v="3"/>
    <s v="No"/>
    <s v="Chennai"/>
    <x v="1086"/>
  </r>
  <r>
    <s v="POST01097"/>
    <s v="SHIP263373"/>
    <x v="1088"/>
    <x v="1"/>
    <x v="17"/>
    <s v="matthew37@hotmail.com"/>
    <s v="+1-240-187-6964x77075"/>
    <x v="108"/>
    <s v="Smithbury"/>
    <s v="P4394"/>
    <x v="6"/>
    <x v="1"/>
    <s v="DSLR"/>
    <n v="1"/>
    <n v="445.88"/>
    <n v="0.25"/>
    <n v="11.09"/>
    <x v="450"/>
    <x v="96"/>
    <s v="Net Banking"/>
    <x v="2"/>
    <n v="3"/>
    <s v="No"/>
    <s v="Chennai"/>
    <x v="1087"/>
  </r>
  <r>
    <s v="POST01098"/>
    <s v="SHIP982702"/>
    <x v="1089"/>
    <x v="0"/>
    <x v="26"/>
    <s v="michael29@yahoo.com"/>
    <s v="278.604.1869x5720"/>
    <x v="165"/>
    <s v="East Shannon"/>
    <s v="P4538"/>
    <x v="3"/>
    <x v="2"/>
    <s v="DSLR"/>
    <n v="4"/>
    <n v="960.12"/>
    <n v="0.06"/>
    <n v="45.24"/>
    <x v="500"/>
    <x v="326"/>
    <s v="Credit Card"/>
    <x v="0"/>
    <n v="3"/>
    <s v="No"/>
    <s v="Kolkata"/>
    <x v="1088"/>
  </r>
  <r>
    <s v="POST01099"/>
    <s v="SHIP205068"/>
    <x v="1090"/>
    <x v="0"/>
    <x v="10"/>
    <s v="stephenbates@warren.net"/>
    <s v="376.770.0882"/>
    <x v="24"/>
    <s v="Jessicaborough"/>
    <s v="P4817"/>
    <x v="0"/>
    <x v="5"/>
    <s v="Backpack"/>
    <n v="3"/>
    <n v="771.37"/>
    <n v="0.2"/>
    <n v="6.91"/>
    <x v="318"/>
    <x v="416"/>
    <s v="PayPal"/>
    <x v="2"/>
    <n v="2"/>
    <s v="No"/>
    <s v="Bangalore"/>
    <x v="1089"/>
  </r>
  <r>
    <s v="POST01100"/>
    <s v="SHIP283219"/>
    <x v="1091"/>
    <x v="0"/>
    <x v="17"/>
    <s v="hartjeffrey@hotmail.com"/>
    <s v="042-049-5461x7234"/>
    <x v="130"/>
    <s v="South Julieshire"/>
    <s v="P6383"/>
    <x v="0"/>
    <x v="2"/>
    <s v="Smartphone"/>
    <n v="2"/>
    <n v="721.28"/>
    <n v="0.43"/>
    <n v="33.83"/>
    <x v="551"/>
    <x v="564"/>
    <s v="PayPal"/>
    <x v="2"/>
    <n v="2"/>
    <s v="No"/>
    <s v="Mumbai"/>
    <x v="1090"/>
  </r>
  <r>
    <s v="POST01101"/>
    <s v="SHIP919640"/>
    <x v="1092"/>
    <x v="0"/>
    <x v="0"/>
    <s v="lisagill@williams.com"/>
    <s v="001-942-248-3775x5050"/>
    <x v="107"/>
    <s v="Tannerport"/>
    <s v="P3417"/>
    <x v="2"/>
    <x v="5"/>
    <s v="Backpack"/>
    <n v="4"/>
    <n v="496.65"/>
    <n v="7.0000000000000007E-2"/>
    <n v="32.700000000000003"/>
    <x v="552"/>
    <x v="282"/>
    <s v="PayPal"/>
    <x v="0"/>
    <n v="1"/>
    <s v="No"/>
    <s v="Kolkata"/>
    <x v="1091"/>
  </r>
  <r>
    <s v="POST01102"/>
    <s v="SHIP138621"/>
    <x v="1093"/>
    <x v="1"/>
    <x v="26"/>
    <s v="matthewmullins@gmail.com"/>
    <s v="(250)034-8647x9586"/>
    <x v="149"/>
    <s v="Sharonstad"/>
    <s v="P1046"/>
    <x v="3"/>
    <x v="4"/>
    <s v="Smartphone"/>
    <n v="3"/>
    <n v="448.94"/>
    <n v="0.46"/>
    <n v="14.37"/>
    <x v="119"/>
    <x v="287"/>
    <s v="PayPal"/>
    <x v="0"/>
    <n v="2"/>
    <s v="No"/>
    <s v="Chennai"/>
    <x v="1092"/>
  </r>
  <r>
    <s v="POST01103"/>
    <s v="SHIP277393"/>
    <x v="1094"/>
    <x v="1"/>
    <x v="27"/>
    <s v="ynguyen@higgins.com"/>
    <n v="1170120388"/>
    <x v="122"/>
    <s v="New Albert"/>
    <s v="P5542"/>
    <x v="6"/>
    <x v="3"/>
    <s v="Backpack"/>
    <n v="2"/>
    <n v="531.28"/>
    <n v="0.33"/>
    <n v="6.83"/>
    <x v="185"/>
    <x v="359"/>
    <s v="Net Banking"/>
    <x v="2"/>
    <n v="1"/>
    <s v="No"/>
    <s v="Delhi"/>
    <x v="1093"/>
  </r>
  <r>
    <s v="POST01104"/>
    <s v="SHIP184916"/>
    <x v="1095"/>
    <x v="1"/>
    <x v="29"/>
    <s v="garrett99@bentley-ortiz.com"/>
    <n v="9855248739"/>
    <x v="143"/>
    <s v="Port Caitlinville"/>
    <s v="P3370"/>
    <x v="7"/>
    <x v="3"/>
    <s v="DSLR"/>
    <n v="2"/>
    <n v="300.7"/>
    <n v="0.21"/>
    <n v="11.25"/>
    <x v="419"/>
    <x v="565"/>
    <s v="PayPal"/>
    <x v="2"/>
    <n v="3"/>
    <s v="No"/>
    <s v="Bangalore"/>
    <x v="1094"/>
  </r>
  <r>
    <s v="POST01105"/>
    <s v="SHIP120484"/>
    <x v="1096"/>
    <x v="0"/>
    <x v="7"/>
    <s v="vjohnson@yahoo.com"/>
    <s v="(773)193-8491x41769"/>
    <x v="75"/>
    <s v="West Matthew"/>
    <s v="P3129"/>
    <x v="7"/>
    <x v="4"/>
    <s v="Backpack"/>
    <n v="1"/>
    <n v="905.46"/>
    <n v="0.27"/>
    <n v="17.23"/>
    <x v="496"/>
    <x v="227"/>
    <s v="COD"/>
    <x v="1"/>
    <n v="2"/>
    <s v="No"/>
    <s v="Kolkata"/>
    <x v="1095"/>
  </r>
  <r>
    <s v="POST01106"/>
    <s v="SHIP999531"/>
    <x v="1097"/>
    <x v="1"/>
    <x v="0"/>
    <s v="spacheco@perkins-sanchez.org"/>
    <s v="295.621.7029x4297"/>
    <x v="35"/>
    <s v="Samanthafort"/>
    <s v="P9850"/>
    <x v="4"/>
    <x v="4"/>
    <s v="Smart TV"/>
    <n v="3"/>
    <n v="796.39"/>
    <n v="0.08"/>
    <n v="44.69"/>
    <x v="305"/>
    <x v="506"/>
    <s v="PayPal"/>
    <x v="2"/>
    <n v="4"/>
    <s v="No"/>
    <s v="Delhi"/>
    <x v="1096"/>
  </r>
  <r>
    <s v="POST01107"/>
    <s v="SHIP491444"/>
    <x v="1098"/>
    <x v="0"/>
    <x v="23"/>
    <s v="rhammond@hotmail.com"/>
    <s v="(849)248-7945x58839"/>
    <x v="186"/>
    <s v="West Justin"/>
    <s v="P5106"/>
    <x v="0"/>
    <x v="2"/>
    <s v="Backpack"/>
    <n v="4"/>
    <n v="803.38"/>
    <n v="0.11"/>
    <n v="43.51"/>
    <x v="262"/>
    <x v="559"/>
    <s v="COD"/>
    <x v="3"/>
    <n v="4"/>
    <s v="No"/>
    <s v="Chennai"/>
    <x v="1097"/>
  </r>
  <r>
    <s v="POST01108"/>
    <s v="SHIP172826"/>
    <x v="1099"/>
    <x v="1"/>
    <x v="24"/>
    <s v="iwalker@gmail.com"/>
    <s v="646-537-3876x399"/>
    <x v="90"/>
    <s v="Jefferyborough"/>
    <s v="P3858"/>
    <x v="0"/>
    <x v="3"/>
    <s v="Earbuds"/>
    <n v="3"/>
    <n v="438.82"/>
    <n v="0.14000000000000001"/>
    <n v="7.87"/>
    <x v="436"/>
    <x v="66"/>
    <s v="Net Banking"/>
    <x v="2"/>
    <n v="4"/>
    <s v="No"/>
    <s v="Mumbai"/>
    <x v="1098"/>
  </r>
  <r>
    <s v="POST01109"/>
    <s v="SHIP435564"/>
    <x v="1100"/>
    <x v="0"/>
    <x v="22"/>
    <s v="iortiz@hotmail.com"/>
    <s v="742.120.8239"/>
    <x v="66"/>
    <s v="Garciaton"/>
    <s v="P2801"/>
    <x v="5"/>
    <x v="0"/>
    <s v="Earbuds"/>
    <n v="2"/>
    <n v="80.38"/>
    <n v="0.19"/>
    <n v="18.02"/>
    <x v="367"/>
    <x v="566"/>
    <s v="COD"/>
    <x v="2"/>
    <n v="2"/>
    <s v="No"/>
    <s v="Kolkata"/>
    <x v="1099"/>
  </r>
  <r>
    <s v="POST01110"/>
    <s v="SHIP238947"/>
    <x v="1101"/>
    <x v="1"/>
    <x v="9"/>
    <s v="wdelgado@hotmail.com"/>
    <s v="681-782-0596x98550"/>
    <x v="26"/>
    <s v="Walshville"/>
    <s v="P1422"/>
    <x v="6"/>
    <x v="5"/>
    <s v="Backpack"/>
    <n v="1"/>
    <n v="686.25"/>
    <n v="0.46"/>
    <n v="45.02"/>
    <x v="56"/>
    <x v="275"/>
    <s v="COD"/>
    <x v="2"/>
    <n v="2"/>
    <s v="No"/>
    <s v="Kolkata"/>
    <x v="1100"/>
  </r>
  <r>
    <s v="POST01111"/>
    <s v="SHIP951995"/>
    <x v="1102"/>
    <x v="0"/>
    <x v="47"/>
    <s v="curtis30@gmail.com"/>
    <s v="(791)167-0096"/>
    <x v="238"/>
    <s v="Colechester"/>
    <s v="P3159"/>
    <x v="5"/>
    <x v="4"/>
    <s v="Backpack"/>
    <n v="4"/>
    <n v="380.67"/>
    <n v="0.18"/>
    <n v="15.65"/>
    <x v="553"/>
    <x v="87"/>
    <s v="Credit Card"/>
    <x v="0"/>
    <n v="2"/>
    <s v="No"/>
    <s v="Chennai"/>
    <x v="1101"/>
  </r>
  <r>
    <s v="POST01112"/>
    <s v="SHIP555803"/>
    <x v="1103"/>
    <x v="0"/>
    <x v="1"/>
    <s v="catherinejohnson@hotmail.com"/>
    <n v="-2764"/>
    <x v="98"/>
    <s v="Jacksonfurt"/>
    <s v="P1243"/>
    <x v="7"/>
    <x v="1"/>
    <s v="Smart TV"/>
    <n v="1"/>
    <n v="871.73"/>
    <n v="0.26"/>
    <n v="49.82"/>
    <x v="333"/>
    <x v="148"/>
    <s v="COD"/>
    <x v="0"/>
    <n v="4"/>
    <s v="No"/>
    <s v="Chennai"/>
    <x v="1102"/>
  </r>
  <r>
    <s v="POST01113"/>
    <s v="SHIP850827"/>
    <x v="1104"/>
    <x v="1"/>
    <x v="11"/>
    <s v="jeremybrown@gmail.com"/>
    <n v="4345549070"/>
    <x v="69"/>
    <s v="West Jessicahaven"/>
    <s v="P6869"/>
    <x v="3"/>
    <x v="5"/>
    <s v="Smartphone"/>
    <n v="1"/>
    <n v="782.54"/>
    <n v="0.08"/>
    <n v="16.559999999999999"/>
    <x v="112"/>
    <x v="44"/>
    <s v="Credit Card"/>
    <x v="3"/>
    <n v="3"/>
    <s v="No"/>
    <s v="Mumbai"/>
    <x v="1103"/>
  </r>
  <r>
    <s v="POST01114"/>
    <s v="SHIP934742"/>
    <x v="1105"/>
    <x v="0"/>
    <x v="49"/>
    <s v="pughjessica@kramer-davidson.info"/>
    <s v="631.579.7120x48624"/>
    <x v="60"/>
    <s v="Wrightberg"/>
    <s v="P4898"/>
    <x v="0"/>
    <x v="2"/>
    <s v="Backpack"/>
    <n v="3"/>
    <n v="153.87"/>
    <n v="0.37"/>
    <n v="38.26"/>
    <x v="263"/>
    <x v="567"/>
    <s v="PayPal"/>
    <x v="2"/>
    <n v="5"/>
    <s v="Yes"/>
    <s v="Mumbai"/>
    <x v="1104"/>
  </r>
  <r>
    <s v="POST01115"/>
    <s v="SHIP646161"/>
    <x v="1106"/>
    <x v="1"/>
    <x v="18"/>
    <s v="carlramirez@hall-mcdonald.com"/>
    <s v="001-870-666-6691"/>
    <x v="48"/>
    <s v="Lake Julianmouth"/>
    <s v="P6304"/>
    <x v="3"/>
    <x v="3"/>
    <s v="Smartphone"/>
    <n v="2"/>
    <n v="605.70000000000005"/>
    <n v="0.28000000000000003"/>
    <n v="23.77"/>
    <x v="217"/>
    <x v="75"/>
    <s v="COD"/>
    <x v="1"/>
    <n v="3"/>
    <s v="No"/>
    <s v="Mumbai"/>
    <x v="1105"/>
  </r>
  <r>
    <s v="POST01116"/>
    <s v="SHIP593562"/>
    <x v="1107"/>
    <x v="1"/>
    <x v="22"/>
    <s v="prestonbrent@gould.com"/>
    <s v="230.682.1257"/>
    <x v="114"/>
    <s v="North John"/>
    <s v="P1258"/>
    <x v="1"/>
    <x v="3"/>
    <s v="Earbuds"/>
    <n v="2"/>
    <n v="695.29"/>
    <n v="0.22"/>
    <n v="11.13"/>
    <x v="554"/>
    <x v="123"/>
    <s v="COD"/>
    <x v="1"/>
    <n v="2"/>
    <s v="No"/>
    <s v="Delhi"/>
    <x v="1106"/>
  </r>
  <r>
    <s v="POST01117"/>
    <s v="SHIP141848"/>
    <x v="1108"/>
    <x v="1"/>
    <x v="25"/>
    <s v="catherineescobar@potter.com"/>
    <s v="+1-249-702-5021x929"/>
    <x v="73"/>
    <s v="Stevenville"/>
    <s v="P3854"/>
    <x v="5"/>
    <x v="0"/>
    <s v="Running Shoes"/>
    <n v="4"/>
    <n v="572.46"/>
    <n v="0.47"/>
    <n v="16.48"/>
    <x v="555"/>
    <x v="148"/>
    <s v="Debit Card"/>
    <x v="2"/>
    <n v="5"/>
    <s v="No"/>
    <s v="Delhi"/>
    <x v="1107"/>
  </r>
  <r>
    <s v="POST01118"/>
    <s v="SHIP190343"/>
    <x v="1109"/>
    <x v="0"/>
    <x v="7"/>
    <s v="lbautista@patton.com"/>
    <s v="(010)961-3818x209"/>
    <x v="97"/>
    <s v="Lake Aaron"/>
    <s v="P5347"/>
    <x v="6"/>
    <x v="3"/>
    <s v="DSLR"/>
    <n v="1"/>
    <n v="518.9"/>
    <n v="0.45"/>
    <n v="35.380000000000003"/>
    <x v="553"/>
    <x v="71"/>
    <s v="PayPal"/>
    <x v="2"/>
    <n v="5"/>
    <s v="No"/>
    <s v="Chennai"/>
    <x v="1108"/>
  </r>
  <r>
    <s v="POST01119"/>
    <s v="SHIP280835"/>
    <x v="1110"/>
    <x v="1"/>
    <x v="41"/>
    <s v="ryan16@roberts.com"/>
    <s v="(313)851-9438x92731"/>
    <x v="168"/>
    <s v="East Steveview"/>
    <s v="P1858"/>
    <x v="0"/>
    <x v="2"/>
    <s v="Running Shoes"/>
    <n v="1"/>
    <n v="235.58"/>
    <n v="0.33"/>
    <n v="20.170000000000002"/>
    <x v="222"/>
    <x v="227"/>
    <s v="COD"/>
    <x v="2"/>
    <n v="3"/>
    <s v="No"/>
    <s v="Kolkata"/>
    <x v="1109"/>
  </r>
  <r>
    <s v="POST01120"/>
    <s v="SHIP460592"/>
    <x v="1111"/>
    <x v="0"/>
    <x v="36"/>
    <s v="danielle79@garcia.com"/>
    <s v="191-089-5414x03857"/>
    <x v="86"/>
    <s v="Brandyville"/>
    <s v="P3076"/>
    <x v="1"/>
    <x v="2"/>
    <s v="Smart TV"/>
    <n v="1"/>
    <n v="243.55"/>
    <n v="0.46"/>
    <n v="32.19"/>
    <x v="137"/>
    <x v="477"/>
    <s v="COD"/>
    <x v="2"/>
    <n v="4"/>
    <s v="No"/>
    <s v="Delhi"/>
    <x v="1110"/>
  </r>
  <r>
    <s v="POST01121"/>
    <s v="SHIP340621"/>
    <x v="1112"/>
    <x v="0"/>
    <x v="5"/>
    <s v="drobles@yahoo.com"/>
    <s v="499-972-2457"/>
    <x v="17"/>
    <s v="Garciashire"/>
    <s v="P7897"/>
    <x v="1"/>
    <x v="1"/>
    <s v="Smart TV"/>
    <n v="3"/>
    <n v="770.33"/>
    <n v="0.28000000000000003"/>
    <n v="14.25"/>
    <x v="25"/>
    <x v="212"/>
    <s v="Debit Card"/>
    <x v="2"/>
    <n v="1"/>
    <s v="No"/>
    <s v="Chennai"/>
    <x v="1111"/>
  </r>
  <r>
    <s v="POST01122"/>
    <s v="SHIP314350"/>
    <x v="1113"/>
    <x v="1"/>
    <x v="17"/>
    <s v="wallacekimberly@morgan-weaver.com"/>
    <s v="(589)259-1284"/>
    <x v="209"/>
    <s v="Lake Karenfurt"/>
    <s v="P9619"/>
    <x v="6"/>
    <x v="5"/>
    <s v="Smartphone"/>
    <n v="2"/>
    <n v="28.5"/>
    <n v="0.41"/>
    <n v="25.19"/>
    <x v="62"/>
    <x v="462"/>
    <s v="Credit Card"/>
    <x v="0"/>
    <n v="4"/>
    <s v="Yes"/>
    <s v="Delhi"/>
    <x v="1112"/>
  </r>
  <r>
    <s v="POST01123"/>
    <s v="SHIP731004"/>
    <x v="1114"/>
    <x v="1"/>
    <x v="46"/>
    <s v="sanchezkristina@thompson.com"/>
    <s v="618-810-5918"/>
    <x v="35"/>
    <s v="North Travismouth"/>
    <s v="P2862"/>
    <x v="3"/>
    <x v="5"/>
    <s v="Smartphone"/>
    <n v="1"/>
    <n v="781.12"/>
    <n v="0.2"/>
    <n v="28.05"/>
    <x v="556"/>
    <x v="568"/>
    <s v="PayPal"/>
    <x v="3"/>
    <n v="4"/>
    <s v="No"/>
    <s v="Mumbai"/>
    <x v="1113"/>
  </r>
  <r>
    <s v="POST01124"/>
    <s v="SHIP869962"/>
    <x v="1115"/>
    <x v="0"/>
    <x v="18"/>
    <s v="ybarnes@pittman.com"/>
    <s v="865-425-5020x104"/>
    <x v="209"/>
    <s v="Aguilarland"/>
    <s v="P2041"/>
    <x v="1"/>
    <x v="5"/>
    <s v="Backpack"/>
    <n v="1"/>
    <n v="531.53"/>
    <n v="0.04"/>
    <n v="23.58"/>
    <x v="525"/>
    <x v="569"/>
    <s v="Debit Card"/>
    <x v="0"/>
    <n v="5"/>
    <s v="No"/>
    <s v="Chennai"/>
    <x v="1114"/>
  </r>
  <r>
    <s v="POST01125"/>
    <s v="SHIP768669"/>
    <x v="1116"/>
    <x v="0"/>
    <x v="1"/>
    <s v="michaelle@yahoo.com"/>
    <s v="096.058.0278"/>
    <x v="111"/>
    <s v="West Marciafurt"/>
    <s v="P8802"/>
    <x v="2"/>
    <x v="1"/>
    <s v="Running Shoes"/>
    <n v="2"/>
    <n v="936.86"/>
    <n v="0.5"/>
    <n v="13.91"/>
    <x v="129"/>
    <x v="162"/>
    <s v="PayPal"/>
    <x v="1"/>
    <n v="2"/>
    <s v="No"/>
    <s v="Mumbai"/>
    <x v="1115"/>
  </r>
  <r>
    <s v="POST01126"/>
    <s v="SHIP287459"/>
    <x v="1117"/>
    <x v="1"/>
    <x v="40"/>
    <s v="dalvarez@yahoo.com"/>
    <s v="+1-151-005-9240x848"/>
    <x v="159"/>
    <s v="Mcdowellton"/>
    <s v="P8344"/>
    <x v="6"/>
    <x v="1"/>
    <s v="Smartphone"/>
    <n v="4"/>
    <n v="997.35"/>
    <n v="0.08"/>
    <n v="25.77"/>
    <x v="159"/>
    <x v="570"/>
    <s v="PayPal"/>
    <x v="0"/>
    <n v="2"/>
    <s v="No"/>
    <s v="Bangalore"/>
    <x v="1116"/>
  </r>
  <r>
    <s v="POST01127"/>
    <s v="SHIP731027"/>
    <x v="1118"/>
    <x v="0"/>
    <x v="47"/>
    <s v="linda78@marquez-allen.net"/>
    <s v="001-629-218-7956x58617"/>
    <x v="142"/>
    <s v="New Ethanhaven"/>
    <s v="P6931"/>
    <x v="1"/>
    <x v="1"/>
    <s v="Earbuds"/>
    <n v="3"/>
    <n v="666.85"/>
    <n v="0.13"/>
    <n v="36.18"/>
    <x v="557"/>
    <x v="571"/>
    <s v="Credit Card"/>
    <x v="0"/>
    <n v="5"/>
    <s v="No"/>
    <s v="Kolkata"/>
    <x v="1117"/>
  </r>
  <r>
    <s v="POST01128"/>
    <s v="SHIP434022"/>
    <x v="1119"/>
    <x v="0"/>
    <x v="25"/>
    <s v="miranda66@yahoo.com"/>
    <s v="+1-945-564-8049x94395"/>
    <x v="1"/>
    <s v="Lauraville"/>
    <s v="P9408"/>
    <x v="6"/>
    <x v="0"/>
    <s v="Smartphone"/>
    <n v="3"/>
    <n v="418.13"/>
    <n v="0.08"/>
    <n v="48.42"/>
    <x v="186"/>
    <x v="353"/>
    <s v="Credit Card"/>
    <x v="3"/>
    <n v="4"/>
    <s v="No"/>
    <s v="Mumbai"/>
    <x v="1118"/>
  </r>
  <r>
    <s v="POST01129"/>
    <s v="SHIP843614"/>
    <x v="1120"/>
    <x v="0"/>
    <x v="35"/>
    <s v="martinedwards@hotmail.com"/>
    <s v="001-595-015-1818"/>
    <x v="67"/>
    <s v="New Jameschester"/>
    <s v="P2786"/>
    <x v="6"/>
    <x v="1"/>
    <s v="Earbuds"/>
    <n v="3"/>
    <n v="480.34"/>
    <n v="0.17"/>
    <n v="40.53"/>
    <x v="334"/>
    <x v="351"/>
    <s v="Net Banking"/>
    <x v="1"/>
    <n v="3"/>
    <s v="No"/>
    <s v="Kolkata"/>
    <x v="1119"/>
  </r>
  <r>
    <s v="POST01130"/>
    <s v="SHIP801417"/>
    <x v="1121"/>
    <x v="1"/>
    <x v="2"/>
    <s v="keith09@gmail.com"/>
    <s v="767-813-0778x167"/>
    <x v="11"/>
    <s v="Caitlynmouth"/>
    <s v="P8405"/>
    <x v="0"/>
    <x v="3"/>
    <s v="Smartphone"/>
    <n v="2"/>
    <n v="212.17"/>
    <n v="0.14000000000000001"/>
    <n v="12.27"/>
    <x v="523"/>
    <x v="69"/>
    <s v="Debit Card"/>
    <x v="1"/>
    <n v="1"/>
    <s v="Yes"/>
    <s v="Chennai"/>
    <x v="1120"/>
  </r>
  <r>
    <s v="POST01131"/>
    <s v="SHIP798948"/>
    <x v="1122"/>
    <x v="1"/>
    <x v="42"/>
    <s v="zbruce@hotmail.com"/>
    <n v="-5394"/>
    <x v="167"/>
    <s v="Carrollborough"/>
    <s v="P9254"/>
    <x v="3"/>
    <x v="4"/>
    <s v="DSLR"/>
    <n v="3"/>
    <n v="108.24"/>
    <n v="0.3"/>
    <n v="17.27"/>
    <x v="558"/>
    <x v="572"/>
    <s v="Debit Card"/>
    <x v="2"/>
    <n v="4"/>
    <s v="No"/>
    <s v="Bangalore"/>
    <x v="892"/>
  </r>
  <r>
    <s v="POST01132"/>
    <s v="SHIP842835"/>
    <x v="1123"/>
    <x v="1"/>
    <x v="43"/>
    <s v="gramsey@rice.com"/>
    <s v="+1-351-590-3727x694"/>
    <x v="124"/>
    <s v="East Samantha"/>
    <s v="P4629"/>
    <x v="7"/>
    <x v="0"/>
    <s v="Smartphone"/>
    <n v="1"/>
    <n v="582.98"/>
    <n v="0.5"/>
    <n v="8.5500000000000007"/>
    <x v="187"/>
    <x v="122"/>
    <s v="PayPal"/>
    <x v="3"/>
    <n v="4"/>
    <s v="No"/>
    <s v="Kolkata"/>
    <x v="1121"/>
  </r>
  <r>
    <s v="POST01133"/>
    <s v="SHIP287565"/>
    <x v="1124"/>
    <x v="0"/>
    <x v="50"/>
    <s v="christinesmith@hotmail.com"/>
    <s v="001-811-103-3603"/>
    <x v="55"/>
    <s v="West Brandonberg"/>
    <s v="P1710"/>
    <x v="3"/>
    <x v="3"/>
    <s v="DSLR"/>
    <n v="3"/>
    <n v="807.44"/>
    <n v="0.03"/>
    <n v="11.1"/>
    <x v="214"/>
    <x v="89"/>
    <s v="Net Banking"/>
    <x v="0"/>
    <n v="1"/>
    <s v="No"/>
    <s v="Delhi"/>
    <x v="1122"/>
  </r>
  <r>
    <s v="POST01134"/>
    <s v="SHIP415251"/>
    <x v="1125"/>
    <x v="1"/>
    <x v="12"/>
    <s v="amandaanderson@gmail.com"/>
    <n v="1955696162"/>
    <x v="79"/>
    <s v="South Chad"/>
    <s v="P9543"/>
    <x v="0"/>
    <x v="5"/>
    <s v="Smart TV"/>
    <n v="2"/>
    <n v="269.14999999999998"/>
    <n v="0.39"/>
    <n v="16.28"/>
    <x v="422"/>
    <x v="107"/>
    <s v="Net Banking"/>
    <x v="0"/>
    <n v="3"/>
    <s v="No"/>
    <s v="Chennai"/>
    <x v="1123"/>
  </r>
  <r>
    <s v="POST01135"/>
    <s v="SHIP639510"/>
    <x v="1126"/>
    <x v="1"/>
    <x v="2"/>
    <s v="grantmichael@bishop.com"/>
    <s v="(469)309-3130x157"/>
    <x v="168"/>
    <s v="New Davidview"/>
    <s v="P5941"/>
    <x v="6"/>
    <x v="2"/>
    <s v="Backpack"/>
    <n v="3"/>
    <n v="425.46"/>
    <n v="0.06"/>
    <n v="13.98"/>
    <x v="352"/>
    <x v="68"/>
    <s v="PayPal"/>
    <x v="0"/>
    <n v="1"/>
    <s v="No"/>
    <s v="Bangalore"/>
    <x v="1124"/>
  </r>
  <r>
    <s v="POST01136"/>
    <s v="SHIP498078"/>
    <x v="1127"/>
    <x v="0"/>
    <x v="38"/>
    <s v="christinedaniels@gmail.com"/>
    <s v="531-008-6204"/>
    <x v="60"/>
    <s v="West Steven"/>
    <s v="P8504"/>
    <x v="6"/>
    <x v="5"/>
    <s v="Running Shoes"/>
    <n v="4"/>
    <n v="559.23"/>
    <n v="0.01"/>
    <n v="14.61"/>
    <x v="78"/>
    <x v="269"/>
    <s v="Credit Card"/>
    <x v="1"/>
    <n v="5"/>
    <s v="No"/>
    <s v="Delhi"/>
    <x v="1125"/>
  </r>
  <r>
    <s v="POST01137"/>
    <s v="SHIP450967"/>
    <x v="1128"/>
    <x v="1"/>
    <x v="22"/>
    <s v="blackmiguel@yahoo.com"/>
    <s v="001-531-788-8417"/>
    <x v="47"/>
    <s v="Ronaldborough"/>
    <s v="P1510"/>
    <x v="7"/>
    <x v="1"/>
    <s v="Smartphone"/>
    <n v="4"/>
    <n v="908.82"/>
    <n v="0.32"/>
    <n v="15.38"/>
    <x v="559"/>
    <x v="252"/>
    <s v="Net Banking"/>
    <x v="1"/>
    <n v="1"/>
    <s v="No"/>
    <s v="Delhi"/>
    <x v="1126"/>
  </r>
  <r>
    <s v="POST01138"/>
    <s v="SHIP220749"/>
    <x v="1129"/>
    <x v="1"/>
    <x v="14"/>
    <s v="allison58@hotmail.com"/>
    <s v="108.874.9777x685"/>
    <x v="226"/>
    <s v="New Tina"/>
    <s v="P1996"/>
    <x v="2"/>
    <x v="2"/>
    <s v="DSLR"/>
    <n v="2"/>
    <n v="147.24"/>
    <n v="0.44"/>
    <n v="18.53"/>
    <x v="417"/>
    <x v="573"/>
    <s v="Debit Card"/>
    <x v="0"/>
    <n v="1"/>
    <s v="No"/>
    <s v="Bangalore"/>
    <x v="1127"/>
  </r>
  <r>
    <s v="POST01139"/>
    <s v="SHIP751651"/>
    <x v="1130"/>
    <x v="1"/>
    <x v="21"/>
    <s v="elizabeth93@ramsey.biz"/>
    <s v="715-924-0463x44197"/>
    <x v="6"/>
    <s v="South David"/>
    <s v="P8847"/>
    <x v="1"/>
    <x v="5"/>
    <s v="Smartphone"/>
    <n v="2"/>
    <n v="244.51"/>
    <n v="0.09"/>
    <n v="10.65"/>
    <x v="87"/>
    <x v="523"/>
    <s v="Credit Card"/>
    <x v="1"/>
    <n v="4"/>
    <s v="No"/>
    <s v="Mumbai"/>
    <x v="1128"/>
  </r>
  <r>
    <s v="POST01140"/>
    <s v="SHIP974637"/>
    <x v="1131"/>
    <x v="0"/>
    <x v="40"/>
    <s v="jessica50@gmail.com"/>
    <s v="001-412-431-7094"/>
    <x v="172"/>
    <s v="West Joanna"/>
    <s v="P7580"/>
    <x v="6"/>
    <x v="0"/>
    <s v="Smartphone"/>
    <n v="4"/>
    <n v="919.35"/>
    <n v="0.17"/>
    <n v="17.5"/>
    <x v="560"/>
    <x v="117"/>
    <s v="COD"/>
    <x v="2"/>
    <n v="4"/>
    <s v="Yes"/>
    <s v="Bangalore"/>
    <x v="1129"/>
  </r>
  <r>
    <s v="POST01141"/>
    <s v="SHIP336549"/>
    <x v="1132"/>
    <x v="0"/>
    <x v="29"/>
    <s v="james99@armstrong.info"/>
    <s v="(498)270-6333x8622"/>
    <x v="102"/>
    <s v="Floresmouth"/>
    <s v="P7984"/>
    <x v="1"/>
    <x v="1"/>
    <s v="DSLR"/>
    <n v="3"/>
    <n v="49.14"/>
    <n v="0.08"/>
    <n v="35.979999999999997"/>
    <x v="392"/>
    <x v="574"/>
    <s v="Net Banking"/>
    <x v="0"/>
    <n v="2"/>
    <s v="Yes"/>
    <s v="Bangalore"/>
    <x v="1130"/>
  </r>
  <r>
    <s v="POST01142"/>
    <s v="SHIP792218"/>
    <x v="1133"/>
    <x v="1"/>
    <x v="35"/>
    <s v="hevans@hotmail.com"/>
    <n v="8172522272"/>
    <x v="157"/>
    <s v="West Kristin"/>
    <s v="P2768"/>
    <x v="5"/>
    <x v="5"/>
    <s v="Smartphone"/>
    <n v="1"/>
    <n v="659.55"/>
    <n v="0.45"/>
    <n v="15.64"/>
    <x v="457"/>
    <x v="575"/>
    <s v="PayPal"/>
    <x v="0"/>
    <n v="1"/>
    <s v="No"/>
    <s v="Bangalore"/>
    <x v="1131"/>
  </r>
  <r>
    <s v="POST01143"/>
    <s v="SHIP165694"/>
    <x v="1134"/>
    <x v="0"/>
    <x v="9"/>
    <s v="annette32@lewis.info"/>
    <s v="912.283.7946x6541"/>
    <x v="221"/>
    <s v="East Stephanie"/>
    <s v="P9032"/>
    <x v="1"/>
    <x v="2"/>
    <s v="Running Shoes"/>
    <n v="2"/>
    <n v="643.13"/>
    <n v="0.14000000000000001"/>
    <n v="12.73"/>
    <x v="210"/>
    <x v="176"/>
    <s v="Debit Card"/>
    <x v="2"/>
    <n v="5"/>
    <s v="No"/>
    <s v="Kolkata"/>
    <x v="1132"/>
  </r>
  <r>
    <s v="POST01144"/>
    <s v="SHIP666925"/>
    <x v="1135"/>
    <x v="1"/>
    <x v="32"/>
    <s v="zjohnson@terrell-green.com"/>
    <s v="054-457-2406x6582"/>
    <x v="144"/>
    <s v="Lauraport"/>
    <s v="P8267"/>
    <x v="7"/>
    <x v="3"/>
    <s v="Earbuds"/>
    <n v="4"/>
    <n v="389.42"/>
    <n v="0.22"/>
    <n v="8.0500000000000007"/>
    <x v="186"/>
    <x v="52"/>
    <s v="Net Banking"/>
    <x v="1"/>
    <n v="2"/>
    <s v="No"/>
    <s v="Mumbai"/>
    <x v="1133"/>
  </r>
  <r>
    <s v="POST01145"/>
    <s v="SHIP374279"/>
    <x v="1136"/>
    <x v="1"/>
    <x v="48"/>
    <s v="vvalencia@sanchez.com"/>
    <s v="001-516-508-1470x77884"/>
    <x v="185"/>
    <s v="North Bobby"/>
    <s v="P2204"/>
    <x v="6"/>
    <x v="5"/>
    <s v="Earbuds"/>
    <n v="3"/>
    <n v="473.48"/>
    <n v="0.45"/>
    <n v="27.5"/>
    <x v="561"/>
    <x v="576"/>
    <s v="PayPal"/>
    <x v="0"/>
    <n v="1"/>
    <s v="No"/>
    <s v="Chennai"/>
    <x v="1134"/>
  </r>
  <r>
    <s v="POST01146"/>
    <s v="SHIP113414"/>
    <x v="1137"/>
    <x v="1"/>
    <x v="3"/>
    <s v="rickray@gmail.com"/>
    <s v="(422)451-5356x2968"/>
    <x v="211"/>
    <s v="East Jodi"/>
    <s v="P2323"/>
    <x v="7"/>
    <x v="0"/>
    <s v="Earbuds"/>
    <n v="2"/>
    <n v="856.37"/>
    <n v="0.28000000000000003"/>
    <n v="42.89"/>
    <x v="232"/>
    <x v="7"/>
    <s v="Debit Card"/>
    <x v="2"/>
    <n v="4"/>
    <s v="No"/>
    <s v="Delhi"/>
    <x v="1135"/>
  </r>
  <r>
    <s v="POST01147"/>
    <s v="SHIP848439"/>
    <x v="1138"/>
    <x v="1"/>
    <x v="37"/>
    <s v="rachelgonzalez@munoz.com"/>
    <s v="672.628.2871"/>
    <x v="217"/>
    <s v="Port Scottberg"/>
    <s v="P6277"/>
    <x v="2"/>
    <x v="2"/>
    <s v="Earbuds"/>
    <n v="3"/>
    <n v="173.33"/>
    <n v="0.47"/>
    <n v="7.66"/>
    <x v="547"/>
    <x v="124"/>
    <s v="Net Banking"/>
    <x v="3"/>
    <n v="5"/>
    <s v="No"/>
    <s v="Kolkata"/>
    <x v="1136"/>
  </r>
  <r>
    <s v="POST01148"/>
    <s v="SHIP730543"/>
    <x v="1139"/>
    <x v="0"/>
    <x v="3"/>
    <s v="perrychristine@yahoo.com"/>
    <s v="272.663.8433x5940"/>
    <x v="86"/>
    <s v="Jefferyport"/>
    <s v="P3430"/>
    <x v="5"/>
    <x v="5"/>
    <s v="Smart TV"/>
    <n v="1"/>
    <n v="239.25"/>
    <n v="0.46"/>
    <n v="29.4"/>
    <x v="481"/>
    <x v="437"/>
    <s v="Debit Card"/>
    <x v="2"/>
    <n v="3"/>
    <s v="No"/>
    <s v="Mumbai"/>
    <x v="1137"/>
  </r>
  <r>
    <s v="POST01149"/>
    <s v="SHIP275067"/>
    <x v="1140"/>
    <x v="1"/>
    <x v="6"/>
    <s v="fharvey@gmail.com"/>
    <s v="001-365-395-0733x2746"/>
    <x v="94"/>
    <s v="Thomashaven"/>
    <s v="P2076"/>
    <x v="2"/>
    <x v="3"/>
    <s v="Backpack"/>
    <n v="2"/>
    <n v="517.23"/>
    <n v="0.23"/>
    <n v="34.28"/>
    <x v="189"/>
    <x v="175"/>
    <s v="COD"/>
    <x v="0"/>
    <n v="2"/>
    <s v="No"/>
    <s v="Bangalore"/>
    <x v="1138"/>
  </r>
  <r>
    <s v="POST01150"/>
    <s v="SHIP869937"/>
    <x v="1141"/>
    <x v="0"/>
    <x v="22"/>
    <s v="samanthatorres@moore.com"/>
    <s v="001-994-318-1341x0607"/>
    <x v="51"/>
    <s v="Millermouth"/>
    <s v="P3067"/>
    <x v="1"/>
    <x v="1"/>
    <s v="Smartphone"/>
    <n v="1"/>
    <n v="415.65"/>
    <n v="0.28999999999999998"/>
    <n v="31.66"/>
    <x v="301"/>
    <x v="199"/>
    <s v="Debit Card"/>
    <x v="2"/>
    <n v="4"/>
    <s v="No"/>
    <s v="Kolkata"/>
    <x v="1139"/>
  </r>
  <r>
    <s v="POST01151"/>
    <s v="SHIP635883"/>
    <x v="1142"/>
    <x v="0"/>
    <x v="28"/>
    <s v="alexandria58@gmail.com"/>
    <s v="(143)726-8367"/>
    <x v="135"/>
    <s v="Barryside"/>
    <s v="P5505"/>
    <x v="2"/>
    <x v="1"/>
    <s v="DSLR"/>
    <n v="1"/>
    <n v="578.63"/>
    <n v="0.12"/>
    <n v="44.49"/>
    <x v="96"/>
    <x v="345"/>
    <s v="PayPal"/>
    <x v="1"/>
    <n v="3"/>
    <s v="Yes"/>
    <s v="Kolkata"/>
    <x v="1140"/>
  </r>
  <r>
    <s v="POST01152"/>
    <s v="SHIP379706"/>
    <x v="1143"/>
    <x v="1"/>
    <x v="7"/>
    <s v="daniel92@hotmail.com"/>
    <s v="(490)723-6376x6716"/>
    <x v="14"/>
    <s v="North Elizabeth"/>
    <s v="P9984"/>
    <x v="1"/>
    <x v="1"/>
    <s v="Running Shoes"/>
    <n v="1"/>
    <n v="921.63"/>
    <n v="0.5"/>
    <n v="43.99"/>
    <x v="249"/>
    <x v="439"/>
    <s v="Net Banking"/>
    <x v="0"/>
    <n v="1"/>
    <s v="No"/>
    <s v="Delhi"/>
    <x v="1141"/>
  </r>
  <r>
    <s v="POST01153"/>
    <s v="SHIP589645"/>
    <x v="1144"/>
    <x v="1"/>
    <x v="14"/>
    <s v="loweanthony@hotmail.com"/>
    <s v="409.973.5237x7961"/>
    <x v="38"/>
    <s v="North Rebeccamouth"/>
    <s v="P6327"/>
    <x v="3"/>
    <x v="4"/>
    <s v="Smartphone"/>
    <n v="4"/>
    <n v="917.93"/>
    <n v="0.14000000000000001"/>
    <n v="7.58"/>
    <x v="562"/>
    <x v="536"/>
    <s v="PayPal"/>
    <x v="0"/>
    <n v="5"/>
    <s v="No"/>
    <s v="Chennai"/>
    <x v="1142"/>
  </r>
  <r>
    <s v="POST01154"/>
    <s v="SHIP152785"/>
    <x v="1145"/>
    <x v="1"/>
    <x v="25"/>
    <s v="rachel26@yahoo.com"/>
    <s v="590.823.8589x76854"/>
    <x v="141"/>
    <s v="Robertberg"/>
    <s v="P7240"/>
    <x v="1"/>
    <x v="2"/>
    <s v="Smart TV"/>
    <n v="1"/>
    <n v="237.72"/>
    <n v="0.39"/>
    <n v="21.24"/>
    <x v="563"/>
    <x v="59"/>
    <s v="COD"/>
    <x v="1"/>
    <n v="4"/>
    <s v="No"/>
    <s v="Mumbai"/>
    <x v="1143"/>
  </r>
  <r>
    <s v="POST01155"/>
    <s v="SHIP701401"/>
    <x v="1146"/>
    <x v="1"/>
    <x v="47"/>
    <s v="sarah69@rogers.com"/>
    <s v="104.784.2690"/>
    <x v="4"/>
    <s v="New Caitlin"/>
    <s v="P9692"/>
    <x v="0"/>
    <x v="4"/>
    <s v="Smart TV"/>
    <n v="1"/>
    <n v="309.12"/>
    <n v="0.16"/>
    <n v="35.19"/>
    <x v="564"/>
    <x v="457"/>
    <s v="Credit Card"/>
    <x v="1"/>
    <n v="4"/>
    <s v="No"/>
    <s v="Mumbai"/>
    <x v="1144"/>
  </r>
  <r>
    <s v="POST01156"/>
    <s v="SHIP232269"/>
    <x v="1147"/>
    <x v="0"/>
    <x v="33"/>
    <s v="heather72@palmer-wu.info"/>
    <s v="917-741-2232x483"/>
    <x v="0"/>
    <s v="West Rachel"/>
    <s v="P5831"/>
    <x v="2"/>
    <x v="3"/>
    <s v="DSLR"/>
    <n v="3"/>
    <n v="170.45"/>
    <n v="0.16"/>
    <n v="47.86"/>
    <x v="175"/>
    <x v="435"/>
    <s v="Debit Card"/>
    <x v="1"/>
    <n v="5"/>
    <s v="No"/>
    <s v="Mumbai"/>
    <x v="1145"/>
  </r>
  <r>
    <s v="POST01157"/>
    <s v="SHIP449452"/>
    <x v="1148"/>
    <x v="0"/>
    <x v="25"/>
    <s v="lori23@gmail.com"/>
    <s v="001-970-546-0328x496"/>
    <x v="88"/>
    <s v="Wyattfurt"/>
    <s v="P8433"/>
    <x v="6"/>
    <x v="3"/>
    <s v="Smartphone"/>
    <n v="4"/>
    <n v="928.51"/>
    <n v="0.05"/>
    <n v="41.21"/>
    <x v="565"/>
    <x v="577"/>
    <s v="PayPal"/>
    <x v="3"/>
    <n v="4"/>
    <s v="Yes"/>
    <s v="Bangalore"/>
    <x v="1146"/>
  </r>
  <r>
    <s v="POST01158"/>
    <s v="SHIP960041"/>
    <x v="1149"/>
    <x v="0"/>
    <x v="33"/>
    <s v="starkbrandon@gmail.com"/>
    <n v="-5879"/>
    <x v="104"/>
    <s v="North Heatherport"/>
    <s v="P9282"/>
    <x v="3"/>
    <x v="5"/>
    <s v="Earbuds"/>
    <n v="4"/>
    <n v="403.89"/>
    <n v="0.28000000000000003"/>
    <n v="12.95"/>
    <x v="566"/>
    <x v="394"/>
    <s v="Net Banking"/>
    <x v="0"/>
    <n v="4"/>
    <s v="No"/>
    <s v="Bangalore"/>
    <x v="1147"/>
  </r>
  <r>
    <s v="POST01159"/>
    <s v="SHIP941936"/>
    <x v="1150"/>
    <x v="0"/>
    <x v="19"/>
    <s v="richardrichmond@mitchell-west.biz"/>
    <s v="001-278-596-2903x2182"/>
    <x v="95"/>
    <s v="Benjaminfurt"/>
    <s v="P8048"/>
    <x v="4"/>
    <x v="1"/>
    <s v="Smartphone"/>
    <n v="4"/>
    <n v="455.21"/>
    <n v="0.12"/>
    <n v="17.559999999999999"/>
    <x v="123"/>
    <x v="385"/>
    <s v="Net Banking"/>
    <x v="0"/>
    <n v="1"/>
    <s v="No"/>
    <s v="Kolkata"/>
    <x v="1148"/>
  </r>
  <r>
    <s v="POST01160"/>
    <s v="SHIP256230"/>
    <x v="1151"/>
    <x v="1"/>
    <x v="4"/>
    <s v="tiffany95@yahoo.com"/>
    <s v="878-917-9239x852"/>
    <x v="151"/>
    <s v="New Bryan"/>
    <s v="P2624"/>
    <x v="5"/>
    <x v="2"/>
    <s v="Smartphone"/>
    <n v="4"/>
    <n v="804.61"/>
    <n v="7.0000000000000007E-2"/>
    <n v="39.36"/>
    <x v="452"/>
    <x v="461"/>
    <s v="Credit Card"/>
    <x v="0"/>
    <n v="2"/>
    <s v="No"/>
    <s v="Chennai"/>
    <x v="1149"/>
  </r>
  <r>
    <s v="POST01161"/>
    <s v="SHIP572147"/>
    <x v="1152"/>
    <x v="1"/>
    <x v="34"/>
    <s v="edwardsjohn@foster-campos.com"/>
    <n v="-9541"/>
    <x v="100"/>
    <s v="Lake Ricky"/>
    <s v="P2874"/>
    <x v="1"/>
    <x v="4"/>
    <s v="Smart TV"/>
    <n v="1"/>
    <n v="517.84"/>
    <n v="0.11"/>
    <n v="26.22"/>
    <x v="567"/>
    <x v="578"/>
    <s v="Net Banking"/>
    <x v="2"/>
    <n v="3"/>
    <s v="Yes"/>
    <s v="Delhi"/>
    <x v="1150"/>
  </r>
  <r>
    <s v="POST01162"/>
    <s v="SHIP855410"/>
    <x v="1153"/>
    <x v="0"/>
    <x v="50"/>
    <s v="aliciawright@king.biz"/>
    <s v="651-091-2659x995"/>
    <x v="102"/>
    <s v="Port Dakota"/>
    <s v="P4522"/>
    <x v="0"/>
    <x v="4"/>
    <s v="Smartphone"/>
    <n v="3"/>
    <n v="128.56"/>
    <n v="0.13"/>
    <n v="29.63"/>
    <x v="403"/>
    <x v="349"/>
    <s v="COD"/>
    <x v="0"/>
    <n v="5"/>
    <s v="Yes"/>
    <s v="Delhi"/>
    <x v="1151"/>
  </r>
  <r>
    <s v="POST01163"/>
    <s v="SHIP822856"/>
    <x v="1154"/>
    <x v="0"/>
    <x v="5"/>
    <s v="ndavis@watts-powell.com"/>
    <s v="373-325-8203"/>
    <x v="206"/>
    <s v="Lake Michaelville"/>
    <s v="P8046"/>
    <x v="3"/>
    <x v="1"/>
    <s v="Earbuds"/>
    <n v="1"/>
    <n v="443.47"/>
    <n v="0.25"/>
    <n v="32.4"/>
    <x v="207"/>
    <x v="369"/>
    <s v="Credit Card"/>
    <x v="0"/>
    <n v="3"/>
    <s v="No"/>
    <s v="Chennai"/>
    <x v="1152"/>
  </r>
  <r>
    <s v="POST01164"/>
    <s v="SHIP464075"/>
    <x v="1155"/>
    <x v="0"/>
    <x v="5"/>
    <s v="katrina04@browning-thompson.net"/>
    <s v="+1-508-914-5553x401"/>
    <x v="152"/>
    <s v="East Amandahaven"/>
    <s v="P8398"/>
    <x v="2"/>
    <x v="4"/>
    <s v="Smartphone"/>
    <n v="1"/>
    <n v="634.22"/>
    <n v="0.19"/>
    <n v="9.65"/>
    <x v="212"/>
    <x v="561"/>
    <s v="COD"/>
    <x v="1"/>
    <n v="5"/>
    <s v="No"/>
    <s v="Mumbai"/>
    <x v="1153"/>
  </r>
  <r>
    <s v="POST01165"/>
    <s v="SHIP266996"/>
    <x v="1156"/>
    <x v="1"/>
    <x v="6"/>
    <s v="yhernandez@baldwin.info"/>
    <s v="079-575-0582x6507"/>
    <x v="208"/>
    <s v="Lake William"/>
    <s v="P4743"/>
    <x v="4"/>
    <x v="1"/>
    <s v="Smartphone"/>
    <n v="4"/>
    <n v="722.02"/>
    <n v="0.04"/>
    <n v="43.52"/>
    <x v="345"/>
    <x v="265"/>
    <s v="Debit Card"/>
    <x v="1"/>
    <n v="5"/>
    <s v="No"/>
    <s v="Chennai"/>
    <x v="1154"/>
  </r>
  <r>
    <s v="POST01166"/>
    <s v="SHIP558727"/>
    <x v="1042"/>
    <x v="1"/>
    <x v="45"/>
    <s v="cjohnson@gmail.com"/>
    <s v="(535)080-1735x5589"/>
    <x v="183"/>
    <s v="Lake Lauraside"/>
    <s v="P7779"/>
    <x v="4"/>
    <x v="5"/>
    <s v="Smartphone"/>
    <n v="4"/>
    <n v="648.9"/>
    <n v="0.27"/>
    <n v="43.84"/>
    <x v="568"/>
    <x v="195"/>
    <s v="COD"/>
    <x v="1"/>
    <n v="4"/>
    <s v="No"/>
    <s v="Delhi"/>
    <x v="1155"/>
  </r>
  <r>
    <s v="POST01167"/>
    <s v="SHIP697843"/>
    <x v="1157"/>
    <x v="0"/>
    <x v="22"/>
    <s v="stanleyevans@woods-sanders.com"/>
    <s v="(534)806-4001x275"/>
    <x v="94"/>
    <s v="Lake Juliefurt"/>
    <s v="P6553"/>
    <x v="3"/>
    <x v="5"/>
    <s v="Earbuds"/>
    <n v="2"/>
    <n v="127.99"/>
    <n v="0.39"/>
    <n v="26.07"/>
    <x v="124"/>
    <x v="234"/>
    <s v="Debit Card"/>
    <x v="0"/>
    <n v="1"/>
    <s v="No"/>
    <s v="Bangalore"/>
    <x v="1156"/>
  </r>
  <r>
    <s v="POST01168"/>
    <s v="SHIP229707"/>
    <x v="193"/>
    <x v="1"/>
    <x v="51"/>
    <s v="ywilcox@wilkins.com"/>
    <s v="690-901-8093"/>
    <x v="188"/>
    <s v="Andersonfort"/>
    <s v="P8430"/>
    <x v="6"/>
    <x v="5"/>
    <s v="Earbuds"/>
    <n v="3"/>
    <n v="311.3"/>
    <n v="0.28999999999999998"/>
    <n v="33.21"/>
    <x v="569"/>
    <x v="483"/>
    <s v="COD"/>
    <x v="1"/>
    <n v="5"/>
    <s v="No"/>
    <s v="Chennai"/>
    <x v="1157"/>
  </r>
  <r>
    <s v="POST01169"/>
    <s v="SHIP590967"/>
    <x v="1158"/>
    <x v="0"/>
    <x v="31"/>
    <s v="gallowayjared@russell.com"/>
    <s v="396-421-8739x04311"/>
    <x v="147"/>
    <s v="Samuelville"/>
    <s v="P7532"/>
    <x v="6"/>
    <x v="0"/>
    <s v="DSLR"/>
    <n v="4"/>
    <n v="736.23"/>
    <n v="0.49"/>
    <n v="34.700000000000003"/>
    <x v="421"/>
    <x v="369"/>
    <s v="Credit Card"/>
    <x v="3"/>
    <n v="3"/>
    <s v="No"/>
    <s v="Kolkata"/>
    <x v="1158"/>
  </r>
  <r>
    <s v="POST01170"/>
    <s v="SHIP930753"/>
    <x v="1159"/>
    <x v="0"/>
    <x v="4"/>
    <s v="jeffreykramer@gmail.com"/>
    <s v="745.903.6070"/>
    <x v="131"/>
    <s v="Lake Jessicamouth"/>
    <s v="P7815"/>
    <x v="6"/>
    <x v="0"/>
    <s v="Smart TV"/>
    <n v="4"/>
    <n v="881.39"/>
    <n v="0.05"/>
    <n v="13.54"/>
    <x v="113"/>
    <x v="141"/>
    <s v="Debit Card"/>
    <x v="1"/>
    <n v="2"/>
    <s v="No"/>
    <s v="Bangalore"/>
    <x v="1159"/>
  </r>
  <r>
    <s v="POST01171"/>
    <s v="SHIP947072"/>
    <x v="1160"/>
    <x v="1"/>
    <x v="4"/>
    <s v="destiny04@fletcher.biz"/>
    <s v="752-831-3705x99422"/>
    <x v="160"/>
    <s v="Nicoleton"/>
    <s v="P2557"/>
    <x v="0"/>
    <x v="4"/>
    <s v="Backpack"/>
    <n v="1"/>
    <n v="56.71"/>
    <n v="0.41"/>
    <n v="10.07"/>
    <x v="150"/>
    <x v="416"/>
    <s v="COD"/>
    <x v="3"/>
    <n v="3"/>
    <s v="No"/>
    <s v="Kolkata"/>
    <x v="1160"/>
  </r>
  <r>
    <s v="POST01172"/>
    <s v="SHIP541650"/>
    <x v="1161"/>
    <x v="1"/>
    <x v="1"/>
    <s v="millerjuan@marquez.net"/>
    <s v="757-776-1131"/>
    <x v="182"/>
    <s v="South Tina"/>
    <s v="P6120"/>
    <x v="7"/>
    <x v="2"/>
    <s v="DSLR"/>
    <n v="1"/>
    <n v="51.81"/>
    <n v="0.25"/>
    <n v="5.93"/>
    <x v="570"/>
    <x v="525"/>
    <s v="COD"/>
    <x v="2"/>
    <n v="1"/>
    <s v="No"/>
    <s v="Kolkata"/>
    <x v="1161"/>
  </r>
  <r>
    <s v="POST01173"/>
    <s v="SHIP391812"/>
    <x v="240"/>
    <x v="0"/>
    <x v="34"/>
    <s v="ymckenzie@hotmail.com"/>
    <s v="001-597-900-4606x4577"/>
    <x v="69"/>
    <s v="Garciastad"/>
    <s v="P7992"/>
    <x v="4"/>
    <x v="2"/>
    <s v="Earbuds"/>
    <n v="1"/>
    <n v="646.97"/>
    <n v="0.26"/>
    <n v="46.08"/>
    <x v="571"/>
    <x v="277"/>
    <s v="Net Banking"/>
    <x v="3"/>
    <n v="2"/>
    <s v="Yes"/>
    <s v="Chennai"/>
    <x v="1162"/>
  </r>
  <r>
    <s v="POST01174"/>
    <s v="SHIP955078"/>
    <x v="1162"/>
    <x v="1"/>
    <x v="9"/>
    <s v="rhonda00@gmail.com"/>
    <s v="+1-801-818-7434x044"/>
    <x v="121"/>
    <s v="Port Douglas"/>
    <s v="P6120"/>
    <x v="3"/>
    <x v="5"/>
    <s v="Smartphone"/>
    <n v="4"/>
    <n v="552.57000000000005"/>
    <n v="0.26"/>
    <n v="20.56"/>
    <x v="247"/>
    <x v="322"/>
    <s v="COD"/>
    <x v="3"/>
    <n v="4"/>
    <s v="No"/>
    <s v="Kolkata"/>
    <x v="1163"/>
  </r>
  <r>
    <s v="POST01175"/>
    <s v="SHIP620171"/>
    <x v="1163"/>
    <x v="1"/>
    <x v="15"/>
    <s v="hernandezshannon@yahoo.com"/>
    <s v="(460)970-6546x3203"/>
    <x v="162"/>
    <s v="East Jo"/>
    <s v="P5176"/>
    <x v="7"/>
    <x v="3"/>
    <s v="Backpack"/>
    <n v="3"/>
    <n v="163.79"/>
    <n v="0.16"/>
    <n v="8.86"/>
    <x v="196"/>
    <x v="575"/>
    <s v="Net Banking"/>
    <x v="2"/>
    <n v="3"/>
    <s v="No"/>
    <s v="Mumbai"/>
    <x v="1164"/>
  </r>
  <r>
    <s v="POST01176"/>
    <s v="SHIP252121"/>
    <x v="1164"/>
    <x v="1"/>
    <x v="47"/>
    <s v="donaldmorris@gmail.com"/>
    <s v="001-767-272-8892"/>
    <x v="233"/>
    <s v="New Scott"/>
    <s v="P7132"/>
    <x v="3"/>
    <x v="2"/>
    <s v="Running Shoes"/>
    <n v="4"/>
    <n v="552.80999999999995"/>
    <n v="0.16"/>
    <n v="25.96"/>
    <x v="467"/>
    <x v="245"/>
    <s v="COD"/>
    <x v="3"/>
    <n v="3"/>
    <s v="Yes"/>
    <s v="Chennai"/>
    <x v="1165"/>
  </r>
  <r>
    <s v="POST01177"/>
    <s v="SHIP754333"/>
    <x v="1165"/>
    <x v="1"/>
    <x v="22"/>
    <s v="gomezanthony@hotmail.com"/>
    <s v="113-440-0708x58136"/>
    <x v="7"/>
    <s v="Williamfort"/>
    <s v="P3500"/>
    <x v="4"/>
    <x v="4"/>
    <s v="Backpack"/>
    <n v="4"/>
    <n v="974.74"/>
    <n v="0.32"/>
    <n v="8.4"/>
    <x v="572"/>
    <x v="232"/>
    <s v="PayPal"/>
    <x v="0"/>
    <n v="5"/>
    <s v="No"/>
    <s v="Delhi"/>
    <x v="1166"/>
  </r>
  <r>
    <s v="POST01178"/>
    <s v="SHIP648338"/>
    <x v="1166"/>
    <x v="1"/>
    <x v="5"/>
    <s v="danielle51@acosta.com"/>
    <n v="-4680"/>
    <x v="67"/>
    <s v="West Joseph"/>
    <s v="P8770"/>
    <x v="2"/>
    <x v="0"/>
    <s v="DSLR"/>
    <n v="3"/>
    <n v="634.59"/>
    <n v="0.02"/>
    <n v="8.84"/>
    <x v="251"/>
    <x v="498"/>
    <s v="Net Banking"/>
    <x v="0"/>
    <n v="5"/>
    <s v="No"/>
    <s v="Mumbai"/>
    <x v="1167"/>
  </r>
  <r>
    <s v="POST01179"/>
    <s v="SHIP302156"/>
    <x v="1167"/>
    <x v="1"/>
    <x v="37"/>
    <s v="ihampton@rivera-davis.net"/>
    <s v="+1-738-554-3837x866"/>
    <x v="192"/>
    <s v="Port William"/>
    <s v="P2099"/>
    <x v="5"/>
    <x v="4"/>
    <s v="Smart TV"/>
    <n v="4"/>
    <n v="454.65"/>
    <n v="0.28999999999999998"/>
    <n v="27"/>
    <x v="169"/>
    <x v="351"/>
    <s v="Credit Card"/>
    <x v="1"/>
    <n v="2"/>
    <s v="Yes"/>
    <s v="Bangalore"/>
    <x v="1168"/>
  </r>
  <r>
    <s v="POST01180"/>
    <s v="SHIP887511"/>
    <x v="1168"/>
    <x v="0"/>
    <x v="19"/>
    <s v="emmabush@adams-fischer.com"/>
    <s v="(455)107-9782x775"/>
    <x v="150"/>
    <s v="Port Sherri"/>
    <s v="P2494"/>
    <x v="7"/>
    <x v="4"/>
    <s v="DSLR"/>
    <n v="4"/>
    <n v="829.26"/>
    <n v="0.36"/>
    <n v="27.9"/>
    <x v="459"/>
    <x v="487"/>
    <s v="Credit Card"/>
    <x v="1"/>
    <n v="4"/>
    <s v="No"/>
    <s v="Chennai"/>
    <x v="1169"/>
  </r>
  <r>
    <s v="POST01181"/>
    <s v="SHIP493834"/>
    <x v="1169"/>
    <x v="0"/>
    <x v="4"/>
    <s v="rodney76@griffin.org"/>
    <s v="(654)344-7670x026"/>
    <x v="18"/>
    <s v="Port Shelley"/>
    <s v="P2398"/>
    <x v="6"/>
    <x v="0"/>
    <s v="Smart TV"/>
    <n v="3"/>
    <n v="220.69"/>
    <n v="0.18"/>
    <n v="31.11"/>
    <x v="113"/>
    <x v="166"/>
    <s v="Debit Card"/>
    <x v="1"/>
    <n v="5"/>
    <s v="No"/>
    <s v="Delhi"/>
    <x v="1170"/>
  </r>
  <r>
    <s v="POST01182"/>
    <s v="SHIP912889"/>
    <x v="1170"/>
    <x v="0"/>
    <x v="33"/>
    <s v="brandonsanders@gmail.com"/>
    <s v="001-853-171-3855"/>
    <x v="13"/>
    <s v="Lewisshire"/>
    <s v="P2527"/>
    <x v="5"/>
    <x v="1"/>
    <s v="Smart TV"/>
    <n v="4"/>
    <n v="420.18"/>
    <n v="0.11"/>
    <n v="34.53"/>
    <x v="179"/>
    <x v="134"/>
    <s v="Credit Card"/>
    <x v="1"/>
    <n v="3"/>
    <s v="No"/>
    <s v="Delhi"/>
    <x v="1171"/>
  </r>
  <r>
    <s v="POST01183"/>
    <s v="SHIP398247"/>
    <x v="1171"/>
    <x v="0"/>
    <x v="7"/>
    <s v="michaelkerr@gmail.com"/>
    <s v="544.851.8673x482"/>
    <x v="109"/>
    <s v="North Adam"/>
    <s v="P8075"/>
    <x v="4"/>
    <x v="5"/>
    <s v="Earbuds"/>
    <n v="2"/>
    <n v="532.49"/>
    <n v="0.11"/>
    <n v="35.07"/>
    <x v="300"/>
    <x v="175"/>
    <s v="Debit Card"/>
    <x v="0"/>
    <n v="2"/>
    <s v="No"/>
    <s v="Chennai"/>
    <x v="1172"/>
  </r>
  <r>
    <s v="POST01184"/>
    <s v="SHIP196181"/>
    <x v="1172"/>
    <x v="1"/>
    <x v="43"/>
    <s v="carterjesse@hotmail.com"/>
    <n v="8644237069"/>
    <x v="12"/>
    <s v="Pattersonmouth"/>
    <s v="P2582"/>
    <x v="4"/>
    <x v="4"/>
    <s v="Smart TV"/>
    <n v="2"/>
    <n v="509.49"/>
    <n v="0.04"/>
    <n v="24.48"/>
    <x v="523"/>
    <x v="579"/>
    <s v="Credit Card"/>
    <x v="1"/>
    <n v="5"/>
    <s v="No"/>
    <s v="Mumbai"/>
    <x v="1173"/>
  </r>
  <r>
    <s v="POST01185"/>
    <s v="SHIP726331"/>
    <x v="1173"/>
    <x v="0"/>
    <x v="17"/>
    <s v="allenjeremy@parsons.biz"/>
    <s v="(647)821-6890x048"/>
    <x v="222"/>
    <s v="Smithfurt"/>
    <s v="P7105"/>
    <x v="5"/>
    <x v="3"/>
    <s v="Running Shoes"/>
    <n v="1"/>
    <n v="921.76"/>
    <n v="0.04"/>
    <n v="33.96"/>
    <x v="298"/>
    <x v="518"/>
    <s v="Net Banking"/>
    <x v="3"/>
    <n v="5"/>
    <s v="No"/>
    <s v="Delhi"/>
    <x v="1174"/>
  </r>
  <r>
    <s v="POST01186"/>
    <s v="SHIP723535"/>
    <x v="1174"/>
    <x v="1"/>
    <x v="2"/>
    <s v="juan60@yahoo.com"/>
    <s v="(088)527-3145"/>
    <x v="238"/>
    <s v="Port Pamelafort"/>
    <s v="P3131"/>
    <x v="6"/>
    <x v="5"/>
    <s v="Backpack"/>
    <n v="4"/>
    <n v="299.74"/>
    <n v="0.08"/>
    <n v="18.71"/>
    <x v="573"/>
    <x v="580"/>
    <s v="PayPal"/>
    <x v="2"/>
    <n v="1"/>
    <s v="No"/>
    <s v="Chennai"/>
    <x v="1175"/>
  </r>
  <r>
    <s v="POST01187"/>
    <s v="SHIP476328"/>
    <x v="1175"/>
    <x v="0"/>
    <x v="46"/>
    <s v="acruz@yahoo.com"/>
    <s v="001-781-498-3981x8001"/>
    <x v="95"/>
    <s v="South Curtisland"/>
    <s v="P1982"/>
    <x v="7"/>
    <x v="0"/>
    <s v="DSLR"/>
    <n v="3"/>
    <n v="65.94"/>
    <n v="0.01"/>
    <n v="24.86"/>
    <x v="49"/>
    <x v="218"/>
    <s v="Debit Card"/>
    <x v="3"/>
    <n v="2"/>
    <s v="No"/>
    <s v="Chennai"/>
    <x v="1176"/>
  </r>
  <r>
    <s v="POST01188"/>
    <s v="SHIP444283"/>
    <x v="1176"/>
    <x v="0"/>
    <x v="11"/>
    <s v="zalexander@webster.com"/>
    <n v="-2357"/>
    <x v="198"/>
    <s v="Barbaramouth"/>
    <s v="P6400"/>
    <x v="7"/>
    <x v="3"/>
    <s v="DSLR"/>
    <n v="3"/>
    <n v="917.21"/>
    <n v="0.13"/>
    <n v="22.7"/>
    <x v="497"/>
    <x v="244"/>
    <s v="PayPal"/>
    <x v="2"/>
    <n v="2"/>
    <s v="No"/>
    <s v="Kolkata"/>
    <x v="1177"/>
  </r>
  <r>
    <s v="POST01189"/>
    <s v="SHIP549731"/>
    <x v="1177"/>
    <x v="1"/>
    <x v="1"/>
    <s v="martinezjames@yahoo.com"/>
    <s v="250.923.3030"/>
    <x v="107"/>
    <s v="Christianside"/>
    <s v="P3002"/>
    <x v="6"/>
    <x v="2"/>
    <s v="Smart TV"/>
    <n v="2"/>
    <n v="224.9"/>
    <n v="0.15"/>
    <n v="19.809999999999999"/>
    <x v="379"/>
    <x v="524"/>
    <s v="COD"/>
    <x v="0"/>
    <n v="4"/>
    <s v="No"/>
    <s v="Chennai"/>
    <x v="1178"/>
  </r>
  <r>
    <s v="POST01190"/>
    <s v="SHIP910821"/>
    <x v="1178"/>
    <x v="1"/>
    <x v="27"/>
    <s v="rose38@gmail.com"/>
    <s v="(922)062-8068"/>
    <x v="240"/>
    <s v="Woodshaven"/>
    <s v="P7730"/>
    <x v="7"/>
    <x v="1"/>
    <s v="Earbuds"/>
    <n v="1"/>
    <n v="385.24"/>
    <n v="0.5"/>
    <n v="15.74"/>
    <x v="574"/>
    <x v="219"/>
    <s v="COD"/>
    <x v="2"/>
    <n v="5"/>
    <s v="No"/>
    <s v="Delhi"/>
    <x v="1179"/>
  </r>
  <r>
    <s v="POST01191"/>
    <s v="SHIP908084"/>
    <x v="1179"/>
    <x v="0"/>
    <x v="8"/>
    <s v="linda08@perkins.com"/>
    <s v="179.110.5917"/>
    <x v="108"/>
    <s v="Lake Paul"/>
    <s v="P6793"/>
    <x v="2"/>
    <x v="4"/>
    <s v="Running Shoes"/>
    <n v="4"/>
    <n v="535.58000000000004"/>
    <n v="0.5"/>
    <n v="8.5299999999999994"/>
    <x v="64"/>
    <x v="4"/>
    <s v="PayPal"/>
    <x v="1"/>
    <n v="2"/>
    <s v="No"/>
    <s v="Kolkata"/>
    <x v="1180"/>
  </r>
  <r>
    <s v="POST01192"/>
    <s v="SHIP205938"/>
    <x v="1180"/>
    <x v="1"/>
    <x v="36"/>
    <s v="wilsonchristopher@obrien.org"/>
    <s v="006.343.5566x207"/>
    <x v="200"/>
    <s v="Robertside"/>
    <s v="P7929"/>
    <x v="0"/>
    <x v="0"/>
    <s v="Running Shoes"/>
    <n v="3"/>
    <n v="976.12"/>
    <n v="0.09"/>
    <n v="27.77"/>
    <x v="137"/>
    <x v="178"/>
    <s v="Net Banking"/>
    <x v="0"/>
    <n v="4"/>
    <s v="No"/>
    <s v="Delhi"/>
    <x v="1181"/>
  </r>
  <r>
    <s v="POST01193"/>
    <s v="SHIP434423"/>
    <x v="1181"/>
    <x v="1"/>
    <x v="5"/>
    <s v="derek46@yahoo.com"/>
    <s v="+1-872-634-1541x27212"/>
    <x v="150"/>
    <s v="Bradyside"/>
    <s v="P1842"/>
    <x v="6"/>
    <x v="1"/>
    <s v="Smartphone"/>
    <n v="3"/>
    <n v="539.91999999999996"/>
    <n v="0.11"/>
    <n v="29.18"/>
    <x v="138"/>
    <x v="105"/>
    <s v="PayPal"/>
    <x v="1"/>
    <n v="5"/>
    <s v="No"/>
    <s v="Mumbai"/>
    <x v="1182"/>
  </r>
  <r>
    <s v="POST01194"/>
    <s v="SHIP465283"/>
    <x v="1182"/>
    <x v="1"/>
    <x v="24"/>
    <s v="jessica93@yahoo.com"/>
    <s v="001-130-365-1163x756"/>
    <x v="137"/>
    <s v="New Jessica"/>
    <s v="P5712"/>
    <x v="5"/>
    <x v="4"/>
    <s v="Running Shoes"/>
    <n v="4"/>
    <n v="453.27"/>
    <n v="0.25"/>
    <n v="20.13"/>
    <x v="290"/>
    <x v="418"/>
    <s v="PayPal"/>
    <x v="3"/>
    <n v="3"/>
    <s v="No"/>
    <s v="Mumbai"/>
    <x v="1183"/>
  </r>
  <r>
    <s v="POST01195"/>
    <s v="SHIP692189"/>
    <x v="1183"/>
    <x v="1"/>
    <x v="0"/>
    <s v="thomas29@holt.info"/>
    <n v="8982670713"/>
    <x v="136"/>
    <s v="North Pamela"/>
    <s v="P6119"/>
    <x v="7"/>
    <x v="4"/>
    <s v="Smart TV"/>
    <n v="1"/>
    <n v="587.79999999999995"/>
    <n v="7.0000000000000007E-2"/>
    <n v="48.91"/>
    <x v="110"/>
    <x v="581"/>
    <s v="PayPal"/>
    <x v="3"/>
    <n v="1"/>
    <s v="No"/>
    <s v="Delhi"/>
    <x v="1184"/>
  </r>
  <r>
    <s v="POST01196"/>
    <s v="SHIP176187"/>
    <x v="1184"/>
    <x v="0"/>
    <x v="5"/>
    <s v="carrilloashley@hotmail.com"/>
    <s v="631.854.5277x98357"/>
    <x v="1"/>
    <s v="North Lauramouth"/>
    <s v="P6761"/>
    <x v="7"/>
    <x v="5"/>
    <s v="Smart TV"/>
    <n v="2"/>
    <n v="971.1"/>
    <n v="0.25"/>
    <n v="30.06"/>
    <x v="150"/>
    <x v="381"/>
    <s v="Debit Card"/>
    <x v="1"/>
    <n v="4"/>
    <s v="No"/>
    <s v="Bangalore"/>
    <x v="701"/>
  </r>
  <r>
    <s v="POST01197"/>
    <s v="SHIP801484"/>
    <x v="1185"/>
    <x v="1"/>
    <x v="50"/>
    <s v="tracey89@hotmail.com"/>
    <n v="3548615511"/>
    <x v="128"/>
    <s v="Ronaldton"/>
    <s v="P2697"/>
    <x v="4"/>
    <x v="3"/>
    <s v="Backpack"/>
    <n v="4"/>
    <n v="819.77"/>
    <n v="0.2"/>
    <n v="45.01"/>
    <x v="147"/>
    <x v="426"/>
    <s v="Debit Card"/>
    <x v="2"/>
    <n v="1"/>
    <s v="No"/>
    <s v="Bangalore"/>
    <x v="1185"/>
  </r>
  <r>
    <s v="POST01198"/>
    <s v="SHIP209630"/>
    <x v="1186"/>
    <x v="0"/>
    <x v="4"/>
    <s v="carpenterhunter@gmail.com"/>
    <s v="+1-186-233-2302x489"/>
    <x v="67"/>
    <s v="Ashleyview"/>
    <s v="P9313"/>
    <x v="2"/>
    <x v="5"/>
    <s v="Smart TV"/>
    <n v="4"/>
    <n v="177.28"/>
    <n v="0.16"/>
    <n v="30.65"/>
    <x v="271"/>
    <x v="244"/>
    <s v="PayPal"/>
    <x v="3"/>
    <n v="3"/>
    <s v="No"/>
    <s v="Bangalore"/>
    <x v="1186"/>
  </r>
  <r>
    <s v="POST01199"/>
    <s v="SHIP476324"/>
    <x v="1187"/>
    <x v="0"/>
    <x v="18"/>
    <s v="hannah27@watkins.com"/>
    <s v="130-927-9400"/>
    <x v="178"/>
    <s v="Port Marcland"/>
    <s v="P4485"/>
    <x v="7"/>
    <x v="1"/>
    <s v="Backpack"/>
    <n v="4"/>
    <n v="805.23"/>
    <n v="0.41"/>
    <n v="13.55"/>
    <x v="157"/>
    <x v="543"/>
    <s v="Net Banking"/>
    <x v="2"/>
    <n v="2"/>
    <s v="No"/>
    <s v="Delhi"/>
    <x v="1187"/>
  </r>
  <r>
    <s v="POST01200"/>
    <s v="SHIP505025"/>
    <x v="1188"/>
    <x v="0"/>
    <x v="35"/>
    <s v="llee@schmidt.com"/>
    <n v="188017608"/>
    <x v="117"/>
    <s v="Rodriguezmouth"/>
    <s v="P3535"/>
    <x v="3"/>
    <x v="0"/>
    <s v="Running Shoes"/>
    <n v="2"/>
    <n v="842.69"/>
    <n v="0.41"/>
    <n v="48.86"/>
    <x v="549"/>
    <x v="579"/>
    <s v="COD"/>
    <x v="3"/>
    <n v="5"/>
    <s v="Yes"/>
    <s v="Chennai"/>
    <x v="1188"/>
  </r>
  <r>
    <s v="POST01201"/>
    <s v="SHIP878277"/>
    <x v="1189"/>
    <x v="0"/>
    <x v="41"/>
    <s v="travissmith@yahoo.com"/>
    <s v="052-102-8268x0499"/>
    <x v="7"/>
    <s v="Ashleystad"/>
    <s v="P8900"/>
    <x v="4"/>
    <x v="1"/>
    <s v="Smartphone"/>
    <n v="3"/>
    <n v="693.79"/>
    <n v="0.49"/>
    <n v="44.84"/>
    <x v="575"/>
    <x v="582"/>
    <s v="COD"/>
    <x v="1"/>
    <n v="2"/>
    <s v="No"/>
    <s v="Kolkata"/>
    <x v="1189"/>
  </r>
  <r>
    <s v="POST01202"/>
    <s v="SHIP392984"/>
    <x v="1190"/>
    <x v="0"/>
    <x v="47"/>
    <s v="hensonrebecca@gmail.com"/>
    <s v="(106)988-2347x98447"/>
    <x v="75"/>
    <s v="Warrenshire"/>
    <s v="P4674"/>
    <x v="2"/>
    <x v="0"/>
    <s v="Earbuds"/>
    <n v="4"/>
    <n v="660.66"/>
    <n v="0.11"/>
    <n v="26.21"/>
    <x v="495"/>
    <x v="583"/>
    <s v="COD"/>
    <x v="1"/>
    <n v="1"/>
    <s v="No"/>
    <s v="Chennai"/>
    <x v="1190"/>
  </r>
  <r>
    <s v="POST01203"/>
    <s v="SHIP541807"/>
    <x v="1191"/>
    <x v="0"/>
    <x v="48"/>
    <s v="jennifer59@gonzales.net"/>
    <s v="(287)565-7103"/>
    <x v="174"/>
    <s v="Robertsonmouth"/>
    <s v="P2773"/>
    <x v="6"/>
    <x v="1"/>
    <s v="DSLR"/>
    <n v="4"/>
    <n v="446.47"/>
    <n v="0.44"/>
    <n v="15.94"/>
    <x v="465"/>
    <x v="218"/>
    <s v="Credit Card"/>
    <x v="3"/>
    <n v="2"/>
    <s v="No"/>
    <s v="Delhi"/>
    <x v="1191"/>
  </r>
  <r>
    <s v="POST01204"/>
    <s v="SHIP323083"/>
    <x v="788"/>
    <x v="0"/>
    <x v="46"/>
    <s v="pstafford@cherry-schneider.com"/>
    <s v="001-081-345-9720x389"/>
    <x v="15"/>
    <s v="Rickyshire"/>
    <s v="P6736"/>
    <x v="4"/>
    <x v="5"/>
    <s v="Smart TV"/>
    <n v="4"/>
    <n v="645.28"/>
    <n v="0.27"/>
    <n v="15.02"/>
    <x v="524"/>
    <x v="193"/>
    <s v="Net Banking"/>
    <x v="3"/>
    <n v="2"/>
    <s v="Yes"/>
    <s v="Chennai"/>
    <x v="1192"/>
  </r>
  <r>
    <s v="POST01205"/>
    <s v="SHIP375244"/>
    <x v="191"/>
    <x v="1"/>
    <x v="26"/>
    <s v="jenna84@yahoo.com"/>
    <n v="-5644"/>
    <x v="11"/>
    <s v="Sylviaville"/>
    <s v="P7022"/>
    <x v="1"/>
    <x v="1"/>
    <s v="Running Shoes"/>
    <n v="4"/>
    <n v="740.2"/>
    <n v="0.3"/>
    <n v="41.27"/>
    <x v="273"/>
    <x v="346"/>
    <s v="Debit Card"/>
    <x v="2"/>
    <n v="4"/>
    <s v="No"/>
    <s v="Mumbai"/>
    <x v="1193"/>
  </r>
  <r>
    <s v="POST01206"/>
    <s v="SHIP102711"/>
    <x v="1192"/>
    <x v="0"/>
    <x v="10"/>
    <s v="hblackwell@yahoo.com"/>
    <s v="(947)179-8680x70068"/>
    <x v="64"/>
    <s v="West Patricia"/>
    <s v="P2882"/>
    <x v="6"/>
    <x v="2"/>
    <s v="Smart TV"/>
    <n v="1"/>
    <n v="131.59"/>
    <n v="0.45"/>
    <n v="8.11"/>
    <x v="576"/>
    <x v="436"/>
    <s v="COD"/>
    <x v="2"/>
    <n v="4"/>
    <s v="No"/>
    <s v="Kolkata"/>
    <x v="1194"/>
  </r>
  <r>
    <s v="POST01207"/>
    <s v="SHIP773805"/>
    <x v="1193"/>
    <x v="1"/>
    <x v="37"/>
    <s v="michelle96@brewer.net"/>
    <s v="(677)997-1592"/>
    <x v="52"/>
    <s v="East Jeremyshire"/>
    <s v="P5564"/>
    <x v="0"/>
    <x v="5"/>
    <s v="Backpack"/>
    <n v="1"/>
    <n v="264.76"/>
    <n v="0.47"/>
    <n v="33.71"/>
    <x v="350"/>
    <x v="402"/>
    <s v="Debit Card"/>
    <x v="2"/>
    <n v="3"/>
    <s v="No"/>
    <s v="Delhi"/>
    <x v="1195"/>
  </r>
  <r>
    <s v="POST01208"/>
    <s v="SHIP689186"/>
    <x v="1194"/>
    <x v="1"/>
    <x v="5"/>
    <s v="harthannah@bass.info"/>
    <s v="001-227-446-6496x29269"/>
    <x v="171"/>
    <s v="Shelbyburgh"/>
    <s v="P4705"/>
    <x v="2"/>
    <x v="1"/>
    <s v="Running Shoes"/>
    <n v="1"/>
    <n v="202.14"/>
    <n v="0.36"/>
    <n v="33.81"/>
    <x v="161"/>
    <x v="49"/>
    <s v="Debit Card"/>
    <x v="1"/>
    <n v="4"/>
    <s v="No"/>
    <s v="Kolkata"/>
    <x v="1196"/>
  </r>
  <r>
    <s v="POST01209"/>
    <s v="SHIP515702"/>
    <x v="563"/>
    <x v="0"/>
    <x v="40"/>
    <s v="william60@gmail.com"/>
    <s v="820.061.0102x1628"/>
    <x v="228"/>
    <s v="Port Marissa"/>
    <s v="P8030"/>
    <x v="6"/>
    <x v="1"/>
    <s v="DSLR"/>
    <n v="3"/>
    <n v="842.8"/>
    <n v="0.17"/>
    <n v="13.21"/>
    <x v="478"/>
    <x v="304"/>
    <s v="Debit Card"/>
    <x v="3"/>
    <n v="4"/>
    <s v="No"/>
    <s v="Bangalore"/>
    <x v="1197"/>
  </r>
  <r>
    <s v="POST01210"/>
    <s v="SHIP492332"/>
    <x v="1195"/>
    <x v="0"/>
    <x v="24"/>
    <s v="harrelllori@peters.biz"/>
    <n v="6299699526"/>
    <x v="112"/>
    <s v="North Troymouth"/>
    <s v="P1430"/>
    <x v="5"/>
    <x v="3"/>
    <s v="Backpack"/>
    <n v="4"/>
    <n v="683.2"/>
    <n v="0.24"/>
    <n v="36.72"/>
    <x v="490"/>
    <x v="584"/>
    <s v="Debit Card"/>
    <x v="0"/>
    <n v="4"/>
    <s v="No"/>
    <s v="Bangalore"/>
    <x v="1198"/>
  </r>
  <r>
    <s v="POST01211"/>
    <s v="SHIP686016"/>
    <x v="1196"/>
    <x v="0"/>
    <x v="50"/>
    <s v="shawgregory@gmail.com"/>
    <s v="(449)233-1106x166"/>
    <x v="161"/>
    <s v="Tatefort"/>
    <s v="P5381"/>
    <x v="5"/>
    <x v="5"/>
    <s v="Running Shoes"/>
    <n v="4"/>
    <n v="456.27"/>
    <n v="0.31"/>
    <n v="36.74"/>
    <x v="298"/>
    <x v="156"/>
    <s v="PayPal"/>
    <x v="2"/>
    <n v="4"/>
    <s v="No"/>
    <s v="Mumbai"/>
    <x v="1199"/>
  </r>
  <r>
    <s v="POST01212"/>
    <s v="SHIP388986"/>
    <x v="1197"/>
    <x v="1"/>
    <x v="29"/>
    <s v="vellis@fleming.com"/>
    <s v="849-516-4069"/>
    <x v="42"/>
    <s v="Lisatown"/>
    <s v="P1474"/>
    <x v="2"/>
    <x v="3"/>
    <s v="Earbuds"/>
    <n v="4"/>
    <n v="827.8"/>
    <n v="0.41"/>
    <n v="20.75"/>
    <x v="428"/>
    <x v="461"/>
    <s v="Debit Card"/>
    <x v="0"/>
    <n v="3"/>
    <s v="No"/>
    <s v="Delhi"/>
    <x v="1200"/>
  </r>
  <r>
    <s v="POST01213"/>
    <s v="SHIP346758"/>
    <x v="1198"/>
    <x v="1"/>
    <x v="46"/>
    <s v="michael96@yahoo.com"/>
    <s v="103.923.5704x31626"/>
    <x v="133"/>
    <s v="East Heather"/>
    <s v="P3955"/>
    <x v="4"/>
    <x v="5"/>
    <s v="Earbuds"/>
    <n v="4"/>
    <n v="719.61"/>
    <n v="0.33"/>
    <n v="26.75"/>
    <x v="577"/>
    <x v="361"/>
    <s v="Credit Card"/>
    <x v="1"/>
    <n v="4"/>
    <s v="No"/>
    <s v="Bangalore"/>
    <x v="1201"/>
  </r>
  <r>
    <s v="POST01214"/>
    <s v="SHIP311184"/>
    <x v="1199"/>
    <x v="1"/>
    <x v="19"/>
    <s v="alisonjimenez@smith-rosario.com"/>
    <s v="562.344.3787x3769"/>
    <x v="159"/>
    <s v="Hudsonborough"/>
    <s v="P5477"/>
    <x v="0"/>
    <x v="0"/>
    <s v="DSLR"/>
    <n v="2"/>
    <n v="914.46"/>
    <n v="0.18"/>
    <n v="42.47"/>
    <x v="219"/>
    <x v="197"/>
    <s v="Debit Card"/>
    <x v="2"/>
    <n v="4"/>
    <s v="No"/>
    <s v="Kolkata"/>
    <x v="1202"/>
  </r>
  <r>
    <s v="POST01215"/>
    <s v="SHIP128712"/>
    <x v="1200"/>
    <x v="0"/>
    <x v="41"/>
    <s v="jerry65@yahoo.com"/>
    <s v="+1-090-764-0552x132"/>
    <x v="183"/>
    <s v="New Barbara"/>
    <s v="P6062"/>
    <x v="1"/>
    <x v="5"/>
    <s v="Earbuds"/>
    <n v="2"/>
    <n v="86.04"/>
    <n v="0.21"/>
    <n v="28.54"/>
    <x v="578"/>
    <x v="520"/>
    <s v="COD"/>
    <x v="2"/>
    <n v="1"/>
    <s v="No"/>
    <s v="Kolkata"/>
    <x v="1203"/>
  </r>
  <r>
    <s v="POST01216"/>
    <s v="SHIP973688"/>
    <x v="1201"/>
    <x v="1"/>
    <x v="12"/>
    <s v="amanda11@brown.info"/>
    <s v="265.162.3292x90955"/>
    <x v="169"/>
    <s v="North Gabriel"/>
    <s v="P6567"/>
    <x v="2"/>
    <x v="5"/>
    <s v="Backpack"/>
    <n v="2"/>
    <n v="514.07000000000005"/>
    <n v="0.03"/>
    <n v="32.82"/>
    <x v="116"/>
    <x v="585"/>
    <s v="Debit Card"/>
    <x v="0"/>
    <n v="4"/>
    <s v="No"/>
    <s v="Mumbai"/>
    <x v="1204"/>
  </r>
  <r>
    <s v="POST01217"/>
    <s v="SHIP268673"/>
    <x v="1202"/>
    <x v="0"/>
    <x v="1"/>
    <s v="nrogers@hotmail.com"/>
    <s v="001-625-250-5492"/>
    <x v="221"/>
    <s v="West Stephaniefort"/>
    <s v="P6751"/>
    <x v="0"/>
    <x v="1"/>
    <s v="DSLR"/>
    <n v="4"/>
    <n v="709.68"/>
    <n v="0.46"/>
    <n v="23.57"/>
    <x v="567"/>
    <x v="332"/>
    <s v="COD"/>
    <x v="0"/>
    <n v="3"/>
    <s v="No"/>
    <s v="Bangalore"/>
    <x v="1205"/>
  </r>
  <r>
    <s v="POST01218"/>
    <s v="SHIP411238"/>
    <x v="1203"/>
    <x v="1"/>
    <x v="24"/>
    <s v="rkelley@gmail.com"/>
    <s v="258-021-6160"/>
    <x v="15"/>
    <s v="West Robertborough"/>
    <s v="P1100"/>
    <x v="5"/>
    <x v="2"/>
    <s v="Running Shoes"/>
    <n v="2"/>
    <n v="215.42"/>
    <n v="0.04"/>
    <n v="11.73"/>
    <x v="402"/>
    <x v="586"/>
    <s v="Debit Card"/>
    <x v="3"/>
    <n v="3"/>
    <s v="No"/>
    <s v="Chennai"/>
    <x v="1206"/>
  </r>
  <r>
    <s v="POST01219"/>
    <s v="SHIP217113"/>
    <x v="1204"/>
    <x v="0"/>
    <x v="30"/>
    <s v="john68@hotmail.com"/>
    <s v="+1-145-042-8602x45095"/>
    <x v="49"/>
    <s v="Lake Ashleychester"/>
    <s v="P3972"/>
    <x v="6"/>
    <x v="4"/>
    <s v="Backpack"/>
    <n v="2"/>
    <n v="333.85"/>
    <n v="0.28999999999999998"/>
    <n v="49.91"/>
    <x v="535"/>
    <x v="343"/>
    <s v="Net Banking"/>
    <x v="0"/>
    <n v="2"/>
    <s v="No"/>
    <s v="Bangalore"/>
    <x v="1207"/>
  </r>
  <r>
    <s v="POST01220"/>
    <s v="SHIP423129"/>
    <x v="1205"/>
    <x v="0"/>
    <x v="28"/>
    <s v="mia54@gmail.com"/>
    <s v="850-322-1613x0825"/>
    <x v="124"/>
    <s v="South Kathrynchester"/>
    <s v="P3347"/>
    <x v="3"/>
    <x v="5"/>
    <s v="Earbuds"/>
    <n v="3"/>
    <n v="424.79"/>
    <n v="0.44"/>
    <n v="28.92"/>
    <x v="579"/>
    <x v="442"/>
    <s v="PayPal"/>
    <x v="1"/>
    <n v="4"/>
    <s v="No"/>
    <s v="Mumbai"/>
    <x v="1208"/>
  </r>
  <r>
    <s v="POST01221"/>
    <s v="SHIP855723"/>
    <x v="1206"/>
    <x v="0"/>
    <x v="36"/>
    <s v="jenna27@reynolds.biz"/>
    <s v="263.661.1371"/>
    <x v="38"/>
    <s v="Port Pamelaland"/>
    <s v="P7566"/>
    <x v="6"/>
    <x v="3"/>
    <s v="Smartphone"/>
    <n v="3"/>
    <n v="796.38"/>
    <n v="0.21"/>
    <n v="20.14"/>
    <x v="314"/>
    <x v="252"/>
    <s v="COD"/>
    <x v="2"/>
    <n v="5"/>
    <s v="No"/>
    <s v="Bangalore"/>
    <x v="1209"/>
  </r>
  <r>
    <s v="POST01222"/>
    <s v="SHIP251463"/>
    <x v="1207"/>
    <x v="1"/>
    <x v="36"/>
    <s v="robertsjennifer@ferguson.org"/>
    <s v="862-771-0095x090"/>
    <x v="112"/>
    <s v="Teresaburgh"/>
    <s v="P2140"/>
    <x v="5"/>
    <x v="2"/>
    <s v="Smart TV"/>
    <n v="2"/>
    <n v="498.64"/>
    <n v="0.4"/>
    <n v="37.119999999999997"/>
    <x v="580"/>
    <x v="158"/>
    <s v="Credit Card"/>
    <x v="0"/>
    <n v="2"/>
    <s v="No"/>
    <s v="Delhi"/>
    <x v="1210"/>
  </r>
  <r>
    <s v="POST01223"/>
    <s v="SHIP289784"/>
    <x v="1208"/>
    <x v="1"/>
    <x v="31"/>
    <s v="christinaholland@berger-martinez.org"/>
    <s v="671.513.7607x249"/>
    <x v="3"/>
    <s v="Sarahtown"/>
    <s v="P3324"/>
    <x v="1"/>
    <x v="5"/>
    <s v="Earbuds"/>
    <n v="2"/>
    <n v="497.94"/>
    <n v="0.4"/>
    <n v="32.94"/>
    <x v="581"/>
    <x v="587"/>
    <s v="Debit Card"/>
    <x v="1"/>
    <n v="3"/>
    <s v="No"/>
    <s v="Mumbai"/>
    <x v="1211"/>
  </r>
  <r>
    <s v="POST01224"/>
    <s v="SHIP549026"/>
    <x v="1209"/>
    <x v="1"/>
    <x v="36"/>
    <s v="njohnson@gmail.com"/>
    <s v="119.149.5051x0439"/>
    <x v="29"/>
    <s v="Robertstad"/>
    <s v="P1502"/>
    <x v="4"/>
    <x v="2"/>
    <s v="Smartphone"/>
    <n v="3"/>
    <n v="436.58"/>
    <n v="0.03"/>
    <n v="15.48"/>
    <x v="582"/>
    <x v="588"/>
    <s v="COD"/>
    <x v="0"/>
    <n v="2"/>
    <s v="Yes"/>
    <s v="Chennai"/>
    <x v="1212"/>
  </r>
  <r>
    <s v="POST01225"/>
    <s v="SHIP963551"/>
    <x v="1210"/>
    <x v="1"/>
    <x v="10"/>
    <s v="craigmackenzie@hotmail.com"/>
    <s v="203-854-6368x2818"/>
    <x v="204"/>
    <s v="South Tammymouth"/>
    <s v="P2503"/>
    <x v="5"/>
    <x v="0"/>
    <s v="DSLR"/>
    <n v="2"/>
    <n v="236.3"/>
    <n v="0.21"/>
    <n v="44.46"/>
    <x v="322"/>
    <x v="151"/>
    <s v="PayPal"/>
    <x v="0"/>
    <n v="5"/>
    <s v="No"/>
    <s v="Kolkata"/>
    <x v="1213"/>
  </r>
  <r>
    <s v="POST01226"/>
    <s v="SHIP263539"/>
    <x v="1211"/>
    <x v="1"/>
    <x v="27"/>
    <s v="leesarah@hotmail.com"/>
    <s v="686-281-1807"/>
    <x v="240"/>
    <s v="Lake Tyrone"/>
    <s v="P9691"/>
    <x v="6"/>
    <x v="2"/>
    <s v="Running Shoes"/>
    <n v="4"/>
    <n v="923.84"/>
    <n v="0.35"/>
    <n v="8.19"/>
    <x v="382"/>
    <x v="589"/>
    <s v="Debit Card"/>
    <x v="0"/>
    <n v="1"/>
    <s v="No"/>
    <s v="Bangalore"/>
    <x v="1214"/>
  </r>
  <r>
    <s v="POST01227"/>
    <s v="SHIP630052"/>
    <x v="1212"/>
    <x v="0"/>
    <x v="51"/>
    <s v="zlawrence@kemp-nguyen.net"/>
    <s v="001-434-417-0532x5441"/>
    <x v="156"/>
    <s v="North Aprilchester"/>
    <s v="P4524"/>
    <x v="6"/>
    <x v="0"/>
    <s v="Smart TV"/>
    <n v="2"/>
    <n v="324.62"/>
    <n v="0.21"/>
    <n v="32.26"/>
    <x v="153"/>
    <x v="420"/>
    <s v="PayPal"/>
    <x v="3"/>
    <n v="5"/>
    <s v="No"/>
    <s v="Kolkata"/>
    <x v="1215"/>
  </r>
  <r>
    <s v="POST01228"/>
    <s v="SHIP979099"/>
    <x v="1213"/>
    <x v="0"/>
    <x v="21"/>
    <s v="robertsmith@yahoo.com"/>
    <n v="3907071977"/>
    <x v="215"/>
    <s v="West Markburgh"/>
    <s v="P7163"/>
    <x v="1"/>
    <x v="2"/>
    <s v="Running Shoes"/>
    <n v="4"/>
    <n v="571.79"/>
    <n v="0.27"/>
    <n v="26.5"/>
    <x v="382"/>
    <x v="590"/>
    <s v="Credit Card"/>
    <x v="2"/>
    <n v="2"/>
    <s v="No"/>
    <s v="Mumbai"/>
    <x v="1216"/>
  </r>
  <r>
    <s v="POST01229"/>
    <s v="SHIP881080"/>
    <x v="1214"/>
    <x v="0"/>
    <x v="16"/>
    <s v="juan79@yahoo.com"/>
    <s v="+1-086-539-4511x369"/>
    <x v="160"/>
    <s v="New Joseph"/>
    <s v="P7878"/>
    <x v="1"/>
    <x v="2"/>
    <s v="DSLR"/>
    <n v="2"/>
    <n v="157.29"/>
    <n v="0.3"/>
    <n v="19.32"/>
    <x v="544"/>
    <x v="5"/>
    <s v="COD"/>
    <x v="2"/>
    <n v="4"/>
    <s v="No"/>
    <s v="Kolkata"/>
    <x v="1217"/>
  </r>
  <r>
    <s v="POST01230"/>
    <s v="SHIP330764"/>
    <x v="1215"/>
    <x v="0"/>
    <x v="46"/>
    <s v="laurenmanning@hotmail.com"/>
    <s v="(668)201-5213x0195"/>
    <x v="55"/>
    <s v="New Erica"/>
    <s v="P8432"/>
    <x v="5"/>
    <x v="3"/>
    <s v="Running Shoes"/>
    <n v="1"/>
    <n v="439.9"/>
    <n v="0.08"/>
    <n v="42.19"/>
    <x v="33"/>
    <x v="591"/>
    <s v="Credit Card"/>
    <x v="2"/>
    <n v="1"/>
    <s v="No"/>
    <s v="Delhi"/>
    <x v="1218"/>
  </r>
  <r>
    <s v="POST01231"/>
    <s v="SHIP581484"/>
    <x v="1216"/>
    <x v="1"/>
    <x v="6"/>
    <s v="jennifer49@reyes.info"/>
    <s v="(425)817-7779x33389"/>
    <x v="167"/>
    <s v="Jessebury"/>
    <s v="P6585"/>
    <x v="6"/>
    <x v="4"/>
    <s v="Backpack"/>
    <n v="2"/>
    <n v="904.77"/>
    <n v="0.21"/>
    <n v="34.53"/>
    <x v="153"/>
    <x v="197"/>
    <s v="PayPal"/>
    <x v="3"/>
    <n v="5"/>
    <s v="No"/>
    <s v="Mumbai"/>
    <x v="1219"/>
  </r>
  <r>
    <s v="POST01232"/>
    <s v="SHIP769383"/>
    <x v="1217"/>
    <x v="1"/>
    <x v="30"/>
    <s v="hcallahan@oliver.org"/>
    <s v="(626)238-9672x520"/>
    <x v="99"/>
    <s v="New Victoria"/>
    <s v="P3578"/>
    <x v="4"/>
    <x v="3"/>
    <s v="Backpack"/>
    <n v="1"/>
    <n v="995.51"/>
    <n v="0.01"/>
    <n v="39.18"/>
    <x v="101"/>
    <x v="592"/>
    <s v="Net Banking"/>
    <x v="0"/>
    <n v="4"/>
    <s v="No"/>
    <s v="Mumbai"/>
    <x v="1220"/>
  </r>
  <r>
    <s v="POST01233"/>
    <s v="SHIP192582"/>
    <x v="1218"/>
    <x v="0"/>
    <x v="22"/>
    <s v="brennanjennifer@hotmail.com"/>
    <s v="261-691-4541"/>
    <x v="230"/>
    <s v="South Cynthiaport"/>
    <s v="P7062"/>
    <x v="3"/>
    <x v="1"/>
    <s v="Earbuds"/>
    <n v="2"/>
    <n v="368.13"/>
    <n v="7.0000000000000007E-2"/>
    <n v="23.66"/>
    <x v="138"/>
    <x v="593"/>
    <s v="Net Banking"/>
    <x v="2"/>
    <n v="5"/>
    <s v="No"/>
    <s v="Bangalore"/>
    <x v="1221"/>
  </r>
  <r>
    <s v="POST01234"/>
    <s v="SHIP719623"/>
    <x v="1219"/>
    <x v="0"/>
    <x v="36"/>
    <s v="schroederbilly@yahoo.com"/>
    <n v="8383858356"/>
    <x v="33"/>
    <s v="Lake Leslie"/>
    <s v="P6105"/>
    <x v="7"/>
    <x v="2"/>
    <s v="Earbuds"/>
    <n v="2"/>
    <n v="162.44999999999999"/>
    <n v="0.26"/>
    <n v="47.41"/>
    <x v="242"/>
    <x v="63"/>
    <s v="COD"/>
    <x v="2"/>
    <n v="3"/>
    <s v="No"/>
    <s v="Mumbai"/>
    <x v="1222"/>
  </r>
  <r>
    <s v="POST01235"/>
    <s v="SHIP766362"/>
    <x v="1220"/>
    <x v="1"/>
    <x v="45"/>
    <s v="ian80@stephenson.com"/>
    <s v="(075)089-1732x406"/>
    <x v="189"/>
    <s v="Port Joan"/>
    <s v="P6314"/>
    <x v="3"/>
    <x v="0"/>
    <s v="Earbuds"/>
    <n v="4"/>
    <n v="321.31"/>
    <n v="0.28999999999999998"/>
    <n v="20.51"/>
    <x v="395"/>
    <x v="594"/>
    <s v="Debit Card"/>
    <x v="0"/>
    <n v="4"/>
    <s v="No"/>
    <s v="Delhi"/>
    <x v="1223"/>
  </r>
  <r>
    <s v="POST01236"/>
    <s v="SHIP888560"/>
    <x v="1221"/>
    <x v="1"/>
    <x v="4"/>
    <s v="enielsen@hotmail.com"/>
    <s v="744.445.0472x95729"/>
    <x v="169"/>
    <s v="Ashleyborough"/>
    <s v="P2391"/>
    <x v="2"/>
    <x v="2"/>
    <s v="Earbuds"/>
    <n v="3"/>
    <n v="333.97"/>
    <n v="7.0000000000000007E-2"/>
    <n v="28.9"/>
    <x v="396"/>
    <x v="595"/>
    <s v="Credit Card"/>
    <x v="2"/>
    <n v="3"/>
    <s v="No"/>
    <s v="Bangalore"/>
    <x v="1224"/>
  </r>
  <r>
    <s v="POST01237"/>
    <s v="SHIP515820"/>
    <x v="1222"/>
    <x v="0"/>
    <x v="39"/>
    <s v="vbaker@yahoo.com"/>
    <s v="466.339.4049x778"/>
    <x v="235"/>
    <s v="North Kellymouth"/>
    <s v="P1861"/>
    <x v="3"/>
    <x v="5"/>
    <s v="DSLR"/>
    <n v="3"/>
    <n v="648.05999999999995"/>
    <n v="0.38"/>
    <n v="47.01"/>
    <x v="386"/>
    <x v="596"/>
    <s v="Net Banking"/>
    <x v="0"/>
    <n v="1"/>
    <s v="No"/>
    <s v="Delhi"/>
    <x v="1225"/>
  </r>
  <r>
    <s v="POST01238"/>
    <s v="SHIP187962"/>
    <x v="1223"/>
    <x v="0"/>
    <x v="42"/>
    <s v="tbrowning@yahoo.com"/>
    <s v="(944)300-9661x3755"/>
    <x v="237"/>
    <s v="East Kimberlyshire"/>
    <s v="P3549"/>
    <x v="5"/>
    <x v="0"/>
    <s v="Running Shoes"/>
    <n v="4"/>
    <n v="501.2"/>
    <n v="0.19"/>
    <n v="8.74"/>
    <x v="243"/>
    <x v="597"/>
    <s v="Net Banking"/>
    <x v="3"/>
    <n v="1"/>
    <s v="No"/>
    <s v="Chennai"/>
    <x v="1226"/>
  </r>
  <r>
    <s v="POST01239"/>
    <s v="SHIP453012"/>
    <x v="1224"/>
    <x v="1"/>
    <x v="42"/>
    <s v="robert39@carter.org"/>
    <s v="(574)234-7218x409"/>
    <x v="171"/>
    <s v="Elizabethport"/>
    <s v="P3579"/>
    <x v="5"/>
    <x v="5"/>
    <s v="Earbuds"/>
    <n v="3"/>
    <n v="770.78"/>
    <n v="0.46"/>
    <n v="9.9"/>
    <x v="141"/>
    <x v="54"/>
    <s v="Debit Card"/>
    <x v="2"/>
    <n v="1"/>
    <s v="No"/>
    <s v="Bangalore"/>
    <x v="1227"/>
  </r>
  <r>
    <s v="POST01240"/>
    <s v="SHIP201958"/>
    <x v="1225"/>
    <x v="1"/>
    <x v="8"/>
    <s v="sherrimyers@hotmail.com"/>
    <s v="088-714-0820"/>
    <x v="23"/>
    <s v="Stoneland"/>
    <s v="P1815"/>
    <x v="2"/>
    <x v="1"/>
    <s v="DSLR"/>
    <n v="1"/>
    <n v="704.29"/>
    <n v="0.19"/>
    <n v="49.74"/>
    <x v="187"/>
    <x v="598"/>
    <s v="Credit Card"/>
    <x v="2"/>
    <n v="1"/>
    <s v="No"/>
    <s v="Mumbai"/>
    <x v="1228"/>
  </r>
  <r>
    <s v="POST01241"/>
    <s v="SHIP147413"/>
    <x v="1226"/>
    <x v="1"/>
    <x v="17"/>
    <s v="mmcclain@donaldson.org"/>
    <s v="(384)827-5560x57295"/>
    <x v="45"/>
    <s v="South Lisamouth"/>
    <s v="P2336"/>
    <x v="4"/>
    <x v="5"/>
    <s v="Smart TV"/>
    <n v="1"/>
    <n v="258.8"/>
    <n v="7.0000000000000007E-2"/>
    <n v="48.71"/>
    <x v="58"/>
    <x v="278"/>
    <s v="PayPal"/>
    <x v="0"/>
    <n v="3"/>
    <s v="No"/>
    <s v="Mumbai"/>
    <x v="1229"/>
  </r>
  <r>
    <s v="POST01242"/>
    <s v="SHIP874051"/>
    <x v="1227"/>
    <x v="0"/>
    <x v="10"/>
    <s v="bmiller@jones.org"/>
    <s v="068-040-4377"/>
    <x v="178"/>
    <s v="Jennifertown"/>
    <s v="P5458"/>
    <x v="0"/>
    <x v="1"/>
    <s v="Earbuds"/>
    <n v="2"/>
    <n v="786.41"/>
    <n v="0.38"/>
    <n v="39.729999999999997"/>
    <x v="163"/>
    <x v="223"/>
    <s v="Net Banking"/>
    <x v="1"/>
    <n v="3"/>
    <s v="Yes"/>
    <s v="Mumbai"/>
    <x v="1230"/>
  </r>
  <r>
    <s v="POST01243"/>
    <s v="SHIP926340"/>
    <x v="994"/>
    <x v="0"/>
    <x v="18"/>
    <s v="rortiz@brown-johnson.biz"/>
    <s v="376-365-5320"/>
    <x v="107"/>
    <s v="Anthonychester"/>
    <s v="P8259"/>
    <x v="4"/>
    <x v="1"/>
    <s v="Running Shoes"/>
    <n v="1"/>
    <n v="848.99"/>
    <n v="0.28000000000000003"/>
    <n v="26.79"/>
    <x v="565"/>
    <x v="599"/>
    <s v="COD"/>
    <x v="3"/>
    <n v="2"/>
    <s v="No"/>
    <s v="Chennai"/>
    <x v="1231"/>
  </r>
  <r>
    <s v="POST01244"/>
    <s v="SHIP437337"/>
    <x v="1228"/>
    <x v="1"/>
    <x v="33"/>
    <s v="cindykelley@brown-wright.net"/>
    <s v="(868)623-8387x3714"/>
    <x v="83"/>
    <s v="Jacobsside"/>
    <s v="P7947"/>
    <x v="2"/>
    <x v="1"/>
    <s v="Backpack"/>
    <n v="3"/>
    <n v="602.41"/>
    <n v="0.19"/>
    <n v="27.77"/>
    <x v="250"/>
    <x v="271"/>
    <s v="COD"/>
    <x v="2"/>
    <n v="2"/>
    <s v="No"/>
    <s v="Delhi"/>
    <x v="1232"/>
  </r>
  <r>
    <s v="POST01245"/>
    <s v="SHIP892893"/>
    <x v="1229"/>
    <x v="0"/>
    <x v="33"/>
    <s v="wmclaughlin@clark.com"/>
    <s v="557-926-0257x6580"/>
    <x v="216"/>
    <s v="South Brittneyport"/>
    <s v="P8957"/>
    <x v="0"/>
    <x v="5"/>
    <s v="Smartphone"/>
    <n v="1"/>
    <n v="928.39"/>
    <n v="0.18"/>
    <n v="16.57"/>
    <x v="583"/>
    <x v="600"/>
    <s v="PayPal"/>
    <x v="0"/>
    <n v="3"/>
    <s v="No"/>
    <s v="Mumbai"/>
    <x v="1233"/>
  </r>
  <r>
    <s v="POST01246"/>
    <s v="SHIP705672"/>
    <x v="1230"/>
    <x v="0"/>
    <x v="37"/>
    <s v="cjohnson@johns.net"/>
    <n v="-2616"/>
    <x v="172"/>
    <s v="Port Scott"/>
    <s v="P8242"/>
    <x v="0"/>
    <x v="1"/>
    <s v="Backpack"/>
    <n v="2"/>
    <n v="785.12"/>
    <n v="0.08"/>
    <n v="24.47"/>
    <x v="584"/>
    <x v="516"/>
    <s v="Debit Card"/>
    <x v="3"/>
    <n v="1"/>
    <s v="No"/>
    <s v="Kolkata"/>
    <x v="1234"/>
  </r>
  <r>
    <s v="POST01247"/>
    <s v="SHIP960446"/>
    <x v="1231"/>
    <x v="1"/>
    <x v="10"/>
    <s v="poolejulie@wright.com"/>
    <s v="001-233-428-1688"/>
    <x v="184"/>
    <s v="Teresaville"/>
    <s v="P7785"/>
    <x v="6"/>
    <x v="1"/>
    <s v="Running Shoes"/>
    <n v="1"/>
    <n v="599.44000000000005"/>
    <n v="0.17"/>
    <n v="24.41"/>
    <x v="551"/>
    <x v="556"/>
    <s v="Debit Card"/>
    <x v="0"/>
    <n v="2"/>
    <s v="No"/>
    <s v="Mumbai"/>
    <x v="1235"/>
  </r>
  <r>
    <s v="POST01248"/>
    <s v="SHIP743073"/>
    <x v="1232"/>
    <x v="0"/>
    <x v="34"/>
    <s v="richardskinner@vasquez.biz"/>
    <s v="482.226.9156"/>
    <x v="52"/>
    <s v="Petersfurt"/>
    <s v="P5475"/>
    <x v="1"/>
    <x v="3"/>
    <s v="Running Shoes"/>
    <n v="3"/>
    <n v="907.1"/>
    <n v="0.01"/>
    <n v="6.62"/>
    <x v="449"/>
    <x v="241"/>
    <s v="Net Banking"/>
    <x v="1"/>
    <n v="4"/>
    <s v="No"/>
    <s v="Bangalore"/>
    <x v="1236"/>
  </r>
  <r>
    <s v="POST01249"/>
    <s v="SHIP193642"/>
    <x v="1233"/>
    <x v="0"/>
    <x v="1"/>
    <s v="qfranco@robinson.com"/>
    <s v="001-470-649-8483x261"/>
    <x v="40"/>
    <s v="East Eric"/>
    <s v="P4531"/>
    <x v="3"/>
    <x v="4"/>
    <s v="Running Shoes"/>
    <n v="4"/>
    <n v="604.35"/>
    <n v="0.25"/>
    <n v="25.39"/>
    <x v="67"/>
    <x v="601"/>
    <s v="Net Banking"/>
    <x v="2"/>
    <n v="3"/>
    <s v="No"/>
    <s v="Bangalore"/>
    <x v="1237"/>
  </r>
  <r>
    <s v="POST01250"/>
    <s v="SHIP421818"/>
    <x v="1234"/>
    <x v="0"/>
    <x v="32"/>
    <s v="christianwagner@bishop.net"/>
    <s v="001-597-443-3011x536"/>
    <x v="115"/>
    <s v="Lake Michael"/>
    <s v="P9394"/>
    <x v="4"/>
    <x v="2"/>
    <s v="Running Shoes"/>
    <n v="2"/>
    <n v="525.98"/>
    <n v="0.45"/>
    <n v="26.59"/>
    <x v="585"/>
    <x v="12"/>
    <s v="Net Banking"/>
    <x v="1"/>
    <n v="4"/>
    <s v="No"/>
    <s v="Kolkata"/>
    <x v="1238"/>
  </r>
  <r>
    <s v="POST01251"/>
    <s v="SHIP478305"/>
    <x v="1235"/>
    <x v="1"/>
    <x v="4"/>
    <s v="jaime68@yahoo.com"/>
    <s v="154-244-5505"/>
    <x v="208"/>
    <s v="East Mark"/>
    <s v="P2864"/>
    <x v="0"/>
    <x v="1"/>
    <s v="Earbuds"/>
    <n v="4"/>
    <n v="362.7"/>
    <n v="0.4"/>
    <n v="34.96"/>
    <x v="206"/>
    <x v="439"/>
    <s v="PayPal"/>
    <x v="2"/>
    <n v="1"/>
    <s v="No"/>
    <s v="Chennai"/>
    <x v="1239"/>
  </r>
  <r>
    <s v="POST01252"/>
    <s v="SHIP563593"/>
    <x v="1236"/>
    <x v="1"/>
    <x v="11"/>
    <s v="alyssa79@hotmail.com"/>
    <s v="488.009.8195"/>
    <x v="125"/>
    <s v="Rachelport"/>
    <s v="P6655"/>
    <x v="7"/>
    <x v="0"/>
    <s v="Smart TV"/>
    <n v="1"/>
    <n v="884.03"/>
    <n v="0.01"/>
    <n v="28.24"/>
    <x v="64"/>
    <x v="36"/>
    <s v="PayPal"/>
    <x v="1"/>
    <n v="3"/>
    <s v="No"/>
    <s v="Bangalore"/>
    <x v="1240"/>
  </r>
  <r>
    <s v="POST01253"/>
    <s v="SHIP957383"/>
    <x v="1237"/>
    <x v="0"/>
    <x v="49"/>
    <s v="hensonjay@baxter.com"/>
    <s v="679-880-5776x59650"/>
    <x v="46"/>
    <s v="Port Cassandraport"/>
    <s v="P8043"/>
    <x v="6"/>
    <x v="0"/>
    <s v="Smartphone"/>
    <n v="2"/>
    <n v="131.5"/>
    <n v="0.44"/>
    <n v="43.78"/>
    <x v="586"/>
    <x v="343"/>
    <s v="Net Banking"/>
    <x v="2"/>
    <n v="2"/>
    <s v="No"/>
    <s v="Chennai"/>
    <x v="1241"/>
  </r>
  <r>
    <s v="POST01254"/>
    <s v="SHIP572284"/>
    <x v="1238"/>
    <x v="0"/>
    <x v="16"/>
    <s v="donaldbond@garcia.org"/>
    <s v="046-170-1187"/>
    <x v="74"/>
    <s v="Stevensshire"/>
    <s v="P2816"/>
    <x v="2"/>
    <x v="3"/>
    <s v="Earbuds"/>
    <n v="2"/>
    <n v="478.77"/>
    <n v="0.23"/>
    <n v="21.54"/>
    <x v="587"/>
    <x v="602"/>
    <s v="Debit Card"/>
    <x v="0"/>
    <n v="2"/>
    <s v="No"/>
    <s v="Chennai"/>
    <x v="1242"/>
  </r>
  <r>
    <s v="POST01255"/>
    <s v="SHIP544797"/>
    <x v="1239"/>
    <x v="0"/>
    <x v="9"/>
    <s v="edwardsdavid@gmail.com"/>
    <s v="001-791-412-0466x45371"/>
    <x v="183"/>
    <s v="Johnchester"/>
    <s v="P5640"/>
    <x v="7"/>
    <x v="5"/>
    <s v="Backpack"/>
    <n v="1"/>
    <n v="542.04"/>
    <n v="0.1"/>
    <n v="23.44"/>
    <x v="534"/>
    <x v="603"/>
    <s v="Credit Card"/>
    <x v="3"/>
    <n v="4"/>
    <s v="Yes"/>
    <s v="Kolkata"/>
    <x v="1243"/>
  </r>
  <r>
    <s v="POST01256"/>
    <s v="SHIP727109"/>
    <x v="1240"/>
    <x v="0"/>
    <x v="19"/>
    <s v="gtorres@hotmail.com"/>
    <s v="279-137-2480"/>
    <x v="187"/>
    <s v="Josephstad"/>
    <s v="P8972"/>
    <x v="2"/>
    <x v="5"/>
    <s v="Smart TV"/>
    <n v="2"/>
    <n v="559.20000000000005"/>
    <n v="0.38"/>
    <n v="30.72"/>
    <x v="273"/>
    <x v="533"/>
    <s v="Net Banking"/>
    <x v="2"/>
    <n v="3"/>
    <s v="No"/>
    <s v="Bangalore"/>
    <x v="1244"/>
  </r>
  <r>
    <s v="POST01257"/>
    <s v="SHIP934960"/>
    <x v="1241"/>
    <x v="1"/>
    <x v="33"/>
    <s v="william05@gmail.com"/>
    <s v="001-573-653-4733"/>
    <x v="120"/>
    <s v="Heathershire"/>
    <s v="P9633"/>
    <x v="7"/>
    <x v="5"/>
    <s v="DSLR"/>
    <n v="1"/>
    <n v="655.37"/>
    <n v="0.16"/>
    <n v="14.12"/>
    <x v="588"/>
    <x v="440"/>
    <s v="Debit Card"/>
    <x v="2"/>
    <n v="1"/>
    <s v="Yes"/>
    <s v="Mumbai"/>
    <x v="1245"/>
  </r>
  <r>
    <s v="POST01258"/>
    <s v="SHIP249092"/>
    <x v="1242"/>
    <x v="0"/>
    <x v="15"/>
    <s v="thorntonjustin@stephens.info"/>
    <s v="001-369-775-0596"/>
    <x v="230"/>
    <s v="Port Brian"/>
    <s v="P6053"/>
    <x v="4"/>
    <x v="1"/>
    <s v="Running Shoes"/>
    <n v="4"/>
    <n v="510.74"/>
    <n v="0.13"/>
    <n v="22.71"/>
    <x v="576"/>
    <x v="500"/>
    <s v="Debit Card"/>
    <x v="0"/>
    <n v="5"/>
    <s v="No"/>
    <s v="Chennai"/>
    <x v="1246"/>
  </r>
  <r>
    <s v="POST01259"/>
    <s v="SHIP765622"/>
    <x v="1243"/>
    <x v="0"/>
    <x v="35"/>
    <s v="pcooley@harrell.com"/>
    <s v="709.063.6112x977"/>
    <x v="33"/>
    <s v="Ericaton"/>
    <s v="P1744"/>
    <x v="4"/>
    <x v="4"/>
    <s v="Backpack"/>
    <n v="4"/>
    <n v="264.25"/>
    <n v="0.08"/>
    <n v="35.880000000000003"/>
    <x v="161"/>
    <x v="324"/>
    <s v="COD"/>
    <x v="1"/>
    <n v="5"/>
    <s v="No"/>
    <s v="Chennai"/>
    <x v="1247"/>
  </r>
  <r>
    <s v="POST01260"/>
    <s v="SHIP359918"/>
    <x v="1244"/>
    <x v="0"/>
    <x v="34"/>
    <s v="tammy22@hotmail.com"/>
    <n v="2784607323"/>
    <x v="157"/>
    <s v="Lake Ryan"/>
    <s v="P4612"/>
    <x v="0"/>
    <x v="4"/>
    <s v="DSLR"/>
    <n v="3"/>
    <n v="858.37"/>
    <n v="0.24"/>
    <n v="23.53"/>
    <x v="286"/>
    <x v="560"/>
    <s v="Credit Card"/>
    <x v="2"/>
    <n v="1"/>
    <s v="No"/>
    <s v="Bangalore"/>
    <x v="1248"/>
  </r>
  <r>
    <s v="POST01261"/>
    <s v="SHIP412151"/>
    <x v="1245"/>
    <x v="0"/>
    <x v="23"/>
    <s v="christymartinez@yahoo.com"/>
    <s v="232-696-4828x7353"/>
    <x v="239"/>
    <s v="West Calvin"/>
    <s v="P7475"/>
    <x v="4"/>
    <x v="5"/>
    <s v="Smartphone"/>
    <n v="3"/>
    <n v="660.95"/>
    <n v="0.05"/>
    <n v="45.8"/>
    <x v="352"/>
    <x v="210"/>
    <s v="Net Banking"/>
    <x v="1"/>
    <n v="2"/>
    <s v="No"/>
    <s v="Bangalore"/>
    <x v="1249"/>
  </r>
  <r>
    <s v="POST01262"/>
    <s v="SHIP184314"/>
    <x v="1246"/>
    <x v="1"/>
    <x v="30"/>
    <s v="jamesnorman@hotmail.com"/>
    <n v="-4387"/>
    <x v="69"/>
    <s v="North Brian"/>
    <s v="P1897"/>
    <x v="6"/>
    <x v="5"/>
    <s v="Backpack"/>
    <n v="1"/>
    <n v="859.61"/>
    <n v="0.39"/>
    <n v="32.69"/>
    <x v="589"/>
    <x v="604"/>
    <s v="Credit Card"/>
    <x v="0"/>
    <n v="5"/>
    <s v="No"/>
    <s v="Kolkata"/>
    <x v="1250"/>
  </r>
  <r>
    <s v="POST01263"/>
    <s v="SHIP263970"/>
    <x v="1247"/>
    <x v="0"/>
    <x v="38"/>
    <s v="darrylharris@fitzgerald.info"/>
    <n v="425418004"/>
    <x v="90"/>
    <s v="Lake Brittanymouth"/>
    <s v="P1125"/>
    <x v="5"/>
    <x v="2"/>
    <s v="Smart TV"/>
    <n v="1"/>
    <n v="283.27999999999997"/>
    <n v="0.24"/>
    <n v="11.92"/>
    <x v="19"/>
    <x v="494"/>
    <s v="Net Banking"/>
    <x v="2"/>
    <n v="1"/>
    <s v="No"/>
    <s v="Delhi"/>
    <x v="1251"/>
  </r>
  <r>
    <s v="POST01264"/>
    <s v="SHIP662921"/>
    <x v="1248"/>
    <x v="1"/>
    <x v="1"/>
    <s v="stephanie00@hotmail.com"/>
    <s v="573-866-8027"/>
    <x v="141"/>
    <s v="New Darrellshire"/>
    <s v="P4349"/>
    <x v="4"/>
    <x v="4"/>
    <s v="Earbuds"/>
    <n v="4"/>
    <n v="640.69000000000005"/>
    <n v="0.22"/>
    <n v="26.93"/>
    <x v="413"/>
    <x v="349"/>
    <s v="Credit Card"/>
    <x v="3"/>
    <n v="4"/>
    <s v="No"/>
    <s v="Delhi"/>
    <x v="1252"/>
  </r>
  <r>
    <s v="POST01265"/>
    <s v="SHIP578550"/>
    <x v="1249"/>
    <x v="1"/>
    <x v="32"/>
    <s v="greggbennett@yahoo.com"/>
    <s v="+1-741-550-6194x09468"/>
    <x v="58"/>
    <s v="East Amandashire"/>
    <s v="P5938"/>
    <x v="1"/>
    <x v="1"/>
    <s v="DSLR"/>
    <n v="2"/>
    <n v="717.03"/>
    <n v="0"/>
    <n v="39.42"/>
    <x v="128"/>
    <x v="605"/>
    <s v="Credit Card"/>
    <x v="2"/>
    <n v="2"/>
    <s v="No"/>
    <s v="Delhi"/>
    <x v="1253"/>
  </r>
  <r>
    <s v="POST01266"/>
    <s v="SHIP564253"/>
    <x v="1250"/>
    <x v="0"/>
    <x v="8"/>
    <s v="brian54@thomas.com"/>
    <s v="(077)519-4787x6758"/>
    <x v="167"/>
    <s v="Silvafurt"/>
    <s v="P4460"/>
    <x v="1"/>
    <x v="1"/>
    <s v="Backpack"/>
    <n v="1"/>
    <n v="389.57"/>
    <n v="0.41"/>
    <n v="33.950000000000003"/>
    <x v="106"/>
    <x v="421"/>
    <s v="Debit Card"/>
    <x v="0"/>
    <n v="1"/>
    <s v="Yes"/>
    <s v="Chennai"/>
    <x v="1254"/>
  </r>
  <r>
    <s v="POST01267"/>
    <s v="SHIP767407"/>
    <x v="1251"/>
    <x v="1"/>
    <x v="26"/>
    <s v="grayaimee@mendez.net"/>
    <s v="+1-912-504-7057x797"/>
    <x v="235"/>
    <s v="Natashaborough"/>
    <s v="P3248"/>
    <x v="3"/>
    <x v="0"/>
    <s v="Earbuds"/>
    <n v="2"/>
    <n v="814.12"/>
    <n v="0.25"/>
    <n v="44.84"/>
    <x v="401"/>
    <x v="298"/>
    <s v="Credit Card"/>
    <x v="1"/>
    <n v="4"/>
    <s v="No"/>
    <s v="Kolkata"/>
    <x v="1255"/>
  </r>
  <r>
    <s v="POST01268"/>
    <s v="SHIP650884"/>
    <x v="1252"/>
    <x v="1"/>
    <x v="45"/>
    <s v="anthonyjones@gmail.com"/>
    <s v="458-202-6676"/>
    <x v="213"/>
    <s v="Elliottmouth"/>
    <s v="P5186"/>
    <x v="0"/>
    <x v="0"/>
    <s v="Earbuds"/>
    <n v="3"/>
    <n v="12.48"/>
    <n v="0.22"/>
    <n v="38.75"/>
    <x v="274"/>
    <x v="144"/>
    <s v="Credit Card"/>
    <x v="2"/>
    <n v="3"/>
    <s v="No"/>
    <s v="Delhi"/>
    <x v="1256"/>
  </r>
  <r>
    <s v="POST01269"/>
    <s v="SHIP270886"/>
    <x v="1253"/>
    <x v="1"/>
    <x v="23"/>
    <s v="iannelson@hotmail.com"/>
    <s v="549.741.9969"/>
    <x v="13"/>
    <s v="West Jane"/>
    <s v="P5742"/>
    <x v="5"/>
    <x v="2"/>
    <s v="Earbuds"/>
    <n v="4"/>
    <n v="598.97"/>
    <n v="0.38"/>
    <n v="7.77"/>
    <x v="257"/>
    <x v="394"/>
    <s v="Net Banking"/>
    <x v="0"/>
    <n v="5"/>
    <s v="No"/>
    <s v="Bangalore"/>
    <x v="754"/>
  </r>
  <r>
    <s v="POST01270"/>
    <s v="SHIP124393"/>
    <x v="1254"/>
    <x v="0"/>
    <x v="25"/>
    <s v="rebecca65@yahoo.com"/>
    <n v="2975663332"/>
    <x v="193"/>
    <s v="New Paulabury"/>
    <s v="P6375"/>
    <x v="7"/>
    <x v="3"/>
    <s v="Smart TV"/>
    <n v="1"/>
    <n v="617.42999999999995"/>
    <n v="0.03"/>
    <n v="10.06"/>
    <x v="590"/>
    <x v="414"/>
    <s v="Debit Card"/>
    <x v="0"/>
    <n v="5"/>
    <s v="No"/>
    <s v="Chennai"/>
    <x v="1257"/>
  </r>
  <r>
    <s v="POST01271"/>
    <s v="SHIP608826"/>
    <x v="1255"/>
    <x v="1"/>
    <x v="4"/>
    <s v="adkinssonia@caldwell-adkins.biz"/>
    <s v="804-946-8916x84336"/>
    <x v="147"/>
    <s v="Gutierrezport"/>
    <s v="P2965"/>
    <x v="3"/>
    <x v="1"/>
    <s v="Running Shoes"/>
    <n v="3"/>
    <n v="538.5"/>
    <n v="0.18"/>
    <n v="34.24"/>
    <x v="438"/>
    <x v="333"/>
    <s v="Credit Card"/>
    <x v="0"/>
    <n v="5"/>
    <s v="No"/>
    <s v="Chennai"/>
    <x v="1258"/>
  </r>
  <r>
    <s v="POST01272"/>
    <s v="SHIP848347"/>
    <x v="1256"/>
    <x v="1"/>
    <x v="4"/>
    <s v="prestonbrittany@dawson.com"/>
    <n v="6577336110"/>
    <x v="181"/>
    <s v="South Theresa"/>
    <s v="P1126"/>
    <x v="7"/>
    <x v="0"/>
    <s v="Backpack"/>
    <n v="1"/>
    <n v="633.75"/>
    <n v="0.28999999999999998"/>
    <n v="15.73"/>
    <x v="91"/>
    <x v="606"/>
    <s v="Debit Card"/>
    <x v="1"/>
    <n v="1"/>
    <s v="No"/>
    <s v="Bangalore"/>
    <x v="1259"/>
  </r>
  <r>
    <s v="POST01273"/>
    <s v="SHIP540284"/>
    <x v="1257"/>
    <x v="0"/>
    <x v="36"/>
    <s v="nbryan@wall.org"/>
    <s v="+1-907-229-4018x2429"/>
    <x v="165"/>
    <s v="South Jenniferstad"/>
    <s v="P9149"/>
    <x v="5"/>
    <x v="5"/>
    <s v="Earbuds"/>
    <n v="3"/>
    <n v="175.55"/>
    <n v="0.23"/>
    <n v="31.45"/>
    <x v="591"/>
    <x v="177"/>
    <s v="Debit Card"/>
    <x v="1"/>
    <n v="3"/>
    <s v="No"/>
    <s v="Kolkata"/>
    <x v="1260"/>
  </r>
  <r>
    <s v="POST01274"/>
    <s v="SHIP300983"/>
    <x v="1258"/>
    <x v="1"/>
    <x v="34"/>
    <s v="cameron15@gmail.com"/>
    <s v="246-387-0655"/>
    <x v="230"/>
    <s v="Matthewsfurt"/>
    <s v="P8055"/>
    <x v="1"/>
    <x v="1"/>
    <s v="Running Shoes"/>
    <n v="4"/>
    <n v="687.93"/>
    <n v="0.09"/>
    <n v="40.65"/>
    <x v="310"/>
    <x v="515"/>
    <s v="PayPal"/>
    <x v="3"/>
    <n v="1"/>
    <s v="No"/>
    <s v="Kolkata"/>
    <x v="1261"/>
  </r>
  <r>
    <s v="POST01275"/>
    <s v="SHIP415842"/>
    <x v="1259"/>
    <x v="0"/>
    <x v="38"/>
    <s v="melissa32@gmail.com"/>
    <s v="001-989-369-2352x733"/>
    <x v="53"/>
    <s v="Stevenhaven"/>
    <s v="P3878"/>
    <x v="6"/>
    <x v="1"/>
    <s v="Earbuds"/>
    <n v="1"/>
    <n v="342.43"/>
    <n v="0.15"/>
    <n v="30.96"/>
    <x v="235"/>
    <x v="253"/>
    <s v="Net Banking"/>
    <x v="3"/>
    <n v="1"/>
    <s v="No"/>
    <s v="Delhi"/>
    <x v="1262"/>
  </r>
  <r>
    <s v="POST01276"/>
    <s v="SHIP125990"/>
    <x v="1260"/>
    <x v="0"/>
    <x v="33"/>
    <s v="joerobles@richardson.info"/>
    <s v="+1-601-581-9480x42575"/>
    <x v="173"/>
    <s v="West Ashley"/>
    <s v="P3116"/>
    <x v="4"/>
    <x v="1"/>
    <s v="DSLR"/>
    <n v="1"/>
    <n v="457.53"/>
    <n v="0.15"/>
    <n v="23.7"/>
    <x v="478"/>
    <x v="505"/>
    <s v="PayPal"/>
    <x v="2"/>
    <n v="3"/>
    <s v="No"/>
    <s v="Bangalore"/>
    <x v="1263"/>
  </r>
  <r>
    <s v="POST01277"/>
    <s v="SHIP855938"/>
    <x v="1261"/>
    <x v="0"/>
    <x v="22"/>
    <s v="nicholas97@yahoo.com"/>
    <s v="001-709-062-1945x63009"/>
    <x v="113"/>
    <s v="South Patrick"/>
    <s v="P7229"/>
    <x v="0"/>
    <x v="4"/>
    <s v="DSLR"/>
    <n v="2"/>
    <n v="339.78"/>
    <n v="0.5"/>
    <n v="34.08"/>
    <x v="487"/>
    <x v="247"/>
    <s v="Debit Card"/>
    <x v="0"/>
    <n v="4"/>
    <s v="No"/>
    <s v="Mumbai"/>
    <x v="1264"/>
  </r>
  <r>
    <s v="POST01278"/>
    <s v="SHIP553999"/>
    <x v="1262"/>
    <x v="0"/>
    <x v="7"/>
    <s v="austin69@yahoo.com"/>
    <s v="671-705-6786x201"/>
    <x v="199"/>
    <s v="East Amberfort"/>
    <s v="P9725"/>
    <x v="5"/>
    <x v="0"/>
    <s v="DSLR"/>
    <n v="2"/>
    <n v="479.2"/>
    <n v="0.16"/>
    <n v="11.46"/>
    <x v="22"/>
    <x v="303"/>
    <s v="Credit Card"/>
    <x v="3"/>
    <n v="2"/>
    <s v="No"/>
    <s v="Kolkata"/>
    <x v="1265"/>
  </r>
  <r>
    <s v="POST01279"/>
    <s v="SHIP998647"/>
    <x v="1263"/>
    <x v="0"/>
    <x v="30"/>
    <s v="pnelson@clark-butler.info"/>
    <s v="+1-016-742-0060x879"/>
    <x v="26"/>
    <s v="Hillshire"/>
    <s v="P4770"/>
    <x v="7"/>
    <x v="2"/>
    <s v="Running Shoes"/>
    <n v="1"/>
    <n v="625.35"/>
    <n v="0.1"/>
    <n v="37.54"/>
    <x v="531"/>
    <x v="340"/>
    <s v="Net Banking"/>
    <x v="1"/>
    <n v="5"/>
    <s v="No"/>
    <s v="Delhi"/>
    <x v="309"/>
  </r>
  <r>
    <s v="POST01280"/>
    <s v="SHIP109112"/>
    <x v="1264"/>
    <x v="1"/>
    <x v="51"/>
    <s v="solisterri@gmail.com"/>
    <s v="212-732-7640x806"/>
    <x v="36"/>
    <s v="Jeanettehaven"/>
    <s v="P9196"/>
    <x v="5"/>
    <x v="0"/>
    <s v="Running Shoes"/>
    <n v="4"/>
    <n v="839.96"/>
    <n v="0.41"/>
    <n v="36.369999999999997"/>
    <x v="257"/>
    <x v="280"/>
    <s v="COD"/>
    <x v="0"/>
    <n v="3"/>
    <s v="No"/>
    <s v="Chennai"/>
    <x v="1266"/>
  </r>
  <r>
    <s v="POST01281"/>
    <s v="SHIP333927"/>
    <x v="1265"/>
    <x v="0"/>
    <x v="19"/>
    <s v="katrinarose@keller.com"/>
    <s v="+1-172-297-6918x2235"/>
    <x v="40"/>
    <s v="Lake Amyview"/>
    <s v="P6802"/>
    <x v="5"/>
    <x v="5"/>
    <s v="Earbuds"/>
    <n v="2"/>
    <n v="488.6"/>
    <n v="0.21"/>
    <n v="28.15"/>
    <x v="249"/>
    <x v="358"/>
    <s v="Net Banking"/>
    <x v="2"/>
    <n v="4"/>
    <s v="No"/>
    <s v="Kolkata"/>
    <x v="1267"/>
  </r>
  <r>
    <s v="POST01282"/>
    <s v="SHIP223181"/>
    <x v="1266"/>
    <x v="1"/>
    <x v="25"/>
    <s v="shanesnyder@welch.com"/>
    <s v="438.868.1971"/>
    <x v="129"/>
    <s v="Jamesstad"/>
    <s v="P2180"/>
    <x v="1"/>
    <x v="5"/>
    <s v="Smart TV"/>
    <n v="1"/>
    <n v="329.99"/>
    <n v="0.22"/>
    <n v="17.55"/>
    <x v="431"/>
    <x v="380"/>
    <s v="PayPal"/>
    <x v="0"/>
    <n v="3"/>
    <s v="No"/>
    <s v="Mumbai"/>
    <x v="1268"/>
  </r>
  <r>
    <s v="POST01283"/>
    <s v="SHIP951484"/>
    <x v="1267"/>
    <x v="1"/>
    <x v="1"/>
    <s v="ronaldpark@gmail.com"/>
    <s v="(562)149-5573"/>
    <x v="100"/>
    <s v="Lake Kathleenhaven"/>
    <s v="P7505"/>
    <x v="0"/>
    <x v="3"/>
    <s v="Backpack"/>
    <n v="1"/>
    <n v="493.06"/>
    <n v="0.27"/>
    <n v="40.89"/>
    <x v="17"/>
    <x v="56"/>
    <s v="Net Banking"/>
    <x v="3"/>
    <n v="2"/>
    <s v="No"/>
    <s v="Chennai"/>
    <x v="1269"/>
  </r>
  <r>
    <s v="POST01284"/>
    <s v="SHIP992843"/>
    <x v="1268"/>
    <x v="0"/>
    <x v="42"/>
    <s v="rvaughan@clark.com"/>
    <s v="001-452-163-8093x100"/>
    <x v="139"/>
    <s v="Robertville"/>
    <s v="P1693"/>
    <x v="6"/>
    <x v="0"/>
    <s v="Smart TV"/>
    <n v="3"/>
    <n v="691.92"/>
    <n v="0.3"/>
    <n v="27.97"/>
    <x v="534"/>
    <x v="514"/>
    <s v="Credit Card"/>
    <x v="3"/>
    <n v="3"/>
    <s v="No"/>
    <s v="Chennai"/>
    <x v="1270"/>
  </r>
  <r>
    <s v="POST01285"/>
    <s v="SHIP162033"/>
    <x v="1269"/>
    <x v="1"/>
    <x v="22"/>
    <s v="cowanlarry@miller.net"/>
    <s v="356-308-4791"/>
    <x v="207"/>
    <s v="Kyleland"/>
    <s v="P8147"/>
    <x v="6"/>
    <x v="0"/>
    <s v="Running Shoes"/>
    <n v="4"/>
    <n v="353.23"/>
    <n v="0.3"/>
    <n v="7.66"/>
    <x v="168"/>
    <x v="189"/>
    <s v="Net Banking"/>
    <x v="0"/>
    <n v="3"/>
    <s v="No"/>
    <s v="Bangalore"/>
    <x v="1271"/>
  </r>
  <r>
    <s v="POST01286"/>
    <s v="SHIP406465"/>
    <x v="1270"/>
    <x v="1"/>
    <x v="6"/>
    <s v="qglenn@hotmail.com"/>
    <s v="+1-824-307-8540x31243"/>
    <x v="241"/>
    <s v="Pennyshire"/>
    <s v="P1307"/>
    <x v="5"/>
    <x v="3"/>
    <s v="Backpack"/>
    <n v="2"/>
    <n v="420.14"/>
    <n v="0.02"/>
    <n v="46.34"/>
    <x v="592"/>
    <x v="607"/>
    <s v="COD"/>
    <x v="1"/>
    <n v="4"/>
    <s v="No"/>
    <s v="Bangalore"/>
    <x v="1272"/>
  </r>
  <r>
    <s v="POST01287"/>
    <s v="SHIP569071"/>
    <x v="1271"/>
    <x v="0"/>
    <x v="47"/>
    <s v="gonzalezkathy@hotmail.com"/>
    <n v="6502949533"/>
    <x v="91"/>
    <s v="West Jillianberg"/>
    <s v="P8532"/>
    <x v="6"/>
    <x v="3"/>
    <s v="DSLR"/>
    <n v="2"/>
    <n v="567.21"/>
    <n v="0.41"/>
    <n v="39.549999999999997"/>
    <x v="92"/>
    <x v="241"/>
    <s v="PayPal"/>
    <x v="0"/>
    <n v="5"/>
    <s v="No"/>
    <s v="Kolkata"/>
    <x v="1273"/>
  </r>
  <r>
    <s v="POST01288"/>
    <s v="SHIP749963"/>
    <x v="1272"/>
    <x v="0"/>
    <x v="24"/>
    <s v="michael05@davenport.info"/>
    <s v="450.114.1615"/>
    <x v="192"/>
    <s v="Erinton"/>
    <s v="P2275"/>
    <x v="3"/>
    <x v="1"/>
    <s v="Smart TV"/>
    <n v="3"/>
    <n v="301.07"/>
    <n v="0.1"/>
    <n v="31.32"/>
    <x v="8"/>
    <x v="202"/>
    <s v="PayPal"/>
    <x v="0"/>
    <n v="5"/>
    <s v="No"/>
    <s v="Mumbai"/>
    <x v="1274"/>
  </r>
  <r>
    <s v="POST01289"/>
    <s v="SHIP964160"/>
    <x v="1273"/>
    <x v="0"/>
    <x v="39"/>
    <s v="campbellaaron@burke.com"/>
    <s v="328-120-3409x1012"/>
    <x v="41"/>
    <s v="Rayview"/>
    <s v="P6129"/>
    <x v="6"/>
    <x v="1"/>
    <s v="Smart TV"/>
    <n v="1"/>
    <n v="216.99"/>
    <n v="0.15"/>
    <n v="24.66"/>
    <x v="195"/>
    <x v="80"/>
    <s v="Debit Card"/>
    <x v="0"/>
    <n v="4"/>
    <s v="No"/>
    <s v="Bangalore"/>
    <x v="1275"/>
  </r>
  <r>
    <s v="POST01290"/>
    <s v="SHIP504957"/>
    <x v="1274"/>
    <x v="1"/>
    <x v="20"/>
    <s v="mary15@gmail.com"/>
    <s v="039-576-7100x81514"/>
    <x v="100"/>
    <s v="South Marilynchester"/>
    <s v="P8033"/>
    <x v="5"/>
    <x v="5"/>
    <s v="Smart TV"/>
    <n v="2"/>
    <n v="148.99"/>
    <n v="0.09"/>
    <n v="48.2"/>
    <x v="299"/>
    <x v="608"/>
    <s v="PayPal"/>
    <x v="0"/>
    <n v="4"/>
    <s v="No"/>
    <s v="Delhi"/>
    <x v="1276"/>
  </r>
  <r>
    <s v="POST01291"/>
    <s v="SHIP621170"/>
    <x v="1275"/>
    <x v="1"/>
    <x v="9"/>
    <s v="khanamber@wood.com"/>
    <s v="001-412-164-1452x952"/>
    <x v="30"/>
    <s v="South Ethanbury"/>
    <s v="P7626"/>
    <x v="3"/>
    <x v="2"/>
    <s v="Running Shoes"/>
    <n v="1"/>
    <n v="359.08"/>
    <n v="0.38"/>
    <n v="39.880000000000003"/>
    <x v="593"/>
    <x v="169"/>
    <s v="COD"/>
    <x v="0"/>
    <n v="1"/>
    <s v="No"/>
    <s v="Chennai"/>
    <x v="1277"/>
  </r>
  <r>
    <s v="POST01292"/>
    <s v="SHIP444858"/>
    <x v="1276"/>
    <x v="1"/>
    <x v="14"/>
    <s v="samuel86@gmail.com"/>
    <n v="6419788778"/>
    <x v="235"/>
    <s v="Lisamouth"/>
    <s v="P7843"/>
    <x v="7"/>
    <x v="5"/>
    <s v="Backpack"/>
    <n v="2"/>
    <n v="57.86"/>
    <n v="0.28999999999999998"/>
    <n v="29.07"/>
    <x v="148"/>
    <x v="284"/>
    <s v="COD"/>
    <x v="1"/>
    <n v="1"/>
    <s v="Yes"/>
    <s v="Delhi"/>
    <x v="1278"/>
  </r>
  <r>
    <s v="POST01293"/>
    <s v="SHIP371120"/>
    <x v="1277"/>
    <x v="1"/>
    <x v="7"/>
    <s v="hmarshall@blanchard.info"/>
    <n v="6159470048"/>
    <x v="125"/>
    <s v="Hoffmanberg"/>
    <s v="P5743"/>
    <x v="0"/>
    <x v="4"/>
    <s v="DSLR"/>
    <n v="2"/>
    <n v="587.65"/>
    <n v="0.38"/>
    <n v="34.39"/>
    <x v="594"/>
    <x v="143"/>
    <s v="PayPal"/>
    <x v="2"/>
    <n v="2"/>
    <s v="No"/>
    <s v="Chennai"/>
    <x v="1279"/>
  </r>
  <r>
    <s v="POST01294"/>
    <s v="SHIP624805"/>
    <x v="1278"/>
    <x v="0"/>
    <x v="16"/>
    <s v="kelseybaldwin@snow-burns.net"/>
    <n v="-4474"/>
    <x v="25"/>
    <s v="North Joe"/>
    <s v="P2887"/>
    <x v="2"/>
    <x v="0"/>
    <s v="Running Shoes"/>
    <n v="1"/>
    <n v="184.15"/>
    <n v="0.33"/>
    <n v="17.63"/>
    <x v="73"/>
    <x v="609"/>
    <s v="Net Banking"/>
    <x v="2"/>
    <n v="1"/>
    <s v="No"/>
    <s v="Delhi"/>
    <x v="1280"/>
  </r>
  <r>
    <s v="POST01295"/>
    <s v="SHIP896810"/>
    <x v="1279"/>
    <x v="1"/>
    <x v="18"/>
    <s v="patricia98@gmail.com"/>
    <s v="296.225.7524"/>
    <x v="3"/>
    <s v="New Seanfort"/>
    <s v="P7636"/>
    <x v="1"/>
    <x v="2"/>
    <s v="DSLR"/>
    <n v="1"/>
    <n v="383.62"/>
    <n v="0.05"/>
    <n v="13.81"/>
    <x v="285"/>
    <x v="573"/>
    <s v="COD"/>
    <x v="3"/>
    <n v="1"/>
    <s v="No"/>
    <s v="Chennai"/>
    <x v="1281"/>
  </r>
  <r>
    <s v="POST01296"/>
    <s v="SHIP934296"/>
    <x v="1280"/>
    <x v="1"/>
    <x v="40"/>
    <s v="darrenwatts@gmail.com"/>
    <s v="613-856-4253x9685"/>
    <x v="155"/>
    <s v="Richardstad"/>
    <s v="P1341"/>
    <x v="6"/>
    <x v="1"/>
    <s v="Smartphone"/>
    <n v="2"/>
    <n v="276.52999999999997"/>
    <n v="0.15"/>
    <n v="17.3"/>
    <x v="292"/>
    <x v="151"/>
    <s v="PayPal"/>
    <x v="1"/>
    <n v="3"/>
    <s v="No"/>
    <s v="Bangalore"/>
    <x v="1282"/>
  </r>
  <r>
    <s v="POST01297"/>
    <s v="SHIP227673"/>
    <x v="1281"/>
    <x v="0"/>
    <x v="19"/>
    <s v="brian14@hotmail.com"/>
    <s v="+1-234-158-3466x7940"/>
    <x v="197"/>
    <s v="Spencerburgh"/>
    <s v="P6321"/>
    <x v="4"/>
    <x v="3"/>
    <s v="Smartphone"/>
    <n v="3"/>
    <n v="634.09"/>
    <n v="0.25"/>
    <n v="18.190000000000001"/>
    <x v="412"/>
    <x v="537"/>
    <s v="PayPal"/>
    <x v="0"/>
    <n v="3"/>
    <s v="No"/>
    <s v="Delhi"/>
    <x v="194"/>
  </r>
  <r>
    <s v="POST01298"/>
    <s v="SHIP493490"/>
    <x v="1282"/>
    <x v="1"/>
    <x v="6"/>
    <s v="kevin62@yahoo.com"/>
    <s v="(441)146-1512x030"/>
    <x v="35"/>
    <s v="Port Leahborough"/>
    <s v="P3815"/>
    <x v="3"/>
    <x v="3"/>
    <s v="DSLR"/>
    <n v="3"/>
    <n v="851.84"/>
    <n v="0.15"/>
    <n v="38.29"/>
    <x v="315"/>
    <x v="83"/>
    <s v="Net Banking"/>
    <x v="1"/>
    <n v="4"/>
    <s v="No"/>
    <s v="Kolkata"/>
    <x v="1283"/>
  </r>
  <r>
    <s v="POST01299"/>
    <s v="SHIP864297"/>
    <x v="1283"/>
    <x v="0"/>
    <x v="12"/>
    <s v="hlawrence@robertson-flores.org"/>
    <s v="+1-410-455-1591x1682"/>
    <x v="108"/>
    <s v="Sotochester"/>
    <s v="P8538"/>
    <x v="2"/>
    <x v="5"/>
    <s v="Smartphone"/>
    <n v="3"/>
    <n v="636.97"/>
    <n v="0.1"/>
    <n v="11.3"/>
    <x v="73"/>
    <x v="412"/>
    <s v="PayPal"/>
    <x v="2"/>
    <n v="5"/>
    <s v="No"/>
    <s v="Kolkata"/>
    <x v="1284"/>
  </r>
  <r>
    <s v="POST01300"/>
    <s v="SHIP812971"/>
    <x v="1284"/>
    <x v="1"/>
    <x v="29"/>
    <s v="zgraham@gmail.com"/>
    <s v="(098)632-5627"/>
    <x v="8"/>
    <s v="Mckinneyland"/>
    <s v="P6928"/>
    <x v="0"/>
    <x v="0"/>
    <s v="Backpack"/>
    <n v="3"/>
    <n v="547.08000000000004"/>
    <n v="0.43"/>
    <n v="39.99"/>
    <x v="218"/>
    <x v="544"/>
    <s v="Credit Card"/>
    <x v="0"/>
    <n v="2"/>
    <s v="No"/>
    <s v="Mumbai"/>
    <x v="1285"/>
  </r>
  <r>
    <s v="POST01301"/>
    <s v="SHIP530836"/>
    <x v="1285"/>
    <x v="0"/>
    <x v="5"/>
    <s v="xking@yahoo.com"/>
    <s v="001-340-371-2753x23272"/>
    <x v="239"/>
    <s v="West Andreaborough"/>
    <s v="P2443"/>
    <x v="2"/>
    <x v="0"/>
    <s v="Backpack"/>
    <n v="3"/>
    <n v="672.39"/>
    <n v="0.37"/>
    <n v="28.55"/>
    <x v="21"/>
    <x v="432"/>
    <s v="Debit Card"/>
    <x v="1"/>
    <n v="1"/>
    <s v="No"/>
    <s v="Mumbai"/>
    <x v="1286"/>
  </r>
  <r>
    <s v="POST01302"/>
    <s v="SHIP844812"/>
    <x v="1286"/>
    <x v="1"/>
    <x v="21"/>
    <s v="sheppardjoseph@hoover-herrera.com"/>
    <s v="605-893-2513"/>
    <x v="110"/>
    <s v="Tracyhaven"/>
    <s v="P8155"/>
    <x v="7"/>
    <x v="3"/>
    <s v="Running Shoes"/>
    <n v="1"/>
    <n v="39.69"/>
    <n v="0.17"/>
    <n v="22.31"/>
    <x v="293"/>
    <x v="140"/>
    <s v="COD"/>
    <x v="3"/>
    <n v="3"/>
    <s v="No"/>
    <s v="Mumbai"/>
    <x v="1287"/>
  </r>
  <r>
    <s v="POST01303"/>
    <s v="SHIP197423"/>
    <x v="1287"/>
    <x v="0"/>
    <x v="21"/>
    <s v="nicolewalton@gmail.com"/>
    <s v="809-071-1445"/>
    <x v="127"/>
    <s v="South Terrymouth"/>
    <s v="P2734"/>
    <x v="0"/>
    <x v="5"/>
    <s v="DSLR"/>
    <n v="2"/>
    <n v="131.62"/>
    <n v="0.38"/>
    <n v="18.52"/>
    <x v="10"/>
    <x v="151"/>
    <s v="Net Banking"/>
    <x v="2"/>
    <n v="5"/>
    <s v="No"/>
    <s v="Delhi"/>
    <x v="1288"/>
  </r>
  <r>
    <s v="POST01304"/>
    <s v="SHIP230391"/>
    <x v="1288"/>
    <x v="1"/>
    <x v="18"/>
    <s v="chapmanfelicia@gmail.com"/>
    <s v="+1-456-244-5082x4976"/>
    <x v="150"/>
    <s v="North Donnabury"/>
    <s v="P4986"/>
    <x v="5"/>
    <x v="4"/>
    <s v="Running Shoes"/>
    <n v="3"/>
    <n v="103.98"/>
    <n v="0.31"/>
    <n v="28.09"/>
    <x v="182"/>
    <x v="610"/>
    <s v="Net Banking"/>
    <x v="0"/>
    <n v="1"/>
    <s v="Yes"/>
    <s v="Chennai"/>
    <x v="1289"/>
  </r>
  <r>
    <s v="POST01305"/>
    <s v="SHIP353260"/>
    <x v="1289"/>
    <x v="1"/>
    <x v="14"/>
    <s v="scott67@murray-barnett.com"/>
    <s v="343.481.6124x5828"/>
    <x v="168"/>
    <s v="Rhondashire"/>
    <s v="P8138"/>
    <x v="5"/>
    <x v="5"/>
    <s v="Backpack"/>
    <n v="4"/>
    <n v="107.22"/>
    <n v="0"/>
    <n v="19.29"/>
    <x v="595"/>
    <x v="495"/>
    <s v="Debit Card"/>
    <x v="0"/>
    <n v="5"/>
    <s v="Yes"/>
    <s v="Mumbai"/>
    <x v="1290"/>
  </r>
  <r>
    <s v="POST01306"/>
    <s v="SHIP104731"/>
    <x v="1290"/>
    <x v="0"/>
    <x v="50"/>
    <s v="tiffanyriley@hotmail.com"/>
    <s v="+1-721-228-5703x993"/>
    <x v="17"/>
    <s v="Tracyfurt"/>
    <s v="P7560"/>
    <x v="1"/>
    <x v="1"/>
    <s v="Backpack"/>
    <n v="2"/>
    <n v="267.88"/>
    <n v="0.19"/>
    <n v="24.33"/>
    <x v="413"/>
    <x v="478"/>
    <s v="Credit Card"/>
    <x v="0"/>
    <n v="3"/>
    <s v="No"/>
    <s v="Bangalore"/>
    <x v="1291"/>
  </r>
  <r>
    <s v="POST01307"/>
    <s v="SHIP874344"/>
    <x v="1291"/>
    <x v="0"/>
    <x v="23"/>
    <s v="mhill@yahoo.com"/>
    <s v="(665)813-1446x354"/>
    <x v="163"/>
    <s v="South Shelby"/>
    <s v="P9584"/>
    <x v="1"/>
    <x v="1"/>
    <s v="Backpack"/>
    <n v="4"/>
    <n v="536.73"/>
    <n v="0.15"/>
    <n v="38.26"/>
    <x v="261"/>
    <x v="275"/>
    <s v="Debit Card"/>
    <x v="0"/>
    <n v="4"/>
    <s v="Yes"/>
    <s v="Kolkata"/>
    <x v="1292"/>
  </r>
  <r>
    <s v="POST01308"/>
    <s v="SHIP921642"/>
    <x v="1292"/>
    <x v="0"/>
    <x v="9"/>
    <s v="mcclureoscar@avila-martinez.com"/>
    <s v="796.836.6492x65362"/>
    <x v="241"/>
    <s v="Lake Becky"/>
    <s v="P2288"/>
    <x v="0"/>
    <x v="1"/>
    <s v="Smart TV"/>
    <n v="1"/>
    <n v="123.53"/>
    <n v="0.11"/>
    <n v="33.17"/>
    <x v="159"/>
    <x v="454"/>
    <s v="PayPal"/>
    <x v="0"/>
    <n v="1"/>
    <s v="No"/>
    <s v="Kolkata"/>
    <x v="1293"/>
  </r>
  <r>
    <s v="POST01309"/>
    <s v="SHIP466095"/>
    <x v="1293"/>
    <x v="1"/>
    <x v="30"/>
    <s v="michaeldennis@hotmail.com"/>
    <s v="(688)248-8294"/>
    <x v="118"/>
    <s v="Port Molly"/>
    <s v="P7484"/>
    <x v="2"/>
    <x v="4"/>
    <s v="Smartphone"/>
    <n v="2"/>
    <n v="935.77"/>
    <n v="0.13"/>
    <n v="38.659999999999997"/>
    <x v="587"/>
    <x v="116"/>
    <s v="Net Banking"/>
    <x v="0"/>
    <n v="1"/>
    <s v="No"/>
    <s v="Bangalore"/>
    <x v="1294"/>
  </r>
  <r>
    <s v="POST01310"/>
    <s v="SHIP514139"/>
    <x v="1294"/>
    <x v="0"/>
    <x v="33"/>
    <s v="ramoskatherine@hodge-mayer.com"/>
    <s v="(623)868-8803"/>
    <x v="69"/>
    <s v="North Jadeville"/>
    <s v="P6083"/>
    <x v="1"/>
    <x v="2"/>
    <s v="Running Shoes"/>
    <n v="1"/>
    <n v="855.71"/>
    <n v="0.47"/>
    <n v="37.08"/>
    <x v="200"/>
    <x v="128"/>
    <s v="PayPal"/>
    <x v="1"/>
    <n v="2"/>
    <s v="No"/>
    <s v="Kolkata"/>
    <x v="1295"/>
  </r>
  <r>
    <s v="POST01311"/>
    <s v="SHIP127237"/>
    <x v="1295"/>
    <x v="0"/>
    <x v="39"/>
    <s v="patricia38@franklin.info"/>
    <s v="776-794-5353x95250"/>
    <x v="98"/>
    <s v="West Joseph"/>
    <s v="P6562"/>
    <x v="7"/>
    <x v="5"/>
    <s v="Running Shoes"/>
    <n v="4"/>
    <n v="971.93"/>
    <n v="0.24"/>
    <n v="41.68"/>
    <x v="464"/>
    <x v="85"/>
    <s v="Net Banking"/>
    <x v="3"/>
    <n v="1"/>
    <s v="No"/>
    <s v="Delhi"/>
    <x v="1296"/>
  </r>
  <r>
    <s v="POST01312"/>
    <s v="SHIP671660"/>
    <x v="1296"/>
    <x v="1"/>
    <x v="22"/>
    <s v="wmartin@harris.com"/>
    <s v="562.961.0175"/>
    <x v="55"/>
    <s v="New Hannah"/>
    <s v="P4630"/>
    <x v="6"/>
    <x v="5"/>
    <s v="Backpack"/>
    <n v="2"/>
    <n v="52.08"/>
    <n v="0.42"/>
    <n v="14.08"/>
    <x v="477"/>
    <x v="56"/>
    <s v="Net Banking"/>
    <x v="1"/>
    <n v="3"/>
    <s v="No"/>
    <s v="Bangalore"/>
    <x v="1297"/>
  </r>
  <r>
    <s v="POST01313"/>
    <s v="SHIP257323"/>
    <x v="1297"/>
    <x v="0"/>
    <x v="43"/>
    <s v="gclarke@gmail.com"/>
    <s v="035.632.4209x60209"/>
    <x v="189"/>
    <s v="Guzmanfort"/>
    <s v="P6456"/>
    <x v="2"/>
    <x v="4"/>
    <s v="Smart TV"/>
    <n v="2"/>
    <n v="852.89"/>
    <n v="0.11"/>
    <n v="49.78"/>
    <x v="180"/>
    <x v="611"/>
    <s v="PayPal"/>
    <x v="1"/>
    <n v="5"/>
    <s v="No"/>
    <s v="Delhi"/>
    <x v="1298"/>
  </r>
  <r>
    <s v="POST01314"/>
    <s v="SHIP715593"/>
    <x v="683"/>
    <x v="0"/>
    <x v="44"/>
    <s v="alyssa39@morales.org"/>
    <s v="(351)230-2074x6066"/>
    <x v="0"/>
    <s v="Stephensland"/>
    <s v="P3754"/>
    <x v="1"/>
    <x v="1"/>
    <s v="Running Shoes"/>
    <n v="1"/>
    <n v="805.7"/>
    <n v="0.09"/>
    <n v="26.41"/>
    <x v="33"/>
    <x v="612"/>
    <s v="Debit Card"/>
    <x v="0"/>
    <n v="5"/>
    <s v="No"/>
    <s v="Kolkata"/>
    <x v="1299"/>
  </r>
  <r>
    <s v="POST01315"/>
    <s v="SHIP828375"/>
    <x v="1298"/>
    <x v="0"/>
    <x v="24"/>
    <s v="rlowe@smith.com"/>
    <s v="(009)697-2337"/>
    <x v="103"/>
    <s v="East Brianfurt"/>
    <s v="P2251"/>
    <x v="2"/>
    <x v="3"/>
    <s v="Earbuds"/>
    <n v="2"/>
    <n v="903.08"/>
    <n v="0.44"/>
    <n v="37.32"/>
    <x v="30"/>
    <x v="613"/>
    <s v="COD"/>
    <x v="0"/>
    <n v="4"/>
    <s v="No"/>
    <s v="Bangalore"/>
    <x v="1300"/>
  </r>
  <r>
    <s v="POST01316"/>
    <s v="SHIP894822"/>
    <x v="1299"/>
    <x v="1"/>
    <x v="47"/>
    <s v="kingmichelle@greene-powell.com"/>
    <s v="105-010-0369x8696"/>
    <x v="123"/>
    <s v="Lake Nathanburgh"/>
    <s v="P9363"/>
    <x v="4"/>
    <x v="1"/>
    <s v="Running Shoes"/>
    <n v="4"/>
    <n v="532.66"/>
    <n v="0.25"/>
    <n v="35.5"/>
    <x v="216"/>
    <x v="80"/>
    <s v="COD"/>
    <x v="1"/>
    <n v="4"/>
    <s v="Yes"/>
    <s v="Bangalore"/>
    <x v="1301"/>
  </r>
  <r>
    <s v="POST01317"/>
    <s v="SHIP930577"/>
    <x v="1300"/>
    <x v="1"/>
    <x v="21"/>
    <s v="autumnjohnson@martinez.com"/>
    <s v="+1-118-712-7124x7724"/>
    <x v="40"/>
    <s v="Port Garyton"/>
    <s v="P2868"/>
    <x v="6"/>
    <x v="2"/>
    <s v="Smart TV"/>
    <n v="1"/>
    <n v="790.01"/>
    <n v="0.45"/>
    <n v="30.48"/>
    <x v="596"/>
    <x v="22"/>
    <s v="Debit Card"/>
    <x v="2"/>
    <n v="3"/>
    <s v="No"/>
    <s v="Bangalore"/>
    <x v="1302"/>
  </r>
  <r>
    <s v="POST01318"/>
    <s v="SHIP526773"/>
    <x v="1301"/>
    <x v="1"/>
    <x v="28"/>
    <s v="lanekimberly@tran.info"/>
    <s v="552.466.7027"/>
    <x v="63"/>
    <s v="Craigmouth"/>
    <s v="P9693"/>
    <x v="2"/>
    <x v="4"/>
    <s v="Backpack"/>
    <n v="4"/>
    <n v="60.77"/>
    <n v="0.03"/>
    <n v="49.81"/>
    <x v="38"/>
    <x v="248"/>
    <s v="Credit Card"/>
    <x v="0"/>
    <n v="5"/>
    <s v="No"/>
    <s v="Kolkata"/>
    <x v="1303"/>
  </r>
  <r>
    <s v="POST01319"/>
    <s v="SHIP634450"/>
    <x v="1302"/>
    <x v="0"/>
    <x v="23"/>
    <s v="kristenwillis@long.com"/>
    <s v="001-676-061-2261x82082"/>
    <x v="199"/>
    <s v="Port Ashley"/>
    <s v="P9355"/>
    <x v="2"/>
    <x v="3"/>
    <s v="Smart TV"/>
    <n v="2"/>
    <n v="85.12"/>
    <n v="0.46"/>
    <n v="14.78"/>
    <x v="244"/>
    <x v="614"/>
    <s v="Debit Card"/>
    <x v="0"/>
    <n v="4"/>
    <s v="No"/>
    <s v="Kolkata"/>
    <x v="1304"/>
  </r>
  <r>
    <s v="POST01320"/>
    <s v="SHIP309319"/>
    <x v="1303"/>
    <x v="1"/>
    <x v="27"/>
    <s v="donald61@cook.com"/>
    <n v="1680290749"/>
    <x v="187"/>
    <s v="Lawsonberg"/>
    <s v="P4176"/>
    <x v="3"/>
    <x v="5"/>
    <s v="Smartphone"/>
    <n v="4"/>
    <n v="127.35"/>
    <n v="0.21"/>
    <n v="23.98"/>
    <x v="169"/>
    <x v="432"/>
    <s v="Debit Card"/>
    <x v="2"/>
    <n v="4"/>
    <s v="Yes"/>
    <s v="Kolkata"/>
    <x v="1305"/>
  </r>
  <r>
    <s v="POST01321"/>
    <s v="SHIP629944"/>
    <x v="1304"/>
    <x v="1"/>
    <x v="26"/>
    <s v="anthonysmith@moon-ward.com"/>
    <n v="541099314"/>
    <x v="51"/>
    <s v="East Andrewberg"/>
    <s v="P6724"/>
    <x v="0"/>
    <x v="2"/>
    <s v="Running Shoes"/>
    <n v="2"/>
    <n v="915.64"/>
    <n v="0.08"/>
    <n v="10.75"/>
    <x v="190"/>
    <x v="615"/>
    <s v="Debit Card"/>
    <x v="1"/>
    <n v="2"/>
    <s v="No"/>
    <s v="Mumbai"/>
    <x v="1306"/>
  </r>
  <r>
    <s v="POST01322"/>
    <s v="SHIP339216"/>
    <x v="1305"/>
    <x v="1"/>
    <x v="34"/>
    <s v="qcarter@kelly-sullivan.org"/>
    <s v="243.278.9308x1943"/>
    <x v="190"/>
    <s v="Sandraside"/>
    <s v="P6752"/>
    <x v="5"/>
    <x v="2"/>
    <s v="Smartphone"/>
    <n v="4"/>
    <n v="70.56"/>
    <n v="0.34"/>
    <n v="13.18"/>
    <x v="290"/>
    <x v="343"/>
    <s v="COD"/>
    <x v="2"/>
    <n v="2"/>
    <s v="No"/>
    <s v="Mumbai"/>
    <x v="1307"/>
  </r>
  <r>
    <s v="POST01323"/>
    <s v="SHIP458759"/>
    <x v="1306"/>
    <x v="0"/>
    <x v="24"/>
    <s v="james52@gmail.com"/>
    <s v="720.742.7953x0973"/>
    <x v="34"/>
    <s v="Lake Stephen"/>
    <s v="P3419"/>
    <x v="1"/>
    <x v="4"/>
    <s v="Running Shoes"/>
    <n v="4"/>
    <n v="109.15"/>
    <n v="0.4"/>
    <n v="37.08"/>
    <x v="337"/>
    <x v="442"/>
    <s v="Net Banking"/>
    <x v="0"/>
    <n v="3"/>
    <s v="No"/>
    <s v="Chennai"/>
    <x v="1308"/>
  </r>
  <r>
    <s v="POST01324"/>
    <s v="SHIP746124"/>
    <x v="1307"/>
    <x v="1"/>
    <x v="7"/>
    <s v="rhonda94@johnson.biz"/>
    <s v="584.416.7087"/>
    <x v="184"/>
    <s v="Lake Ryanberg"/>
    <s v="P4871"/>
    <x v="4"/>
    <x v="3"/>
    <s v="Smartphone"/>
    <n v="3"/>
    <n v="931.11"/>
    <n v="0.02"/>
    <n v="5.22"/>
    <x v="372"/>
    <x v="616"/>
    <s v="Credit Card"/>
    <x v="3"/>
    <n v="3"/>
    <s v="No"/>
    <s v="Bangalore"/>
    <x v="1309"/>
  </r>
  <r>
    <s v="POST01325"/>
    <s v="SHIP693060"/>
    <x v="1308"/>
    <x v="1"/>
    <x v="31"/>
    <s v="xthomas@gmail.com"/>
    <s v="001-755-072-1804"/>
    <x v="19"/>
    <s v="Michaelbury"/>
    <s v="P2684"/>
    <x v="1"/>
    <x v="1"/>
    <s v="Running Shoes"/>
    <n v="2"/>
    <n v="116.32"/>
    <n v="0.49"/>
    <n v="45.04"/>
    <x v="119"/>
    <x v="100"/>
    <s v="Credit Card"/>
    <x v="2"/>
    <n v="3"/>
    <s v="No"/>
    <s v="Kolkata"/>
    <x v="1310"/>
  </r>
  <r>
    <s v="POST01326"/>
    <s v="SHIP276199"/>
    <x v="1309"/>
    <x v="1"/>
    <x v="7"/>
    <s v="wflowers@gmail.com"/>
    <s v="035.577.9703x37346"/>
    <x v="212"/>
    <s v="Louischester"/>
    <s v="P3399"/>
    <x v="1"/>
    <x v="1"/>
    <s v="Earbuds"/>
    <n v="3"/>
    <n v="871.06"/>
    <n v="0.35"/>
    <n v="33.49"/>
    <x v="416"/>
    <x v="344"/>
    <s v="Credit Card"/>
    <x v="2"/>
    <n v="3"/>
    <s v="No"/>
    <s v="Bangalore"/>
    <x v="1311"/>
  </r>
  <r>
    <s v="POST01327"/>
    <s v="SHIP630198"/>
    <x v="1310"/>
    <x v="1"/>
    <x v="12"/>
    <s v="carlos11@hill-anderson.com"/>
    <n v="5754983058"/>
    <x v="21"/>
    <s v="Lake Darlenefort"/>
    <s v="P5193"/>
    <x v="0"/>
    <x v="0"/>
    <s v="Backpack"/>
    <n v="3"/>
    <n v="791.38"/>
    <n v="0.16"/>
    <n v="24.84"/>
    <x v="64"/>
    <x v="287"/>
    <s v="PayPal"/>
    <x v="0"/>
    <n v="5"/>
    <s v="No"/>
    <s v="Delhi"/>
    <x v="1312"/>
  </r>
  <r>
    <s v="POST01328"/>
    <s v="SHIP247956"/>
    <x v="1311"/>
    <x v="0"/>
    <x v="43"/>
    <s v="sanderslori@hotmail.com"/>
    <s v="998.744.1523x538"/>
    <x v="176"/>
    <s v="South Wesleytown"/>
    <s v="P4232"/>
    <x v="2"/>
    <x v="3"/>
    <s v="Earbuds"/>
    <n v="1"/>
    <n v="49.88"/>
    <n v="0.08"/>
    <n v="19.91"/>
    <x v="597"/>
    <x v="617"/>
    <s v="Debit Card"/>
    <x v="2"/>
    <n v="1"/>
    <s v="No"/>
    <s v="Delhi"/>
    <x v="1313"/>
  </r>
  <r>
    <s v="POST01329"/>
    <s v="SHIP819965"/>
    <x v="1312"/>
    <x v="1"/>
    <x v="35"/>
    <s v="russellsmith@ortiz.org"/>
    <s v="495-295-6068"/>
    <x v="99"/>
    <s v="East Carrie"/>
    <s v="P3842"/>
    <x v="6"/>
    <x v="1"/>
    <s v="DSLR"/>
    <n v="1"/>
    <n v="31.63"/>
    <n v="0.2"/>
    <n v="10.68"/>
    <x v="107"/>
    <x v="618"/>
    <s v="Net Banking"/>
    <x v="0"/>
    <n v="3"/>
    <s v="No"/>
    <s v="Kolkata"/>
    <x v="1314"/>
  </r>
  <r>
    <s v="POST01330"/>
    <s v="SHIP168248"/>
    <x v="1313"/>
    <x v="1"/>
    <x v="4"/>
    <s v="barajasmichael@colon.com"/>
    <s v="001-629-785-8836x5658"/>
    <x v="71"/>
    <s v="Brandiville"/>
    <s v="P3504"/>
    <x v="6"/>
    <x v="2"/>
    <s v="Smart TV"/>
    <n v="4"/>
    <n v="539.04"/>
    <n v="0.11"/>
    <n v="46.47"/>
    <x v="90"/>
    <x v="62"/>
    <s v="Net Banking"/>
    <x v="3"/>
    <n v="2"/>
    <s v="No"/>
    <s v="Mumbai"/>
    <x v="1315"/>
  </r>
  <r>
    <s v="POST01331"/>
    <s v="SHIP437971"/>
    <x v="1314"/>
    <x v="1"/>
    <x v="23"/>
    <s v="nicholas96@james.com"/>
    <s v="(593)615-7809"/>
    <x v="225"/>
    <s v="Lawrencebury"/>
    <s v="P2234"/>
    <x v="5"/>
    <x v="4"/>
    <s v="Running Shoes"/>
    <n v="2"/>
    <n v="997.2"/>
    <n v="0.25"/>
    <n v="37.049999999999997"/>
    <x v="492"/>
    <x v="411"/>
    <s v="PayPal"/>
    <x v="3"/>
    <n v="1"/>
    <s v="No"/>
    <s v="Chennai"/>
    <x v="1316"/>
  </r>
  <r>
    <s v="POST01332"/>
    <s v="SHIP877864"/>
    <x v="1315"/>
    <x v="0"/>
    <x v="34"/>
    <s v="felicia41@perez.com"/>
    <s v="(649)535-3296x5613"/>
    <x v="199"/>
    <s v="Baileyfurt"/>
    <s v="P3902"/>
    <x v="5"/>
    <x v="1"/>
    <s v="Smart TV"/>
    <n v="1"/>
    <n v="880.04"/>
    <n v="0.39"/>
    <n v="20.14"/>
    <x v="570"/>
    <x v="510"/>
    <s v="COD"/>
    <x v="1"/>
    <n v="1"/>
    <s v="No"/>
    <s v="Mumbai"/>
    <x v="1317"/>
  </r>
  <r>
    <s v="POST01333"/>
    <s v="SHIP743547"/>
    <x v="1316"/>
    <x v="0"/>
    <x v="20"/>
    <s v="brian01@hotmail.com"/>
    <s v="070-018-3423"/>
    <x v="92"/>
    <s v="South Steven"/>
    <s v="P9095"/>
    <x v="5"/>
    <x v="4"/>
    <s v="Running Shoes"/>
    <n v="3"/>
    <n v="316.93"/>
    <n v="0.33"/>
    <n v="8.19"/>
    <x v="218"/>
    <x v="10"/>
    <s v="PayPal"/>
    <x v="0"/>
    <n v="5"/>
    <s v="No"/>
    <s v="Bangalore"/>
    <x v="1318"/>
  </r>
  <r>
    <s v="POST01334"/>
    <s v="SHIP162118"/>
    <x v="1317"/>
    <x v="1"/>
    <x v="40"/>
    <s v="nbernard@yahoo.com"/>
    <s v="(240)619-5496x9437"/>
    <x v="233"/>
    <s v="Lake Angelica"/>
    <s v="P8601"/>
    <x v="6"/>
    <x v="1"/>
    <s v="DSLR"/>
    <n v="2"/>
    <n v="392.45"/>
    <n v="0.22"/>
    <n v="19.66"/>
    <x v="494"/>
    <x v="192"/>
    <s v="PayPal"/>
    <x v="3"/>
    <n v="4"/>
    <s v="No"/>
    <s v="Mumbai"/>
    <x v="1319"/>
  </r>
  <r>
    <s v="POST01335"/>
    <s v="SHIP942729"/>
    <x v="1318"/>
    <x v="0"/>
    <x v="47"/>
    <s v="acrawford@beck.com"/>
    <s v="536.811.3796x41402"/>
    <x v="86"/>
    <s v="West Jimmy"/>
    <s v="P8354"/>
    <x v="2"/>
    <x v="4"/>
    <s v="Backpack"/>
    <n v="4"/>
    <n v="394.03"/>
    <n v="0.06"/>
    <n v="13.31"/>
    <x v="191"/>
    <x v="619"/>
    <s v="Debit Card"/>
    <x v="0"/>
    <n v="1"/>
    <s v="No"/>
    <s v="Kolkata"/>
    <x v="1320"/>
  </r>
  <r>
    <s v="POST01336"/>
    <s v="SHIP854164"/>
    <x v="1319"/>
    <x v="1"/>
    <x v="17"/>
    <s v="umendez@yahoo.com"/>
    <s v="+1-812-189-4086x953"/>
    <x v="181"/>
    <s v="West Tonyaburgh"/>
    <s v="P6295"/>
    <x v="5"/>
    <x v="2"/>
    <s v="Backpack"/>
    <n v="4"/>
    <n v="736.84"/>
    <n v="0.48"/>
    <n v="40.380000000000003"/>
    <x v="430"/>
    <x v="355"/>
    <s v="COD"/>
    <x v="2"/>
    <n v="5"/>
    <s v="No"/>
    <s v="Mumbai"/>
    <x v="1321"/>
  </r>
  <r>
    <s v="POST01337"/>
    <s v="SHIP756073"/>
    <x v="1320"/>
    <x v="0"/>
    <x v="44"/>
    <s v="kelleymanuel@hotmail.com"/>
    <s v="539.601.3898"/>
    <x v="38"/>
    <s v="Beckybury"/>
    <s v="P6179"/>
    <x v="5"/>
    <x v="3"/>
    <s v="Smart TV"/>
    <n v="1"/>
    <n v="347.72"/>
    <n v="0.14000000000000001"/>
    <n v="37.380000000000003"/>
    <x v="230"/>
    <x v="93"/>
    <s v="PayPal"/>
    <x v="2"/>
    <n v="5"/>
    <s v="No"/>
    <s v="Delhi"/>
    <x v="1322"/>
  </r>
  <r>
    <s v="POST01338"/>
    <s v="SHIP914631"/>
    <x v="1321"/>
    <x v="0"/>
    <x v="20"/>
    <s v="williamscharles@yahoo.com"/>
    <s v="+1-136-657-9474x73376"/>
    <x v="47"/>
    <s v="Lake Jonathanview"/>
    <s v="P3473"/>
    <x v="4"/>
    <x v="0"/>
    <s v="Earbuds"/>
    <n v="1"/>
    <n v="156.32"/>
    <n v="0.14000000000000001"/>
    <n v="27.42"/>
    <x v="162"/>
    <x v="100"/>
    <s v="Net Banking"/>
    <x v="0"/>
    <n v="5"/>
    <s v="Yes"/>
    <s v="Kolkata"/>
    <x v="1323"/>
  </r>
  <r>
    <s v="POST01339"/>
    <s v="SHIP298665"/>
    <x v="1322"/>
    <x v="1"/>
    <x v="14"/>
    <s v="pthomas@hotmail.com"/>
    <s v="+1-387-130-3541x10963"/>
    <x v="186"/>
    <s v="South Robinhaven"/>
    <s v="P8205"/>
    <x v="6"/>
    <x v="4"/>
    <s v="DSLR"/>
    <n v="1"/>
    <n v="749.64"/>
    <n v="0.32"/>
    <n v="44.86"/>
    <x v="598"/>
    <x v="347"/>
    <s v="Debit Card"/>
    <x v="0"/>
    <n v="3"/>
    <s v="No"/>
    <s v="Kolkata"/>
    <x v="1324"/>
  </r>
  <r>
    <s v="POST01340"/>
    <s v="SHIP442654"/>
    <x v="1323"/>
    <x v="0"/>
    <x v="7"/>
    <s v="courtneystewart@young.com"/>
    <n v="9146640623"/>
    <x v="111"/>
    <s v="West William"/>
    <s v="P2118"/>
    <x v="1"/>
    <x v="1"/>
    <s v="Smart TV"/>
    <n v="4"/>
    <n v="463.44"/>
    <n v="0.39"/>
    <n v="13.13"/>
    <x v="117"/>
    <x v="547"/>
    <s v="COD"/>
    <x v="2"/>
    <n v="4"/>
    <s v="No"/>
    <s v="Kolkata"/>
    <x v="636"/>
  </r>
  <r>
    <s v="POST01341"/>
    <s v="SHIP692542"/>
    <x v="1324"/>
    <x v="0"/>
    <x v="3"/>
    <s v="thomasstephen@gmail.com"/>
    <s v="+1-582-794-9320x92389"/>
    <x v="24"/>
    <s v="Hollyton"/>
    <s v="P8682"/>
    <x v="2"/>
    <x v="4"/>
    <s v="Backpack"/>
    <n v="3"/>
    <n v="86.01"/>
    <n v="0.49"/>
    <n v="25.34"/>
    <x v="151"/>
    <x v="577"/>
    <s v="Net Banking"/>
    <x v="0"/>
    <n v="3"/>
    <s v="No"/>
    <s v="Mumbai"/>
    <x v="1325"/>
  </r>
  <r>
    <s v="POST01342"/>
    <s v="SHIP548902"/>
    <x v="1325"/>
    <x v="1"/>
    <x v="29"/>
    <s v="james54@hotmail.com"/>
    <s v="036.881.7218"/>
    <x v="234"/>
    <s v="Port Matthewbury"/>
    <s v="P8245"/>
    <x v="5"/>
    <x v="4"/>
    <s v="Smartphone"/>
    <n v="1"/>
    <n v="792.15"/>
    <n v="0.48"/>
    <n v="36.979999999999997"/>
    <x v="453"/>
    <x v="614"/>
    <s v="Credit Card"/>
    <x v="2"/>
    <n v="2"/>
    <s v="No"/>
    <s v="Delhi"/>
    <x v="1326"/>
  </r>
  <r>
    <s v="POST01343"/>
    <s v="SHIP994386"/>
    <x v="1326"/>
    <x v="1"/>
    <x v="6"/>
    <s v="jessicacooper@clark.com"/>
    <s v="075-220-5712x789"/>
    <x v="115"/>
    <s v="Christopherton"/>
    <s v="P5961"/>
    <x v="7"/>
    <x v="1"/>
    <s v="Smart TV"/>
    <n v="4"/>
    <n v="589.46"/>
    <n v="0.46"/>
    <n v="8.0500000000000007"/>
    <x v="193"/>
    <x v="620"/>
    <s v="Debit Card"/>
    <x v="1"/>
    <n v="4"/>
    <s v="No"/>
    <s v="Mumbai"/>
    <x v="1327"/>
  </r>
  <r>
    <s v="POST01344"/>
    <s v="SHIP519922"/>
    <x v="1327"/>
    <x v="0"/>
    <x v="25"/>
    <s v="robertingram@hart-garcia.com"/>
    <s v="167.079.8613x2628"/>
    <x v="228"/>
    <s v="Jenniferfurt"/>
    <s v="P5500"/>
    <x v="2"/>
    <x v="1"/>
    <s v="Running Shoes"/>
    <n v="2"/>
    <n v="494.48"/>
    <n v="0.22"/>
    <n v="21.77"/>
    <x v="599"/>
    <x v="598"/>
    <s v="Net Banking"/>
    <x v="1"/>
    <n v="3"/>
    <s v="No"/>
    <s v="Bangalore"/>
    <x v="1328"/>
  </r>
  <r>
    <s v="POST01345"/>
    <s v="SHIP847936"/>
    <x v="1328"/>
    <x v="0"/>
    <x v="23"/>
    <s v="hreed@butler.net"/>
    <s v="001-543-414-1287x37630"/>
    <x v="49"/>
    <s v="Port Josephshire"/>
    <s v="P1920"/>
    <x v="3"/>
    <x v="3"/>
    <s v="Backpack"/>
    <n v="4"/>
    <n v="676.61"/>
    <n v="0.08"/>
    <n v="30.72"/>
    <x v="519"/>
    <x v="7"/>
    <s v="PayPal"/>
    <x v="1"/>
    <n v="4"/>
    <s v="No"/>
    <s v="Chennai"/>
    <x v="1329"/>
  </r>
  <r>
    <s v="POST01346"/>
    <s v="SHIP117595"/>
    <x v="1329"/>
    <x v="0"/>
    <x v="5"/>
    <s v="francisfitzgerald@graham-mills.com"/>
    <n v="-8795"/>
    <x v="195"/>
    <s v="Santanastad"/>
    <s v="P6766"/>
    <x v="1"/>
    <x v="2"/>
    <s v="Running Shoes"/>
    <n v="2"/>
    <n v="510.31"/>
    <n v="0.28999999999999998"/>
    <n v="21.51"/>
    <x v="233"/>
    <x v="462"/>
    <s v="PayPal"/>
    <x v="0"/>
    <n v="2"/>
    <s v="No"/>
    <s v="Chennai"/>
    <x v="1330"/>
  </r>
  <r>
    <s v="POST01347"/>
    <s v="SHIP617404"/>
    <x v="1330"/>
    <x v="0"/>
    <x v="25"/>
    <s v="timothymckinney@sanchez.net"/>
    <s v="154.371.8700x18051"/>
    <x v="132"/>
    <s v="Richardsonborough"/>
    <s v="P9312"/>
    <x v="1"/>
    <x v="2"/>
    <s v="DSLR"/>
    <n v="2"/>
    <n v="651.94000000000005"/>
    <n v="0.01"/>
    <n v="26.61"/>
    <x v="255"/>
    <x v="189"/>
    <s v="Debit Card"/>
    <x v="2"/>
    <n v="3"/>
    <s v="No"/>
    <s v="Chennai"/>
    <x v="1331"/>
  </r>
  <r>
    <s v="POST01348"/>
    <s v="SHIP508491"/>
    <x v="1331"/>
    <x v="1"/>
    <x v="27"/>
    <s v="trujillojames@gamble.info"/>
    <s v="(691)841-6714x694"/>
    <x v="211"/>
    <s v="New Andrea"/>
    <s v="P2215"/>
    <x v="7"/>
    <x v="2"/>
    <s v="Earbuds"/>
    <n v="3"/>
    <n v="868.81"/>
    <n v="0.1"/>
    <n v="32.369999999999997"/>
    <x v="464"/>
    <x v="60"/>
    <s v="COD"/>
    <x v="3"/>
    <n v="4"/>
    <s v="No"/>
    <s v="Bangalore"/>
    <x v="1332"/>
  </r>
  <r>
    <s v="POST01349"/>
    <s v="SHIP748832"/>
    <x v="1332"/>
    <x v="0"/>
    <x v="51"/>
    <s v="ajimenez@butler.com"/>
    <s v="207.939.3863x768"/>
    <x v="48"/>
    <s v="Andrewbury"/>
    <s v="P6085"/>
    <x v="5"/>
    <x v="2"/>
    <s v="Earbuds"/>
    <n v="1"/>
    <n v="617.38"/>
    <n v="0"/>
    <n v="21.58"/>
    <x v="600"/>
    <x v="92"/>
    <s v="PayPal"/>
    <x v="3"/>
    <n v="2"/>
    <s v="No"/>
    <s v="Bangalore"/>
    <x v="1333"/>
  </r>
  <r>
    <s v="POST01350"/>
    <s v="SHIP466417"/>
    <x v="1333"/>
    <x v="1"/>
    <x v="37"/>
    <s v="lroberts@hotmail.com"/>
    <s v="+1-519-275-3495x28054"/>
    <x v="151"/>
    <s v="Lake Gregoryton"/>
    <s v="P8565"/>
    <x v="7"/>
    <x v="2"/>
    <s v="Backpack"/>
    <n v="2"/>
    <n v="663"/>
    <n v="0.09"/>
    <n v="9.77"/>
    <x v="347"/>
    <x v="621"/>
    <s v="Net Banking"/>
    <x v="2"/>
    <n v="5"/>
    <s v="No"/>
    <s v="Bangalore"/>
    <x v="1334"/>
  </r>
  <r>
    <s v="POST01351"/>
    <s v="SHIP909869"/>
    <x v="1334"/>
    <x v="1"/>
    <x v="13"/>
    <s v="bryanmiller@gmail.com"/>
    <n v="-9369"/>
    <x v="113"/>
    <s v="Hopkinsbury"/>
    <s v="P8404"/>
    <x v="5"/>
    <x v="2"/>
    <s v="Backpack"/>
    <n v="1"/>
    <n v="617.72"/>
    <n v="0.24"/>
    <n v="11.28"/>
    <x v="217"/>
    <x v="622"/>
    <s v="Credit Card"/>
    <x v="2"/>
    <n v="4"/>
    <s v="No"/>
    <s v="Delhi"/>
    <x v="1335"/>
  </r>
  <r>
    <s v="POST01352"/>
    <s v="SHIP776071"/>
    <x v="1335"/>
    <x v="1"/>
    <x v="28"/>
    <s v="sjames@owen.net"/>
    <s v="824.944.7053x512"/>
    <x v="117"/>
    <s v="Wyattport"/>
    <s v="P1616"/>
    <x v="4"/>
    <x v="1"/>
    <s v="Earbuds"/>
    <n v="4"/>
    <n v="535.87"/>
    <n v="0.2"/>
    <n v="28.72"/>
    <x v="601"/>
    <x v="160"/>
    <s v="COD"/>
    <x v="2"/>
    <n v="2"/>
    <s v="No"/>
    <s v="Kolkata"/>
    <x v="1336"/>
  </r>
  <r>
    <s v="POST01353"/>
    <s v="SHIP637209"/>
    <x v="1336"/>
    <x v="0"/>
    <x v="7"/>
    <s v="autumn40@gmail.com"/>
    <s v="001-754-630-1371x823"/>
    <x v="35"/>
    <s v="Lake Mariahshire"/>
    <s v="P1932"/>
    <x v="6"/>
    <x v="1"/>
    <s v="Smart TV"/>
    <n v="1"/>
    <n v="180.25"/>
    <n v="0.18"/>
    <n v="12.86"/>
    <x v="602"/>
    <x v="265"/>
    <s v="Debit Card"/>
    <x v="2"/>
    <n v="5"/>
    <s v="No"/>
    <s v="Bangalore"/>
    <x v="1337"/>
  </r>
  <r>
    <s v="POST01354"/>
    <s v="SHIP234845"/>
    <x v="1337"/>
    <x v="0"/>
    <x v="46"/>
    <s v="angelamiller@lewis-hester.com"/>
    <s v="861-222-8668x6365"/>
    <x v="17"/>
    <s v="West Chase"/>
    <s v="P7041"/>
    <x v="1"/>
    <x v="2"/>
    <s v="Earbuds"/>
    <n v="4"/>
    <n v="342.32"/>
    <n v="0.42"/>
    <n v="45.04"/>
    <x v="594"/>
    <x v="556"/>
    <s v="PayPal"/>
    <x v="2"/>
    <n v="2"/>
    <s v="No"/>
    <s v="Chennai"/>
    <x v="1338"/>
  </r>
  <r>
    <s v="POST01355"/>
    <s v="SHIP331593"/>
    <x v="1338"/>
    <x v="1"/>
    <x v="39"/>
    <s v="wberry@moore-miller.biz"/>
    <s v="+1-273-554-1028x503"/>
    <x v="138"/>
    <s v="Mckinneyfurt"/>
    <s v="P5703"/>
    <x v="7"/>
    <x v="2"/>
    <s v="Earbuds"/>
    <n v="2"/>
    <n v="696.18"/>
    <n v="0.34"/>
    <n v="42.54"/>
    <x v="360"/>
    <x v="496"/>
    <s v="COD"/>
    <x v="3"/>
    <n v="1"/>
    <s v="No"/>
    <s v="Chennai"/>
    <x v="1339"/>
  </r>
  <r>
    <s v="POST01356"/>
    <s v="SHIP824033"/>
    <x v="1339"/>
    <x v="1"/>
    <x v="40"/>
    <s v="padillaerin@matthews.info"/>
    <s v="152.648.3636x915"/>
    <x v="223"/>
    <s v="Thomasside"/>
    <s v="P2257"/>
    <x v="4"/>
    <x v="3"/>
    <s v="Smart TV"/>
    <n v="3"/>
    <n v="431.22"/>
    <n v="0.47"/>
    <n v="20.71"/>
    <x v="512"/>
    <x v="551"/>
    <s v="Credit Card"/>
    <x v="1"/>
    <n v="2"/>
    <s v="No"/>
    <s v="Mumbai"/>
    <x v="1340"/>
  </r>
  <r>
    <s v="POST01357"/>
    <s v="SHIP158481"/>
    <x v="1340"/>
    <x v="1"/>
    <x v="17"/>
    <s v="owatson@gmail.com"/>
    <s v="(841)215-7462x9140"/>
    <x v="88"/>
    <s v="South Joanne"/>
    <s v="P2479"/>
    <x v="3"/>
    <x v="4"/>
    <s v="Running Shoes"/>
    <n v="2"/>
    <n v="412.07"/>
    <n v="0.22"/>
    <n v="42.39"/>
    <x v="34"/>
    <x v="155"/>
    <s v="COD"/>
    <x v="2"/>
    <n v="3"/>
    <s v="No"/>
    <s v="Kolkata"/>
    <x v="1341"/>
  </r>
  <r>
    <s v="POST01358"/>
    <s v="SHIP770799"/>
    <x v="1341"/>
    <x v="1"/>
    <x v="25"/>
    <s v="josephharrison@jones-bailey.com"/>
    <s v="545.367.5920x364"/>
    <x v="113"/>
    <s v="Underwoodfort"/>
    <s v="P9307"/>
    <x v="3"/>
    <x v="3"/>
    <s v="Smart TV"/>
    <n v="4"/>
    <n v="761.68"/>
    <n v="0.14000000000000001"/>
    <n v="28.99"/>
    <x v="5"/>
    <x v="623"/>
    <s v="COD"/>
    <x v="0"/>
    <n v="3"/>
    <s v="Yes"/>
    <s v="Bangalore"/>
    <x v="1342"/>
  </r>
  <r>
    <s v="POST01359"/>
    <s v="SHIP778129"/>
    <x v="1342"/>
    <x v="1"/>
    <x v="14"/>
    <s v="mirandaxavier@drake-malone.com"/>
    <s v="+1-569-865-4337x92719"/>
    <x v="182"/>
    <s v="Rossberg"/>
    <s v="P7299"/>
    <x v="3"/>
    <x v="5"/>
    <s v="Smartphone"/>
    <n v="2"/>
    <n v="15.51"/>
    <n v="0.06"/>
    <n v="12.16"/>
    <x v="603"/>
    <x v="552"/>
    <s v="Debit Card"/>
    <x v="1"/>
    <n v="3"/>
    <s v="No"/>
    <s v="Kolkata"/>
    <x v="1343"/>
  </r>
  <r>
    <s v="POST01360"/>
    <s v="SHIP783904"/>
    <x v="1343"/>
    <x v="0"/>
    <x v="27"/>
    <s v="simonbryan@gmail.com"/>
    <s v="(975)609-1328"/>
    <x v="180"/>
    <s v="South Amber"/>
    <s v="P8581"/>
    <x v="0"/>
    <x v="1"/>
    <s v="Backpack"/>
    <n v="3"/>
    <n v="682.2"/>
    <n v="0.34"/>
    <n v="32.64"/>
    <x v="508"/>
    <x v="164"/>
    <s v="Credit Card"/>
    <x v="3"/>
    <n v="3"/>
    <s v="No"/>
    <s v="Bangalore"/>
    <x v="1344"/>
  </r>
  <r>
    <s v="POST01361"/>
    <s v="SHIP171354"/>
    <x v="1344"/>
    <x v="0"/>
    <x v="50"/>
    <s v="nortonfrancisco@gmail.com"/>
    <s v="571-583-4274x1072"/>
    <x v="234"/>
    <s v="Smalltown"/>
    <s v="P1672"/>
    <x v="6"/>
    <x v="2"/>
    <s v="Earbuds"/>
    <n v="1"/>
    <n v="494.33"/>
    <n v="0.42"/>
    <n v="35.58"/>
    <x v="604"/>
    <x v="180"/>
    <s v="Credit Card"/>
    <x v="2"/>
    <n v="1"/>
    <s v="No"/>
    <s v="Chennai"/>
    <x v="1345"/>
  </r>
  <r>
    <s v="POST01362"/>
    <s v="SHIP205793"/>
    <x v="1345"/>
    <x v="0"/>
    <x v="15"/>
    <s v="lindsaymassey@hotmail.com"/>
    <s v="(839)611-6195x9469"/>
    <x v="209"/>
    <s v="West Meagan"/>
    <s v="P8368"/>
    <x v="6"/>
    <x v="4"/>
    <s v="DSLR"/>
    <n v="4"/>
    <n v="382.99"/>
    <n v="0.09"/>
    <n v="8.7799999999999994"/>
    <x v="266"/>
    <x v="448"/>
    <s v="COD"/>
    <x v="0"/>
    <n v="1"/>
    <s v="No"/>
    <s v="Kolkata"/>
    <x v="1346"/>
  </r>
  <r>
    <s v="POST01363"/>
    <s v="SHIP239558"/>
    <x v="1346"/>
    <x v="0"/>
    <x v="48"/>
    <s v="davischristopher@dean-barnes.com"/>
    <n v="4245028372"/>
    <x v="113"/>
    <s v="Adkinsburgh"/>
    <s v="P4084"/>
    <x v="7"/>
    <x v="1"/>
    <s v="Backpack"/>
    <n v="1"/>
    <n v="347.13"/>
    <n v="0.44"/>
    <n v="19.149999999999999"/>
    <x v="418"/>
    <x v="218"/>
    <s v="PayPal"/>
    <x v="3"/>
    <n v="1"/>
    <s v="No"/>
    <s v="Kolkata"/>
    <x v="1347"/>
  </r>
  <r>
    <s v="POST01364"/>
    <s v="SHIP932504"/>
    <x v="1347"/>
    <x v="1"/>
    <x v="33"/>
    <s v="ysmith@gmail.com"/>
    <s v="(533)057-2789x45287"/>
    <x v="190"/>
    <s v="Valerieburgh"/>
    <s v="P6267"/>
    <x v="5"/>
    <x v="5"/>
    <s v="Earbuds"/>
    <n v="3"/>
    <n v="181.15"/>
    <n v="0.26"/>
    <n v="5.24"/>
    <x v="127"/>
    <x v="160"/>
    <s v="COD"/>
    <x v="1"/>
    <n v="5"/>
    <s v="No"/>
    <s v="Bangalore"/>
    <x v="1348"/>
  </r>
  <r>
    <s v="POST01365"/>
    <s v="SHIP394240"/>
    <x v="1348"/>
    <x v="1"/>
    <x v="35"/>
    <s v="jenniferbarker@mckinney.com"/>
    <s v="+1-368-929-2081x1910"/>
    <x v="131"/>
    <s v="Ryanshire"/>
    <s v="P8792"/>
    <x v="6"/>
    <x v="3"/>
    <s v="Running Shoes"/>
    <n v="2"/>
    <n v="340.91"/>
    <n v="7.0000000000000007E-2"/>
    <n v="19.239999999999998"/>
    <x v="486"/>
    <x v="518"/>
    <s v="Net Banking"/>
    <x v="1"/>
    <n v="4"/>
    <s v="No"/>
    <s v="Bangalore"/>
    <x v="1349"/>
  </r>
  <r>
    <s v="POST01366"/>
    <s v="SHIP762583"/>
    <x v="1349"/>
    <x v="0"/>
    <x v="35"/>
    <s v="martinezjames@gmail.com"/>
    <s v="+1-410-363-0736x04520"/>
    <x v="154"/>
    <s v="Andersontown"/>
    <s v="P9214"/>
    <x v="5"/>
    <x v="5"/>
    <s v="Earbuds"/>
    <n v="3"/>
    <n v="397.5"/>
    <n v="0.32"/>
    <n v="20.100000000000001"/>
    <x v="70"/>
    <x v="323"/>
    <s v="PayPal"/>
    <x v="0"/>
    <n v="3"/>
    <s v="Yes"/>
    <s v="Kolkata"/>
    <x v="1350"/>
  </r>
  <r>
    <s v="POST01367"/>
    <s v="SHIP427442"/>
    <x v="1350"/>
    <x v="1"/>
    <x v="39"/>
    <s v="andrew01@yahoo.com"/>
    <s v="051.213.3541x553"/>
    <x v="194"/>
    <s v="New Jessicashire"/>
    <s v="P3471"/>
    <x v="4"/>
    <x v="0"/>
    <s v="Smart TV"/>
    <n v="4"/>
    <n v="443.07"/>
    <n v="0.26"/>
    <n v="33.36"/>
    <x v="407"/>
    <x v="155"/>
    <s v="Debit Card"/>
    <x v="2"/>
    <n v="4"/>
    <s v="Yes"/>
    <s v="Bangalore"/>
    <x v="1351"/>
  </r>
  <r>
    <s v="POST01368"/>
    <s v="SHIP460846"/>
    <x v="1351"/>
    <x v="1"/>
    <x v="44"/>
    <s v="smithdale@hotmail.com"/>
    <n v="9904473614"/>
    <x v="174"/>
    <s v="Theresafurt"/>
    <s v="P2013"/>
    <x v="5"/>
    <x v="3"/>
    <s v="Backpack"/>
    <n v="4"/>
    <n v="675.58"/>
    <n v="0.01"/>
    <n v="13.96"/>
    <x v="378"/>
    <x v="624"/>
    <s v="Credit Card"/>
    <x v="0"/>
    <n v="3"/>
    <s v="No"/>
    <s v="Kolkata"/>
    <x v="1352"/>
  </r>
  <r>
    <s v="POST01369"/>
    <s v="SHIP222734"/>
    <x v="1352"/>
    <x v="1"/>
    <x v="40"/>
    <s v="odavenport@taylor.com"/>
    <s v="+1-306-863-9681x67688"/>
    <x v="162"/>
    <s v="West Ashley"/>
    <s v="P8381"/>
    <x v="0"/>
    <x v="1"/>
    <s v="Smart TV"/>
    <n v="2"/>
    <n v="459.04"/>
    <n v="0.2"/>
    <n v="6.35"/>
    <x v="605"/>
    <x v="625"/>
    <s v="PayPal"/>
    <x v="0"/>
    <n v="3"/>
    <s v="No"/>
    <s v="Mumbai"/>
    <x v="1353"/>
  </r>
  <r>
    <s v="POST01370"/>
    <s v="SHIP429383"/>
    <x v="1353"/>
    <x v="0"/>
    <x v="38"/>
    <s v="lynn84@morales-campbell.net"/>
    <s v="379.532.7710"/>
    <x v="50"/>
    <s v="West Brandon"/>
    <s v="P2695"/>
    <x v="4"/>
    <x v="3"/>
    <s v="Earbuds"/>
    <n v="4"/>
    <n v="798.32"/>
    <n v="0.39"/>
    <n v="19.2"/>
    <x v="189"/>
    <x v="479"/>
    <s v="Debit Card"/>
    <x v="3"/>
    <n v="3"/>
    <s v="No"/>
    <s v="Kolkata"/>
    <x v="1354"/>
  </r>
  <r>
    <s v="POST01371"/>
    <s v="SHIP107795"/>
    <x v="1354"/>
    <x v="0"/>
    <x v="15"/>
    <s v="huntjennifer@burton.com"/>
    <n v="-10772"/>
    <x v="142"/>
    <s v="Lake Patriciaburgh"/>
    <s v="P6626"/>
    <x v="6"/>
    <x v="5"/>
    <s v="Running Shoes"/>
    <n v="3"/>
    <n v="643.34"/>
    <n v="0.28000000000000003"/>
    <n v="42.15"/>
    <x v="95"/>
    <x v="251"/>
    <s v="COD"/>
    <x v="0"/>
    <n v="1"/>
    <s v="No"/>
    <s v="Delhi"/>
    <x v="1355"/>
  </r>
  <r>
    <s v="POST01372"/>
    <s v="SHIP468953"/>
    <x v="1355"/>
    <x v="0"/>
    <x v="40"/>
    <s v="carmenharris@gmail.com"/>
    <s v="(104)121-2118"/>
    <x v="172"/>
    <s v="Lestad"/>
    <s v="P2381"/>
    <x v="6"/>
    <x v="2"/>
    <s v="Smart TV"/>
    <n v="4"/>
    <n v="197.7"/>
    <n v="0.14000000000000001"/>
    <n v="22.96"/>
    <x v="194"/>
    <x v="281"/>
    <s v="Debit Card"/>
    <x v="0"/>
    <n v="5"/>
    <s v="No"/>
    <s v="Kolkata"/>
    <x v="1356"/>
  </r>
  <r>
    <s v="POST01373"/>
    <s v="SHIP828990"/>
    <x v="1356"/>
    <x v="0"/>
    <x v="28"/>
    <s v="matthewhernandez@garcia.com"/>
    <s v="001-324-456-4119x836"/>
    <x v="215"/>
    <s v="Willisburgh"/>
    <s v="P9266"/>
    <x v="0"/>
    <x v="4"/>
    <s v="DSLR"/>
    <n v="1"/>
    <n v="284.39999999999998"/>
    <n v="0.46"/>
    <n v="23.68"/>
    <x v="441"/>
    <x v="594"/>
    <s v="Net Banking"/>
    <x v="1"/>
    <n v="3"/>
    <s v="No"/>
    <s v="Mumbai"/>
    <x v="1357"/>
  </r>
  <r>
    <s v="POST01374"/>
    <s v="SHIP220045"/>
    <x v="1357"/>
    <x v="0"/>
    <x v="11"/>
    <s v="carrillomarisa@gmail.com"/>
    <s v="+1-596-889-4086x1245"/>
    <x v="59"/>
    <s v="South Peter"/>
    <s v="P3827"/>
    <x v="0"/>
    <x v="5"/>
    <s v="Earbuds"/>
    <n v="3"/>
    <n v="88.46"/>
    <n v="0.12"/>
    <n v="26.11"/>
    <x v="52"/>
    <x v="350"/>
    <s v="Debit Card"/>
    <x v="3"/>
    <n v="3"/>
    <s v="No"/>
    <s v="Mumbai"/>
    <x v="1358"/>
  </r>
  <r>
    <s v="POST01375"/>
    <s v="SHIP384698"/>
    <x v="1358"/>
    <x v="0"/>
    <x v="49"/>
    <s v="clarkchristine@yahoo.com"/>
    <s v="+1-498-566-7064x50931"/>
    <x v="67"/>
    <s v="North Donaldbury"/>
    <s v="P1641"/>
    <x v="4"/>
    <x v="5"/>
    <s v="Running Shoes"/>
    <n v="3"/>
    <n v="946.26"/>
    <n v="0.13"/>
    <n v="38.83"/>
    <x v="455"/>
    <x v="626"/>
    <s v="PayPal"/>
    <x v="2"/>
    <n v="3"/>
    <s v="No"/>
    <s v="Chennai"/>
    <x v="1359"/>
  </r>
  <r>
    <s v="POST01376"/>
    <s v="SHIP949749"/>
    <x v="1359"/>
    <x v="1"/>
    <x v="12"/>
    <s v="vthompson@harris.com"/>
    <s v="(984)728-2385x480"/>
    <x v="63"/>
    <s v="Woodland"/>
    <s v="P5059"/>
    <x v="4"/>
    <x v="2"/>
    <s v="Backpack"/>
    <n v="4"/>
    <n v="887.68"/>
    <n v="0.18"/>
    <n v="26.6"/>
    <x v="600"/>
    <x v="287"/>
    <s v="Credit Card"/>
    <x v="1"/>
    <n v="2"/>
    <s v="No"/>
    <s v="Chennai"/>
    <x v="1360"/>
  </r>
  <r>
    <s v="POST01377"/>
    <s v="SHIP758455"/>
    <x v="1360"/>
    <x v="0"/>
    <x v="19"/>
    <s v="jennifer54@hotmail.com"/>
    <s v="001-341-844-2008x4256"/>
    <x v="148"/>
    <s v="Frankshire"/>
    <s v="P8172"/>
    <x v="6"/>
    <x v="4"/>
    <s v="Backpack"/>
    <n v="2"/>
    <n v="93.95"/>
    <n v="0.45"/>
    <n v="9.11"/>
    <x v="606"/>
    <x v="627"/>
    <s v="PayPal"/>
    <x v="0"/>
    <n v="3"/>
    <s v="No"/>
    <s v="Delhi"/>
    <x v="1361"/>
  </r>
  <r>
    <s v="POST01378"/>
    <s v="SHIP225261"/>
    <x v="1361"/>
    <x v="1"/>
    <x v="40"/>
    <s v="amandasantiago@scott.net"/>
    <s v="+1-692-067-9588x012"/>
    <x v="169"/>
    <s v="Walterfurt"/>
    <s v="P8199"/>
    <x v="6"/>
    <x v="1"/>
    <s v="DSLR"/>
    <n v="2"/>
    <n v="578.34"/>
    <n v="0.25"/>
    <n v="14.29"/>
    <x v="416"/>
    <x v="597"/>
    <s v="PayPal"/>
    <x v="2"/>
    <n v="1"/>
    <s v="No"/>
    <s v="Bangalore"/>
    <x v="1362"/>
  </r>
  <r>
    <s v="POST01379"/>
    <s v="SHIP117262"/>
    <x v="1362"/>
    <x v="0"/>
    <x v="41"/>
    <s v="hernandezgary@leonard.com"/>
    <s v="838-377-2497x60900"/>
    <x v="75"/>
    <s v="Audreyland"/>
    <s v="P9586"/>
    <x v="4"/>
    <x v="4"/>
    <s v="Smartphone"/>
    <n v="2"/>
    <n v="960.8"/>
    <n v="0.34"/>
    <n v="13.46"/>
    <x v="424"/>
    <x v="367"/>
    <s v="Credit Card"/>
    <x v="3"/>
    <n v="1"/>
    <s v="No"/>
    <s v="Bangalore"/>
    <x v="1363"/>
  </r>
  <r>
    <s v="POST01380"/>
    <s v="SHIP833086"/>
    <x v="1363"/>
    <x v="0"/>
    <x v="27"/>
    <s v="tony46@hotmail.com"/>
    <s v="414.579.0037x73202"/>
    <x v="145"/>
    <s v="West Nicolefurt"/>
    <s v="P9564"/>
    <x v="5"/>
    <x v="1"/>
    <s v="Smart TV"/>
    <n v="4"/>
    <n v="749.67"/>
    <n v="0.49"/>
    <n v="27.85"/>
    <x v="338"/>
    <x v="126"/>
    <s v="Net Banking"/>
    <x v="1"/>
    <n v="4"/>
    <s v="No"/>
    <s v="Mumbai"/>
    <x v="1364"/>
  </r>
  <r>
    <s v="POST01381"/>
    <s v="SHIP985908"/>
    <x v="1364"/>
    <x v="1"/>
    <x v="8"/>
    <s v="aweeks@hines-cruz.com"/>
    <s v="221-953-6067x3951"/>
    <x v="91"/>
    <s v="Crystalfort"/>
    <s v="P3600"/>
    <x v="2"/>
    <x v="3"/>
    <s v="Earbuds"/>
    <n v="4"/>
    <n v="496.89"/>
    <n v="0.39"/>
    <n v="6.35"/>
    <x v="208"/>
    <x v="544"/>
    <s v="PayPal"/>
    <x v="2"/>
    <n v="1"/>
    <s v="No"/>
    <s v="Mumbai"/>
    <x v="1365"/>
  </r>
  <r>
    <s v="POST01382"/>
    <s v="SHIP993565"/>
    <x v="1365"/>
    <x v="0"/>
    <x v="31"/>
    <s v="christopherlane@ortiz.com"/>
    <s v="(985)238-5346"/>
    <x v="229"/>
    <s v="East Martin"/>
    <s v="P6962"/>
    <x v="1"/>
    <x v="5"/>
    <s v="Backpack"/>
    <n v="4"/>
    <n v="248.69"/>
    <n v="0.09"/>
    <n v="17.760000000000002"/>
    <x v="304"/>
    <x v="447"/>
    <s v="Credit Card"/>
    <x v="0"/>
    <n v="4"/>
    <s v="No"/>
    <s v="Chennai"/>
    <x v="1366"/>
  </r>
  <r>
    <s v="POST01383"/>
    <s v="SHIP152766"/>
    <x v="1366"/>
    <x v="1"/>
    <x v="1"/>
    <s v="jasminefuller@hotmail.com"/>
    <s v="(744)310-0956"/>
    <x v="143"/>
    <s v="East Michael"/>
    <s v="P7108"/>
    <x v="5"/>
    <x v="3"/>
    <s v="Earbuds"/>
    <n v="3"/>
    <n v="286.25"/>
    <n v="0.39"/>
    <n v="32.32"/>
    <x v="252"/>
    <x v="628"/>
    <s v="Credit Card"/>
    <x v="0"/>
    <n v="5"/>
    <s v="No"/>
    <s v="Mumbai"/>
    <x v="1367"/>
  </r>
  <r>
    <s v="POST01384"/>
    <s v="SHIP456677"/>
    <x v="1367"/>
    <x v="0"/>
    <x v="10"/>
    <s v="zoliver@spence.org"/>
    <s v="958.791.5843"/>
    <x v="26"/>
    <s v="West Michaelville"/>
    <s v="P5634"/>
    <x v="3"/>
    <x v="2"/>
    <s v="DSLR"/>
    <n v="3"/>
    <n v="738.88"/>
    <n v="0.37"/>
    <n v="20.96"/>
    <x v="361"/>
    <x v="517"/>
    <s v="PayPal"/>
    <x v="2"/>
    <n v="2"/>
    <s v="No"/>
    <s v="Kolkata"/>
    <x v="1368"/>
  </r>
  <r>
    <s v="POST01385"/>
    <s v="SHIP474011"/>
    <x v="1368"/>
    <x v="1"/>
    <x v="20"/>
    <s v="hwhite@arnold.biz"/>
    <s v="785-492-3113x6452"/>
    <x v="177"/>
    <s v="New Michael"/>
    <s v="P7347"/>
    <x v="3"/>
    <x v="0"/>
    <s v="Smart TV"/>
    <n v="4"/>
    <n v="782.77"/>
    <n v="0.12"/>
    <n v="36.85"/>
    <x v="219"/>
    <x v="299"/>
    <s v="Credit Card"/>
    <x v="1"/>
    <n v="1"/>
    <s v="Yes"/>
    <s v="Kolkata"/>
    <x v="1369"/>
  </r>
  <r>
    <s v="POST01386"/>
    <s v="SHIP321738"/>
    <x v="1369"/>
    <x v="0"/>
    <x v="7"/>
    <s v="benjamin97@hendrix-whitney.com"/>
    <s v="607-867-1364x403"/>
    <x v="218"/>
    <s v="Port Jasonfurt"/>
    <s v="P7697"/>
    <x v="2"/>
    <x v="1"/>
    <s v="Running Shoes"/>
    <n v="2"/>
    <n v="533.41"/>
    <n v="0.16"/>
    <n v="22.6"/>
    <x v="607"/>
    <x v="617"/>
    <s v="COD"/>
    <x v="2"/>
    <n v="3"/>
    <s v="No"/>
    <s v="Delhi"/>
    <x v="1370"/>
  </r>
  <r>
    <s v="POST01387"/>
    <s v="SHIP286129"/>
    <x v="1370"/>
    <x v="1"/>
    <x v="32"/>
    <s v="wagnerricardo@white.com"/>
    <s v="001-425-743-5281"/>
    <x v="94"/>
    <s v="Cindyfort"/>
    <s v="P6543"/>
    <x v="1"/>
    <x v="2"/>
    <s v="Earbuds"/>
    <n v="1"/>
    <n v="129.74"/>
    <n v="0.36"/>
    <n v="49.07"/>
    <x v="608"/>
    <x v="414"/>
    <s v="PayPal"/>
    <x v="0"/>
    <n v="5"/>
    <s v="Yes"/>
    <s v="Kolkata"/>
    <x v="1371"/>
  </r>
  <r>
    <s v="POST01388"/>
    <s v="SHIP827856"/>
    <x v="1371"/>
    <x v="0"/>
    <x v="25"/>
    <s v="imitchell@gmail.com"/>
    <s v="521.771.1071x6133"/>
    <x v="170"/>
    <s v="Port Johnny"/>
    <s v="P1857"/>
    <x v="0"/>
    <x v="1"/>
    <s v="DSLR"/>
    <n v="2"/>
    <n v="934.53"/>
    <n v="0.12"/>
    <n v="48.44"/>
    <x v="351"/>
    <x v="456"/>
    <s v="Net Banking"/>
    <x v="3"/>
    <n v="3"/>
    <s v="No"/>
    <s v="Delhi"/>
    <x v="1372"/>
  </r>
  <r>
    <s v="POST01389"/>
    <s v="SHIP293370"/>
    <x v="1372"/>
    <x v="1"/>
    <x v="16"/>
    <s v="jeffbass@delgado.com"/>
    <n v="6069553592"/>
    <x v="91"/>
    <s v="Port Frankland"/>
    <s v="P6482"/>
    <x v="3"/>
    <x v="3"/>
    <s v="Running Shoes"/>
    <n v="3"/>
    <n v="846.32"/>
    <n v="0.1"/>
    <n v="40.99"/>
    <x v="90"/>
    <x v="467"/>
    <s v="COD"/>
    <x v="1"/>
    <n v="4"/>
    <s v="No"/>
    <s v="Chennai"/>
    <x v="1373"/>
  </r>
  <r>
    <s v="POST01390"/>
    <s v="SHIP274199"/>
    <x v="1373"/>
    <x v="0"/>
    <x v="17"/>
    <s v="susanbrown@travis.com"/>
    <s v="(627)033-8098"/>
    <x v="70"/>
    <s v="Bruceton"/>
    <s v="P2079"/>
    <x v="0"/>
    <x v="0"/>
    <s v="Running Shoes"/>
    <n v="3"/>
    <n v="149.13"/>
    <n v="0.35"/>
    <n v="47.95"/>
    <x v="545"/>
    <x v="407"/>
    <s v="Net Banking"/>
    <x v="0"/>
    <n v="4"/>
    <s v="Yes"/>
    <s v="Kolkata"/>
    <x v="1374"/>
  </r>
  <r>
    <s v="POST01391"/>
    <s v="SHIP945950"/>
    <x v="1374"/>
    <x v="0"/>
    <x v="15"/>
    <s v="thomasbecker@francis.com"/>
    <s v="(754)801-4110x489"/>
    <x v="89"/>
    <s v="Bakermouth"/>
    <s v="P6401"/>
    <x v="0"/>
    <x v="4"/>
    <s v="Running Shoes"/>
    <n v="2"/>
    <n v="66.16"/>
    <n v="0.44"/>
    <n v="14.22"/>
    <x v="609"/>
    <x v="252"/>
    <s v="PayPal"/>
    <x v="0"/>
    <n v="2"/>
    <s v="No"/>
    <s v="Delhi"/>
    <x v="1375"/>
  </r>
  <r>
    <s v="POST01392"/>
    <s v="SHIP994448"/>
    <x v="1375"/>
    <x v="0"/>
    <x v="50"/>
    <s v="kendrahernandez@yahoo.com"/>
    <s v="+1-212-373-1266x347"/>
    <x v="172"/>
    <s v="New Benjamin"/>
    <s v="P2548"/>
    <x v="5"/>
    <x v="5"/>
    <s v="Smart TV"/>
    <n v="2"/>
    <n v="540.51"/>
    <n v="0.04"/>
    <n v="38.79"/>
    <x v="594"/>
    <x v="350"/>
    <s v="Debit Card"/>
    <x v="2"/>
    <n v="5"/>
    <s v="No"/>
    <s v="Bangalore"/>
    <x v="1376"/>
  </r>
  <r>
    <s v="POST01393"/>
    <s v="SHIP200557"/>
    <x v="1376"/>
    <x v="0"/>
    <x v="23"/>
    <s v="melindawilson@case.org"/>
    <s v="582.006.9306x975"/>
    <x v="175"/>
    <s v="West Jeanne"/>
    <s v="P7333"/>
    <x v="0"/>
    <x v="4"/>
    <s v="Smartphone"/>
    <n v="3"/>
    <n v="291.3"/>
    <n v="0.22"/>
    <n v="19.47"/>
    <x v="376"/>
    <x v="272"/>
    <s v="Credit Card"/>
    <x v="0"/>
    <n v="4"/>
    <s v="No"/>
    <s v="Delhi"/>
    <x v="1377"/>
  </r>
  <r>
    <s v="POST01394"/>
    <s v="SHIP369329"/>
    <x v="1377"/>
    <x v="0"/>
    <x v="34"/>
    <s v="smithricky@yahoo.com"/>
    <s v="+1-745-677-7468x68811"/>
    <x v="48"/>
    <s v="Davidborough"/>
    <s v="P5655"/>
    <x v="2"/>
    <x v="1"/>
    <s v="Earbuds"/>
    <n v="3"/>
    <n v="290.42"/>
    <n v="0.3"/>
    <n v="37.64"/>
    <x v="209"/>
    <x v="457"/>
    <s v="COD"/>
    <x v="1"/>
    <n v="3"/>
    <s v="No"/>
    <s v="Kolkata"/>
    <x v="1378"/>
  </r>
  <r>
    <s v="POST01395"/>
    <s v="SHIP994708"/>
    <x v="1378"/>
    <x v="0"/>
    <x v="33"/>
    <s v="xparker@hamilton.info"/>
    <s v="001-603-114-2901x37231"/>
    <x v="57"/>
    <s v="Penabury"/>
    <s v="P5128"/>
    <x v="5"/>
    <x v="5"/>
    <s v="Running Shoes"/>
    <n v="4"/>
    <n v="96.35"/>
    <n v="0.34"/>
    <n v="21.83"/>
    <x v="603"/>
    <x v="445"/>
    <s v="PayPal"/>
    <x v="2"/>
    <n v="1"/>
    <s v="No"/>
    <s v="Delhi"/>
    <x v="1379"/>
  </r>
  <r>
    <s v="POST01396"/>
    <s v="SHIP779351"/>
    <x v="1379"/>
    <x v="1"/>
    <x v="9"/>
    <s v="johnsonmichelle@gmail.com"/>
    <s v="587-236-0856x3692"/>
    <x v="198"/>
    <s v="East Andrew"/>
    <s v="P3463"/>
    <x v="7"/>
    <x v="3"/>
    <s v="Backpack"/>
    <n v="1"/>
    <n v="953.85"/>
    <n v="0.5"/>
    <n v="18.02"/>
    <x v="610"/>
    <x v="438"/>
    <s v="Credit Card"/>
    <x v="3"/>
    <n v="1"/>
    <s v="No"/>
    <s v="Chennai"/>
    <x v="1380"/>
  </r>
  <r>
    <s v="POST01397"/>
    <s v="SHIP805310"/>
    <x v="1380"/>
    <x v="1"/>
    <x v="36"/>
    <s v="jeffreytran@solis-walker.com"/>
    <s v="(906)310-8579x79715"/>
    <x v="17"/>
    <s v="Christinahaven"/>
    <s v="P6461"/>
    <x v="7"/>
    <x v="1"/>
    <s v="Smart TV"/>
    <n v="4"/>
    <n v="831.86"/>
    <n v="0.34"/>
    <n v="48.15"/>
    <x v="611"/>
    <x v="339"/>
    <s v="Debit Card"/>
    <x v="0"/>
    <n v="5"/>
    <s v="No"/>
    <s v="Mumbai"/>
    <x v="1381"/>
  </r>
  <r>
    <s v="POST01398"/>
    <s v="SHIP827109"/>
    <x v="1381"/>
    <x v="1"/>
    <x v="44"/>
    <s v="samanthamartinez@solomon-bentley.info"/>
    <s v="001-607-220-3674x2051"/>
    <x v="5"/>
    <s v="North Christopher"/>
    <s v="P2335"/>
    <x v="2"/>
    <x v="4"/>
    <s v="Smart TV"/>
    <n v="4"/>
    <n v="122.7"/>
    <n v="0.31"/>
    <n v="14.44"/>
    <x v="402"/>
    <x v="322"/>
    <s v="Net Banking"/>
    <x v="1"/>
    <n v="5"/>
    <s v="No"/>
    <s v="Bangalore"/>
    <x v="61"/>
  </r>
  <r>
    <s v="POST01399"/>
    <s v="SHIP570724"/>
    <x v="1382"/>
    <x v="1"/>
    <x v="14"/>
    <s v="craig07@calhoun-baird.info"/>
    <s v="+1-868-923-2333x2121"/>
    <x v="7"/>
    <s v="Alvarezview"/>
    <s v="P3317"/>
    <x v="7"/>
    <x v="3"/>
    <s v="Running Shoes"/>
    <n v="2"/>
    <n v="877.83"/>
    <n v="0.49"/>
    <n v="39.14"/>
    <x v="513"/>
    <x v="462"/>
    <s v="PayPal"/>
    <x v="1"/>
    <n v="4"/>
    <s v="Yes"/>
    <s v="Chennai"/>
    <x v="1382"/>
  </r>
  <r>
    <s v="POST01400"/>
    <s v="SHIP822519"/>
    <x v="1383"/>
    <x v="1"/>
    <x v="39"/>
    <s v="melissa68@yahoo.com"/>
    <s v="226.182.6662"/>
    <x v="132"/>
    <s v="East Melissaberg"/>
    <s v="P6731"/>
    <x v="0"/>
    <x v="5"/>
    <s v="Backpack"/>
    <n v="2"/>
    <n v="686.13"/>
    <n v="0.03"/>
    <n v="35.36"/>
    <x v="576"/>
    <x v="219"/>
    <s v="PayPal"/>
    <x v="3"/>
    <n v="1"/>
    <s v="No"/>
    <s v="Bangalore"/>
    <x v="1383"/>
  </r>
  <r>
    <s v="POST01401"/>
    <s v="SHIP472898"/>
    <x v="1384"/>
    <x v="1"/>
    <x v="20"/>
    <s v="julie35@jones.com"/>
    <n v="-1999"/>
    <x v="166"/>
    <s v="Harrisville"/>
    <s v="P6082"/>
    <x v="3"/>
    <x v="3"/>
    <s v="DSLR"/>
    <n v="1"/>
    <n v="332.19"/>
    <n v="0.04"/>
    <n v="18.66"/>
    <x v="127"/>
    <x v="373"/>
    <s v="Debit Card"/>
    <x v="1"/>
    <n v="2"/>
    <s v="No"/>
    <s v="Bangalore"/>
    <x v="1384"/>
  </r>
  <r>
    <s v="POST01402"/>
    <s v="SHIP153057"/>
    <x v="1385"/>
    <x v="0"/>
    <x v="16"/>
    <s v="conradrobert@baker.com"/>
    <s v="649.561.1704x9959"/>
    <x v="241"/>
    <s v="South Christina"/>
    <s v="P7421"/>
    <x v="1"/>
    <x v="3"/>
    <s v="Smart TV"/>
    <n v="4"/>
    <n v="872.54"/>
    <n v="0.28000000000000003"/>
    <n v="25.63"/>
    <x v="612"/>
    <x v="62"/>
    <s v="Net Banking"/>
    <x v="1"/>
    <n v="2"/>
    <s v="No"/>
    <s v="Delhi"/>
    <x v="1385"/>
  </r>
  <r>
    <s v="POST01403"/>
    <s v="SHIP855505"/>
    <x v="1386"/>
    <x v="0"/>
    <x v="30"/>
    <s v="ounderwood@gmail.com"/>
    <s v="(304)315-7818x050"/>
    <x v="166"/>
    <s v="Mitchellport"/>
    <s v="P3112"/>
    <x v="0"/>
    <x v="3"/>
    <s v="Running Shoes"/>
    <n v="4"/>
    <n v="602.04"/>
    <n v="0.18"/>
    <n v="11.43"/>
    <x v="537"/>
    <x v="629"/>
    <s v="PayPal"/>
    <x v="3"/>
    <n v="2"/>
    <s v="No"/>
    <s v="Mumbai"/>
    <x v="1386"/>
  </r>
  <r>
    <s v="POST01404"/>
    <s v="SHIP814182"/>
    <x v="1387"/>
    <x v="0"/>
    <x v="13"/>
    <s v="aeverett@knight.com"/>
    <s v="972-854-2439"/>
    <x v="177"/>
    <s v="Stephaniehaven"/>
    <s v="P2388"/>
    <x v="2"/>
    <x v="2"/>
    <s v="Earbuds"/>
    <n v="3"/>
    <n v="850.18"/>
    <n v="0.05"/>
    <n v="46.45"/>
    <x v="452"/>
    <x v="124"/>
    <s v="Credit Card"/>
    <x v="0"/>
    <n v="2"/>
    <s v="No"/>
    <s v="Delhi"/>
    <x v="1387"/>
  </r>
  <r>
    <s v="POST01405"/>
    <s v="SHIP924761"/>
    <x v="1388"/>
    <x v="1"/>
    <x v="36"/>
    <s v="brittanycraig@callahan.com"/>
    <s v="198.044.0404x00773"/>
    <x v="162"/>
    <s v="Rachelside"/>
    <s v="P6072"/>
    <x v="6"/>
    <x v="2"/>
    <s v="Running Shoes"/>
    <n v="3"/>
    <n v="474.58"/>
    <n v="0.15"/>
    <n v="48.57"/>
    <x v="390"/>
    <x v="562"/>
    <s v="Debit Card"/>
    <x v="1"/>
    <n v="4"/>
    <s v="No"/>
    <s v="Delhi"/>
    <x v="1388"/>
  </r>
  <r>
    <s v="POST01406"/>
    <s v="SHIP571435"/>
    <x v="1389"/>
    <x v="0"/>
    <x v="24"/>
    <s v="samuel63@gmail.com"/>
    <s v="650.401.3959x06862"/>
    <x v="164"/>
    <s v="North Hannah"/>
    <s v="P7171"/>
    <x v="7"/>
    <x v="1"/>
    <s v="Earbuds"/>
    <n v="1"/>
    <n v="505.64"/>
    <n v="0.34"/>
    <n v="37.96"/>
    <x v="34"/>
    <x v="153"/>
    <s v="PayPal"/>
    <x v="2"/>
    <n v="3"/>
    <s v="No"/>
    <s v="Kolkata"/>
    <x v="1389"/>
  </r>
  <r>
    <s v="POST01407"/>
    <s v="SHIP541443"/>
    <x v="1390"/>
    <x v="1"/>
    <x v="41"/>
    <s v="josephstevenson@brown-webb.com"/>
    <s v="783.132.2016"/>
    <x v="104"/>
    <s v="Port Tammy"/>
    <s v="P6381"/>
    <x v="6"/>
    <x v="3"/>
    <s v="Earbuds"/>
    <n v="2"/>
    <n v="298.10000000000002"/>
    <n v="0.44"/>
    <n v="43.22"/>
    <x v="613"/>
    <x v="155"/>
    <s v="Net Banking"/>
    <x v="1"/>
    <n v="2"/>
    <s v="No"/>
    <s v="Delhi"/>
    <x v="1390"/>
  </r>
  <r>
    <s v="POST01408"/>
    <s v="SHIP578783"/>
    <x v="1391"/>
    <x v="1"/>
    <x v="37"/>
    <s v="laura23@yahoo.com"/>
    <s v="195-933-7964"/>
    <x v="165"/>
    <s v="Hallmouth"/>
    <s v="P3093"/>
    <x v="7"/>
    <x v="4"/>
    <s v="Smartphone"/>
    <n v="3"/>
    <n v="393.82"/>
    <n v="0.05"/>
    <n v="8.7200000000000006"/>
    <x v="211"/>
    <x v="570"/>
    <s v="COD"/>
    <x v="2"/>
    <n v="4"/>
    <s v="No"/>
    <s v="Mumbai"/>
    <x v="1391"/>
  </r>
  <r>
    <s v="POST01409"/>
    <s v="SHIP227885"/>
    <x v="1392"/>
    <x v="1"/>
    <x v="26"/>
    <s v="garciajeremiah@dickerson.info"/>
    <s v="001-118-258-4663x434"/>
    <x v="82"/>
    <s v="Lake Denise"/>
    <s v="P9624"/>
    <x v="3"/>
    <x v="3"/>
    <s v="Smartphone"/>
    <n v="1"/>
    <n v="572.07000000000005"/>
    <n v="0.27"/>
    <n v="22.28"/>
    <x v="282"/>
    <x v="436"/>
    <s v="PayPal"/>
    <x v="1"/>
    <n v="2"/>
    <s v="No"/>
    <s v="Chennai"/>
    <x v="1392"/>
  </r>
  <r>
    <s v="POST01410"/>
    <s v="SHIP965598"/>
    <x v="1393"/>
    <x v="0"/>
    <x v="17"/>
    <s v="byrdanthony@yahoo.com"/>
    <s v="+1-102-264-8374x87152"/>
    <x v="101"/>
    <s v="Lake Johnchester"/>
    <s v="P2531"/>
    <x v="7"/>
    <x v="3"/>
    <s v="DSLR"/>
    <n v="4"/>
    <n v="947.59"/>
    <n v="0.15"/>
    <n v="19.89"/>
    <x v="134"/>
    <x v="486"/>
    <s v="Net Banking"/>
    <x v="0"/>
    <n v="2"/>
    <s v="No"/>
    <s v="Delhi"/>
    <x v="1393"/>
  </r>
  <r>
    <s v="POST01411"/>
    <s v="SHIP590759"/>
    <x v="1394"/>
    <x v="0"/>
    <x v="27"/>
    <s v="mark52@price.com"/>
    <s v="(423)966-1864"/>
    <x v="11"/>
    <s v="Randyfurt"/>
    <s v="P7937"/>
    <x v="4"/>
    <x v="2"/>
    <s v="DSLR"/>
    <n v="1"/>
    <n v="604.12"/>
    <n v="0.33"/>
    <n v="30.42"/>
    <x v="512"/>
    <x v="274"/>
    <s v="Debit Card"/>
    <x v="1"/>
    <n v="3"/>
    <s v="No"/>
    <s v="Mumbai"/>
    <x v="560"/>
  </r>
  <r>
    <s v="POST01412"/>
    <s v="SHIP968300"/>
    <x v="1395"/>
    <x v="1"/>
    <x v="51"/>
    <s v="meganmccall@hotmail.com"/>
    <s v="862.142.4367x66941"/>
    <x v="129"/>
    <s v="New Tyler"/>
    <s v="P9331"/>
    <x v="1"/>
    <x v="5"/>
    <s v="Earbuds"/>
    <n v="1"/>
    <n v="155.9"/>
    <n v="0.27"/>
    <n v="13.25"/>
    <x v="614"/>
    <x v="582"/>
    <s v="Net Banking"/>
    <x v="2"/>
    <n v="2"/>
    <s v="No"/>
    <s v="Delhi"/>
    <x v="1394"/>
  </r>
  <r>
    <s v="POST01413"/>
    <s v="SHIP391164"/>
    <x v="1396"/>
    <x v="0"/>
    <x v="11"/>
    <s v="jacob63@hotmail.com"/>
    <s v="010.662.7487x40978"/>
    <x v="136"/>
    <s v="Kristenstad"/>
    <s v="P6928"/>
    <x v="2"/>
    <x v="3"/>
    <s v="DSLR"/>
    <n v="3"/>
    <n v="16.93"/>
    <n v="0.46"/>
    <n v="30.35"/>
    <x v="168"/>
    <x v="601"/>
    <s v="Net Banking"/>
    <x v="1"/>
    <n v="4"/>
    <s v="No"/>
    <s v="Bangalore"/>
    <x v="1395"/>
  </r>
  <r>
    <s v="POST01414"/>
    <s v="SHIP685992"/>
    <x v="1397"/>
    <x v="0"/>
    <x v="4"/>
    <s v="edwin20@morgan.net"/>
    <n v="9315763478"/>
    <x v="49"/>
    <s v="South Pamela"/>
    <s v="P1298"/>
    <x v="3"/>
    <x v="0"/>
    <s v="DSLR"/>
    <n v="3"/>
    <n v="852.48"/>
    <n v="0.02"/>
    <n v="34.450000000000003"/>
    <x v="434"/>
    <x v="343"/>
    <s v="Debit Card"/>
    <x v="2"/>
    <n v="4"/>
    <s v="No"/>
    <s v="Delhi"/>
    <x v="1396"/>
  </r>
  <r>
    <s v="POST01415"/>
    <s v="SHIP782687"/>
    <x v="1398"/>
    <x v="1"/>
    <x v="17"/>
    <s v="david73@yahoo.com"/>
    <n v="9795168824"/>
    <x v="54"/>
    <s v="Leachhaven"/>
    <s v="P6940"/>
    <x v="5"/>
    <x v="1"/>
    <s v="Running Shoes"/>
    <n v="4"/>
    <n v="370.68"/>
    <n v="0.24"/>
    <n v="10.96"/>
    <x v="129"/>
    <x v="114"/>
    <s v="COD"/>
    <x v="3"/>
    <n v="1"/>
    <s v="No"/>
    <s v="Kolkata"/>
    <x v="1397"/>
  </r>
  <r>
    <s v="POST01416"/>
    <s v="SHIP524137"/>
    <x v="1399"/>
    <x v="0"/>
    <x v="36"/>
    <s v="burgessdiana@hotmail.com"/>
    <n v="7737408862"/>
    <x v="88"/>
    <s v="Jenniferburgh"/>
    <s v="P6060"/>
    <x v="0"/>
    <x v="2"/>
    <s v="Running Shoes"/>
    <n v="4"/>
    <n v="321.82"/>
    <n v="0.1"/>
    <n v="10.93"/>
    <x v="615"/>
    <x v="300"/>
    <s v="Credit Card"/>
    <x v="1"/>
    <n v="5"/>
    <s v="No"/>
    <s v="Bangalore"/>
    <x v="1398"/>
  </r>
  <r>
    <s v="POST01417"/>
    <s v="SHIP643050"/>
    <x v="1400"/>
    <x v="0"/>
    <x v="47"/>
    <s v="hallangela@parker.com"/>
    <s v="894-566-1965x4887"/>
    <x v="79"/>
    <s v="North Catherineshire"/>
    <s v="P3953"/>
    <x v="4"/>
    <x v="5"/>
    <s v="Running Shoes"/>
    <n v="4"/>
    <n v="802.72"/>
    <n v="0.27"/>
    <n v="6.59"/>
    <x v="433"/>
    <x v="630"/>
    <s v="COD"/>
    <x v="1"/>
    <n v="2"/>
    <s v="No"/>
    <s v="Mumbai"/>
    <x v="1399"/>
  </r>
  <r>
    <s v="POST01418"/>
    <s v="SHIP575200"/>
    <x v="1401"/>
    <x v="1"/>
    <x v="10"/>
    <s v="jessecummings@yahoo.com"/>
    <s v="+1-233-512-6865x266"/>
    <x v="15"/>
    <s v="South Jason"/>
    <s v="P4509"/>
    <x v="5"/>
    <x v="0"/>
    <s v="Backpack"/>
    <n v="1"/>
    <n v="945.91"/>
    <n v="0.43"/>
    <n v="39.24"/>
    <x v="138"/>
    <x v="530"/>
    <s v="Credit Card"/>
    <x v="2"/>
    <n v="2"/>
    <s v="No"/>
    <s v="Delhi"/>
    <x v="1400"/>
  </r>
  <r>
    <s v="POST01419"/>
    <s v="SHIP688654"/>
    <x v="1402"/>
    <x v="1"/>
    <x v="21"/>
    <s v="brownchristopher@hernandez-anderson.net"/>
    <s v="295.816.8457x84779"/>
    <x v="136"/>
    <s v="Port Matthewfurt"/>
    <s v="P6598"/>
    <x v="6"/>
    <x v="3"/>
    <s v="Earbuds"/>
    <n v="1"/>
    <n v="750.56"/>
    <n v="0.46"/>
    <n v="19.899999999999999"/>
    <x v="57"/>
    <x v="53"/>
    <s v="Credit Card"/>
    <x v="2"/>
    <n v="4"/>
    <s v="No"/>
    <s v="Bangalore"/>
    <x v="1401"/>
  </r>
  <r>
    <s v="POST01420"/>
    <s v="SHIP420461"/>
    <x v="1403"/>
    <x v="0"/>
    <x v="43"/>
    <s v="gboyer@ward-simpson.com"/>
    <s v="953.126.5743"/>
    <x v="42"/>
    <s v="West Nicole"/>
    <s v="P8967"/>
    <x v="0"/>
    <x v="4"/>
    <s v="DSLR"/>
    <n v="3"/>
    <n v="182.11"/>
    <n v="0.2"/>
    <n v="15.14"/>
    <x v="466"/>
    <x v="114"/>
    <s v="Credit Card"/>
    <x v="0"/>
    <n v="2"/>
    <s v="No"/>
    <s v="Bangalore"/>
    <x v="1402"/>
  </r>
  <r>
    <s v="POST01421"/>
    <s v="SHIP406628"/>
    <x v="1404"/>
    <x v="0"/>
    <x v="31"/>
    <s v="tvazquez@best.org"/>
    <s v="(043)490-3372"/>
    <x v="5"/>
    <s v="Brownton"/>
    <s v="P4145"/>
    <x v="5"/>
    <x v="4"/>
    <s v="Backpack"/>
    <n v="4"/>
    <n v="397.46"/>
    <n v="0.41"/>
    <n v="40.01"/>
    <x v="178"/>
    <x v="198"/>
    <s v="PayPal"/>
    <x v="3"/>
    <n v="4"/>
    <s v="No"/>
    <s v="Chennai"/>
    <x v="1403"/>
  </r>
  <r>
    <s v="POST01422"/>
    <s v="SHIP406844"/>
    <x v="1405"/>
    <x v="0"/>
    <x v="43"/>
    <s v="chentravis@gmail.com"/>
    <s v="130.973.2908"/>
    <x v="139"/>
    <s v="South Thomasstad"/>
    <s v="P4711"/>
    <x v="7"/>
    <x v="2"/>
    <s v="Smart TV"/>
    <n v="3"/>
    <n v="761.8"/>
    <n v="0.14000000000000001"/>
    <n v="11.45"/>
    <x v="347"/>
    <x v="631"/>
    <s v="COD"/>
    <x v="2"/>
    <n v="1"/>
    <s v="No"/>
    <s v="Bangalore"/>
    <x v="1404"/>
  </r>
  <r>
    <s v="POST01423"/>
    <s v="SHIP376898"/>
    <x v="1406"/>
    <x v="1"/>
    <x v="17"/>
    <s v="jeffrey33@yahoo.com"/>
    <n v="5741366637"/>
    <x v="58"/>
    <s v="South Michaelbury"/>
    <s v="P3253"/>
    <x v="6"/>
    <x v="3"/>
    <s v="Earbuds"/>
    <n v="4"/>
    <n v="907.86"/>
    <n v="0"/>
    <n v="24.22"/>
    <x v="213"/>
    <x v="15"/>
    <s v="Net Banking"/>
    <x v="0"/>
    <n v="2"/>
    <s v="No"/>
    <s v="Mumbai"/>
    <x v="1405"/>
  </r>
  <r>
    <s v="POST01424"/>
    <s v="SHIP232639"/>
    <x v="1407"/>
    <x v="1"/>
    <x v="40"/>
    <s v="robert32@hale.com"/>
    <s v="001-662-509-1480x36591"/>
    <x v="141"/>
    <s v="Lake Amy"/>
    <s v="P3538"/>
    <x v="1"/>
    <x v="1"/>
    <s v="Smart TV"/>
    <n v="4"/>
    <n v="998.61"/>
    <n v="0.43"/>
    <n v="38.520000000000003"/>
    <x v="497"/>
    <x v="39"/>
    <s v="PayPal"/>
    <x v="2"/>
    <n v="1"/>
    <s v="No"/>
    <s v="Delhi"/>
    <x v="1406"/>
  </r>
  <r>
    <s v="POST01425"/>
    <s v="SHIP316603"/>
    <x v="1408"/>
    <x v="1"/>
    <x v="20"/>
    <s v="peter39@hotmail.com"/>
    <s v="083.976.6227"/>
    <x v="220"/>
    <s v="West Brandonfort"/>
    <s v="P2264"/>
    <x v="5"/>
    <x v="2"/>
    <s v="Running Shoes"/>
    <n v="3"/>
    <n v="516.45000000000005"/>
    <n v="0.06"/>
    <n v="30.82"/>
    <x v="90"/>
    <x v="204"/>
    <s v="Debit Card"/>
    <x v="3"/>
    <n v="1"/>
    <s v="No"/>
    <s v="Bangalore"/>
    <x v="1407"/>
  </r>
  <r>
    <s v="POST01426"/>
    <s v="SHIP999401"/>
    <x v="1409"/>
    <x v="0"/>
    <x v="19"/>
    <s v="fuentesjohn@hotmail.com"/>
    <s v="001-619-223-3677x406"/>
    <x v="150"/>
    <s v="Phillipstad"/>
    <s v="P5846"/>
    <x v="7"/>
    <x v="0"/>
    <s v="Smart TV"/>
    <n v="3"/>
    <n v="824.3"/>
    <n v="0.01"/>
    <n v="29.93"/>
    <x v="590"/>
    <x v="207"/>
    <s v="Debit Card"/>
    <x v="3"/>
    <n v="5"/>
    <s v="No"/>
    <s v="Mumbai"/>
    <x v="1408"/>
  </r>
  <r>
    <s v="POST01427"/>
    <s v="SHIP198334"/>
    <x v="1410"/>
    <x v="0"/>
    <x v="38"/>
    <s v="matthewwebb@roberts.com"/>
    <s v="434-962-1968"/>
    <x v="189"/>
    <s v="Elliottmouth"/>
    <s v="P2657"/>
    <x v="0"/>
    <x v="4"/>
    <s v="Running Shoes"/>
    <n v="3"/>
    <n v="56.17"/>
    <n v="0.18"/>
    <n v="12.09"/>
    <x v="457"/>
    <x v="447"/>
    <s v="Credit Card"/>
    <x v="3"/>
    <n v="4"/>
    <s v="No"/>
    <s v="Chennai"/>
    <x v="1409"/>
  </r>
  <r>
    <s v="POST01428"/>
    <s v="SHIP368268"/>
    <x v="1411"/>
    <x v="1"/>
    <x v="46"/>
    <s v="anthonyjohnson@gilmore.com"/>
    <n v="431075073"/>
    <x v="181"/>
    <s v="Beasleyville"/>
    <s v="P9317"/>
    <x v="5"/>
    <x v="5"/>
    <s v="Earbuds"/>
    <n v="4"/>
    <n v="292.97000000000003"/>
    <n v="0.19"/>
    <n v="13.14"/>
    <x v="616"/>
    <x v="613"/>
    <s v="PayPal"/>
    <x v="3"/>
    <n v="1"/>
    <s v="Yes"/>
    <s v="Delhi"/>
    <x v="1410"/>
  </r>
  <r>
    <s v="POST01429"/>
    <s v="SHIP240181"/>
    <x v="1412"/>
    <x v="1"/>
    <x v="5"/>
    <s v="matthew65@hotmail.com"/>
    <s v="102-038-8775"/>
    <x v="93"/>
    <s v="Port Donton"/>
    <s v="P9843"/>
    <x v="4"/>
    <x v="5"/>
    <s v="Earbuds"/>
    <n v="1"/>
    <n v="377.8"/>
    <n v="0.04"/>
    <n v="31.22"/>
    <x v="30"/>
    <x v="30"/>
    <s v="PayPal"/>
    <x v="1"/>
    <n v="4"/>
    <s v="No"/>
    <s v="Kolkata"/>
    <x v="1411"/>
  </r>
  <r>
    <s v="POST01430"/>
    <s v="SHIP582498"/>
    <x v="1413"/>
    <x v="1"/>
    <x v="7"/>
    <s v="rmacias@parker-edwards.net"/>
    <s v="624.338.7726x34721"/>
    <x v="119"/>
    <s v="Alexandermouth"/>
    <s v="P9626"/>
    <x v="7"/>
    <x v="1"/>
    <s v="DSLR"/>
    <n v="3"/>
    <n v="975.77"/>
    <n v="0.41"/>
    <n v="6.06"/>
    <x v="103"/>
    <x v="632"/>
    <s v="Debit Card"/>
    <x v="3"/>
    <n v="5"/>
    <s v="No"/>
    <s v="Bangalore"/>
    <x v="1412"/>
  </r>
  <r>
    <s v="POST01431"/>
    <s v="SHIP293568"/>
    <x v="1414"/>
    <x v="0"/>
    <x v="3"/>
    <s v="smcgee@yahoo.com"/>
    <s v="635-217-7133x016"/>
    <x v="152"/>
    <s v="Gregoryville"/>
    <s v="P1618"/>
    <x v="4"/>
    <x v="5"/>
    <s v="Backpack"/>
    <n v="3"/>
    <n v="13.36"/>
    <n v="0.2"/>
    <n v="44.11"/>
    <x v="244"/>
    <x v="114"/>
    <s v="Net Banking"/>
    <x v="3"/>
    <n v="4"/>
    <s v="No"/>
    <s v="Bangalore"/>
    <x v="1413"/>
  </r>
  <r>
    <s v="POST01432"/>
    <s v="SHIP491085"/>
    <x v="1415"/>
    <x v="0"/>
    <x v="12"/>
    <s v="williamscolin@pena.com"/>
    <s v="(967)998-7993x1862"/>
    <x v="220"/>
    <s v="North Robertstad"/>
    <s v="P6517"/>
    <x v="0"/>
    <x v="5"/>
    <s v="Running Shoes"/>
    <n v="1"/>
    <n v="314.94"/>
    <n v="0.24"/>
    <n v="20.77"/>
    <x v="617"/>
    <x v="591"/>
    <s v="COD"/>
    <x v="0"/>
    <n v="5"/>
    <s v="No"/>
    <s v="Chennai"/>
    <x v="1414"/>
  </r>
  <r>
    <s v="POST01433"/>
    <s v="SHIP832592"/>
    <x v="1416"/>
    <x v="0"/>
    <x v="50"/>
    <s v="brian53@morales.com"/>
    <s v="(059)889-7070x95381"/>
    <x v="139"/>
    <s v="North Wesley"/>
    <s v="P3147"/>
    <x v="5"/>
    <x v="1"/>
    <s v="Smartphone"/>
    <n v="1"/>
    <n v="931.11"/>
    <n v="0.13"/>
    <n v="23.75"/>
    <x v="288"/>
    <x v="155"/>
    <s v="COD"/>
    <x v="3"/>
    <n v="2"/>
    <s v="No"/>
    <s v="Mumbai"/>
    <x v="1415"/>
  </r>
  <r>
    <s v="POST01434"/>
    <s v="SHIP432147"/>
    <x v="1417"/>
    <x v="0"/>
    <x v="0"/>
    <s v="qboone@odom.com"/>
    <s v="929.494.3389x8025"/>
    <x v="170"/>
    <s v="East Jose"/>
    <s v="P7172"/>
    <x v="3"/>
    <x v="4"/>
    <s v="Smartphone"/>
    <n v="2"/>
    <n v="313.61"/>
    <n v="0.26"/>
    <n v="16.63"/>
    <x v="462"/>
    <x v="390"/>
    <s v="Credit Card"/>
    <x v="2"/>
    <n v="5"/>
    <s v="No"/>
    <s v="Chennai"/>
    <x v="1416"/>
  </r>
  <r>
    <s v="POST01435"/>
    <s v="SHIP812259"/>
    <x v="1418"/>
    <x v="1"/>
    <x v="7"/>
    <s v="kristen60@price-newman.com"/>
    <s v="(576)967-6096x3229"/>
    <x v="72"/>
    <s v="North Scottview"/>
    <s v="P3527"/>
    <x v="1"/>
    <x v="0"/>
    <s v="DSLR"/>
    <n v="3"/>
    <n v="232.82"/>
    <n v="0.38"/>
    <n v="44.45"/>
    <x v="394"/>
    <x v="50"/>
    <s v="Credit Card"/>
    <x v="2"/>
    <n v="5"/>
    <s v="No"/>
    <s v="Mumbai"/>
    <x v="1417"/>
  </r>
  <r>
    <s v="POST01436"/>
    <s v="SHIP725580"/>
    <x v="1419"/>
    <x v="0"/>
    <x v="25"/>
    <s v="melissa70@hamilton-thompson.com"/>
    <n v="-10694"/>
    <x v="126"/>
    <s v="Christopherfort"/>
    <s v="P3658"/>
    <x v="5"/>
    <x v="2"/>
    <s v="Backpack"/>
    <n v="2"/>
    <n v="732.79"/>
    <n v="0.45"/>
    <n v="33.909999999999997"/>
    <x v="114"/>
    <x v="633"/>
    <s v="Credit Card"/>
    <x v="2"/>
    <n v="5"/>
    <s v="No"/>
    <s v="Delhi"/>
    <x v="1418"/>
  </r>
  <r>
    <s v="POST01437"/>
    <s v="SHIP626211"/>
    <x v="1420"/>
    <x v="0"/>
    <x v="12"/>
    <s v="bridgesnicole@yahoo.com"/>
    <s v="(329)464-9508"/>
    <x v="24"/>
    <s v="Biancachester"/>
    <s v="P3962"/>
    <x v="5"/>
    <x v="4"/>
    <s v="Running Shoes"/>
    <n v="2"/>
    <n v="747.89"/>
    <n v="0.49"/>
    <n v="25.25"/>
    <x v="618"/>
    <x v="193"/>
    <s v="Debit Card"/>
    <x v="1"/>
    <n v="3"/>
    <s v="No"/>
    <s v="Bangalore"/>
    <x v="1419"/>
  </r>
  <r>
    <s v="POST01438"/>
    <s v="SHIP748148"/>
    <x v="1421"/>
    <x v="1"/>
    <x v="14"/>
    <s v="racheldalton@gmail.com"/>
    <s v="001-111-317-3253x74266"/>
    <x v="190"/>
    <s v="South Frederickchester"/>
    <s v="P3712"/>
    <x v="4"/>
    <x v="2"/>
    <s v="DSLR"/>
    <n v="1"/>
    <n v="477.46"/>
    <n v="0.21"/>
    <n v="31.34"/>
    <x v="210"/>
    <x v="634"/>
    <s v="Debit Card"/>
    <x v="2"/>
    <n v="1"/>
    <s v="No"/>
    <s v="Kolkata"/>
    <x v="1420"/>
  </r>
  <r>
    <s v="POST01439"/>
    <s v="SHIP443123"/>
    <x v="1422"/>
    <x v="1"/>
    <x v="0"/>
    <s v="veronica56@yahoo.com"/>
    <s v="(683)381-7433"/>
    <x v="159"/>
    <s v="Meganburgh"/>
    <s v="P8170"/>
    <x v="4"/>
    <x v="1"/>
    <s v="Backpack"/>
    <n v="4"/>
    <n v="947.45"/>
    <n v="0.5"/>
    <n v="22.12"/>
    <x v="619"/>
    <x v="211"/>
    <s v="COD"/>
    <x v="3"/>
    <n v="4"/>
    <s v="No"/>
    <s v="Chennai"/>
    <x v="1421"/>
  </r>
  <r>
    <s v="POST01440"/>
    <s v="SHIP347431"/>
    <x v="1423"/>
    <x v="1"/>
    <x v="6"/>
    <s v="hopkinselizabeth@yahoo.com"/>
    <s v="737.091.8875x638"/>
    <x v="219"/>
    <s v="Taylorville"/>
    <s v="P1715"/>
    <x v="3"/>
    <x v="4"/>
    <s v="Smartphone"/>
    <n v="4"/>
    <n v="210.68"/>
    <n v="0.15"/>
    <n v="25.95"/>
    <x v="616"/>
    <x v="626"/>
    <s v="Credit Card"/>
    <x v="1"/>
    <n v="4"/>
    <s v="No"/>
    <s v="Kolkata"/>
    <x v="1422"/>
  </r>
  <r>
    <s v="POST01441"/>
    <s v="SHIP935241"/>
    <x v="1424"/>
    <x v="0"/>
    <x v="18"/>
    <s v="pamela72@hotmail.com"/>
    <s v="(693)579-6241x937"/>
    <x v="50"/>
    <s v="East Christopherview"/>
    <s v="P7731"/>
    <x v="4"/>
    <x v="3"/>
    <s v="Running Shoes"/>
    <n v="1"/>
    <n v="914.28"/>
    <n v="0"/>
    <n v="21.09"/>
    <x v="609"/>
    <x v="53"/>
    <s v="PayPal"/>
    <x v="3"/>
    <n v="3"/>
    <s v="No"/>
    <s v="Kolkata"/>
    <x v="1423"/>
  </r>
  <r>
    <s v="POST01442"/>
    <s v="SHIP288985"/>
    <x v="1425"/>
    <x v="1"/>
    <x v="17"/>
    <s v="michael63@smith.com"/>
    <s v="001-045-205-9669x047"/>
    <x v="213"/>
    <s v="Port Alexshire"/>
    <s v="P6968"/>
    <x v="6"/>
    <x v="1"/>
    <s v="Backpack"/>
    <n v="2"/>
    <n v="757.95"/>
    <n v="0.38"/>
    <n v="23.48"/>
    <x v="222"/>
    <x v="439"/>
    <s v="Net Banking"/>
    <x v="0"/>
    <n v="2"/>
    <s v="No"/>
    <s v="Bangalore"/>
    <x v="1424"/>
  </r>
  <r>
    <s v="POST01443"/>
    <s v="SHIP809237"/>
    <x v="1426"/>
    <x v="0"/>
    <x v="25"/>
    <s v="joseph01@hotmail.com"/>
    <s v="503-782-4146"/>
    <x v="199"/>
    <s v="Hoffmanshire"/>
    <s v="P4891"/>
    <x v="0"/>
    <x v="1"/>
    <s v="Smart TV"/>
    <n v="2"/>
    <n v="374.53"/>
    <n v="0.09"/>
    <n v="19.170000000000002"/>
    <x v="329"/>
    <x v="500"/>
    <s v="Debit Card"/>
    <x v="3"/>
    <n v="1"/>
    <s v="No"/>
    <s v="Bangalore"/>
    <x v="1425"/>
  </r>
  <r>
    <s v="POST01444"/>
    <s v="SHIP222856"/>
    <x v="1427"/>
    <x v="1"/>
    <x v="32"/>
    <s v="catherinemorris@gmail.com"/>
    <s v="906.576.4496x665"/>
    <x v="22"/>
    <s v="Lake Oliviatown"/>
    <s v="P8277"/>
    <x v="2"/>
    <x v="1"/>
    <s v="Running Shoes"/>
    <n v="2"/>
    <n v="808.84"/>
    <n v="0.03"/>
    <n v="8.49"/>
    <x v="56"/>
    <x v="310"/>
    <s v="Credit Card"/>
    <x v="2"/>
    <n v="1"/>
    <s v="No"/>
    <s v="Kolkata"/>
    <x v="1426"/>
  </r>
  <r>
    <s v="POST01445"/>
    <s v="SHIP244263"/>
    <x v="1428"/>
    <x v="0"/>
    <x v="51"/>
    <s v="fschmidt@calderon-ferguson.info"/>
    <s v="001-345-832-5349x5542"/>
    <x v="136"/>
    <s v="New Tracy"/>
    <s v="P5668"/>
    <x v="6"/>
    <x v="1"/>
    <s v="Smart TV"/>
    <n v="2"/>
    <n v="141.87"/>
    <n v="0.46"/>
    <n v="6.68"/>
    <x v="316"/>
    <x v="302"/>
    <s v="Credit Card"/>
    <x v="0"/>
    <n v="1"/>
    <s v="No"/>
    <s v="Delhi"/>
    <x v="1427"/>
  </r>
  <r>
    <s v="POST01446"/>
    <s v="SHIP767956"/>
    <x v="1429"/>
    <x v="0"/>
    <x v="25"/>
    <s v="jenniferdavis@hotmail.com"/>
    <s v="+1-951-276-9480x885"/>
    <x v="192"/>
    <s v="East Sandra"/>
    <s v="P8355"/>
    <x v="0"/>
    <x v="5"/>
    <s v="Earbuds"/>
    <n v="3"/>
    <n v="139.66999999999999"/>
    <n v="0.4"/>
    <n v="12.83"/>
    <x v="375"/>
    <x v="162"/>
    <s v="Debit Card"/>
    <x v="0"/>
    <n v="1"/>
    <s v="No"/>
    <s v="Kolkata"/>
    <x v="1428"/>
  </r>
  <r>
    <s v="POST01447"/>
    <s v="SHIP393599"/>
    <x v="1430"/>
    <x v="1"/>
    <x v="12"/>
    <s v="ymiller@yahoo.com"/>
    <n v="-6259"/>
    <x v="203"/>
    <s v="Christianmouth"/>
    <s v="P4833"/>
    <x v="5"/>
    <x v="5"/>
    <s v="Earbuds"/>
    <n v="2"/>
    <n v="930.64"/>
    <n v="0.05"/>
    <n v="16.32"/>
    <x v="531"/>
    <x v="635"/>
    <s v="COD"/>
    <x v="0"/>
    <n v="3"/>
    <s v="Yes"/>
    <s v="Mumbai"/>
    <x v="1429"/>
  </r>
  <r>
    <s v="POST01448"/>
    <s v="SHIP670746"/>
    <x v="1431"/>
    <x v="1"/>
    <x v="19"/>
    <s v="kathryn03@gonzalez.biz"/>
    <n v="736629530"/>
    <x v="200"/>
    <s v="Port Peter"/>
    <s v="P9749"/>
    <x v="6"/>
    <x v="4"/>
    <s v="Earbuds"/>
    <n v="1"/>
    <n v="103.83"/>
    <n v="0.39"/>
    <n v="45.07"/>
    <x v="24"/>
    <x v="617"/>
    <s v="COD"/>
    <x v="0"/>
    <n v="4"/>
    <s v="No"/>
    <s v="Mumbai"/>
    <x v="1430"/>
  </r>
  <r>
    <s v="POST01449"/>
    <s v="SHIP805232"/>
    <x v="1432"/>
    <x v="0"/>
    <x v="36"/>
    <s v="michaelbrennan@hotmail.com"/>
    <s v="(751)015-0587x7672"/>
    <x v="157"/>
    <s v="East Annaport"/>
    <s v="P4918"/>
    <x v="5"/>
    <x v="0"/>
    <s v="DSLR"/>
    <n v="2"/>
    <n v="14.04"/>
    <n v="0.42"/>
    <n v="32.51"/>
    <x v="594"/>
    <x v="636"/>
    <s v="COD"/>
    <x v="1"/>
    <n v="2"/>
    <s v="No"/>
    <s v="Mumbai"/>
    <x v="1431"/>
  </r>
  <r>
    <s v="POST01450"/>
    <s v="SHIP998627"/>
    <x v="1433"/>
    <x v="1"/>
    <x v="5"/>
    <s v="whitebrandon@hotmail.com"/>
    <s v="860-515-8483"/>
    <x v="158"/>
    <s v="Dayside"/>
    <s v="P6070"/>
    <x v="6"/>
    <x v="1"/>
    <s v="Backpack"/>
    <n v="2"/>
    <n v="395.14"/>
    <n v="0.45"/>
    <n v="48.12"/>
    <x v="182"/>
    <x v="116"/>
    <s v="COD"/>
    <x v="3"/>
    <n v="2"/>
    <s v="No"/>
    <s v="Mumbai"/>
    <x v="1432"/>
  </r>
  <r>
    <s v="POST01451"/>
    <s v="SHIP248869"/>
    <x v="1434"/>
    <x v="0"/>
    <x v="47"/>
    <s v="daniel59@gmail.com"/>
    <s v="468-760-7101"/>
    <x v="29"/>
    <s v="West Brandiberg"/>
    <s v="P8684"/>
    <x v="6"/>
    <x v="2"/>
    <s v="Earbuds"/>
    <n v="1"/>
    <n v="112.81"/>
    <n v="0.27"/>
    <n v="20.28"/>
    <x v="170"/>
    <x v="26"/>
    <s v="PayPal"/>
    <x v="0"/>
    <n v="2"/>
    <s v="No"/>
    <s v="Chennai"/>
    <x v="1433"/>
  </r>
  <r>
    <s v="POST01452"/>
    <s v="SHIP697161"/>
    <x v="1435"/>
    <x v="1"/>
    <x v="10"/>
    <s v="jperry@yahoo.com"/>
    <s v="474.061.0717"/>
    <x v="123"/>
    <s v="East Shelleyberg"/>
    <s v="P4178"/>
    <x v="2"/>
    <x v="3"/>
    <s v="Backpack"/>
    <n v="2"/>
    <n v="864.41"/>
    <n v="0.35"/>
    <n v="23.08"/>
    <x v="118"/>
    <x v="161"/>
    <s v="Credit Card"/>
    <x v="1"/>
    <n v="3"/>
    <s v="No"/>
    <s v="Delhi"/>
    <x v="1434"/>
  </r>
  <r>
    <s v="POST01453"/>
    <s v="SHIP113821"/>
    <x v="1436"/>
    <x v="0"/>
    <x v="18"/>
    <s v="ghuff@hotmail.com"/>
    <s v="001-367-988-1143x615"/>
    <x v="55"/>
    <s v="West Philipberg"/>
    <s v="P7026"/>
    <x v="3"/>
    <x v="5"/>
    <s v="Backpack"/>
    <n v="4"/>
    <n v="923.47"/>
    <n v="0.38"/>
    <n v="37.39"/>
    <x v="186"/>
    <x v="637"/>
    <s v="COD"/>
    <x v="1"/>
    <n v="3"/>
    <s v="No"/>
    <s v="Chennai"/>
    <x v="1435"/>
  </r>
  <r>
    <s v="POST01454"/>
    <s v="SHIP840855"/>
    <x v="1437"/>
    <x v="0"/>
    <x v="1"/>
    <s v="reyesdaniel@cross.biz"/>
    <s v="(449)896-2580"/>
    <x v="164"/>
    <s v="Washingtonborough"/>
    <s v="P8218"/>
    <x v="6"/>
    <x v="2"/>
    <s v="Backpack"/>
    <n v="1"/>
    <n v="487.6"/>
    <n v="0.34"/>
    <n v="31.01"/>
    <x v="90"/>
    <x v="223"/>
    <s v="COD"/>
    <x v="1"/>
    <n v="5"/>
    <s v="No"/>
    <s v="Chennai"/>
    <x v="1436"/>
  </r>
  <r>
    <s v="POST01455"/>
    <s v="SHIP352084"/>
    <x v="1438"/>
    <x v="1"/>
    <x v="42"/>
    <s v="ymontgomery@yahoo.com"/>
    <n v="7060574583"/>
    <x v="166"/>
    <s v="Yateschester"/>
    <s v="P8564"/>
    <x v="4"/>
    <x v="5"/>
    <s v="Running Shoes"/>
    <n v="3"/>
    <n v="431.22"/>
    <n v="0.32"/>
    <n v="28.75"/>
    <x v="144"/>
    <x v="82"/>
    <s v="Net Banking"/>
    <x v="3"/>
    <n v="3"/>
    <s v="No"/>
    <s v="Mumbai"/>
    <x v="1437"/>
  </r>
  <r>
    <s v="POST01456"/>
    <s v="SHIP437667"/>
    <x v="1439"/>
    <x v="0"/>
    <x v="47"/>
    <s v="wjohnson@hotmail.com"/>
    <s v="(852)893-3734"/>
    <x v="207"/>
    <s v="West Richardside"/>
    <s v="P5616"/>
    <x v="5"/>
    <x v="4"/>
    <s v="Smart TV"/>
    <n v="3"/>
    <n v="543.65"/>
    <n v="0.27"/>
    <n v="30.9"/>
    <x v="488"/>
    <x v="638"/>
    <s v="Net Banking"/>
    <x v="0"/>
    <n v="1"/>
    <s v="No"/>
    <s v="Delhi"/>
    <x v="1438"/>
  </r>
  <r>
    <s v="POST01457"/>
    <s v="SHIP818805"/>
    <x v="1440"/>
    <x v="0"/>
    <x v="1"/>
    <s v="russellpalmer@yahoo.com"/>
    <s v="247.549.7587x0190"/>
    <x v="128"/>
    <s v="North Kenneth"/>
    <s v="P7256"/>
    <x v="2"/>
    <x v="0"/>
    <s v="Smart TV"/>
    <n v="1"/>
    <n v="233.93"/>
    <n v="0.24"/>
    <n v="31.29"/>
    <x v="620"/>
    <x v="32"/>
    <s v="Credit Card"/>
    <x v="3"/>
    <n v="4"/>
    <s v="No"/>
    <s v="Delhi"/>
    <x v="1439"/>
  </r>
  <r>
    <s v="POST01458"/>
    <s v="SHIP895472"/>
    <x v="1441"/>
    <x v="0"/>
    <x v="40"/>
    <s v="millerjill@gmail.com"/>
    <s v="+1-447-098-1266x19785"/>
    <x v="211"/>
    <s v="Tracyland"/>
    <s v="P9239"/>
    <x v="6"/>
    <x v="3"/>
    <s v="DSLR"/>
    <n v="3"/>
    <n v="304.99"/>
    <n v="0.5"/>
    <n v="39.46"/>
    <x v="162"/>
    <x v="81"/>
    <s v="Debit Card"/>
    <x v="1"/>
    <n v="2"/>
    <s v="No"/>
    <s v="Kolkata"/>
    <x v="1440"/>
  </r>
  <r>
    <s v="POST01459"/>
    <s v="SHIP737114"/>
    <x v="1442"/>
    <x v="0"/>
    <x v="5"/>
    <s v="ckennedy@nguyen.com"/>
    <s v="522.505.0257"/>
    <x v="17"/>
    <s v="Tuckerchester"/>
    <s v="P9641"/>
    <x v="4"/>
    <x v="5"/>
    <s v="Earbuds"/>
    <n v="3"/>
    <n v="109.97"/>
    <n v="0.17"/>
    <n v="35.06"/>
    <x v="11"/>
    <x v="540"/>
    <s v="COD"/>
    <x v="1"/>
    <n v="3"/>
    <s v="No"/>
    <s v="Chennai"/>
    <x v="1441"/>
  </r>
  <r>
    <s v="POST01460"/>
    <s v="SHIP854786"/>
    <x v="1443"/>
    <x v="1"/>
    <x v="12"/>
    <s v="gcrawford@gmail.com"/>
    <s v="470-878-4500"/>
    <x v="220"/>
    <s v="Robertfort"/>
    <s v="P7859"/>
    <x v="3"/>
    <x v="3"/>
    <s v="DSLR"/>
    <n v="3"/>
    <n v="451.99"/>
    <n v="0.04"/>
    <n v="48.08"/>
    <x v="444"/>
    <x v="268"/>
    <s v="PayPal"/>
    <x v="3"/>
    <n v="4"/>
    <s v="No"/>
    <s v="Delhi"/>
    <x v="1442"/>
  </r>
  <r>
    <s v="POST01461"/>
    <s v="SHIP576968"/>
    <x v="1444"/>
    <x v="0"/>
    <x v="44"/>
    <s v="ryan50@wade.com"/>
    <n v="-5029"/>
    <x v="209"/>
    <s v="South Markchester"/>
    <s v="P3655"/>
    <x v="5"/>
    <x v="3"/>
    <s v="Backpack"/>
    <n v="1"/>
    <n v="615.57000000000005"/>
    <n v="0.38"/>
    <n v="47.66"/>
    <x v="148"/>
    <x v="608"/>
    <s v="Net Banking"/>
    <x v="1"/>
    <n v="1"/>
    <s v="No"/>
    <s v="Bangalore"/>
    <x v="1443"/>
  </r>
  <r>
    <s v="POST01462"/>
    <s v="SHIP580661"/>
    <x v="1445"/>
    <x v="0"/>
    <x v="35"/>
    <s v="rodney23@mueller.biz"/>
    <n v="-2322"/>
    <x v="158"/>
    <s v="Port Johnmouth"/>
    <s v="P4271"/>
    <x v="2"/>
    <x v="4"/>
    <s v="Smartphone"/>
    <n v="2"/>
    <n v="930.92"/>
    <n v="0.11"/>
    <n v="23.99"/>
    <x v="24"/>
    <x v="319"/>
    <s v="COD"/>
    <x v="1"/>
    <n v="3"/>
    <s v="No"/>
    <s v="Chennai"/>
    <x v="1444"/>
  </r>
  <r>
    <s v="POST01463"/>
    <s v="SHIP567361"/>
    <x v="1446"/>
    <x v="1"/>
    <x v="33"/>
    <s v="yhuff@valencia-boyd.biz"/>
    <s v="(718)981-9828"/>
    <x v="79"/>
    <s v="New Vincent"/>
    <s v="P3267"/>
    <x v="0"/>
    <x v="2"/>
    <s v="Smartphone"/>
    <n v="3"/>
    <n v="741.68"/>
    <n v="0.27"/>
    <n v="6.61"/>
    <x v="389"/>
    <x v="7"/>
    <s v="Debit Card"/>
    <x v="2"/>
    <n v="3"/>
    <s v="No"/>
    <s v="Delhi"/>
    <x v="1445"/>
  </r>
  <r>
    <s v="POST01464"/>
    <s v="SHIP245712"/>
    <x v="1447"/>
    <x v="1"/>
    <x v="30"/>
    <s v="matthewmitchell@gmail.com"/>
    <s v="053.478.8521"/>
    <x v="210"/>
    <s v="North Sherifort"/>
    <s v="P5096"/>
    <x v="1"/>
    <x v="5"/>
    <s v="Backpack"/>
    <n v="4"/>
    <n v="725.83"/>
    <n v="0.05"/>
    <n v="5.5"/>
    <x v="171"/>
    <x v="564"/>
    <s v="PayPal"/>
    <x v="1"/>
    <n v="4"/>
    <s v="No"/>
    <s v="Bangalore"/>
    <x v="1446"/>
  </r>
  <r>
    <s v="POST01465"/>
    <s v="SHIP361233"/>
    <x v="1448"/>
    <x v="0"/>
    <x v="31"/>
    <s v="rosemathews@smith-martinez.net"/>
    <n v="1910365247"/>
    <x v="187"/>
    <s v="Douglasborough"/>
    <s v="P1854"/>
    <x v="3"/>
    <x v="3"/>
    <s v="Earbuds"/>
    <n v="2"/>
    <n v="314.92"/>
    <n v="0.31"/>
    <n v="10.54"/>
    <x v="621"/>
    <x v="639"/>
    <s v="Net Banking"/>
    <x v="3"/>
    <n v="1"/>
    <s v="Yes"/>
    <s v="Bangalore"/>
    <x v="1447"/>
  </r>
  <r>
    <s v="POST01466"/>
    <s v="SHIP609685"/>
    <x v="1449"/>
    <x v="0"/>
    <x v="32"/>
    <s v="courtney96@hotmail.com"/>
    <s v="111.303.0338"/>
    <x v="63"/>
    <s v="Kentmouth"/>
    <s v="P8873"/>
    <x v="7"/>
    <x v="4"/>
    <s v="Smart TV"/>
    <n v="2"/>
    <n v="889.41"/>
    <n v="0.47"/>
    <n v="8.3699999999999992"/>
    <x v="622"/>
    <x v="570"/>
    <s v="Debit Card"/>
    <x v="0"/>
    <n v="3"/>
    <s v="No"/>
    <s v="Bangalore"/>
    <x v="1448"/>
  </r>
  <r>
    <s v="POST01467"/>
    <s v="SHIP752442"/>
    <x v="1450"/>
    <x v="0"/>
    <x v="19"/>
    <s v="evelynmorales@yahoo.com"/>
    <s v="+1-864-514-0177x0387"/>
    <x v="145"/>
    <s v="East Laura"/>
    <s v="P7081"/>
    <x v="4"/>
    <x v="1"/>
    <s v="DSLR"/>
    <n v="3"/>
    <n v="947.49"/>
    <n v="0.36"/>
    <n v="21.8"/>
    <x v="0"/>
    <x v="195"/>
    <s v="Debit Card"/>
    <x v="0"/>
    <n v="4"/>
    <s v="No"/>
    <s v="Mumbai"/>
    <x v="1449"/>
  </r>
  <r>
    <s v="POST01468"/>
    <s v="SHIP725198"/>
    <x v="1451"/>
    <x v="1"/>
    <x v="1"/>
    <s v="jared87@sanchez-nguyen.com"/>
    <s v="645.698.6228x46869"/>
    <x v="143"/>
    <s v="New William"/>
    <s v="P2680"/>
    <x v="0"/>
    <x v="3"/>
    <s v="Running Shoes"/>
    <n v="3"/>
    <n v="932.94"/>
    <n v="0.11"/>
    <n v="7.38"/>
    <x v="586"/>
    <x v="419"/>
    <s v="PayPal"/>
    <x v="3"/>
    <n v="1"/>
    <s v="No"/>
    <s v="Kolkata"/>
    <x v="1450"/>
  </r>
  <r>
    <s v="POST01469"/>
    <s v="SHIP617442"/>
    <x v="1452"/>
    <x v="0"/>
    <x v="29"/>
    <s v="wilkinsonwesley@gmail.com"/>
    <s v="001-078-605-1918x7285"/>
    <x v="217"/>
    <s v="Johnside"/>
    <s v="P9452"/>
    <x v="0"/>
    <x v="3"/>
    <s v="Smartphone"/>
    <n v="2"/>
    <n v="48.41"/>
    <n v="0.49"/>
    <n v="33.119999999999997"/>
    <x v="557"/>
    <x v="618"/>
    <s v="PayPal"/>
    <x v="3"/>
    <n v="3"/>
    <s v="No"/>
    <s v="Kolkata"/>
    <x v="1451"/>
  </r>
  <r>
    <s v="POST01470"/>
    <s v="SHIP419488"/>
    <x v="1453"/>
    <x v="0"/>
    <x v="50"/>
    <s v="marymedina@hotmail.com"/>
    <s v="001-116-025-6949"/>
    <x v="62"/>
    <s v="West Zachary"/>
    <s v="P3042"/>
    <x v="2"/>
    <x v="5"/>
    <s v="DSLR"/>
    <n v="3"/>
    <n v="608.30999999999995"/>
    <n v="0.15"/>
    <n v="13.56"/>
    <x v="480"/>
    <x v="464"/>
    <s v="Net Banking"/>
    <x v="1"/>
    <n v="3"/>
    <s v="No"/>
    <s v="Delhi"/>
    <x v="1452"/>
  </r>
  <r>
    <s v="POST01471"/>
    <s v="SHIP105422"/>
    <x v="1454"/>
    <x v="1"/>
    <x v="18"/>
    <s v="lauraperkins@brooks.com"/>
    <s v="001-890-558-6192x92505"/>
    <x v="126"/>
    <s v="Port Cody"/>
    <s v="P5670"/>
    <x v="2"/>
    <x v="1"/>
    <s v="Smartphone"/>
    <n v="1"/>
    <n v="646.79"/>
    <n v="0.22"/>
    <n v="28.13"/>
    <x v="365"/>
    <x v="255"/>
    <s v="PayPal"/>
    <x v="3"/>
    <n v="2"/>
    <s v="No"/>
    <s v="Delhi"/>
    <x v="1453"/>
  </r>
  <r>
    <s v="POST01472"/>
    <s v="SHIP213129"/>
    <x v="1455"/>
    <x v="0"/>
    <x v="3"/>
    <s v="omoon@gmail.com"/>
    <s v="193-277-4015x345"/>
    <x v="153"/>
    <s v="South Stephanietown"/>
    <s v="P2374"/>
    <x v="2"/>
    <x v="3"/>
    <s v="Smart TV"/>
    <n v="1"/>
    <n v="302.11"/>
    <n v="0.25"/>
    <n v="9.64"/>
    <x v="374"/>
    <x v="71"/>
    <s v="COD"/>
    <x v="3"/>
    <n v="5"/>
    <s v="No"/>
    <s v="Kolkata"/>
    <x v="1454"/>
  </r>
  <r>
    <s v="POST01473"/>
    <s v="SHIP678794"/>
    <x v="1456"/>
    <x v="1"/>
    <x v="48"/>
    <s v="cynthiadyer@hotmail.com"/>
    <s v="001-151-701-8462x144"/>
    <x v="151"/>
    <s v="Silvaborough"/>
    <s v="P3626"/>
    <x v="4"/>
    <x v="5"/>
    <s v="Smart TV"/>
    <n v="3"/>
    <n v="992.49"/>
    <n v="0.5"/>
    <n v="42.25"/>
    <x v="367"/>
    <x v="163"/>
    <s v="PayPal"/>
    <x v="1"/>
    <n v="1"/>
    <s v="No"/>
    <s v="Bangalore"/>
    <x v="1455"/>
  </r>
  <r>
    <s v="POST01474"/>
    <s v="SHIP494913"/>
    <x v="1457"/>
    <x v="0"/>
    <x v="37"/>
    <s v="joshua59@hotmail.com"/>
    <s v="788.172.5152x956"/>
    <x v="47"/>
    <s v="Darrylberg"/>
    <s v="P5469"/>
    <x v="7"/>
    <x v="5"/>
    <s v="Backpack"/>
    <n v="2"/>
    <n v="298.27999999999997"/>
    <n v="0.03"/>
    <n v="40.1"/>
    <x v="458"/>
    <x v="640"/>
    <s v="Debit Card"/>
    <x v="2"/>
    <n v="4"/>
    <s v="No"/>
    <s v="Delhi"/>
    <x v="1456"/>
  </r>
  <r>
    <s v="POST01475"/>
    <s v="SHIP214494"/>
    <x v="1458"/>
    <x v="1"/>
    <x v="7"/>
    <s v="hyoung@yahoo.com"/>
    <s v="(259)007-7575"/>
    <x v="188"/>
    <s v="Priceville"/>
    <s v="P8361"/>
    <x v="4"/>
    <x v="4"/>
    <s v="Backpack"/>
    <n v="3"/>
    <n v="224.45"/>
    <n v="0.35"/>
    <n v="22.39"/>
    <x v="204"/>
    <x v="184"/>
    <s v="PayPal"/>
    <x v="2"/>
    <n v="2"/>
    <s v="Yes"/>
    <s v="Mumbai"/>
    <x v="1457"/>
  </r>
  <r>
    <s v="POST01476"/>
    <s v="SHIP596016"/>
    <x v="1459"/>
    <x v="0"/>
    <x v="20"/>
    <s v="sabrina14@humphrey.biz"/>
    <s v="+1-430-167-3049x987"/>
    <x v="34"/>
    <s v="Lake Mary"/>
    <s v="P9410"/>
    <x v="0"/>
    <x v="3"/>
    <s v="Smartphone"/>
    <n v="4"/>
    <n v="489.3"/>
    <n v="0.18"/>
    <n v="45.98"/>
    <x v="623"/>
    <x v="93"/>
    <s v="Net Banking"/>
    <x v="1"/>
    <n v="3"/>
    <s v="Yes"/>
    <s v="Mumbai"/>
    <x v="1458"/>
  </r>
  <r>
    <s v="POST01477"/>
    <s v="SHIP589634"/>
    <x v="1460"/>
    <x v="0"/>
    <x v="15"/>
    <s v="ohines@gmail.com"/>
    <s v="376-500-1604"/>
    <x v="53"/>
    <s v="East Williambury"/>
    <s v="P3414"/>
    <x v="1"/>
    <x v="0"/>
    <s v="Smartphone"/>
    <n v="1"/>
    <n v="329.92"/>
    <n v="0.04"/>
    <n v="13.36"/>
    <x v="547"/>
    <x v="451"/>
    <s v="COD"/>
    <x v="2"/>
    <n v="4"/>
    <s v="No"/>
    <s v="Kolkata"/>
    <x v="1459"/>
  </r>
  <r>
    <s v="POST01478"/>
    <s v="SHIP691360"/>
    <x v="1461"/>
    <x v="1"/>
    <x v="16"/>
    <s v="kellymcguire@hotmail.com"/>
    <s v="001-572-884-9680x48275"/>
    <x v="23"/>
    <s v="West Katie"/>
    <s v="P8167"/>
    <x v="5"/>
    <x v="0"/>
    <s v="DSLR"/>
    <n v="2"/>
    <n v="924.79"/>
    <n v="0.47"/>
    <n v="41.63"/>
    <x v="318"/>
    <x v="187"/>
    <s v="PayPal"/>
    <x v="2"/>
    <n v="2"/>
    <s v="No"/>
    <s v="Delhi"/>
    <x v="1460"/>
  </r>
  <r>
    <s v="POST01479"/>
    <s v="SHIP580807"/>
    <x v="1462"/>
    <x v="1"/>
    <x v="24"/>
    <s v="katherine23@yahoo.com"/>
    <s v="001-051-207-1468x0282"/>
    <x v="217"/>
    <s v="North Jessica"/>
    <s v="P2502"/>
    <x v="2"/>
    <x v="2"/>
    <s v="Backpack"/>
    <n v="4"/>
    <n v="445.68"/>
    <n v="0.28999999999999998"/>
    <n v="29.56"/>
    <x v="480"/>
    <x v="78"/>
    <s v="COD"/>
    <x v="1"/>
    <n v="2"/>
    <s v="No"/>
    <s v="Delhi"/>
    <x v="1461"/>
  </r>
  <r>
    <s v="POST01480"/>
    <s v="SHIP155433"/>
    <x v="1463"/>
    <x v="0"/>
    <x v="33"/>
    <s v="udonaldson@hotmail.com"/>
    <s v="001-096-089-8941x50014"/>
    <x v="22"/>
    <s v="West Madisonchester"/>
    <s v="P4637"/>
    <x v="3"/>
    <x v="0"/>
    <s v="Smart TV"/>
    <n v="3"/>
    <n v="416.05"/>
    <n v="0.38"/>
    <n v="19.829999999999998"/>
    <x v="381"/>
    <x v="256"/>
    <s v="PayPal"/>
    <x v="2"/>
    <n v="5"/>
    <s v="No"/>
    <s v="Bangalore"/>
    <x v="1462"/>
  </r>
  <r>
    <s v="POST01481"/>
    <s v="SHIP748473"/>
    <x v="1464"/>
    <x v="1"/>
    <x v="43"/>
    <s v="fanderson@gmail.com"/>
    <s v="001-805-450-0120"/>
    <x v="17"/>
    <s v="Port Cynthiaview"/>
    <s v="P8391"/>
    <x v="2"/>
    <x v="0"/>
    <s v="Earbuds"/>
    <n v="1"/>
    <n v="629.6"/>
    <n v="0.12"/>
    <n v="8.8000000000000007"/>
    <x v="70"/>
    <x v="105"/>
    <s v="COD"/>
    <x v="3"/>
    <n v="2"/>
    <s v="No"/>
    <s v="Delhi"/>
    <x v="1463"/>
  </r>
  <r>
    <s v="POST01482"/>
    <s v="SHIP609618"/>
    <x v="1465"/>
    <x v="1"/>
    <x v="0"/>
    <s v="gary72@johnson-anderson.biz"/>
    <s v="505-230-1243x168"/>
    <x v="64"/>
    <s v="North Michaelton"/>
    <s v="P6727"/>
    <x v="1"/>
    <x v="5"/>
    <s v="DSLR"/>
    <n v="4"/>
    <n v="90.3"/>
    <n v="0.38"/>
    <n v="12.71"/>
    <x v="79"/>
    <x v="444"/>
    <s v="PayPal"/>
    <x v="2"/>
    <n v="1"/>
    <s v="No"/>
    <s v="Kolkata"/>
    <x v="1464"/>
  </r>
  <r>
    <s v="POST01483"/>
    <s v="SHIP398662"/>
    <x v="1466"/>
    <x v="1"/>
    <x v="51"/>
    <s v="gabriel08@hotmail.com"/>
    <n v="-8773"/>
    <x v="194"/>
    <s v="Lake Kristy"/>
    <s v="P1436"/>
    <x v="2"/>
    <x v="5"/>
    <s v="DSLR"/>
    <n v="2"/>
    <n v="759.17"/>
    <n v="0.41"/>
    <n v="43.83"/>
    <x v="27"/>
    <x v="166"/>
    <s v="PayPal"/>
    <x v="2"/>
    <n v="5"/>
    <s v="No"/>
    <s v="Delhi"/>
    <x v="1465"/>
  </r>
  <r>
    <s v="POST01484"/>
    <s v="SHIP984680"/>
    <x v="1467"/>
    <x v="0"/>
    <x v="42"/>
    <s v="joseph06@newman.com"/>
    <n v="4429839726"/>
    <x v="89"/>
    <s v="Perezport"/>
    <s v="P7797"/>
    <x v="1"/>
    <x v="4"/>
    <s v="Running Shoes"/>
    <n v="1"/>
    <n v="770.71"/>
    <n v="0.22"/>
    <n v="32.31"/>
    <x v="624"/>
    <x v="583"/>
    <s v="Credit Card"/>
    <x v="3"/>
    <n v="5"/>
    <s v="No"/>
    <s v="Delhi"/>
    <x v="1466"/>
  </r>
  <r>
    <s v="POST01485"/>
    <s v="SHIP477853"/>
    <x v="1468"/>
    <x v="0"/>
    <x v="14"/>
    <s v="clarkdavid@carter.com"/>
    <s v="864.603.8815"/>
    <x v="28"/>
    <s v="Port Ryanland"/>
    <s v="P1872"/>
    <x v="2"/>
    <x v="3"/>
    <s v="Earbuds"/>
    <n v="3"/>
    <n v="479.29"/>
    <n v="0.28999999999999998"/>
    <n v="15.67"/>
    <x v="139"/>
    <x v="641"/>
    <s v="Debit Card"/>
    <x v="3"/>
    <n v="3"/>
    <s v="No"/>
    <s v="Mumbai"/>
    <x v="1467"/>
  </r>
  <r>
    <s v="POST01486"/>
    <s v="SHIP704046"/>
    <x v="1469"/>
    <x v="1"/>
    <x v="30"/>
    <s v="daviswendy@gmail.com"/>
    <s v="(440)714-3871x669"/>
    <x v="210"/>
    <s v="Port Patriciaborough"/>
    <s v="P7495"/>
    <x v="7"/>
    <x v="3"/>
    <s v="Smart TV"/>
    <n v="3"/>
    <n v="956.14"/>
    <n v="0.49"/>
    <n v="27.31"/>
    <x v="216"/>
    <x v="468"/>
    <s v="Net Banking"/>
    <x v="0"/>
    <n v="3"/>
    <s v="No"/>
    <s v="Kolkata"/>
    <x v="1468"/>
  </r>
  <r>
    <s v="POST01487"/>
    <s v="SHIP975040"/>
    <x v="1470"/>
    <x v="1"/>
    <x v="16"/>
    <s v="ericwood@martinez-myers.com"/>
    <n v="1759913599"/>
    <x v="18"/>
    <s v="Lake Ryan"/>
    <s v="P9224"/>
    <x v="0"/>
    <x v="5"/>
    <s v="DSLR"/>
    <n v="1"/>
    <n v="583.54999999999995"/>
    <n v="0.42"/>
    <n v="9.85"/>
    <x v="124"/>
    <x v="642"/>
    <s v="Net Banking"/>
    <x v="1"/>
    <n v="1"/>
    <s v="No"/>
    <s v="Chennai"/>
    <x v="1469"/>
  </r>
  <r>
    <s v="POST01488"/>
    <s v="SHIP470446"/>
    <x v="1471"/>
    <x v="1"/>
    <x v="7"/>
    <s v="zachary30@coleman-ward.org"/>
    <s v="066.214.1666x14544"/>
    <x v="75"/>
    <s v="Mcfarlandmouth"/>
    <s v="P7126"/>
    <x v="1"/>
    <x v="3"/>
    <s v="Earbuds"/>
    <n v="4"/>
    <n v="698.28"/>
    <n v="0.22"/>
    <n v="9.4499999999999993"/>
    <x v="553"/>
    <x v="432"/>
    <s v="Credit Card"/>
    <x v="0"/>
    <n v="4"/>
    <s v="No"/>
    <s v="Kolkata"/>
    <x v="1470"/>
  </r>
  <r>
    <s v="POST01489"/>
    <s v="SHIP818361"/>
    <x v="1472"/>
    <x v="0"/>
    <x v="27"/>
    <s v="brian10@hotmail.com"/>
    <s v="(620)314-4907"/>
    <x v="205"/>
    <s v="Christopherland"/>
    <s v="P4862"/>
    <x v="5"/>
    <x v="5"/>
    <s v="Running Shoes"/>
    <n v="1"/>
    <n v="925.1"/>
    <n v="0.33"/>
    <n v="45.85"/>
    <x v="266"/>
    <x v="473"/>
    <s v="PayPal"/>
    <x v="0"/>
    <n v="1"/>
    <s v="Yes"/>
    <s v="Kolkata"/>
    <x v="1471"/>
  </r>
  <r>
    <s v="POST01490"/>
    <s v="SHIP952995"/>
    <x v="1473"/>
    <x v="1"/>
    <x v="17"/>
    <s v="thomasperry@smith-aguilar.net"/>
    <s v="499-864-6060"/>
    <x v="99"/>
    <s v="Oliverchester"/>
    <s v="P7326"/>
    <x v="2"/>
    <x v="0"/>
    <s v="Earbuds"/>
    <n v="1"/>
    <n v="669.68"/>
    <n v="0.39"/>
    <n v="25.6"/>
    <x v="232"/>
    <x v="643"/>
    <s v="Debit Card"/>
    <x v="2"/>
    <n v="5"/>
    <s v="No"/>
    <s v="Chennai"/>
    <x v="1472"/>
  </r>
  <r>
    <s v="POST01491"/>
    <s v="SHIP430365"/>
    <x v="1474"/>
    <x v="1"/>
    <x v="5"/>
    <s v="pmartinez@clark.com"/>
    <s v="001-697-201-0287x7912"/>
    <x v="95"/>
    <s v="Paulland"/>
    <s v="P2337"/>
    <x v="0"/>
    <x v="3"/>
    <s v="Backpack"/>
    <n v="1"/>
    <n v="437.51"/>
    <n v="0.01"/>
    <n v="21.27"/>
    <x v="625"/>
    <x v="429"/>
    <s v="COD"/>
    <x v="3"/>
    <n v="3"/>
    <s v="No"/>
    <s v="Chennai"/>
    <x v="1473"/>
  </r>
  <r>
    <s v="POST01492"/>
    <s v="SHIP525212"/>
    <x v="1475"/>
    <x v="0"/>
    <x v="28"/>
    <s v="spruitt@hotmail.com"/>
    <s v="447-334-7475x7520"/>
    <x v="177"/>
    <s v="South Emily"/>
    <s v="P7142"/>
    <x v="7"/>
    <x v="0"/>
    <s v="Smart TV"/>
    <n v="4"/>
    <n v="34.520000000000003"/>
    <n v="0.28999999999999998"/>
    <n v="47.71"/>
    <x v="308"/>
    <x v="521"/>
    <s v="Credit Card"/>
    <x v="0"/>
    <n v="1"/>
    <s v="No"/>
    <s v="Mumbai"/>
    <x v="1474"/>
  </r>
  <r>
    <s v="POST01493"/>
    <s v="SHIP246372"/>
    <x v="1476"/>
    <x v="1"/>
    <x v="5"/>
    <s v="mcguirerodney@gmail.com"/>
    <s v="374-733-6084x59334"/>
    <x v="22"/>
    <s v="Port Daltontown"/>
    <s v="P4678"/>
    <x v="3"/>
    <x v="2"/>
    <s v="Backpack"/>
    <n v="1"/>
    <n v="731.02"/>
    <n v="0.49"/>
    <n v="22.96"/>
    <x v="224"/>
    <x v="243"/>
    <s v="Net Banking"/>
    <x v="1"/>
    <n v="3"/>
    <s v="No"/>
    <s v="Bangalore"/>
    <x v="1475"/>
  </r>
  <r>
    <s v="POST01494"/>
    <s v="SHIP960754"/>
    <x v="1477"/>
    <x v="0"/>
    <x v="47"/>
    <s v="edward61@hotmail.com"/>
    <s v="+1-079-332-2771x612"/>
    <x v="138"/>
    <s v="Priceborough"/>
    <s v="P1461"/>
    <x v="5"/>
    <x v="4"/>
    <s v="Running Shoes"/>
    <n v="2"/>
    <n v="965.22"/>
    <n v="0.47"/>
    <n v="20.13"/>
    <x v="626"/>
    <x v="644"/>
    <s v="Net Banking"/>
    <x v="0"/>
    <n v="1"/>
    <s v="No"/>
    <s v="Kolkata"/>
    <x v="1476"/>
  </r>
  <r>
    <s v="POST01495"/>
    <s v="SHIP151547"/>
    <x v="1478"/>
    <x v="0"/>
    <x v="7"/>
    <s v="michael05@yahoo.com"/>
    <s v="528.775.5553"/>
    <x v="37"/>
    <s v="West Natashaton"/>
    <s v="P6221"/>
    <x v="0"/>
    <x v="4"/>
    <s v="Smart TV"/>
    <n v="3"/>
    <n v="475.53"/>
    <n v="0.42"/>
    <n v="17.28"/>
    <x v="56"/>
    <x v="414"/>
    <s v="Net Banking"/>
    <x v="2"/>
    <n v="1"/>
    <s v="No"/>
    <s v="Kolkata"/>
    <x v="1477"/>
  </r>
  <r>
    <s v="POST01496"/>
    <s v="SHIP790324"/>
    <x v="1479"/>
    <x v="1"/>
    <x v="49"/>
    <s v="shawn33@randall-barnes.com"/>
    <s v="+1-607-326-3819x855"/>
    <x v="115"/>
    <s v="Douglasborough"/>
    <s v="P2623"/>
    <x v="7"/>
    <x v="3"/>
    <s v="Smartphone"/>
    <n v="4"/>
    <n v="346.37"/>
    <n v="0.05"/>
    <n v="30.43"/>
    <x v="281"/>
    <x v="549"/>
    <s v="PayPal"/>
    <x v="0"/>
    <n v="2"/>
    <s v="No"/>
    <s v="Kolkata"/>
    <x v="1478"/>
  </r>
  <r>
    <s v="POST01497"/>
    <s v="SHIP569770"/>
    <x v="1480"/>
    <x v="0"/>
    <x v="40"/>
    <s v="christopher60@hernandez.net"/>
    <s v="057.532.7587x968"/>
    <x v="87"/>
    <s v="Anthonyhaven"/>
    <s v="P6493"/>
    <x v="1"/>
    <x v="5"/>
    <s v="Smartphone"/>
    <n v="2"/>
    <n v="524.07000000000005"/>
    <n v="0.5"/>
    <n v="30.13"/>
    <x v="248"/>
    <x v="645"/>
    <s v="COD"/>
    <x v="3"/>
    <n v="1"/>
    <s v="No"/>
    <s v="Kolkata"/>
    <x v="1479"/>
  </r>
  <r>
    <s v="POST01498"/>
    <s v="SHIP807341"/>
    <x v="1481"/>
    <x v="0"/>
    <x v="36"/>
    <s v="sarahgamble@gmail.com"/>
    <s v="(532)518-1975x31886"/>
    <x v="1"/>
    <s v="Harmonhaven"/>
    <s v="P3392"/>
    <x v="6"/>
    <x v="4"/>
    <s v="Smartphone"/>
    <n v="1"/>
    <n v="731.15"/>
    <n v="0.3"/>
    <n v="5.73"/>
    <x v="627"/>
    <x v="634"/>
    <s v="COD"/>
    <x v="3"/>
    <n v="3"/>
    <s v="No"/>
    <s v="Mumbai"/>
    <x v="1480"/>
  </r>
  <r>
    <s v="POST01499"/>
    <s v="SHIP534345"/>
    <x v="1482"/>
    <x v="0"/>
    <x v="45"/>
    <s v="heatherhenderson@yahoo.com"/>
    <s v="(063)178-4972x279"/>
    <x v="63"/>
    <s v="Underwoodview"/>
    <s v="P3254"/>
    <x v="3"/>
    <x v="5"/>
    <s v="Earbuds"/>
    <n v="2"/>
    <n v="10.68"/>
    <n v="0.11"/>
    <n v="34.43"/>
    <x v="497"/>
    <x v="580"/>
    <s v="COD"/>
    <x v="1"/>
    <n v="1"/>
    <s v="No"/>
    <s v="Kolkata"/>
    <x v="1481"/>
  </r>
  <r>
    <s v="POST01500"/>
    <s v="SHIP743344"/>
    <x v="1483"/>
    <x v="0"/>
    <x v="15"/>
    <s v="bartoncheyenne@yahoo.com"/>
    <s v="001-292-854-6293x7141"/>
    <x v="198"/>
    <s v="Holmesmouth"/>
    <s v="P1627"/>
    <x v="3"/>
    <x v="4"/>
    <s v="DSLR"/>
    <n v="4"/>
    <n v="888.34"/>
    <n v="0.34"/>
    <n v="40.47"/>
    <x v="591"/>
    <x v="281"/>
    <s v="PayPal"/>
    <x v="0"/>
    <n v="4"/>
    <s v="No"/>
    <s v="Chennai"/>
    <x v="1482"/>
  </r>
  <r>
    <s v="POST01501"/>
    <s v="SHIP724749"/>
    <x v="1484"/>
    <x v="1"/>
    <x v="18"/>
    <s v="kylesalazar@rowe-fletcher.biz"/>
    <s v="(654)849-8364x68479"/>
    <x v="10"/>
    <s v="East Robertchester"/>
    <s v="P5700"/>
    <x v="6"/>
    <x v="2"/>
    <s v="Earbuds"/>
    <n v="3"/>
    <n v="887.5"/>
    <n v="0.43"/>
    <n v="32.72"/>
    <x v="628"/>
    <x v="408"/>
    <s v="Net Banking"/>
    <x v="3"/>
    <n v="2"/>
    <s v="No"/>
    <s v="Chennai"/>
    <x v="1483"/>
  </r>
  <r>
    <s v="POST01502"/>
    <s v="SHIP996024"/>
    <x v="1485"/>
    <x v="0"/>
    <x v="9"/>
    <s v="lunaholly@yahoo.com"/>
    <s v="001-890-188-7899"/>
    <x v="198"/>
    <s v="South Joshuastad"/>
    <s v="P8740"/>
    <x v="0"/>
    <x v="5"/>
    <s v="Earbuds"/>
    <n v="4"/>
    <n v="545.88"/>
    <n v="0.06"/>
    <n v="44.14"/>
    <x v="629"/>
    <x v="557"/>
    <s v="Net Banking"/>
    <x v="0"/>
    <n v="1"/>
    <s v="No"/>
    <s v="Delhi"/>
    <x v="1484"/>
  </r>
  <r>
    <s v="POST01503"/>
    <s v="SHIP275846"/>
    <x v="1486"/>
    <x v="1"/>
    <x v="9"/>
    <s v="jonathan81@gmail.com"/>
    <n v="3312905541"/>
    <x v="196"/>
    <s v="Rodriguezhaven"/>
    <s v="P3273"/>
    <x v="0"/>
    <x v="0"/>
    <s v="Earbuds"/>
    <n v="1"/>
    <n v="131.15"/>
    <n v="0.46"/>
    <n v="17.440000000000001"/>
    <x v="37"/>
    <x v="272"/>
    <s v="PayPal"/>
    <x v="0"/>
    <n v="4"/>
    <s v="Yes"/>
    <s v="Mumbai"/>
    <x v="1485"/>
  </r>
  <r>
    <s v="POST01504"/>
    <s v="SHIP322928"/>
    <x v="1487"/>
    <x v="0"/>
    <x v="27"/>
    <s v="xsmith@hotmail.com"/>
    <s v="001-836-112-1348x250"/>
    <x v="156"/>
    <s v="Port Diane"/>
    <s v="P8685"/>
    <x v="4"/>
    <x v="5"/>
    <s v="Earbuds"/>
    <n v="1"/>
    <n v="675.09"/>
    <n v="0.46"/>
    <n v="13.64"/>
    <x v="152"/>
    <x v="563"/>
    <s v="Debit Card"/>
    <x v="3"/>
    <n v="3"/>
    <s v="No"/>
    <s v="Delhi"/>
    <x v="1486"/>
  </r>
  <r>
    <s v="POST01505"/>
    <s v="SHIP887689"/>
    <x v="1488"/>
    <x v="0"/>
    <x v="25"/>
    <s v="tracystafford@kim.com"/>
    <s v="688.601.4880x546"/>
    <x v="215"/>
    <s v="Nguyentown"/>
    <s v="P8349"/>
    <x v="1"/>
    <x v="2"/>
    <s v="Smartphone"/>
    <n v="3"/>
    <n v="146.47"/>
    <n v="0.01"/>
    <n v="36.380000000000003"/>
    <x v="8"/>
    <x v="61"/>
    <s v="PayPal"/>
    <x v="3"/>
    <n v="4"/>
    <s v="No"/>
    <s v="Kolkata"/>
    <x v="1487"/>
  </r>
  <r>
    <s v="POST01506"/>
    <s v="SHIP303728"/>
    <x v="1489"/>
    <x v="1"/>
    <x v="34"/>
    <s v="payneabigail@wagner-henry.org"/>
    <s v="443-570-8308x389"/>
    <x v="87"/>
    <s v="Vanessaland"/>
    <s v="P1086"/>
    <x v="3"/>
    <x v="1"/>
    <s v="DSLR"/>
    <n v="4"/>
    <n v="512.47"/>
    <n v="0.45"/>
    <n v="13.49"/>
    <x v="243"/>
    <x v="61"/>
    <s v="PayPal"/>
    <x v="2"/>
    <n v="2"/>
    <s v="No"/>
    <s v="Mumbai"/>
    <x v="1488"/>
  </r>
  <r>
    <s v="POST01507"/>
    <s v="SHIP860964"/>
    <x v="1490"/>
    <x v="0"/>
    <x v="42"/>
    <s v="jacquelinejackson@bauer-allen.biz"/>
    <s v="001-411-436-3052"/>
    <x v="211"/>
    <s v="South Josephberg"/>
    <s v="P2298"/>
    <x v="4"/>
    <x v="1"/>
    <s v="DSLR"/>
    <n v="4"/>
    <n v="102.69"/>
    <n v="0.47"/>
    <n v="9.1"/>
    <x v="183"/>
    <x v="646"/>
    <s v="Net Banking"/>
    <x v="2"/>
    <n v="3"/>
    <s v="No"/>
    <s v="Mumbai"/>
    <x v="1489"/>
  </r>
  <r>
    <s v="POST01508"/>
    <s v="SHIP689164"/>
    <x v="1491"/>
    <x v="1"/>
    <x v="21"/>
    <s v="haysdavid@hotmail.com"/>
    <s v="508-614-7749x06882"/>
    <x v="210"/>
    <s v="Michaelbury"/>
    <s v="P1311"/>
    <x v="0"/>
    <x v="0"/>
    <s v="Running Shoes"/>
    <n v="4"/>
    <n v="593.16999999999996"/>
    <n v="0.02"/>
    <n v="9.35"/>
    <x v="517"/>
    <x v="647"/>
    <s v="COD"/>
    <x v="1"/>
    <n v="1"/>
    <s v="No"/>
    <s v="Bangalore"/>
    <x v="1490"/>
  </r>
  <r>
    <s v="POST01509"/>
    <s v="SHIP324610"/>
    <x v="1492"/>
    <x v="0"/>
    <x v="45"/>
    <s v="barneschad@campbell.net"/>
    <s v="(163)971-4112x6242"/>
    <x v="7"/>
    <s v="South Davidburgh"/>
    <s v="P5193"/>
    <x v="6"/>
    <x v="1"/>
    <s v="Smartphone"/>
    <n v="2"/>
    <n v="324.89"/>
    <n v="0.15"/>
    <n v="39.58"/>
    <x v="196"/>
    <x v="91"/>
    <s v="Net Banking"/>
    <x v="1"/>
    <n v="1"/>
    <s v="No"/>
    <s v="Bangalore"/>
    <x v="1491"/>
  </r>
  <r>
    <s v="POST01510"/>
    <s v="SHIP320734"/>
    <x v="1493"/>
    <x v="0"/>
    <x v="30"/>
    <s v="angie87@yahoo.com"/>
    <s v="+1-444-090-3802x0449"/>
    <x v="113"/>
    <s v="Samanthaport"/>
    <s v="P4533"/>
    <x v="4"/>
    <x v="5"/>
    <s v="Smart TV"/>
    <n v="3"/>
    <n v="832.68"/>
    <n v="0.19"/>
    <n v="6.29"/>
    <x v="470"/>
    <x v="104"/>
    <s v="Debit Card"/>
    <x v="1"/>
    <n v="4"/>
    <s v="No"/>
    <s v="Delhi"/>
    <x v="1492"/>
  </r>
  <r>
    <s v="POST01511"/>
    <s v="SHIP314016"/>
    <x v="1494"/>
    <x v="1"/>
    <x v="7"/>
    <s v="wendy88@hotmail.com"/>
    <s v="001-287-413-0003"/>
    <x v="21"/>
    <s v="Hallburgh"/>
    <s v="P3449"/>
    <x v="0"/>
    <x v="2"/>
    <s v="Earbuds"/>
    <n v="4"/>
    <n v="801.95"/>
    <n v="0.17"/>
    <n v="18.03"/>
    <x v="387"/>
    <x v="332"/>
    <s v="Credit Card"/>
    <x v="0"/>
    <n v="1"/>
    <s v="No"/>
    <s v="Delhi"/>
    <x v="1493"/>
  </r>
  <r>
    <s v="POST01512"/>
    <s v="SHIP967683"/>
    <x v="1495"/>
    <x v="0"/>
    <x v="17"/>
    <s v="nherrera@hudson-cox.com"/>
    <s v="001-091-438-5487x07125"/>
    <x v="235"/>
    <s v="South Samuel"/>
    <s v="P9991"/>
    <x v="3"/>
    <x v="4"/>
    <s v="DSLR"/>
    <n v="3"/>
    <n v="998.49"/>
    <n v="0.38"/>
    <n v="10.81"/>
    <x v="229"/>
    <x v="80"/>
    <s v="Credit Card"/>
    <x v="1"/>
    <n v="3"/>
    <s v="No"/>
    <s v="Chennai"/>
    <x v="1494"/>
  </r>
  <r>
    <s v="POST01513"/>
    <s v="SHIP654242"/>
    <x v="1496"/>
    <x v="0"/>
    <x v="45"/>
    <s v="wendylewis@clark.com"/>
    <s v="(494)565-9902x095"/>
    <x v="158"/>
    <s v="Warnerhaven"/>
    <s v="P9647"/>
    <x v="0"/>
    <x v="0"/>
    <s v="Running Shoes"/>
    <n v="2"/>
    <n v="264.93"/>
    <n v="0.18"/>
    <n v="38.97"/>
    <x v="540"/>
    <x v="648"/>
    <s v="PayPal"/>
    <x v="3"/>
    <n v="3"/>
    <s v="No"/>
    <s v="Chennai"/>
    <x v="1495"/>
  </r>
  <r>
    <s v="POST01514"/>
    <s v="SHIP415425"/>
    <x v="1497"/>
    <x v="1"/>
    <x v="8"/>
    <s v="perrychristine@acosta.com"/>
    <s v="899.291.8399x507"/>
    <x v="11"/>
    <s v="Davidland"/>
    <s v="P7934"/>
    <x v="5"/>
    <x v="1"/>
    <s v="DSLR"/>
    <n v="4"/>
    <n v="71.180000000000007"/>
    <n v="0.48"/>
    <n v="27.66"/>
    <x v="604"/>
    <x v="504"/>
    <s v="Credit Card"/>
    <x v="1"/>
    <n v="1"/>
    <s v="No"/>
    <s v="Chennai"/>
    <x v="1496"/>
  </r>
  <r>
    <s v="POST01515"/>
    <s v="SHIP482814"/>
    <x v="1498"/>
    <x v="0"/>
    <x v="39"/>
    <s v="sheri10@west-lewis.com"/>
    <s v="763.405.0479"/>
    <x v="66"/>
    <s v="North David"/>
    <s v="P2821"/>
    <x v="6"/>
    <x v="5"/>
    <s v="Smart TV"/>
    <n v="2"/>
    <n v="448.57"/>
    <n v="0.5"/>
    <n v="14.25"/>
    <x v="324"/>
    <x v="309"/>
    <s v="COD"/>
    <x v="0"/>
    <n v="4"/>
    <s v="No"/>
    <s v="Mumbai"/>
    <x v="1497"/>
  </r>
  <r>
    <s v="POST01516"/>
    <s v="SHIP332747"/>
    <x v="1499"/>
    <x v="0"/>
    <x v="51"/>
    <s v="victor23@gmail.com"/>
    <n v="870766491"/>
    <x v="222"/>
    <s v="North Matthewmouth"/>
    <s v="P5720"/>
    <x v="7"/>
    <x v="4"/>
    <s v="Smart TV"/>
    <n v="1"/>
    <n v="92.57"/>
    <n v="0.16"/>
    <n v="38.770000000000003"/>
    <x v="354"/>
    <x v="341"/>
    <s v="Net Banking"/>
    <x v="2"/>
    <n v="1"/>
    <s v="No"/>
    <s v="Kolkata"/>
    <x v="1498"/>
  </r>
  <r>
    <s v="POST01517"/>
    <s v="SHIP508838"/>
    <x v="749"/>
    <x v="0"/>
    <x v="11"/>
    <s v="thompsongregory@gmail.com"/>
    <n v="-11162"/>
    <x v="30"/>
    <s v="Marshallport"/>
    <s v="P4893"/>
    <x v="6"/>
    <x v="4"/>
    <s v="Smartphone"/>
    <n v="1"/>
    <n v="186.71"/>
    <n v="0.25"/>
    <n v="38.770000000000003"/>
    <x v="305"/>
    <x v="423"/>
    <s v="Debit Card"/>
    <x v="0"/>
    <n v="5"/>
    <s v="No"/>
    <s v="Delhi"/>
    <x v="1499"/>
  </r>
  <r>
    <s v="POST01518"/>
    <s v="SHIP249491"/>
    <x v="1500"/>
    <x v="0"/>
    <x v="18"/>
    <s v="hollyward@wilcox.net"/>
    <s v="441.710.3412"/>
    <x v="124"/>
    <s v="Smithtown"/>
    <s v="P5934"/>
    <x v="7"/>
    <x v="5"/>
    <s v="DSLR"/>
    <n v="1"/>
    <n v="601.33000000000004"/>
    <n v="0.28000000000000003"/>
    <n v="28.54"/>
    <x v="8"/>
    <x v="649"/>
    <s v="Debit Card"/>
    <x v="3"/>
    <n v="1"/>
    <s v="Yes"/>
    <s v="Chennai"/>
    <x v="1500"/>
  </r>
  <r>
    <s v="POST01519"/>
    <s v="SHIP543576"/>
    <x v="1501"/>
    <x v="0"/>
    <x v="35"/>
    <s v="bradleychristina@miller-beasley.com"/>
    <s v="842-943-9963"/>
    <x v="182"/>
    <s v="Ayalaberg"/>
    <s v="P2996"/>
    <x v="2"/>
    <x v="3"/>
    <s v="Smart TV"/>
    <n v="3"/>
    <n v="596.21"/>
    <n v="0.28999999999999998"/>
    <n v="17.41"/>
    <x v="35"/>
    <x v="595"/>
    <s v="Debit Card"/>
    <x v="1"/>
    <n v="2"/>
    <s v="No"/>
    <s v="Mumbai"/>
    <x v="1501"/>
  </r>
  <r>
    <s v="POST01520"/>
    <s v="SHIP237894"/>
    <x v="1502"/>
    <x v="1"/>
    <x v="19"/>
    <s v="carrollrebecca@hotmail.com"/>
    <n v="-1271"/>
    <x v="175"/>
    <s v="Rileyberg"/>
    <s v="P1782"/>
    <x v="0"/>
    <x v="3"/>
    <s v="Backpack"/>
    <n v="4"/>
    <n v="52.89"/>
    <n v="0.19"/>
    <n v="31.38"/>
    <x v="630"/>
    <x v="182"/>
    <s v="Net Banking"/>
    <x v="1"/>
    <n v="1"/>
    <s v="No"/>
    <s v="Bangalore"/>
    <x v="1502"/>
  </r>
  <r>
    <s v="POST01521"/>
    <s v="SHIP197320"/>
    <x v="1503"/>
    <x v="1"/>
    <x v="21"/>
    <s v="kennethfleming@hotmail.com"/>
    <s v="223-900-3955"/>
    <x v="234"/>
    <s v="West Pedrohaven"/>
    <s v="P4906"/>
    <x v="1"/>
    <x v="2"/>
    <s v="Smart TV"/>
    <n v="4"/>
    <n v="448.48"/>
    <n v="0.08"/>
    <n v="47.01"/>
    <x v="495"/>
    <x v="174"/>
    <s v="COD"/>
    <x v="3"/>
    <n v="5"/>
    <s v="No"/>
    <s v="Kolkata"/>
    <x v="1503"/>
  </r>
  <r>
    <s v="POST01522"/>
    <s v="SHIP123576"/>
    <x v="1504"/>
    <x v="0"/>
    <x v="35"/>
    <s v="melissa50@serrano-simpson.net"/>
    <s v="985.986.1281"/>
    <x v="83"/>
    <s v="Smithville"/>
    <s v="P7878"/>
    <x v="7"/>
    <x v="0"/>
    <s v="Smart TV"/>
    <n v="2"/>
    <n v="534.91999999999996"/>
    <n v="0.03"/>
    <n v="7.32"/>
    <x v="207"/>
    <x v="650"/>
    <s v="Debit Card"/>
    <x v="1"/>
    <n v="2"/>
    <s v="No"/>
    <s v="Bangalore"/>
    <x v="1504"/>
  </r>
  <r>
    <s v="POST01523"/>
    <s v="SHIP997706"/>
    <x v="1505"/>
    <x v="0"/>
    <x v="29"/>
    <s v="shane28@hotmail.com"/>
    <n v="-1710"/>
    <x v="4"/>
    <s v="Davidbury"/>
    <s v="P8489"/>
    <x v="6"/>
    <x v="1"/>
    <s v="DSLR"/>
    <n v="2"/>
    <n v="275.33999999999997"/>
    <n v="0.05"/>
    <n v="17.010000000000002"/>
    <x v="74"/>
    <x v="211"/>
    <s v="Credit Card"/>
    <x v="2"/>
    <n v="4"/>
    <s v="No"/>
    <s v="Bangalore"/>
    <x v="1505"/>
  </r>
  <r>
    <s v="POST01524"/>
    <s v="SHIP515041"/>
    <x v="1506"/>
    <x v="0"/>
    <x v="46"/>
    <s v="craigthompson@gmail.com"/>
    <s v="038-668-9521"/>
    <x v="125"/>
    <s v="South Abigail"/>
    <s v="P2029"/>
    <x v="0"/>
    <x v="1"/>
    <s v="Earbuds"/>
    <n v="1"/>
    <n v="873.32"/>
    <n v="0.45"/>
    <n v="17.82"/>
    <x v="340"/>
    <x v="213"/>
    <s v="COD"/>
    <x v="0"/>
    <n v="2"/>
    <s v="No"/>
    <s v="Kolkata"/>
    <x v="1506"/>
  </r>
  <r>
    <s v="POST01525"/>
    <s v="SHIP360307"/>
    <x v="1507"/>
    <x v="1"/>
    <x v="20"/>
    <s v="austin58@yahoo.com"/>
    <s v="001-041-188-8680"/>
    <x v="9"/>
    <s v="New Lisa"/>
    <s v="P2816"/>
    <x v="5"/>
    <x v="5"/>
    <s v="Smart TV"/>
    <n v="3"/>
    <n v="169.49"/>
    <n v="0.14000000000000001"/>
    <n v="33.43"/>
    <x v="631"/>
    <x v="329"/>
    <s v="COD"/>
    <x v="0"/>
    <n v="3"/>
    <s v="No"/>
    <s v="Mumbai"/>
    <x v="1507"/>
  </r>
  <r>
    <s v="POST01526"/>
    <s v="SHIP954542"/>
    <x v="1508"/>
    <x v="0"/>
    <x v="13"/>
    <s v="melissamccarthy@gmail.com"/>
    <s v="(540)570-4068x3812"/>
    <x v="197"/>
    <s v="West Katieview"/>
    <s v="P9189"/>
    <x v="4"/>
    <x v="1"/>
    <s v="Running Shoes"/>
    <n v="3"/>
    <n v="261.36"/>
    <n v="0.04"/>
    <n v="34.299999999999997"/>
    <x v="632"/>
    <x v="78"/>
    <s v="COD"/>
    <x v="3"/>
    <n v="5"/>
    <s v="No"/>
    <s v="Bangalore"/>
    <x v="1508"/>
  </r>
  <r>
    <s v="POST01527"/>
    <s v="SHIP545221"/>
    <x v="1509"/>
    <x v="0"/>
    <x v="18"/>
    <s v="kentjulie@hotmail.com"/>
    <s v="214-180-0645x25900"/>
    <x v="25"/>
    <s v="Kennethberg"/>
    <s v="P9782"/>
    <x v="3"/>
    <x v="2"/>
    <s v="Earbuds"/>
    <n v="2"/>
    <n v="165.42"/>
    <n v="0.31"/>
    <n v="14.28"/>
    <x v="138"/>
    <x v="260"/>
    <s v="Debit Card"/>
    <x v="2"/>
    <n v="3"/>
    <s v="No"/>
    <s v="Mumbai"/>
    <x v="1509"/>
  </r>
  <r>
    <s v="POST01528"/>
    <s v="SHIP491361"/>
    <x v="1510"/>
    <x v="0"/>
    <x v="11"/>
    <s v="tyoung@young.com"/>
    <s v="001-611-537-8481"/>
    <x v="213"/>
    <s v="Port Adrienne"/>
    <s v="P1269"/>
    <x v="3"/>
    <x v="3"/>
    <s v="Smart TV"/>
    <n v="2"/>
    <n v="125.38"/>
    <n v="0.04"/>
    <n v="14.72"/>
    <x v="365"/>
    <x v="301"/>
    <s v="COD"/>
    <x v="3"/>
    <n v="3"/>
    <s v="No"/>
    <s v="Bangalore"/>
    <x v="1510"/>
  </r>
  <r>
    <s v="POST01529"/>
    <s v="SHIP893212"/>
    <x v="1511"/>
    <x v="0"/>
    <x v="8"/>
    <s v="vclark@gmail.com"/>
    <s v="806.674.7428"/>
    <x v="157"/>
    <s v="South Danielside"/>
    <s v="P9443"/>
    <x v="2"/>
    <x v="5"/>
    <s v="Backpack"/>
    <n v="4"/>
    <n v="880.19"/>
    <n v="0.04"/>
    <n v="46.77"/>
    <x v="67"/>
    <x v="97"/>
    <s v="Debit Card"/>
    <x v="3"/>
    <n v="2"/>
    <s v="No"/>
    <s v="Chennai"/>
    <x v="1511"/>
  </r>
  <r>
    <s v="POST01530"/>
    <s v="SHIP784472"/>
    <x v="1512"/>
    <x v="1"/>
    <x v="42"/>
    <s v="brownevan@kennedy-miller.biz"/>
    <s v="692-773-0867x676"/>
    <x v="169"/>
    <s v="Lake William"/>
    <s v="P4963"/>
    <x v="2"/>
    <x v="0"/>
    <s v="Smart TV"/>
    <n v="4"/>
    <n v="285.08"/>
    <n v="0.31"/>
    <n v="39.03"/>
    <x v="73"/>
    <x v="651"/>
    <s v="Credit Card"/>
    <x v="2"/>
    <n v="2"/>
    <s v="No"/>
    <s v="Kolkata"/>
    <x v="1512"/>
  </r>
  <r>
    <s v="POST01531"/>
    <s v="SHIP760010"/>
    <x v="1513"/>
    <x v="0"/>
    <x v="24"/>
    <s v="hintonbecky@hotmail.com"/>
    <s v="001-219-732-7044x7665"/>
    <x v="127"/>
    <s v="Mirandaview"/>
    <s v="P3352"/>
    <x v="7"/>
    <x v="5"/>
    <s v="Smartphone"/>
    <n v="2"/>
    <n v="725.3"/>
    <n v="0.3"/>
    <n v="47.04"/>
    <x v="481"/>
    <x v="571"/>
    <s v="Credit Card"/>
    <x v="3"/>
    <n v="3"/>
    <s v="No"/>
    <s v="Delhi"/>
    <x v="1513"/>
  </r>
  <r>
    <s v="POST01532"/>
    <s v="SHIP967349"/>
    <x v="1514"/>
    <x v="0"/>
    <x v="44"/>
    <s v="jacobpatterson@hotmail.com"/>
    <s v="267.989.0733"/>
    <x v="233"/>
    <s v="West Timothy"/>
    <s v="P5772"/>
    <x v="7"/>
    <x v="1"/>
    <s v="DSLR"/>
    <n v="4"/>
    <n v="433.7"/>
    <n v="0.02"/>
    <n v="42.33"/>
    <x v="259"/>
    <x v="557"/>
    <s v="Credit Card"/>
    <x v="0"/>
    <n v="4"/>
    <s v="No"/>
    <s v="Kolkata"/>
    <x v="1514"/>
  </r>
  <r>
    <s v="POST01533"/>
    <s v="SHIP113474"/>
    <x v="599"/>
    <x v="0"/>
    <x v="9"/>
    <s v="lbarr@hotmail.com"/>
    <n v="976104781"/>
    <x v="71"/>
    <s v="Port Frederick"/>
    <s v="P8032"/>
    <x v="1"/>
    <x v="2"/>
    <s v="Backpack"/>
    <n v="2"/>
    <n v="639.51"/>
    <n v="0.23"/>
    <n v="23.1"/>
    <x v="233"/>
    <x v="353"/>
    <s v="Credit Card"/>
    <x v="1"/>
    <n v="1"/>
    <s v="No"/>
    <s v="Bangalore"/>
    <x v="31"/>
  </r>
  <r>
    <s v="POST01534"/>
    <s v="SHIP764837"/>
    <x v="1515"/>
    <x v="0"/>
    <x v="32"/>
    <s v="ipeterson@gmail.com"/>
    <s v="+1-196-738-7219x577"/>
    <x v="16"/>
    <s v="Davidside"/>
    <s v="P1025"/>
    <x v="7"/>
    <x v="0"/>
    <s v="Running Shoes"/>
    <n v="3"/>
    <n v="928.89"/>
    <n v="0.22"/>
    <n v="10.49"/>
    <x v="526"/>
    <x v="272"/>
    <s v="COD"/>
    <x v="0"/>
    <n v="1"/>
    <s v="No"/>
    <s v="Bangalore"/>
    <x v="1515"/>
  </r>
  <r>
    <s v="POST01535"/>
    <s v="SHIP900116"/>
    <x v="1516"/>
    <x v="0"/>
    <x v="25"/>
    <s v="kenneth54@hotmail.com"/>
    <s v="(424)633-4031"/>
    <x v="204"/>
    <s v="West Daniel"/>
    <s v="P6780"/>
    <x v="6"/>
    <x v="5"/>
    <s v="Smart TV"/>
    <n v="1"/>
    <n v="846.16"/>
    <n v="0.27"/>
    <n v="33.33"/>
    <x v="388"/>
    <x v="506"/>
    <s v="COD"/>
    <x v="1"/>
    <n v="5"/>
    <s v="No"/>
    <s v="Chennai"/>
    <x v="1516"/>
  </r>
  <r>
    <s v="POST01536"/>
    <s v="SHIP249803"/>
    <x v="1517"/>
    <x v="0"/>
    <x v="37"/>
    <s v="lisa73@gmail.com"/>
    <s v="+1-794-930-5752x25439"/>
    <x v="135"/>
    <s v="Jacobland"/>
    <s v="P4941"/>
    <x v="1"/>
    <x v="1"/>
    <s v="Smart TV"/>
    <n v="2"/>
    <n v="78.3"/>
    <n v="0.37"/>
    <n v="20.84"/>
    <x v="633"/>
    <x v="529"/>
    <s v="Debit Card"/>
    <x v="1"/>
    <n v="2"/>
    <s v="No"/>
    <s v="Chennai"/>
    <x v="1517"/>
  </r>
  <r>
    <s v="POST01537"/>
    <s v="SHIP628859"/>
    <x v="1518"/>
    <x v="0"/>
    <x v="10"/>
    <s v="jennifermiller@yahoo.com"/>
    <s v="+1-268-572-2001x2259"/>
    <x v="73"/>
    <s v="Wardmouth"/>
    <s v="P7825"/>
    <x v="6"/>
    <x v="5"/>
    <s v="Running Shoes"/>
    <n v="2"/>
    <n v="846.75"/>
    <n v="0.14000000000000001"/>
    <n v="24.14"/>
    <x v="414"/>
    <x v="652"/>
    <s v="Credit Card"/>
    <x v="0"/>
    <n v="1"/>
    <s v="No"/>
    <s v="Kolkata"/>
    <x v="77"/>
  </r>
  <r>
    <s v="POST01538"/>
    <s v="SHIP239222"/>
    <x v="1519"/>
    <x v="1"/>
    <x v="6"/>
    <s v="anthonyzachary@nelson.com"/>
    <s v="240.380.8533x0597"/>
    <x v="187"/>
    <s v="Barberbury"/>
    <s v="P4068"/>
    <x v="6"/>
    <x v="0"/>
    <s v="Smart TV"/>
    <n v="4"/>
    <n v="457.31"/>
    <n v="0.22"/>
    <n v="24.16"/>
    <x v="176"/>
    <x v="71"/>
    <s v="PayPal"/>
    <x v="3"/>
    <n v="4"/>
    <s v="No"/>
    <s v="Delhi"/>
    <x v="1518"/>
  </r>
  <r>
    <s v="POST01539"/>
    <s v="SHIP811019"/>
    <x v="1520"/>
    <x v="0"/>
    <x v="11"/>
    <s v="reesedamon@wang-lopez.net"/>
    <s v="001-232-384-0438"/>
    <x v="149"/>
    <s v="Josephbury"/>
    <s v="P2402"/>
    <x v="5"/>
    <x v="1"/>
    <s v="Smartphone"/>
    <n v="2"/>
    <n v="356.64"/>
    <n v="0.4"/>
    <n v="47.14"/>
    <x v="494"/>
    <x v="297"/>
    <s v="Credit Card"/>
    <x v="2"/>
    <n v="5"/>
    <s v="No"/>
    <s v="Kolkata"/>
    <x v="129"/>
  </r>
  <r>
    <s v="POST01540"/>
    <s v="SHIP417049"/>
    <x v="1521"/>
    <x v="1"/>
    <x v="24"/>
    <s v="steeledaniel@reid.biz"/>
    <n v="-7631"/>
    <x v="18"/>
    <s v="South Randy"/>
    <s v="P9576"/>
    <x v="2"/>
    <x v="3"/>
    <s v="Earbuds"/>
    <n v="3"/>
    <n v="675.66"/>
    <n v="0.46"/>
    <n v="8.1"/>
    <x v="302"/>
    <x v="196"/>
    <s v="Net Banking"/>
    <x v="1"/>
    <n v="2"/>
    <s v="No"/>
    <s v="Delhi"/>
    <x v="1519"/>
  </r>
  <r>
    <s v="POST01541"/>
    <s v="SHIP863877"/>
    <x v="1522"/>
    <x v="1"/>
    <x v="32"/>
    <s v="laura69@baker.com"/>
    <s v="001-579-740-8249x56403"/>
    <x v="86"/>
    <s v="Richardstad"/>
    <s v="P6908"/>
    <x v="2"/>
    <x v="4"/>
    <s v="Earbuds"/>
    <n v="1"/>
    <n v="950.71"/>
    <n v="0.45"/>
    <n v="13.69"/>
    <x v="423"/>
    <x v="653"/>
    <s v="PayPal"/>
    <x v="2"/>
    <n v="1"/>
    <s v="No"/>
    <s v="Mumbai"/>
    <x v="1520"/>
  </r>
  <r>
    <s v="POST01542"/>
    <s v="SHIP534316"/>
    <x v="1523"/>
    <x v="0"/>
    <x v="45"/>
    <s v="ojohnson@hotmail.com"/>
    <s v="370-036-0112x473"/>
    <x v="72"/>
    <s v="North Peter"/>
    <s v="P2108"/>
    <x v="3"/>
    <x v="0"/>
    <s v="Backpack"/>
    <n v="4"/>
    <n v="103.19"/>
    <n v="0.24"/>
    <n v="32.36"/>
    <x v="150"/>
    <x v="448"/>
    <s v="Net Banking"/>
    <x v="2"/>
    <n v="3"/>
    <s v="No"/>
    <s v="Bangalore"/>
    <x v="1521"/>
  </r>
  <r>
    <s v="POST01543"/>
    <s v="SHIP514381"/>
    <x v="1524"/>
    <x v="0"/>
    <x v="8"/>
    <s v="laura68@melendez.biz"/>
    <s v="001-082-998-5451x15785"/>
    <x v="76"/>
    <s v="Travisborough"/>
    <s v="P9618"/>
    <x v="2"/>
    <x v="3"/>
    <s v="Smart TV"/>
    <n v="3"/>
    <n v="770.4"/>
    <n v="0.26"/>
    <n v="44.77"/>
    <x v="152"/>
    <x v="302"/>
    <s v="PayPal"/>
    <x v="1"/>
    <n v="4"/>
    <s v="No"/>
    <s v="Mumbai"/>
    <x v="1522"/>
  </r>
  <r>
    <s v="POST01544"/>
    <s v="SHIP798777"/>
    <x v="1525"/>
    <x v="0"/>
    <x v="7"/>
    <s v="lanejeffery@clark.com"/>
    <s v="+1-331-716-5049x601"/>
    <x v="126"/>
    <s v="Bethshire"/>
    <s v="P9914"/>
    <x v="2"/>
    <x v="3"/>
    <s v="Running Shoes"/>
    <n v="1"/>
    <n v="211.47"/>
    <n v="0.26"/>
    <n v="46.31"/>
    <x v="105"/>
    <x v="221"/>
    <s v="Debit Card"/>
    <x v="2"/>
    <n v="4"/>
    <s v="No"/>
    <s v="Kolkata"/>
    <x v="1523"/>
  </r>
  <r>
    <s v="POST01545"/>
    <s v="SHIP905775"/>
    <x v="1526"/>
    <x v="1"/>
    <x v="9"/>
    <s v="julieperkins@ellis.net"/>
    <s v="(629)092-9872x6731"/>
    <x v="52"/>
    <s v="South Latoyahaven"/>
    <s v="P9312"/>
    <x v="5"/>
    <x v="1"/>
    <s v="Running Shoes"/>
    <n v="4"/>
    <n v="386.33"/>
    <n v="0.43"/>
    <n v="30.14"/>
    <x v="348"/>
    <x v="479"/>
    <s v="COD"/>
    <x v="2"/>
    <n v="2"/>
    <s v="Yes"/>
    <s v="Delhi"/>
    <x v="1524"/>
  </r>
  <r>
    <s v="POST01546"/>
    <s v="SHIP267761"/>
    <x v="1527"/>
    <x v="1"/>
    <x v="30"/>
    <s v="diazmary@yahoo.com"/>
    <s v="001-167-460-2524"/>
    <x v="24"/>
    <s v="East Megan"/>
    <s v="P9316"/>
    <x v="1"/>
    <x v="5"/>
    <s v="Backpack"/>
    <n v="3"/>
    <n v="875.08"/>
    <n v="0.42"/>
    <n v="6.56"/>
    <x v="583"/>
    <x v="603"/>
    <s v="Debit Card"/>
    <x v="3"/>
    <n v="4"/>
    <s v="No"/>
    <s v="Delhi"/>
    <x v="1525"/>
  </r>
  <r>
    <s v="POST01547"/>
    <s v="SHIP853977"/>
    <x v="1528"/>
    <x v="1"/>
    <x v="32"/>
    <s v="swagner@bailey.com"/>
    <s v="524-959-1125x308"/>
    <x v="33"/>
    <s v="Harringtonmouth"/>
    <s v="P1333"/>
    <x v="6"/>
    <x v="5"/>
    <s v="Smartphone"/>
    <n v="2"/>
    <n v="550.34"/>
    <n v="0.16"/>
    <n v="21.33"/>
    <x v="224"/>
    <x v="247"/>
    <s v="PayPal"/>
    <x v="2"/>
    <n v="2"/>
    <s v="No"/>
    <s v="Mumbai"/>
    <x v="1526"/>
  </r>
  <r>
    <s v="POST01548"/>
    <s v="SHIP264932"/>
    <x v="1529"/>
    <x v="0"/>
    <x v="16"/>
    <s v="anthony01@escobar.com"/>
    <n v="7572823317"/>
    <x v="27"/>
    <s v="West Melissa"/>
    <s v="P7397"/>
    <x v="1"/>
    <x v="2"/>
    <s v="Backpack"/>
    <n v="4"/>
    <n v="76.78"/>
    <n v="0.08"/>
    <n v="46.35"/>
    <x v="466"/>
    <x v="654"/>
    <s v="Credit Card"/>
    <x v="0"/>
    <n v="4"/>
    <s v="No"/>
    <s v="Chennai"/>
    <x v="1527"/>
  </r>
  <r>
    <s v="POST01549"/>
    <s v="SHIP856832"/>
    <x v="1530"/>
    <x v="0"/>
    <x v="13"/>
    <s v="dianaharris@hotmail.com"/>
    <s v="001-806-937-5507x114"/>
    <x v="61"/>
    <s v="West Katherinefurt"/>
    <s v="P8702"/>
    <x v="4"/>
    <x v="0"/>
    <s v="Smart TV"/>
    <n v="2"/>
    <n v="512.97"/>
    <n v="0.19"/>
    <n v="27.5"/>
    <x v="634"/>
    <x v="181"/>
    <s v="Debit Card"/>
    <x v="1"/>
    <n v="1"/>
    <s v="No"/>
    <s v="Chennai"/>
    <x v="1528"/>
  </r>
  <r>
    <s v="POST01550"/>
    <s v="SHIP658561"/>
    <x v="1531"/>
    <x v="1"/>
    <x v="33"/>
    <s v="ginamartin@yahoo.com"/>
    <s v="001-433-993-1012x2486"/>
    <x v="202"/>
    <s v="Pearsonfort"/>
    <s v="P1713"/>
    <x v="4"/>
    <x v="0"/>
    <s v="Earbuds"/>
    <n v="4"/>
    <n v="791.75"/>
    <n v="0.14000000000000001"/>
    <n v="37.700000000000003"/>
    <x v="503"/>
    <x v="613"/>
    <s v="PayPal"/>
    <x v="3"/>
    <n v="2"/>
    <s v="Yes"/>
    <s v="Mumbai"/>
    <x v="1529"/>
  </r>
  <r>
    <s v="POST01551"/>
    <s v="SHIP259104"/>
    <x v="1532"/>
    <x v="1"/>
    <x v="18"/>
    <s v="ljohnson@hotmail.com"/>
    <s v="(827)940-8706"/>
    <x v="116"/>
    <s v="New Joshua"/>
    <s v="P7338"/>
    <x v="7"/>
    <x v="1"/>
    <s v="Smartphone"/>
    <n v="1"/>
    <n v="533.59"/>
    <n v="0.48"/>
    <n v="17.11"/>
    <x v="160"/>
    <x v="623"/>
    <s v="Credit Card"/>
    <x v="0"/>
    <n v="4"/>
    <s v="No"/>
    <s v="Chennai"/>
    <x v="1530"/>
  </r>
  <r>
    <s v="POST01552"/>
    <s v="SHIP982444"/>
    <x v="1533"/>
    <x v="0"/>
    <x v="19"/>
    <s v="coltoncoleman@gmail.com"/>
    <s v="646.436.8069x84902"/>
    <x v="190"/>
    <s v="Port Marcusstad"/>
    <s v="P7116"/>
    <x v="5"/>
    <x v="1"/>
    <s v="Smartphone"/>
    <n v="4"/>
    <n v="175.22"/>
    <n v="0.13"/>
    <n v="6.13"/>
    <x v="635"/>
    <x v="362"/>
    <s v="COD"/>
    <x v="2"/>
    <n v="1"/>
    <s v="No"/>
    <s v="Delhi"/>
    <x v="1531"/>
  </r>
  <r>
    <s v="POST01553"/>
    <s v="SHIP942335"/>
    <x v="1534"/>
    <x v="1"/>
    <x v="50"/>
    <s v="williamhuff@bruce.com"/>
    <s v="+1-151-295-9646x7546"/>
    <x v="207"/>
    <s v="Jacksonville"/>
    <s v="P5155"/>
    <x v="0"/>
    <x v="2"/>
    <s v="Running Shoes"/>
    <n v="4"/>
    <n v="450.59"/>
    <n v="0.09"/>
    <n v="31.03"/>
    <x v="346"/>
    <x v="401"/>
    <s v="PayPal"/>
    <x v="2"/>
    <n v="1"/>
    <s v="No"/>
    <s v="Kolkata"/>
    <x v="1532"/>
  </r>
  <r>
    <s v="POST01554"/>
    <s v="SHIP839537"/>
    <x v="1535"/>
    <x v="1"/>
    <x v="16"/>
    <s v="danielle04@yahoo.com"/>
    <s v="+1-304-327-6716x851"/>
    <x v="89"/>
    <s v="West Joel"/>
    <s v="P1266"/>
    <x v="3"/>
    <x v="2"/>
    <s v="Smartphone"/>
    <n v="3"/>
    <n v="925.1"/>
    <n v="0.45"/>
    <n v="42.57"/>
    <x v="276"/>
    <x v="194"/>
    <s v="Net Banking"/>
    <x v="0"/>
    <n v="1"/>
    <s v="No"/>
    <s v="Chennai"/>
    <x v="1533"/>
  </r>
  <r>
    <s v="POST01555"/>
    <s v="SHIP859995"/>
    <x v="1536"/>
    <x v="1"/>
    <x v="26"/>
    <s v="jthompson@yahoo.com"/>
    <s v="094-548-8391"/>
    <x v="177"/>
    <s v="East William"/>
    <s v="P6850"/>
    <x v="3"/>
    <x v="3"/>
    <s v="Smart TV"/>
    <n v="4"/>
    <n v="661.62"/>
    <n v="0.04"/>
    <n v="49.56"/>
    <x v="585"/>
    <x v="34"/>
    <s v="Net Banking"/>
    <x v="0"/>
    <n v="2"/>
    <s v="No"/>
    <s v="Delhi"/>
    <x v="1534"/>
  </r>
  <r>
    <s v="POST01556"/>
    <s v="SHIP666487"/>
    <x v="1537"/>
    <x v="1"/>
    <x v="7"/>
    <s v="rdaugherty@hotmail.com"/>
    <n v="4700461847"/>
    <x v="209"/>
    <s v="Patrickville"/>
    <s v="P2106"/>
    <x v="3"/>
    <x v="4"/>
    <s v="Smart TV"/>
    <n v="1"/>
    <n v="732.59"/>
    <n v="0.13"/>
    <n v="43.1"/>
    <x v="229"/>
    <x v="655"/>
    <s v="Net Banking"/>
    <x v="3"/>
    <n v="2"/>
    <s v="No"/>
    <s v="Kolkata"/>
    <x v="1535"/>
  </r>
  <r>
    <s v="POST01557"/>
    <s v="SHIP464864"/>
    <x v="1538"/>
    <x v="1"/>
    <x v="25"/>
    <s v="alex66@gmail.com"/>
    <n v="8369108428"/>
    <x v="38"/>
    <s v="Williamsland"/>
    <s v="P6649"/>
    <x v="1"/>
    <x v="2"/>
    <s v="Smart TV"/>
    <n v="3"/>
    <n v="788.08"/>
    <n v="0.22"/>
    <n v="29.93"/>
    <x v="636"/>
    <x v="475"/>
    <s v="Credit Card"/>
    <x v="2"/>
    <n v="4"/>
    <s v="No"/>
    <s v="Delhi"/>
    <x v="1536"/>
  </r>
  <r>
    <s v="POST01558"/>
    <s v="SHIP260668"/>
    <x v="1539"/>
    <x v="1"/>
    <x v="7"/>
    <s v="jodi81@gomez.com"/>
    <s v="(909)332-8123x69307"/>
    <x v="127"/>
    <s v="New Krista"/>
    <s v="P4950"/>
    <x v="6"/>
    <x v="5"/>
    <s v="Earbuds"/>
    <n v="2"/>
    <n v="99.79"/>
    <n v="0.3"/>
    <n v="32.39"/>
    <x v="409"/>
    <x v="70"/>
    <s v="Credit Card"/>
    <x v="2"/>
    <n v="3"/>
    <s v="No"/>
    <s v="Bangalore"/>
    <x v="1537"/>
  </r>
  <r>
    <s v="POST01559"/>
    <s v="SHIP657958"/>
    <x v="1540"/>
    <x v="1"/>
    <x v="15"/>
    <s v="atkinsonnicole@downs-kirk.com"/>
    <n v="-7061"/>
    <x v="182"/>
    <s v="Crystalburgh"/>
    <s v="P2698"/>
    <x v="6"/>
    <x v="3"/>
    <s v="DSLR"/>
    <n v="4"/>
    <n v="585.72"/>
    <n v="0.16"/>
    <n v="42.09"/>
    <x v="208"/>
    <x v="656"/>
    <s v="Debit Card"/>
    <x v="2"/>
    <n v="3"/>
    <s v="No"/>
    <s v="Kolkata"/>
    <x v="1538"/>
  </r>
  <r>
    <s v="POST01560"/>
    <s v="SHIP380184"/>
    <x v="1541"/>
    <x v="0"/>
    <x v="35"/>
    <s v="ashlee99@morales.biz"/>
    <s v="001-352-826-6833x9214"/>
    <x v="191"/>
    <s v="Mikemouth"/>
    <s v="P6447"/>
    <x v="6"/>
    <x v="4"/>
    <s v="Smartphone"/>
    <n v="1"/>
    <n v="382.16"/>
    <n v="0.25"/>
    <n v="5.89"/>
    <x v="589"/>
    <x v="336"/>
    <s v="Credit Card"/>
    <x v="0"/>
    <n v="5"/>
    <s v="No"/>
    <s v="Bangalore"/>
    <x v="1539"/>
  </r>
  <r>
    <s v="POST01561"/>
    <s v="SHIP209477"/>
    <x v="1542"/>
    <x v="1"/>
    <x v="25"/>
    <s v="jandrews@haney.com"/>
    <s v="025.768.8672x189"/>
    <x v="7"/>
    <s v="Port Kaylee"/>
    <s v="P3185"/>
    <x v="3"/>
    <x v="2"/>
    <s v="Smartphone"/>
    <n v="1"/>
    <n v="147.77000000000001"/>
    <n v="0.1"/>
    <n v="47.82"/>
    <x v="224"/>
    <x v="550"/>
    <s v="PayPal"/>
    <x v="2"/>
    <n v="3"/>
    <s v="No"/>
    <s v="Chennai"/>
    <x v="1540"/>
  </r>
  <r>
    <s v="POST01562"/>
    <s v="SHIP261791"/>
    <x v="1543"/>
    <x v="0"/>
    <x v="35"/>
    <s v="destiny69@harrison.com"/>
    <s v="888.010.8362x025"/>
    <x v="217"/>
    <s v="Kyleberg"/>
    <s v="P1726"/>
    <x v="7"/>
    <x v="4"/>
    <s v="Smart TV"/>
    <n v="4"/>
    <n v="210.68"/>
    <n v="0.28999999999999998"/>
    <n v="28.9"/>
    <x v="325"/>
    <x v="42"/>
    <s v="Net Banking"/>
    <x v="1"/>
    <n v="3"/>
    <s v="No"/>
    <s v="Chennai"/>
    <x v="1541"/>
  </r>
  <r>
    <s v="POST01563"/>
    <s v="SHIP582844"/>
    <x v="1544"/>
    <x v="0"/>
    <x v="51"/>
    <s v="annette27@yahoo.com"/>
    <s v="001-079-696-0235x0668"/>
    <x v="131"/>
    <s v="Jefferyport"/>
    <s v="P6772"/>
    <x v="3"/>
    <x v="5"/>
    <s v="Running Shoes"/>
    <n v="4"/>
    <n v="783.35"/>
    <n v="0.2"/>
    <n v="47.84"/>
    <x v="258"/>
    <x v="657"/>
    <s v="COD"/>
    <x v="1"/>
    <n v="4"/>
    <s v="No"/>
    <s v="Delhi"/>
    <x v="1542"/>
  </r>
  <r>
    <s v="POST01564"/>
    <s v="SHIP553416"/>
    <x v="1545"/>
    <x v="1"/>
    <x v="48"/>
    <s v="michael43@hotmail.com"/>
    <s v="(354)575-2777x54929"/>
    <x v="234"/>
    <s v="Westville"/>
    <s v="P9945"/>
    <x v="1"/>
    <x v="5"/>
    <s v="Earbuds"/>
    <n v="2"/>
    <n v="169.87"/>
    <n v="0.42"/>
    <n v="39.4"/>
    <x v="592"/>
    <x v="339"/>
    <s v="Net Banking"/>
    <x v="3"/>
    <n v="2"/>
    <s v="No"/>
    <s v="Mumbai"/>
    <x v="1543"/>
  </r>
  <r>
    <s v="POST01565"/>
    <s v="SHIP628520"/>
    <x v="1546"/>
    <x v="0"/>
    <x v="7"/>
    <s v="santosronald@yahoo.com"/>
    <s v="684.042.3133"/>
    <x v="86"/>
    <s v="Holtchester"/>
    <s v="P6546"/>
    <x v="1"/>
    <x v="3"/>
    <s v="Smartphone"/>
    <n v="2"/>
    <n v="319.29000000000002"/>
    <n v="0.21"/>
    <n v="11.85"/>
    <x v="399"/>
    <x v="329"/>
    <s v="PayPal"/>
    <x v="3"/>
    <n v="3"/>
    <s v="No"/>
    <s v="Delhi"/>
    <x v="1544"/>
  </r>
  <r>
    <s v="POST01566"/>
    <s v="SHIP385017"/>
    <x v="1547"/>
    <x v="1"/>
    <x v="20"/>
    <s v="devinsmith@hotmail.com"/>
    <n v="-4615"/>
    <x v="31"/>
    <s v="New Brittany"/>
    <s v="P3868"/>
    <x v="4"/>
    <x v="3"/>
    <s v="DSLR"/>
    <n v="2"/>
    <n v="292.02"/>
    <n v="0.22"/>
    <n v="12.44"/>
    <x v="180"/>
    <x v="600"/>
    <s v="COD"/>
    <x v="0"/>
    <n v="5"/>
    <s v="No"/>
    <s v="Bangalore"/>
    <x v="1545"/>
  </r>
  <r>
    <s v="POST01567"/>
    <s v="SHIP807551"/>
    <x v="1548"/>
    <x v="0"/>
    <x v="3"/>
    <s v="gglover@yahoo.com"/>
    <s v="489-872-4625x029"/>
    <x v="147"/>
    <s v="East Tammyhaven"/>
    <s v="P8612"/>
    <x v="3"/>
    <x v="5"/>
    <s v="Smartphone"/>
    <n v="2"/>
    <n v="58.14"/>
    <n v="0.3"/>
    <n v="20.91"/>
    <x v="342"/>
    <x v="144"/>
    <s v="Debit Card"/>
    <x v="1"/>
    <n v="4"/>
    <s v="No"/>
    <s v="Kolkata"/>
    <x v="1546"/>
  </r>
  <r>
    <s v="POST01568"/>
    <s v="SHIP673195"/>
    <x v="1549"/>
    <x v="0"/>
    <x v="15"/>
    <s v="jamie99@carroll.com"/>
    <s v="001-544-894-1820"/>
    <x v="3"/>
    <s v="Lake Coreyfort"/>
    <s v="P8840"/>
    <x v="0"/>
    <x v="1"/>
    <s v="Backpack"/>
    <n v="2"/>
    <n v="467.54"/>
    <n v="0.06"/>
    <n v="16.88"/>
    <x v="309"/>
    <x v="383"/>
    <s v="Credit Card"/>
    <x v="0"/>
    <n v="1"/>
    <s v="No"/>
    <s v="Mumbai"/>
    <x v="1547"/>
  </r>
  <r>
    <s v="POST01569"/>
    <s v="SHIP430119"/>
    <x v="1550"/>
    <x v="1"/>
    <x v="36"/>
    <s v="johnhoward@mcpherson-mckinney.biz"/>
    <n v="2007423228"/>
    <x v="51"/>
    <s v="Colemanfort"/>
    <s v="P3986"/>
    <x v="0"/>
    <x v="3"/>
    <s v="DSLR"/>
    <n v="2"/>
    <n v="768.27"/>
    <n v="0.08"/>
    <n v="24.77"/>
    <x v="332"/>
    <x v="251"/>
    <s v="PayPal"/>
    <x v="3"/>
    <n v="1"/>
    <s v="No"/>
    <s v="Delhi"/>
    <x v="1548"/>
  </r>
  <r>
    <s v="POST01570"/>
    <s v="SHIP787545"/>
    <x v="1551"/>
    <x v="0"/>
    <x v="44"/>
    <s v="muellercassandra@le.info"/>
    <n v="6965732315"/>
    <x v="171"/>
    <s v="East Sandra"/>
    <s v="P3209"/>
    <x v="4"/>
    <x v="0"/>
    <s v="Running Shoes"/>
    <n v="3"/>
    <n v="31.93"/>
    <n v="0.4"/>
    <n v="32.18"/>
    <x v="280"/>
    <x v="480"/>
    <s v="Credit Card"/>
    <x v="0"/>
    <n v="5"/>
    <s v="No"/>
    <s v="Bangalore"/>
    <x v="1549"/>
  </r>
  <r>
    <s v="POST01571"/>
    <s v="SHIP336354"/>
    <x v="1552"/>
    <x v="1"/>
    <x v="11"/>
    <s v="lindascott@gmail.com"/>
    <s v="290-295-9454"/>
    <x v="80"/>
    <s v="New Abigail"/>
    <s v="P2033"/>
    <x v="1"/>
    <x v="1"/>
    <s v="DSLR"/>
    <n v="3"/>
    <n v="121.43"/>
    <n v="0.14000000000000001"/>
    <n v="24.65"/>
    <x v="289"/>
    <x v="248"/>
    <s v="Debit Card"/>
    <x v="0"/>
    <n v="2"/>
    <s v="No"/>
    <s v="Bangalore"/>
    <x v="1550"/>
  </r>
  <r>
    <s v="POST01572"/>
    <s v="SHIP859418"/>
    <x v="1553"/>
    <x v="0"/>
    <x v="47"/>
    <s v="ubaker@yahoo.com"/>
    <s v="638.069.6934"/>
    <x v="147"/>
    <s v="Milesmouth"/>
    <s v="P8498"/>
    <x v="3"/>
    <x v="0"/>
    <s v="DSLR"/>
    <n v="1"/>
    <n v="722.98"/>
    <n v="0.34"/>
    <n v="7.54"/>
    <x v="256"/>
    <x v="367"/>
    <s v="COD"/>
    <x v="2"/>
    <n v="1"/>
    <s v="No"/>
    <s v="Chennai"/>
    <x v="1551"/>
  </r>
  <r>
    <s v="POST01573"/>
    <s v="SHIP730941"/>
    <x v="1554"/>
    <x v="1"/>
    <x v="12"/>
    <s v="krausemargaret@ferguson-green.com"/>
    <s v="+1-850-183-9366x6487"/>
    <x v="117"/>
    <s v="West Kennethton"/>
    <s v="P1605"/>
    <x v="6"/>
    <x v="4"/>
    <s v="Smartphone"/>
    <n v="3"/>
    <n v="597.65"/>
    <n v="0.05"/>
    <n v="48.9"/>
    <x v="550"/>
    <x v="475"/>
    <s v="PayPal"/>
    <x v="3"/>
    <n v="2"/>
    <s v="No"/>
    <s v="Delhi"/>
    <x v="1552"/>
  </r>
  <r>
    <s v="POST01574"/>
    <s v="SHIP517949"/>
    <x v="1555"/>
    <x v="1"/>
    <x v="0"/>
    <s v="tclements@gmail.com"/>
    <s v="001-096-262-0357x93828"/>
    <x v="39"/>
    <s v="North Russellchester"/>
    <s v="P5807"/>
    <x v="6"/>
    <x v="4"/>
    <s v="DSLR"/>
    <n v="4"/>
    <n v="718.1"/>
    <n v="0.41"/>
    <n v="24.13"/>
    <x v="209"/>
    <x v="214"/>
    <s v="COD"/>
    <x v="2"/>
    <n v="3"/>
    <s v="No"/>
    <s v="Delhi"/>
    <x v="1553"/>
  </r>
  <r>
    <s v="POST01575"/>
    <s v="SHIP483792"/>
    <x v="1556"/>
    <x v="0"/>
    <x v="41"/>
    <s v="wileybrady@hotmail.com"/>
    <n v="9665220268"/>
    <x v="222"/>
    <s v="Port Brettberg"/>
    <s v="P4302"/>
    <x v="0"/>
    <x v="4"/>
    <s v="Smart TV"/>
    <n v="4"/>
    <n v="237.8"/>
    <n v="0.49"/>
    <n v="43.3"/>
    <x v="637"/>
    <x v="647"/>
    <s v="PayPal"/>
    <x v="3"/>
    <n v="3"/>
    <s v="No"/>
    <s v="Bangalore"/>
    <x v="1554"/>
  </r>
  <r>
    <s v="POST01576"/>
    <s v="SHIP408947"/>
    <x v="1557"/>
    <x v="1"/>
    <x v="48"/>
    <s v="vlandry@yahoo.com"/>
    <s v="001-189-996-2021"/>
    <x v="239"/>
    <s v="New Robertborough"/>
    <s v="P1717"/>
    <x v="0"/>
    <x v="2"/>
    <s v="Earbuds"/>
    <n v="4"/>
    <n v="805.73"/>
    <n v="0.19"/>
    <n v="8.33"/>
    <x v="376"/>
    <x v="653"/>
    <s v="Debit Card"/>
    <x v="2"/>
    <n v="3"/>
    <s v="No"/>
    <s v="Delhi"/>
    <x v="1555"/>
  </r>
  <r>
    <s v="POST01577"/>
    <s v="SHIP229341"/>
    <x v="1558"/>
    <x v="1"/>
    <x v="18"/>
    <s v="edward02@gmail.com"/>
    <s v="(843)088-2621x73065"/>
    <x v="28"/>
    <s v="Robersontown"/>
    <s v="P4268"/>
    <x v="3"/>
    <x v="3"/>
    <s v="DSLR"/>
    <n v="1"/>
    <n v="485.07"/>
    <n v="0.25"/>
    <n v="41.45"/>
    <x v="595"/>
    <x v="658"/>
    <s v="Debit Card"/>
    <x v="3"/>
    <n v="1"/>
    <s v="No"/>
    <s v="Chennai"/>
    <x v="1556"/>
  </r>
  <r>
    <s v="POST01578"/>
    <s v="SHIP612083"/>
    <x v="1559"/>
    <x v="0"/>
    <x v="40"/>
    <s v="harperphilip@gordon.biz"/>
    <s v="008.342.0318x0739"/>
    <x v="239"/>
    <s v="Frostshire"/>
    <s v="P1686"/>
    <x v="3"/>
    <x v="3"/>
    <s v="Smartphone"/>
    <n v="3"/>
    <n v="614.20000000000005"/>
    <n v="0.22"/>
    <n v="12.8"/>
    <x v="460"/>
    <x v="271"/>
    <s v="Debit Card"/>
    <x v="3"/>
    <n v="1"/>
    <s v="No"/>
    <s v="Mumbai"/>
    <x v="1557"/>
  </r>
  <r>
    <s v="POST01579"/>
    <s v="SHIP899750"/>
    <x v="1560"/>
    <x v="1"/>
    <x v="2"/>
    <s v="christiandavis@santos-davis.com"/>
    <s v="343-534-9055x0697"/>
    <x v="79"/>
    <s v="Crosbyfurt"/>
    <s v="P6170"/>
    <x v="6"/>
    <x v="5"/>
    <s v="Smart TV"/>
    <n v="4"/>
    <n v="101.23"/>
    <n v="0.45"/>
    <n v="35.57"/>
    <x v="624"/>
    <x v="147"/>
    <s v="Credit Card"/>
    <x v="1"/>
    <n v="2"/>
    <s v="No"/>
    <s v="Bangalore"/>
    <x v="1558"/>
  </r>
  <r>
    <s v="POST01580"/>
    <s v="SHIP179676"/>
    <x v="1561"/>
    <x v="0"/>
    <x v="3"/>
    <s v="garciatiffany@wheeler-russell.com"/>
    <n v="4070574187"/>
    <x v="228"/>
    <s v="West Sarahtown"/>
    <s v="P6080"/>
    <x v="1"/>
    <x v="3"/>
    <s v="Running Shoes"/>
    <n v="3"/>
    <n v="212.98"/>
    <n v="0"/>
    <n v="34.78"/>
    <x v="503"/>
    <x v="257"/>
    <s v="Net Banking"/>
    <x v="3"/>
    <n v="2"/>
    <s v="No"/>
    <s v="Chennai"/>
    <x v="1559"/>
  </r>
  <r>
    <s v="POST01581"/>
    <s v="SHIP609753"/>
    <x v="1562"/>
    <x v="0"/>
    <x v="13"/>
    <s v="pelliott@thompson.com"/>
    <s v="769-529-4352"/>
    <x v="9"/>
    <s v="West Heather"/>
    <s v="P9444"/>
    <x v="2"/>
    <x v="4"/>
    <s v="Backpack"/>
    <n v="4"/>
    <n v="775.62"/>
    <n v="0.33"/>
    <n v="45.94"/>
    <x v="127"/>
    <x v="659"/>
    <s v="COD"/>
    <x v="0"/>
    <n v="5"/>
    <s v="Yes"/>
    <s v="Chennai"/>
    <x v="1560"/>
  </r>
  <r>
    <s v="POST01582"/>
    <s v="SHIP124394"/>
    <x v="1563"/>
    <x v="0"/>
    <x v="3"/>
    <s v="vcox@torres.net"/>
    <s v="457.814.8436x018"/>
    <x v="76"/>
    <s v="Madelineton"/>
    <s v="P7524"/>
    <x v="1"/>
    <x v="0"/>
    <s v="DSLR"/>
    <n v="2"/>
    <n v="231.67"/>
    <n v="0.33"/>
    <n v="19.43"/>
    <x v="610"/>
    <x v="660"/>
    <s v="PayPal"/>
    <x v="1"/>
    <n v="3"/>
    <s v="No"/>
    <s v="Kolkata"/>
    <x v="1561"/>
  </r>
  <r>
    <s v="POST01583"/>
    <s v="SHIP958658"/>
    <x v="1564"/>
    <x v="1"/>
    <x v="37"/>
    <s v="bruceramirez@yahoo.com"/>
    <s v="860.479.9648x1164"/>
    <x v="1"/>
    <s v="Lake Jamesbury"/>
    <s v="P9897"/>
    <x v="4"/>
    <x v="1"/>
    <s v="Smart TV"/>
    <n v="3"/>
    <n v="101.6"/>
    <n v="0.19"/>
    <n v="9.9"/>
    <x v="494"/>
    <x v="218"/>
    <s v="COD"/>
    <x v="2"/>
    <n v="4"/>
    <s v="No"/>
    <s v="Mumbai"/>
    <x v="1562"/>
  </r>
  <r>
    <s v="POST01584"/>
    <s v="SHIP856074"/>
    <x v="1565"/>
    <x v="0"/>
    <x v="18"/>
    <s v="kevin72@hotmail.com"/>
    <s v="(715)076-1010x2603"/>
    <x v="61"/>
    <s v="South Luis"/>
    <s v="P8756"/>
    <x v="6"/>
    <x v="2"/>
    <s v="Smart TV"/>
    <n v="3"/>
    <n v="601.23"/>
    <n v="0.11"/>
    <n v="43.91"/>
    <x v="15"/>
    <x v="144"/>
    <s v="Net Banking"/>
    <x v="0"/>
    <n v="4"/>
    <s v="No"/>
    <s v="Chennai"/>
    <x v="1563"/>
  </r>
  <r>
    <s v="POST01585"/>
    <s v="SHIP683599"/>
    <x v="1566"/>
    <x v="1"/>
    <x v="37"/>
    <s v="gloverlisa@gmail.com"/>
    <s v="(026)725-2523x83248"/>
    <x v="14"/>
    <s v="Loriland"/>
    <s v="P5150"/>
    <x v="1"/>
    <x v="1"/>
    <s v="Running Shoes"/>
    <n v="4"/>
    <n v="552.46"/>
    <n v="0.12"/>
    <n v="19.920000000000002"/>
    <x v="165"/>
    <x v="422"/>
    <s v="Credit Card"/>
    <x v="0"/>
    <n v="3"/>
    <s v="No"/>
    <s v="Kolkata"/>
    <x v="1564"/>
  </r>
  <r>
    <s v="POST01586"/>
    <s v="SHIP755004"/>
    <x v="1567"/>
    <x v="0"/>
    <x v="38"/>
    <s v="johnevans@hotmail.com"/>
    <s v="(015)870-2090x826"/>
    <x v="77"/>
    <s v="East Antonioburgh"/>
    <s v="P1599"/>
    <x v="6"/>
    <x v="0"/>
    <s v="Running Shoes"/>
    <n v="3"/>
    <n v="611.80999999999995"/>
    <n v="0.4"/>
    <n v="15.46"/>
    <x v="638"/>
    <x v="410"/>
    <s v="Credit Card"/>
    <x v="3"/>
    <n v="5"/>
    <s v="No"/>
    <s v="Kolkata"/>
    <x v="1565"/>
  </r>
  <r>
    <s v="POST01587"/>
    <s v="SHIP688439"/>
    <x v="1568"/>
    <x v="0"/>
    <x v="44"/>
    <s v="juliewagner@hotmail.com"/>
    <s v="(710)837-6816x9616"/>
    <x v="103"/>
    <s v="Lake Amy"/>
    <s v="P4131"/>
    <x v="3"/>
    <x v="2"/>
    <s v="Backpack"/>
    <n v="2"/>
    <n v="622.12"/>
    <n v="0.03"/>
    <n v="26.88"/>
    <x v="98"/>
    <x v="479"/>
    <s v="Net Banking"/>
    <x v="3"/>
    <n v="2"/>
    <s v="No"/>
    <s v="Delhi"/>
    <x v="1566"/>
  </r>
  <r>
    <s v="POST01588"/>
    <s v="SHIP489228"/>
    <x v="1569"/>
    <x v="0"/>
    <x v="39"/>
    <s v="lindseyjohnson@gmail.com"/>
    <n v="993915931"/>
    <x v="132"/>
    <s v="Romeroside"/>
    <s v="P5687"/>
    <x v="7"/>
    <x v="5"/>
    <s v="Backpack"/>
    <n v="4"/>
    <n v="505.2"/>
    <n v="0.28000000000000003"/>
    <n v="11.58"/>
    <x v="445"/>
    <x v="553"/>
    <s v="PayPal"/>
    <x v="0"/>
    <n v="1"/>
    <s v="No"/>
    <s v="Chennai"/>
    <x v="1567"/>
  </r>
  <r>
    <s v="POST01589"/>
    <s v="SHIP103613"/>
    <x v="1570"/>
    <x v="1"/>
    <x v="12"/>
    <s v="conniemcconnell@chapman.com"/>
    <s v="689.407.8933"/>
    <x v="166"/>
    <s v="Natalieton"/>
    <s v="P6848"/>
    <x v="7"/>
    <x v="3"/>
    <s v="Smartphone"/>
    <n v="2"/>
    <n v="498.84"/>
    <n v="0.15"/>
    <n v="18.36"/>
    <x v="179"/>
    <x v="318"/>
    <s v="Net Banking"/>
    <x v="1"/>
    <n v="5"/>
    <s v="No"/>
    <s v="Bangalore"/>
    <x v="1568"/>
  </r>
  <r>
    <s v="POST01590"/>
    <s v="SHIP513382"/>
    <x v="1571"/>
    <x v="0"/>
    <x v="18"/>
    <s v="nwilliams@hotmail.com"/>
    <s v="001-534-968-3117x6990"/>
    <x v="186"/>
    <s v="Reyesfurt"/>
    <s v="P1783"/>
    <x v="2"/>
    <x v="3"/>
    <s v="Backpack"/>
    <n v="4"/>
    <n v="924.92"/>
    <n v="0.13"/>
    <n v="22.34"/>
    <x v="638"/>
    <x v="600"/>
    <s v="Credit Card"/>
    <x v="0"/>
    <n v="5"/>
    <s v="No"/>
    <s v="Delhi"/>
    <x v="1569"/>
  </r>
  <r>
    <s v="POST01591"/>
    <s v="SHIP790520"/>
    <x v="1572"/>
    <x v="1"/>
    <x v="47"/>
    <s v="philip73@jacobson.com"/>
    <s v="(051)940-3365x33118"/>
    <x v="145"/>
    <s v="Zacharyport"/>
    <s v="P6438"/>
    <x v="2"/>
    <x v="5"/>
    <s v="Backpack"/>
    <n v="3"/>
    <n v="538.54"/>
    <n v="0.25"/>
    <n v="17.48"/>
    <x v="48"/>
    <x v="661"/>
    <s v="Credit Card"/>
    <x v="0"/>
    <n v="3"/>
    <s v="No"/>
    <s v="Mumbai"/>
    <x v="1570"/>
  </r>
  <r>
    <s v="POST01592"/>
    <s v="SHIP144443"/>
    <x v="1573"/>
    <x v="1"/>
    <x v="35"/>
    <s v="smartin@guerrero-williamson.com"/>
    <n v="-3567"/>
    <x v="240"/>
    <s v="New Denisestad"/>
    <s v="P5476"/>
    <x v="7"/>
    <x v="0"/>
    <s v="Smart TV"/>
    <n v="4"/>
    <n v="621.13"/>
    <n v="0.45"/>
    <n v="25.26"/>
    <x v="264"/>
    <x v="14"/>
    <s v="COD"/>
    <x v="3"/>
    <n v="2"/>
    <s v="No"/>
    <s v="Bangalore"/>
    <x v="1571"/>
  </r>
  <r>
    <s v="POST01593"/>
    <s v="SHIP806067"/>
    <x v="1574"/>
    <x v="1"/>
    <x v="5"/>
    <s v="eddieboyd@yahoo.com"/>
    <s v="290.138.3063"/>
    <x v="14"/>
    <s v="South Theresaside"/>
    <s v="P3039"/>
    <x v="4"/>
    <x v="5"/>
    <s v="DSLR"/>
    <n v="1"/>
    <n v="274.3"/>
    <n v="0.31"/>
    <n v="22.31"/>
    <x v="19"/>
    <x v="170"/>
    <s v="PayPal"/>
    <x v="3"/>
    <n v="4"/>
    <s v="No"/>
    <s v="Bangalore"/>
    <x v="1572"/>
  </r>
  <r>
    <s v="POST01594"/>
    <s v="SHIP471901"/>
    <x v="1575"/>
    <x v="1"/>
    <x v="34"/>
    <s v="stephensonjoseph@knight.info"/>
    <s v="394-583-3931"/>
    <x v="149"/>
    <s v="East Heather"/>
    <s v="P7029"/>
    <x v="3"/>
    <x v="4"/>
    <s v="DSLR"/>
    <n v="4"/>
    <n v="872.38"/>
    <n v="0.39"/>
    <n v="39.86"/>
    <x v="215"/>
    <x v="442"/>
    <s v="PayPal"/>
    <x v="3"/>
    <n v="4"/>
    <s v="No"/>
    <s v="Kolkata"/>
    <x v="1573"/>
  </r>
  <r>
    <s v="POST01595"/>
    <s v="SHIP393966"/>
    <x v="1576"/>
    <x v="1"/>
    <x v="5"/>
    <s v="coreyjohnson@hotmail.com"/>
    <s v="223.909.0486x56400"/>
    <x v="86"/>
    <s v="East Karen"/>
    <s v="P8159"/>
    <x v="5"/>
    <x v="0"/>
    <s v="Earbuds"/>
    <n v="3"/>
    <n v="34.119999999999997"/>
    <n v="0.3"/>
    <n v="46.33"/>
    <x v="639"/>
    <x v="275"/>
    <s v="Credit Card"/>
    <x v="2"/>
    <n v="4"/>
    <s v="No"/>
    <s v="Chennai"/>
    <x v="1574"/>
  </r>
  <r>
    <s v="POST01596"/>
    <s v="SHIP126746"/>
    <x v="1577"/>
    <x v="0"/>
    <x v="5"/>
    <s v="hermannicholas@reed.com"/>
    <s v="(678)924-7392x9707"/>
    <x v="238"/>
    <s v="Hallport"/>
    <s v="P7553"/>
    <x v="3"/>
    <x v="2"/>
    <s v="Backpack"/>
    <n v="2"/>
    <n v="561.65"/>
    <n v="0.35"/>
    <n v="9.5399999999999991"/>
    <x v="264"/>
    <x v="146"/>
    <s v="Net Banking"/>
    <x v="0"/>
    <n v="5"/>
    <s v="Yes"/>
    <s v="Kolkata"/>
    <x v="1575"/>
  </r>
  <r>
    <s v="POST01597"/>
    <s v="SHIP336316"/>
    <x v="1578"/>
    <x v="1"/>
    <x v="19"/>
    <s v="barbarakennedy@clark.org"/>
    <s v="919-622-4971"/>
    <x v="222"/>
    <s v="Fullerville"/>
    <s v="P8204"/>
    <x v="0"/>
    <x v="1"/>
    <s v="Earbuds"/>
    <n v="2"/>
    <n v="390.01"/>
    <n v="0.22"/>
    <n v="42.05"/>
    <x v="254"/>
    <x v="403"/>
    <s v="Credit Card"/>
    <x v="0"/>
    <n v="1"/>
    <s v="No"/>
    <s v="Kolkata"/>
    <x v="1576"/>
  </r>
  <r>
    <s v="POST01598"/>
    <s v="SHIP628879"/>
    <x v="1579"/>
    <x v="0"/>
    <x v="34"/>
    <s v="stephensdennis@gmail.com"/>
    <s v="876.882.9452x03733"/>
    <x v="83"/>
    <s v="New Amanda"/>
    <s v="P7334"/>
    <x v="1"/>
    <x v="1"/>
    <s v="Earbuds"/>
    <n v="1"/>
    <n v="607.87"/>
    <n v="0.46"/>
    <n v="46.93"/>
    <x v="502"/>
    <x v="145"/>
    <s v="COD"/>
    <x v="2"/>
    <n v="2"/>
    <s v="No"/>
    <s v="Chennai"/>
    <x v="1577"/>
  </r>
  <r>
    <s v="POST01599"/>
    <s v="SHIP408501"/>
    <x v="1580"/>
    <x v="0"/>
    <x v="6"/>
    <s v="baileyjennifer@morris.info"/>
    <s v="001-329-648-9241x484"/>
    <x v="215"/>
    <s v="West Carl"/>
    <s v="P6554"/>
    <x v="2"/>
    <x v="5"/>
    <s v="Smartphone"/>
    <n v="4"/>
    <n v="366.57"/>
    <n v="0.25"/>
    <n v="35.9"/>
    <x v="56"/>
    <x v="573"/>
    <s v="Net Banking"/>
    <x v="0"/>
    <n v="1"/>
    <s v="No"/>
    <s v="Chennai"/>
    <x v="1578"/>
  </r>
  <r>
    <s v="POST01600"/>
    <s v="SHIP419998"/>
    <x v="1581"/>
    <x v="1"/>
    <x v="32"/>
    <s v="stevenscarol@hotmail.com"/>
    <s v="(474)599-7089"/>
    <x v="148"/>
    <s v="Anneberg"/>
    <s v="P4060"/>
    <x v="4"/>
    <x v="3"/>
    <s v="Smartphone"/>
    <n v="4"/>
    <n v="720.51"/>
    <n v="0.28000000000000003"/>
    <n v="49.84"/>
    <x v="452"/>
    <x v="118"/>
    <s v="Credit Card"/>
    <x v="0"/>
    <n v="4"/>
    <s v="No"/>
    <s v="Chennai"/>
    <x v="1579"/>
  </r>
  <r>
    <s v="POST01601"/>
    <s v="SHIP453800"/>
    <x v="1582"/>
    <x v="0"/>
    <x v="10"/>
    <s v="lisa74@yahoo.com"/>
    <n v="3621724510"/>
    <x v="29"/>
    <s v="East Danielle"/>
    <s v="P9129"/>
    <x v="3"/>
    <x v="5"/>
    <s v="DSLR"/>
    <n v="2"/>
    <n v="30.13"/>
    <n v="0.26"/>
    <n v="20.079999999999998"/>
    <x v="640"/>
    <x v="270"/>
    <s v="PayPal"/>
    <x v="0"/>
    <n v="1"/>
    <s v="Yes"/>
    <s v="Kolkata"/>
    <x v="1580"/>
  </r>
  <r>
    <s v="POST01602"/>
    <s v="SHIP467014"/>
    <x v="1583"/>
    <x v="0"/>
    <x v="49"/>
    <s v="glane@gmail.com"/>
    <s v="001-400-679-2537x72542"/>
    <x v="226"/>
    <s v="Crossview"/>
    <s v="P9151"/>
    <x v="6"/>
    <x v="3"/>
    <s v="Running Shoes"/>
    <n v="2"/>
    <n v="411.83"/>
    <n v="0.16"/>
    <n v="42.36"/>
    <x v="164"/>
    <x v="513"/>
    <s v="COD"/>
    <x v="1"/>
    <n v="5"/>
    <s v="No"/>
    <s v="Chennai"/>
    <x v="1581"/>
  </r>
  <r>
    <s v="POST01603"/>
    <s v="SHIP126729"/>
    <x v="1584"/>
    <x v="1"/>
    <x v="24"/>
    <s v="qboyd@yahoo.com"/>
    <s v="+1-194-919-7780x5138"/>
    <x v="209"/>
    <s v="Gregoryville"/>
    <s v="P7018"/>
    <x v="6"/>
    <x v="5"/>
    <s v="Smart TV"/>
    <n v="3"/>
    <n v="832.95"/>
    <n v="0.12"/>
    <n v="35.32"/>
    <x v="285"/>
    <x v="407"/>
    <s v="Credit Card"/>
    <x v="2"/>
    <n v="3"/>
    <s v="No"/>
    <s v="Chennai"/>
    <x v="1582"/>
  </r>
  <r>
    <s v="POST01604"/>
    <s v="SHIP743253"/>
    <x v="1585"/>
    <x v="1"/>
    <x v="15"/>
    <s v="lori68@gmail.com"/>
    <n v="3213414670"/>
    <x v="216"/>
    <s v="Chasehaven"/>
    <s v="P9507"/>
    <x v="1"/>
    <x v="5"/>
    <s v="Backpack"/>
    <n v="1"/>
    <n v="257.7"/>
    <n v="0.04"/>
    <n v="19.55"/>
    <x v="424"/>
    <x v="36"/>
    <s v="Credit Card"/>
    <x v="2"/>
    <n v="1"/>
    <s v="No"/>
    <s v="Bangalore"/>
    <x v="1583"/>
  </r>
  <r>
    <s v="POST01605"/>
    <s v="SHIP842335"/>
    <x v="1586"/>
    <x v="0"/>
    <x v="24"/>
    <s v="hgibson@schneider.biz"/>
    <s v="837.612.3273"/>
    <x v="112"/>
    <s v="Rodriguezville"/>
    <s v="P5369"/>
    <x v="6"/>
    <x v="1"/>
    <s v="Smart TV"/>
    <n v="2"/>
    <n v="62.22"/>
    <n v="0.36"/>
    <n v="36.71"/>
    <x v="25"/>
    <x v="662"/>
    <s v="Debit Card"/>
    <x v="0"/>
    <n v="1"/>
    <s v="No"/>
    <s v="Kolkata"/>
    <x v="1584"/>
  </r>
  <r>
    <s v="POST01606"/>
    <s v="SHIP810482"/>
    <x v="1587"/>
    <x v="1"/>
    <x v="41"/>
    <s v="nwright@gmail.com"/>
    <s v="114.657.7847x14781"/>
    <x v="198"/>
    <s v="New Arthurburgh"/>
    <s v="P2353"/>
    <x v="4"/>
    <x v="4"/>
    <s v="Backpack"/>
    <n v="4"/>
    <n v="501.56"/>
    <n v="0.14000000000000001"/>
    <n v="27.93"/>
    <x v="270"/>
    <x v="126"/>
    <s v="Net Banking"/>
    <x v="3"/>
    <n v="1"/>
    <s v="No"/>
    <s v="Chennai"/>
    <x v="1585"/>
  </r>
  <r>
    <s v="POST01607"/>
    <s v="SHIP298696"/>
    <x v="1588"/>
    <x v="1"/>
    <x v="5"/>
    <s v="ohicks@gmail.com"/>
    <s v="300.479.8189x55806"/>
    <x v="5"/>
    <s v="Tommyhaven"/>
    <s v="P7955"/>
    <x v="7"/>
    <x v="3"/>
    <s v="Backpack"/>
    <n v="2"/>
    <n v="976.77"/>
    <n v="0.19"/>
    <n v="13.5"/>
    <x v="346"/>
    <x v="436"/>
    <s v="Debit Card"/>
    <x v="0"/>
    <n v="4"/>
    <s v="No"/>
    <s v="Kolkata"/>
    <x v="1586"/>
  </r>
  <r>
    <s v="POST01608"/>
    <s v="SHIP493131"/>
    <x v="1589"/>
    <x v="0"/>
    <x v="42"/>
    <s v="johnsonalicia@smith.com"/>
    <s v="(903)237-5169x951"/>
    <x v="40"/>
    <s v="Pamelatown"/>
    <s v="P2293"/>
    <x v="3"/>
    <x v="4"/>
    <s v="Earbuds"/>
    <n v="3"/>
    <n v="73.52"/>
    <n v="0.46"/>
    <n v="12.82"/>
    <x v="7"/>
    <x v="295"/>
    <s v="PayPal"/>
    <x v="0"/>
    <n v="1"/>
    <s v="No"/>
    <s v="Mumbai"/>
    <x v="1587"/>
  </r>
  <r>
    <s v="POST01609"/>
    <s v="SHIP165776"/>
    <x v="1590"/>
    <x v="1"/>
    <x v="32"/>
    <s v="brownjohn@yahoo.com"/>
    <s v="+1-215-419-3719x417"/>
    <x v="33"/>
    <s v="Port Monicaburgh"/>
    <s v="P8055"/>
    <x v="5"/>
    <x v="4"/>
    <s v="DSLR"/>
    <n v="4"/>
    <n v="79.36"/>
    <n v="0.28000000000000003"/>
    <n v="37.1"/>
    <x v="32"/>
    <x v="352"/>
    <s v="Net Banking"/>
    <x v="1"/>
    <n v="2"/>
    <s v="Yes"/>
    <s v="Delhi"/>
    <x v="1588"/>
  </r>
  <r>
    <s v="POST01610"/>
    <s v="SHIP474285"/>
    <x v="1591"/>
    <x v="1"/>
    <x v="7"/>
    <s v="hintonjohn@hunt-smith.com"/>
    <n v="1465174179"/>
    <x v="214"/>
    <s v="West Amandabury"/>
    <s v="P3956"/>
    <x v="4"/>
    <x v="4"/>
    <s v="Smart TV"/>
    <n v="3"/>
    <n v="599.16999999999996"/>
    <n v="0.05"/>
    <n v="37.04"/>
    <x v="126"/>
    <x v="605"/>
    <s v="COD"/>
    <x v="1"/>
    <n v="5"/>
    <s v="No"/>
    <s v="Bangalore"/>
    <x v="1589"/>
  </r>
  <r>
    <s v="POST01611"/>
    <s v="SHIP204536"/>
    <x v="912"/>
    <x v="1"/>
    <x v="30"/>
    <s v="james45@gmail.com"/>
    <s v="(726)324-5420x0932"/>
    <x v="189"/>
    <s v="Russellland"/>
    <s v="P9937"/>
    <x v="0"/>
    <x v="1"/>
    <s v="Smart TV"/>
    <n v="3"/>
    <n v="257.57"/>
    <n v="0.4"/>
    <n v="28.88"/>
    <x v="351"/>
    <x v="237"/>
    <s v="Net Banking"/>
    <x v="3"/>
    <n v="2"/>
    <s v="No"/>
    <s v="Bangalore"/>
    <x v="1590"/>
  </r>
  <r>
    <s v="POST01612"/>
    <s v="SHIP666806"/>
    <x v="1592"/>
    <x v="1"/>
    <x v="14"/>
    <s v="jamesdunn@roberts.info"/>
    <n v="2972323737"/>
    <x v="105"/>
    <s v="North Andrewview"/>
    <s v="P5813"/>
    <x v="6"/>
    <x v="4"/>
    <s v="Running Shoes"/>
    <n v="3"/>
    <n v="416.13"/>
    <n v="0.13"/>
    <n v="27.56"/>
    <x v="268"/>
    <x v="284"/>
    <s v="Credit Card"/>
    <x v="1"/>
    <n v="2"/>
    <s v="No"/>
    <s v="Kolkata"/>
    <x v="1591"/>
  </r>
  <r>
    <s v="POST01613"/>
    <s v="SHIP438732"/>
    <x v="1593"/>
    <x v="1"/>
    <x v="43"/>
    <s v="kendra69@walsh-castro.info"/>
    <s v="001-222-748-3815x88448"/>
    <x v="68"/>
    <s v="North Thomas"/>
    <s v="P6262"/>
    <x v="3"/>
    <x v="3"/>
    <s v="Running Shoes"/>
    <n v="1"/>
    <n v="832.2"/>
    <n v="0.28000000000000003"/>
    <n v="13.1"/>
    <x v="384"/>
    <x v="447"/>
    <s v="Credit Card"/>
    <x v="0"/>
    <n v="4"/>
    <s v="No"/>
    <s v="Chennai"/>
    <x v="1592"/>
  </r>
  <r>
    <s v="POST01614"/>
    <s v="SHIP205281"/>
    <x v="1594"/>
    <x v="1"/>
    <x v="30"/>
    <s v="mschmitt@moore.com"/>
    <n v="6991244701"/>
    <x v="57"/>
    <s v="North John"/>
    <s v="P2680"/>
    <x v="5"/>
    <x v="2"/>
    <s v="Smart TV"/>
    <n v="4"/>
    <n v="206.86"/>
    <n v="0.25"/>
    <n v="24.32"/>
    <x v="194"/>
    <x v="298"/>
    <s v="Credit Card"/>
    <x v="0"/>
    <n v="1"/>
    <s v="No"/>
    <s v="Kolkata"/>
    <x v="1593"/>
  </r>
  <r>
    <s v="POST01615"/>
    <s v="SHIP832525"/>
    <x v="1595"/>
    <x v="0"/>
    <x v="4"/>
    <s v="nixonwilliam@yahoo.com"/>
    <s v="976.275.7004x85979"/>
    <x v="2"/>
    <s v="South Johnside"/>
    <s v="P2311"/>
    <x v="2"/>
    <x v="4"/>
    <s v="Running Shoes"/>
    <n v="4"/>
    <n v="722.11"/>
    <n v="0.12"/>
    <n v="44.21"/>
    <x v="177"/>
    <x v="381"/>
    <s v="Net Banking"/>
    <x v="1"/>
    <n v="5"/>
    <s v="No"/>
    <s v="Delhi"/>
    <x v="1594"/>
  </r>
  <r>
    <s v="POST01616"/>
    <s v="SHIP758379"/>
    <x v="1596"/>
    <x v="1"/>
    <x v="1"/>
    <s v="erinwoods@george-johnston.com"/>
    <s v="(177)402-5872"/>
    <x v="150"/>
    <s v="Randyland"/>
    <s v="P6372"/>
    <x v="7"/>
    <x v="4"/>
    <s v="Running Shoes"/>
    <n v="3"/>
    <n v="509.44"/>
    <n v="0.06"/>
    <n v="43.46"/>
    <x v="535"/>
    <x v="456"/>
    <s v="Credit Card"/>
    <x v="1"/>
    <n v="5"/>
    <s v="No"/>
    <s v="Bangalore"/>
    <x v="1595"/>
  </r>
  <r>
    <s v="POST01617"/>
    <s v="SHIP950352"/>
    <x v="1597"/>
    <x v="0"/>
    <x v="40"/>
    <s v="danielcarter@molina.biz"/>
    <s v="503.838.2788"/>
    <x v="154"/>
    <s v="Port Heathertown"/>
    <s v="P5843"/>
    <x v="4"/>
    <x v="2"/>
    <s v="Backpack"/>
    <n v="1"/>
    <n v="905.91"/>
    <n v="0.11"/>
    <n v="34.74"/>
    <x v="189"/>
    <x v="438"/>
    <s v="Credit Card"/>
    <x v="2"/>
    <n v="5"/>
    <s v="No"/>
    <s v="Bangalore"/>
    <x v="1596"/>
  </r>
  <r>
    <s v="POST01618"/>
    <s v="SHIP463095"/>
    <x v="1598"/>
    <x v="0"/>
    <x v="36"/>
    <s v="michaeljefferson@gmail.com"/>
    <s v="001-277-903-0323"/>
    <x v="198"/>
    <s v="Johnbury"/>
    <s v="P6021"/>
    <x v="7"/>
    <x v="4"/>
    <s v="DSLR"/>
    <n v="2"/>
    <n v="973.23"/>
    <n v="0.05"/>
    <n v="49.88"/>
    <x v="637"/>
    <x v="10"/>
    <s v="Debit Card"/>
    <x v="0"/>
    <n v="1"/>
    <s v="No"/>
    <s v="Delhi"/>
    <x v="1597"/>
  </r>
  <r>
    <s v="POST01619"/>
    <s v="SHIP185912"/>
    <x v="1599"/>
    <x v="0"/>
    <x v="26"/>
    <s v="joseph49@payne.com"/>
    <s v="(490)033-7719x71474"/>
    <x v="94"/>
    <s v="New James"/>
    <s v="P8305"/>
    <x v="4"/>
    <x v="2"/>
    <s v="Backpack"/>
    <n v="4"/>
    <n v="490.11"/>
    <n v="0.14000000000000001"/>
    <n v="45.19"/>
    <x v="22"/>
    <x v="7"/>
    <s v="Credit Card"/>
    <x v="3"/>
    <n v="5"/>
    <s v="No"/>
    <s v="Kolkata"/>
    <x v="1598"/>
  </r>
  <r>
    <s v="POST01620"/>
    <s v="SHIP323182"/>
    <x v="1600"/>
    <x v="0"/>
    <x v="46"/>
    <s v="qdunn@gmail.com"/>
    <n v="7937317665"/>
    <x v="194"/>
    <s v="West David"/>
    <s v="P7981"/>
    <x v="4"/>
    <x v="0"/>
    <s v="Earbuds"/>
    <n v="2"/>
    <n v="588.79999999999995"/>
    <n v="0.5"/>
    <n v="11.54"/>
    <x v="122"/>
    <x v="325"/>
    <s v="Debit Card"/>
    <x v="1"/>
    <n v="5"/>
    <s v="Yes"/>
    <s v="Bangalore"/>
    <x v="1599"/>
  </r>
  <r>
    <s v="POST01621"/>
    <s v="SHIP821837"/>
    <x v="1601"/>
    <x v="1"/>
    <x v="22"/>
    <s v="thomas38@yahoo.com"/>
    <s v="(332)927-3257"/>
    <x v="71"/>
    <s v="Debbieview"/>
    <s v="P3730"/>
    <x v="7"/>
    <x v="1"/>
    <s v="Running Shoes"/>
    <n v="4"/>
    <n v="748.38"/>
    <n v="0.2"/>
    <n v="22.96"/>
    <x v="439"/>
    <x v="345"/>
    <s v="PayPal"/>
    <x v="1"/>
    <n v="3"/>
    <s v="No"/>
    <s v="Chennai"/>
    <x v="1600"/>
  </r>
  <r>
    <s v="POST01622"/>
    <s v="SHIP979342"/>
    <x v="1602"/>
    <x v="0"/>
    <x v="11"/>
    <s v="travis58@gmail.com"/>
    <s v="178-435-9580x0254"/>
    <x v="204"/>
    <s v="Tiffanyville"/>
    <s v="P8272"/>
    <x v="4"/>
    <x v="1"/>
    <s v="Backpack"/>
    <n v="3"/>
    <n v="325.49"/>
    <n v="0.43"/>
    <n v="10.94"/>
    <x v="154"/>
    <x v="128"/>
    <s v="Net Banking"/>
    <x v="2"/>
    <n v="3"/>
    <s v="No"/>
    <s v="Kolkata"/>
    <x v="1601"/>
  </r>
  <r>
    <s v="POST01623"/>
    <s v="SHIP695132"/>
    <x v="1603"/>
    <x v="1"/>
    <x v="28"/>
    <s v="dwade@armstrong-choi.com"/>
    <s v="(710)053-1528"/>
    <x v="177"/>
    <s v="Madisonhaven"/>
    <s v="P6759"/>
    <x v="2"/>
    <x v="2"/>
    <s v="Backpack"/>
    <n v="4"/>
    <n v="234.47"/>
    <n v="0.27"/>
    <n v="25.97"/>
    <x v="182"/>
    <x v="401"/>
    <s v="Debit Card"/>
    <x v="2"/>
    <n v="5"/>
    <s v="Yes"/>
    <s v="Chennai"/>
    <x v="244"/>
  </r>
  <r>
    <s v="POST01624"/>
    <s v="SHIP332913"/>
    <x v="1604"/>
    <x v="0"/>
    <x v="42"/>
    <s v="cwest@wilson-brown.org"/>
    <s v="(036)023-6079x651"/>
    <x v="208"/>
    <s v="Judithton"/>
    <s v="P8325"/>
    <x v="1"/>
    <x v="5"/>
    <s v="Smartphone"/>
    <n v="3"/>
    <n v="965.04"/>
    <n v="0.33"/>
    <n v="39.94"/>
    <x v="641"/>
    <x v="494"/>
    <s v="Net Banking"/>
    <x v="1"/>
    <n v="2"/>
    <s v="No"/>
    <s v="Mumbai"/>
    <x v="1602"/>
  </r>
  <r>
    <s v="POST01625"/>
    <s v="SHIP316671"/>
    <x v="1605"/>
    <x v="0"/>
    <x v="16"/>
    <s v="aaronanderson@king.com"/>
    <s v="(119)125-6665x9281"/>
    <x v="14"/>
    <s v="Hollyhaven"/>
    <s v="P1693"/>
    <x v="7"/>
    <x v="1"/>
    <s v="Backpack"/>
    <n v="4"/>
    <n v="438.29"/>
    <n v="0.08"/>
    <n v="12.01"/>
    <x v="327"/>
    <x v="534"/>
    <s v="Net Banking"/>
    <x v="3"/>
    <n v="1"/>
    <s v="No"/>
    <s v="Delhi"/>
    <x v="1603"/>
  </r>
  <r>
    <s v="POST01626"/>
    <s v="SHIP377138"/>
    <x v="1606"/>
    <x v="1"/>
    <x v="33"/>
    <s v="dneal@hotmail.com"/>
    <s v="075-186-5731x32474"/>
    <x v="110"/>
    <s v="Bryantville"/>
    <s v="P6776"/>
    <x v="0"/>
    <x v="3"/>
    <s v="Backpack"/>
    <n v="3"/>
    <n v="11.57"/>
    <n v="0.14000000000000001"/>
    <n v="44.62"/>
    <x v="537"/>
    <x v="632"/>
    <s v="COD"/>
    <x v="3"/>
    <n v="2"/>
    <s v="No"/>
    <s v="Bangalore"/>
    <x v="1604"/>
  </r>
  <r>
    <s v="POST01627"/>
    <s v="SHIP795567"/>
    <x v="1607"/>
    <x v="1"/>
    <x v="10"/>
    <s v="nicholas61@morgan-jones.com"/>
    <s v="(021)398-8061"/>
    <x v="14"/>
    <s v="Nelsonville"/>
    <s v="P8126"/>
    <x v="3"/>
    <x v="1"/>
    <s v="DSLR"/>
    <n v="2"/>
    <n v="839.34"/>
    <n v="0.26"/>
    <n v="30.61"/>
    <x v="112"/>
    <x v="514"/>
    <s v="Debit Card"/>
    <x v="1"/>
    <n v="2"/>
    <s v="Yes"/>
    <s v="Delhi"/>
    <x v="1605"/>
  </r>
  <r>
    <s v="POST01628"/>
    <s v="SHIP313003"/>
    <x v="1608"/>
    <x v="0"/>
    <x v="31"/>
    <s v="karen19@hernandez.com"/>
    <s v="543-155-7650x236"/>
    <x v="37"/>
    <s v="Kylehaven"/>
    <s v="P5498"/>
    <x v="3"/>
    <x v="1"/>
    <s v="Smart TV"/>
    <n v="2"/>
    <n v="603.66999999999996"/>
    <n v="0.44"/>
    <n v="38.700000000000003"/>
    <x v="63"/>
    <x v="663"/>
    <s v="Credit Card"/>
    <x v="2"/>
    <n v="1"/>
    <s v="No"/>
    <s v="Delhi"/>
    <x v="1606"/>
  </r>
  <r>
    <s v="POST01629"/>
    <s v="SHIP126875"/>
    <x v="1609"/>
    <x v="1"/>
    <x v="41"/>
    <s v="kelly04@hunt-harris.com"/>
    <s v="+1-783-165-3829x3247"/>
    <x v="152"/>
    <s v="Andersonshire"/>
    <s v="P1939"/>
    <x v="6"/>
    <x v="3"/>
    <s v="Smartphone"/>
    <n v="2"/>
    <n v="176.87"/>
    <n v="0.02"/>
    <n v="7.03"/>
    <x v="563"/>
    <x v="373"/>
    <s v="COD"/>
    <x v="0"/>
    <n v="1"/>
    <s v="No"/>
    <s v="Chennai"/>
    <x v="1607"/>
  </r>
  <r>
    <s v="POST01630"/>
    <s v="SHIP488708"/>
    <x v="1610"/>
    <x v="0"/>
    <x v="33"/>
    <s v="terrisandoval@gmail.com"/>
    <s v="(397)734-8149"/>
    <x v="148"/>
    <s v="Lake Justinhaven"/>
    <s v="P2229"/>
    <x v="5"/>
    <x v="2"/>
    <s v="Smartphone"/>
    <n v="4"/>
    <n v="39.840000000000003"/>
    <n v="0.25"/>
    <n v="9.2200000000000006"/>
    <x v="552"/>
    <x v="664"/>
    <s v="Debit Card"/>
    <x v="0"/>
    <n v="4"/>
    <s v="No"/>
    <s v="Bangalore"/>
    <x v="1608"/>
  </r>
  <r>
    <s v="POST01631"/>
    <s v="SHIP807770"/>
    <x v="1611"/>
    <x v="1"/>
    <x v="49"/>
    <s v="rogerspedro@hotmail.com"/>
    <s v="560-585-9170x4950"/>
    <x v="5"/>
    <s v="East Rodney"/>
    <s v="P7655"/>
    <x v="0"/>
    <x v="2"/>
    <s v="Smartphone"/>
    <n v="1"/>
    <n v="298.57"/>
    <n v="0.03"/>
    <n v="32.94"/>
    <x v="217"/>
    <x v="135"/>
    <s v="Debit Card"/>
    <x v="2"/>
    <n v="4"/>
    <s v="Yes"/>
    <s v="Mumbai"/>
    <x v="1609"/>
  </r>
  <r>
    <s v="POST01632"/>
    <s v="SHIP231870"/>
    <x v="1612"/>
    <x v="1"/>
    <x v="27"/>
    <s v="sextonjanice@brown-martinez.com"/>
    <s v="663.910.3628"/>
    <x v="196"/>
    <s v="South Emilyview"/>
    <s v="P6952"/>
    <x v="5"/>
    <x v="3"/>
    <s v="Earbuds"/>
    <n v="2"/>
    <n v="928.61"/>
    <n v="0.23"/>
    <n v="42.72"/>
    <x v="111"/>
    <x v="246"/>
    <s v="PayPal"/>
    <x v="0"/>
    <n v="4"/>
    <s v="No"/>
    <s v="Delhi"/>
    <x v="1610"/>
  </r>
  <r>
    <s v="POST01633"/>
    <s v="SHIP878157"/>
    <x v="1613"/>
    <x v="0"/>
    <x v="12"/>
    <s v="rosskristy@yahoo.com"/>
    <n v="-8269"/>
    <x v="168"/>
    <s v="West Robin"/>
    <s v="P9406"/>
    <x v="4"/>
    <x v="1"/>
    <s v="Smartphone"/>
    <n v="4"/>
    <n v="934.16"/>
    <n v="0.31"/>
    <n v="44.32"/>
    <x v="517"/>
    <x v="476"/>
    <s v="Credit Card"/>
    <x v="2"/>
    <n v="5"/>
    <s v="No"/>
    <s v="Chennai"/>
    <x v="1611"/>
  </r>
  <r>
    <s v="POST01634"/>
    <s v="SHIP999150"/>
    <x v="1614"/>
    <x v="1"/>
    <x v="7"/>
    <s v="brian55@willis.com"/>
    <s v="+1-340-124-8008x505"/>
    <x v="39"/>
    <s v="Garciaborough"/>
    <s v="P3621"/>
    <x v="4"/>
    <x v="4"/>
    <s v="DSLR"/>
    <n v="3"/>
    <n v="317.89"/>
    <n v="0.37"/>
    <n v="35.979999999999997"/>
    <x v="552"/>
    <x v="33"/>
    <s v="PayPal"/>
    <x v="3"/>
    <n v="5"/>
    <s v="No"/>
    <s v="Chennai"/>
    <x v="1612"/>
  </r>
  <r>
    <s v="POST01635"/>
    <s v="SHIP113688"/>
    <x v="1615"/>
    <x v="0"/>
    <x v="24"/>
    <s v="rebeccajones@ryan.com"/>
    <s v="946.095.0271x834"/>
    <x v="200"/>
    <s v="South Cameronshire"/>
    <s v="P1510"/>
    <x v="4"/>
    <x v="1"/>
    <s v="Smart TV"/>
    <n v="1"/>
    <n v="837.57"/>
    <n v="7.0000000000000007E-2"/>
    <n v="14.04"/>
    <x v="264"/>
    <x v="23"/>
    <s v="Net Banking"/>
    <x v="0"/>
    <n v="5"/>
    <s v="No"/>
    <s v="Bangalore"/>
    <x v="1613"/>
  </r>
  <r>
    <s v="POST01636"/>
    <s v="SHIP539108"/>
    <x v="1616"/>
    <x v="1"/>
    <x v="30"/>
    <s v="zschmitt@yahoo.com"/>
    <s v="620.319.8079"/>
    <x v="181"/>
    <s v="Lake Annette"/>
    <s v="P3339"/>
    <x v="0"/>
    <x v="2"/>
    <s v="Earbuds"/>
    <n v="1"/>
    <n v="447.43"/>
    <n v="0.08"/>
    <n v="13.78"/>
    <x v="495"/>
    <x v="22"/>
    <s v="Credit Card"/>
    <x v="1"/>
    <n v="4"/>
    <s v="No"/>
    <s v="Kolkata"/>
    <x v="1614"/>
  </r>
  <r>
    <s v="POST01637"/>
    <s v="SHIP718277"/>
    <x v="1617"/>
    <x v="0"/>
    <x v="2"/>
    <s v="joshua70@perry.com"/>
    <s v="938-215-6477"/>
    <x v="15"/>
    <s v="Lake Cheryl"/>
    <s v="P8179"/>
    <x v="3"/>
    <x v="4"/>
    <s v="DSLR"/>
    <n v="1"/>
    <n v="657.8"/>
    <n v="0.24"/>
    <n v="44.66"/>
    <x v="519"/>
    <x v="288"/>
    <s v="PayPal"/>
    <x v="1"/>
    <n v="1"/>
    <s v="No"/>
    <s v="Kolkata"/>
    <x v="1615"/>
  </r>
  <r>
    <s v="POST01638"/>
    <s v="SHIP911025"/>
    <x v="1618"/>
    <x v="0"/>
    <x v="42"/>
    <s v="thompsonmary@griffin.net"/>
    <s v="738.002.5237"/>
    <x v="205"/>
    <s v="Roberthaven"/>
    <s v="P1570"/>
    <x v="3"/>
    <x v="0"/>
    <s v="Smartphone"/>
    <n v="2"/>
    <n v="341.1"/>
    <n v="0.5"/>
    <n v="10.1"/>
    <x v="642"/>
    <x v="91"/>
    <s v="PayPal"/>
    <x v="0"/>
    <n v="5"/>
    <s v="No"/>
    <s v="Mumbai"/>
    <x v="1616"/>
  </r>
  <r>
    <s v="POST01639"/>
    <s v="SHIP747915"/>
    <x v="1619"/>
    <x v="0"/>
    <x v="9"/>
    <s v="foleymadison@hotmail.com"/>
    <s v="(757)773-8321x47594"/>
    <x v="221"/>
    <s v="South Andrew"/>
    <s v="P3068"/>
    <x v="0"/>
    <x v="2"/>
    <s v="Smart TV"/>
    <n v="2"/>
    <n v="520.80999999999995"/>
    <n v="0.18"/>
    <n v="35.869999999999997"/>
    <x v="643"/>
    <x v="356"/>
    <s v="Credit Card"/>
    <x v="1"/>
    <n v="1"/>
    <s v="No"/>
    <s v="Chennai"/>
    <x v="1617"/>
  </r>
  <r>
    <s v="POST01640"/>
    <s v="SHIP314945"/>
    <x v="1620"/>
    <x v="1"/>
    <x v="0"/>
    <s v="monique76@yahoo.com"/>
    <s v="(994)556-6879x9429"/>
    <x v="220"/>
    <s v="Shawnborough"/>
    <s v="P2101"/>
    <x v="5"/>
    <x v="3"/>
    <s v="DSLR"/>
    <n v="2"/>
    <n v="300.83999999999997"/>
    <n v="0.21"/>
    <n v="29.01"/>
    <x v="518"/>
    <x v="348"/>
    <s v="Debit Card"/>
    <x v="2"/>
    <n v="4"/>
    <s v="Yes"/>
    <s v="Kolkata"/>
    <x v="1618"/>
  </r>
  <r>
    <s v="POST01641"/>
    <s v="SHIP814859"/>
    <x v="1621"/>
    <x v="0"/>
    <x v="47"/>
    <s v="hallchristy@mcdaniel-watts.com"/>
    <s v="(748)403-6977"/>
    <x v="9"/>
    <s v="North Sara"/>
    <s v="P4866"/>
    <x v="1"/>
    <x v="4"/>
    <s v="Smart TV"/>
    <n v="2"/>
    <n v="70.5"/>
    <n v="0.22"/>
    <n v="23.96"/>
    <x v="231"/>
    <x v="405"/>
    <s v="Net Banking"/>
    <x v="2"/>
    <n v="1"/>
    <s v="No"/>
    <s v="Delhi"/>
    <x v="1619"/>
  </r>
  <r>
    <s v="POST01642"/>
    <s v="SHIP522739"/>
    <x v="1622"/>
    <x v="0"/>
    <x v="42"/>
    <s v="jillmurphy@watkins.net"/>
    <s v="503.062.0969"/>
    <x v="146"/>
    <s v="Randallchester"/>
    <s v="P7001"/>
    <x v="2"/>
    <x v="0"/>
    <s v="Earbuds"/>
    <n v="3"/>
    <n v="147.97999999999999"/>
    <n v="0.04"/>
    <n v="24.82"/>
    <x v="88"/>
    <x v="48"/>
    <s v="COD"/>
    <x v="1"/>
    <n v="5"/>
    <s v="No"/>
    <s v="Mumbai"/>
    <x v="1620"/>
  </r>
  <r>
    <s v="POST01643"/>
    <s v="SHIP568544"/>
    <x v="1623"/>
    <x v="1"/>
    <x v="33"/>
    <s v="kimberlymontoya@lewis.com"/>
    <s v="(593)607-9173x5255"/>
    <x v="238"/>
    <s v="Haleyside"/>
    <s v="P6933"/>
    <x v="2"/>
    <x v="0"/>
    <s v="DSLR"/>
    <n v="4"/>
    <n v="297.77"/>
    <n v="0.39"/>
    <n v="47.53"/>
    <x v="281"/>
    <x v="607"/>
    <s v="COD"/>
    <x v="0"/>
    <n v="1"/>
    <s v="No"/>
    <s v="Delhi"/>
    <x v="1621"/>
  </r>
  <r>
    <s v="POST01644"/>
    <s v="SHIP368631"/>
    <x v="1624"/>
    <x v="0"/>
    <x v="6"/>
    <s v="mitchellrebecca@hotmail.com"/>
    <s v="564.449.5860x0329"/>
    <x v="50"/>
    <s v="South Stephanie"/>
    <s v="P7272"/>
    <x v="4"/>
    <x v="3"/>
    <s v="Smart TV"/>
    <n v="1"/>
    <n v="976.49"/>
    <n v="0.13"/>
    <n v="43.76"/>
    <x v="644"/>
    <x v="21"/>
    <s v="COD"/>
    <x v="0"/>
    <n v="4"/>
    <s v="No"/>
    <s v="Kolkata"/>
    <x v="1239"/>
  </r>
  <r>
    <s v="POST01645"/>
    <s v="SHIP262463"/>
    <x v="1625"/>
    <x v="0"/>
    <x v="11"/>
    <s v="danieldalton@hotmail.com"/>
    <s v="001-964-199-9172x6914"/>
    <x v="33"/>
    <s v="Port Raymond"/>
    <s v="P1530"/>
    <x v="6"/>
    <x v="4"/>
    <s v="DSLR"/>
    <n v="4"/>
    <n v="966.02"/>
    <n v="0.35"/>
    <n v="43.92"/>
    <x v="257"/>
    <x v="664"/>
    <s v="Net Banking"/>
    <x v="0"/>
    <n v="5"/>
    <s v="No"/>
    <s v="Chennai"/>
    <x v="1622"/>
  </r>
  <r>
    <s v="POST01646"/>
    <s v="SHIP623462"/>
    <x v="1626"/>
    <x v="0"/>
    <x v="0"/>
    <s v="williamlee@gmail.com"/>
    <s v="+1-859-203-9692x38415"/>
    <x v="122"/>
    <s v="Katieburgh"/>
    <s v="P3513"/>
    <x v="6"/>
    <x v="5"/>
    <s v="Smartphone"/>
    <n v="1"/>
    <n v="829.39"/>
    <n v="0.24"/>
    <n v="23.3"/>
    <x v="645"/>
    <x v="386"/>
    <s v="Credit Card"/>
    <x v="3"/>
    <n v="5"/>
    <s v="No"/>
    <s v="Kolkata"/>
    <x v="1623"/>
  </r>
  <r>
    <s v="POST01647"/>
    <s v="SHIP658601"/>
    <x v="1627"/>
    <x v="1"/>
    <x v="28"/>
    <s v="morgan54@hernandez.com"/>
    <s v="365-579-0728"/>
    <x v="223"/>
    <s v="Fordshire"/>
    <s v="P8371"/>
    <x v="1"/>
    <x v="2"/>
    <s v="Smartphone"/>
    <n v="1"/>
    <n v="240.18"/>
    <n v="0.31"/>
    <n v="9.81"/>
    <x v="584"/>
    <x v="175"/>
    <s v="Credit Card"/>
    <x v="0"/>
    <n v="4"/>
    <s v="No"/>
    <s v="Mumbai"/>
    <x v="1624"/>
  </r>
  <r>
    <s v="POST01648"/>
    <s v="SHIP361889"/>
    <x v="1628"/>
    <x v="1"/>
    <x v="5"/>
    <s v="graykimberly@hotmail.com"/>
    <s v="(514)697-2222"/>
    <x v="130"/>
    <s v="Lake Dan"/>
    <s v="P7077"/>
    <x v="5"/>
    <x v="1"/>
    <s v="Smartphone"/>
    <n v="1"/>
    <n v="447.19"/>
    <n v="0.03"/>
    <n v="49.9"/>
    <x v="112"/>
    <x v="447"/>
    <s v="Credit Card"/>
    <x v="0"/>
    <n v="2"/>
    <s v="No"/>
    <s v="Mumbai"/>
    <x v="1625"/>
  </r>
  <r>
    <s v="POST01649"/>
    <s v="SHIP794918"/>
    <x v="1629"/>
    <x v="0"/>
    <x v="19"/>
    <s v="patelanthony@myers.info"/>
    <s v="(217)878-2725"/>
    <x v="163"/>
    <s v="South Parkerfurt"/>
    <s v="P7095"/>
    <x v="1"/>
    <x v="4"/>
    <s v="Earbuds"/>
    <n v="1"/>
    <n v="445.39"/>
    <n v="0.44"/>
    <n v="11.54"/>
    <x v="535"/>
    <x v="580"/>
    <s v="COD"/>
    <x v="2"/>
    <n v="3"/>
    <s v="No"/>
    <s v="Delhi"/>
    <x v="1626"/>
  </r>
  <r>
    <s v="POST01650"/>
    <s v="SHIP961980"/>
    <x v="1630"/>
    <x v="1"/>
    <x v="24"/>
    <s v="singletonjames@hotmail.com"/>
    <s v="105-457-3292x354"/>
    <x v="99"/>
    <s v="South Tommy"/>
    <s v="P8273"/>
    <x v="3"/>
    <x v="2"/>
    <s v="DSLR"/>
    <n v="3"/>
    <n v="393.1"/>
    <n v="0.12"/>
    <n v="28.2"/>
    <x v="285"/>
    <x v="5"/>
    <s v="Debit Card"/>
    <x v="3"/>
    <n v="4"/>
    <s v="No"/>
    <s v="Delhi"/>
    <x v="1627"/>
  </r>
  <r>
    <s v="POST01651"/>
    <s v="SHIP440128"/>
    <x v="1631"/>
    <x v="0"/>
    <x v="51"/>
    <s v="pdiaz@howard-thomas.com"/>
    <n v="9089975039"/>
    <x v="182"/>
    <s v="Shawnland"/>
    <s v="P2259"/>
    <x v="5"/>
    <x v="3"/>
    <s v="Smart TV"/>
    <n v="3"/>
    <n v="54.43"/>
    <n v="0.34"/>
    <n v="16.91"/>
    <x v="159"/>
    <x v="254"/>
    <s v="PayPal"/>
    <x v="2"/>
    <n v="1"/>
    <s v="Yes"/>
    <s v="Mumbai"/>
    <x v="1628"/>
  </r>
  <r>
    <s v="POST01652"/>
    <s v="SHIP597764"/>
    <x v="1632"/>
    <x v="1"/>
    <x v="36"/>
    <s v="hodgesbrian@hotmail.com"/>
    <s v="(878)062-8563x30827"/>
    <x v="195"/>
    <s v="Onealberg"/>
    <s v="P3255"/>
    <x v="0"/>
    <x v="1"/>
    <s v="Smart TV"/>
    <n v="1"/>
    <n v="539.17999999999995"/>
    <n v="0.4"/>
    <n v="27.98"/>
    <x v="309"/>
    <x v="87"/>
    <s v="COD"/>
    <x v="1"/>
    <n v="2"/>
    <s v="No"/>
    <s v="Delhi"/>
    <x v="1629"/>
  </r>
  <r>
    <s v="POST01653"/>
    <s v="SHIP233364"/>
    <x v="1633"/>
    <x v="0"/>
    <x v="34"/>
    <s v="mponce@mcdonald-rodriguez.com"/>
    <s v="001-150-887-4555x7045"/>
    <x v="137"/>
    <s v="Eduardoside"/>
    <s v="P9674"/>
    <x v="4"/>
    <x v="5"/>
    <s v="Running Shoes"/>
    <n v="1"/>
    <n v="82.08"/>
    <n v="0.27"/>
    <n v="18.72"/>
    <x v="646"/>
    <x v="665"/>
    <s v="Net Banking"/>
    <x v="1"/>
    <n v="4"/>
    <s v="No"/>
    <s v="Bangalore"/>
    <x v="1630"/>
  </r>
  <r>
    <s v="POST01654"/>
    <s v="SHIP959974"/>
    <x v="1634"/>
    <x v="0"/>
    <x v="28"/>
    <s v="lanejuan@yahoo.com"/>
    <n v="-6136"/>
    <x v="222"/>
    <s v="Martinton"/>
    <s v="P7012"/>
    <x v="2"/>
    <x v="3"/>
    <s v="Backpack"/>
    <n v="2"/>
    <n v="803.9"/>
    <n v="0.17"/>
    <n v="45.36"/>
    <x v="115"/>
    <x v="151"/>
    <s v="Credit Card"/>
    <x v="0"/>
    <n v="3"/>
    <s v="No"/>
    <s v="Mumbai"/>
    <x v="1631"/>
  </r>
  <r>
    <s v="POST01655"/>
    <s v="SHIP884905"/>
    <x v="1635"/>
    <x v="0"/>
    <x v="1"/>
    <s v="uharris@gmail.com"/>
    <s v="219-769-7229x7441"/>
    <x v="80"/>
    <s v="Schmidtstad"/>
    <s v="P7521"/>
    <x v="6"/>
    <x v="2"/>
    <s v="Smartphone"/>
    <n v="1"/>
    <n v="694.39"/>
    <n v="0.49"/>
    <n v="48.58"/>
    <x v="426"/>
    <x v="427"/>
    <s v="PayPal"/>
    <x v="3"/>
    <n v="5"/>
    <s v="No"/>
    <s v="Delhi"/>
    <x v="1632"/>
  </r>
  <r>
    <s v="POST01656"/>
    <s v="SHIP749402"/>
    <x v="1636"/>
    <x v="1"/>
    <x v="45"/>
    <s v="christopher20@gmail.com"/>
    <s v="469-459-6869x738"/>
    <x v="92"/>
    <s v="Danielleport"/>
    <s v="P6150"/>
    <x v="7"/>
    <x v="0"/>
    <s v="Smartphone"/>
    <n v="4"/>
    <n v="359.21"/>
    <n v="0.14000000000000001"/>
    <n v="23.45"/>
    <x v="357"/>
    <x v="40"/>
    <s v="Credit Card"/>
    <x v="1"/>
    <n v="3"/>
    <s v="No"/>
    <s v="Kolkata"/>
    <x v="1633"/>
  </r>
  <r>
    <s v="POST01657"/>
    <s v="SHIP889006"/>
    <x v="1637"/>
    <x v="0"/>
    <x v="31"/>
    <s v="uhernandez@yahoo.com"/>
    <s v="137-710-0111x165"/>
    <x v="14"/>
    <s v="Simmonstown"/>
    <s v="P5566"/>
    <x v="5"/>
    <x v="3"/>
    <s v="Smartphone"/>
    <n v="3"/>
    <n v="650.66999999999996"/>
    <n v="0.47"/>
    <n v="8.16"/>
    <x v="293"/>
    <x v="601"/>
    <s v="Credit Card"/>
    <x v="0"/>
    <n v="3"/>
    <s v="No"/>
    <s v="Chennai"/>
    <x v="1634"/>
  </r>
  <r>
    <s v="POST01658"/>
    <s v="SHIP690264"/>
    <x v="1638"/>
    <x v="0"/>
    <x v="16"/>
    <s v="tinamoody@yahoo.com"/>
    <n v="1670638115"/>
    <x v="164"/>
    <s v="East Ronaldmouth"/>
    <s v="P5089"/>
    <x v="5"/>
    <x v="3"/>
    <s v="Running Shoes"/>
    <n v="4"/>
    <n v="240.71"/>
    <n v="0.08"/>
    <n v="34.85"/>
    <x v="470"/>
    <x v="427"/>
    <s v="Credit Card"/>
    <x v="3"/>
    <n v="4"/>
    <s v="No"/>
    <s v="Bangalore"/>
    <x v="1635"/>
  </r>
  <r>
    <s v="POST01659"/>
    <s v="SHIP487652"/>
    <x v="1639"/>
    <x v="1"/>
    <x v="40"/>
    <s v="shawn26@gmail.com"/>
    <s v="001-202-324-2664x539"/>
    <x v="105"/>
    <s v="Jamiemouth"/>
    <s v="P2858"/>
    <x v="0"/>
    <x v="2"/>
    <s v="Running Shoes"/>
    <n v="2"/>
    <n v="272.60000000000002"/>
    <n v="0.19"/>
    <n v="21.95"/>
    <x v="231"/>
    <x v="666"/>
    <s v="Debit Card"/>
    <x v="1"/>
    <n v="5"/>
    <s v="No"/>
    <s v="Bangalore"/>
    <x v="1636"/>
  </r>
  <r>
    <s v="POST01660"/>
    <s v="SHIP532062"/>
    <x v="1640"/>
    <x v="1"/>
    <x v="9"/>
    <s v="bradleysullivan@cook-hudson.com"/>
    <s v="001-933-071-0774x99944"/>
    <x v="90"/>
    <s v="Andradeview"/>
    <s v="P1424"/>
    <x v="4"/>
    <x v="5"/>
    <s v="Running Shoes"/>
    <n v="3"/>
    <n v="320.99"/>
    <n v="7.0000000000000007E-2"/>
    <n v="49.37"/>
    <x v="536"/>
    <x v="220"/>
    <s v="PayPal"/>
    <x v="1"/>
    <n v="5"/>
    <s v="No"/>
    <s v="Chennai"/>
    <x v="1637"/>
  </r>
  <r>
    <s v="POST01661"/>
    <s v="SHIP965593"/>
    <x v="1641"/>
    <x v="0"/>
    <x v="23"/>
    <s v="dawnrichardson@white-anthony.com"/>
    <s v="585-437-4004x0333"/>
    <x v="214"/>
    <s v="North Rebecca"/>
    <s v="P4048"/>
    <x v="4"/>
    <x v="2"/>
    <s v="Smartphone"/>
    <n v="2"/>
    <n v="799.04"/>
    <n v="0"/>
    <n v="9.02"/>
    <x v="425"/>
    <x v="584"/>
    <s v="COD"/>
    <x v="3"/>
    <n v="3"/>
    <s v="No"/>
    <s v="Chennai"/>
    <x v="1638"/>
  </r>
  <r>
    <s v="POST01662"/>
    <s v="SHIP840351"/>
    <x v="1642"/>
    <x v="1"/>
    <x v="22"/>
    <s v="darrellbooker@gmail.com"/>
    <s v="923-070-0498"/>
    <x v="126"/>
    <s v="Ramirezfort"/>
    <s v="P9176"/>
    <x v="3"/>
    <x v="2"/>
    <s v="Smart TV"/>
    <n v="2"/>
    <n v="218.58"/>
    <n v="0.13"/>
    <n v="10.36"/>
    <x v="647"/>
    <x v="507"/>
    <s v="Debit Card"/>
    <x v="3"/>
    <n v="4"/>
    <s v="No"/>
    <s v="Kolkata"/>
    <x v="1639"/>
  </r>
  <r>
    <s v="POST01663"/>
    <s v="SHIP442563"/>
    <x v="1643"/>
    <x v="0"/>
    <x v="13"/>
    <s v="maysvictoria@ramsey.com"/>
    <s v="633.521.6624x822"/>
    <x v="128"/>
    <s v="Holderville"/>
    <s v="P9482"/>
    <x v="4"/>
    <x v="5"/>
    <s v="Smartphone"/>
    <n v="4"/>
    <n v="567.15"/>
    <n v="0.04"/>
    <n v="36.47"/>
    <x v="372"/>
    <x v="21"/>
    <s v="Net Banking"/>
    <x v="3"/>
    <n v="5"/>
    <s v="No"/>
    <s v="Chennai"/>
    <x v="1640"/>
  </r>
  <r>
    <s v="POST01664"/>
    <s v="SHIP659326"/>
    <x v="1644"/>
    <x v="1"/>
    <x v="9"/>
    <s v="ugolden@yahoo.com"/>
    <s v="(901)256-9487x3034"/>
    <x v="151"/>
    <s v="Port Dana"/>
    <s v="P7340"/>
    <x v="3"/>
    <x v="5"/>
    <s v="Running Shoes"/>
    <n v="1"/>
    <n v="208.46"/>
    <n v="0.49"/>
    <n v="39.14"/>
    <x v="393"/>
    <x v="416"/>
    <s v="Net Banking"/>
    <x v="3"/>
    <n v="5"/>
    <s v="No"/>
    <s v="Bangalore"/>
    <x v="1641"/>
  </r>
  <r>
    <s v="POST01665"/>
    <s v="SHIP660942"/>
    <x v="1645"/>
    <x v="1"/>
    <x v="12"/>
    <s v="zmitchell@gmail.com"/>
    <s v="001-044-093-5079"/>
    <x v="106"/>
    <s v="Nicoleland"/>
    <s v="P2929"/>
    <x v="4"/>
    <x v="3"/>
    <s v="Running Shoes"/>
    <n v="3"/>
    <n v="292.19"/>
    <n v="0.38"/>
    <n v="26.2"/>
    <x v="578"/>
    <x v="61"/>
    <s v="COD"/>
    <x v="1"/>
    <n v="1"/>
    <s v="No"/>
    <s v="Kolkata"/>
    <x v="1642"/>
  </r>
  <r>
    <s v="POST01666"/>
    <s v="SHIP974931"/>
    <x v="1646"/>
    <x v="0"/>
    <x v="37"/>
    <s v="anne58@gmail.com"/>
    <s v="055.591.7143x589"/>
    <x v="226"/>
    <s v="Lopeztown"/>
    <s v="P5288"/>
    <x v="7"/>
    <x v="0"/>
    <s v="Backpack"/>
    <n v="3"/>
    <n v="243.13"/>
    <n v="0"/>
    <n v="17.48"/>
    <x v="422"/>
    <x v="492"/>
    <s v="PayPal"/>
    <x v="3"/>
    <n v="3"/>
    <s v="Yes"/>
    <s v="Chennai"/>
    <x v="1643"/>
  </r>
  <r>
    <s v="POST01667"/>
    <s v="SHIP678031"/>
    <x v="1647"/>
    <x v="0"/>
    <x v="20"/>
    <s v="jenniferkim@yahoo.com"/>
    <s v="001-625-582-2512x0556"/>
    <x v="238"/>
    <s v="Clarkmouth"/>
    <s v="P5264"/>
    <x v="4"/>
    <x v="2"/>
    <s v="DSLR"/>
    <n v="1"/>
    <n v="648.54999999999995"/>
    <n v="0.11"/>
    <n v="18.940000000000001"/>
    <x v="247"/>
    <x v="488"/>
    <s v="COD"/>
    <x v="2"/>
    <n v="2"/>
    <s v="No"/>
    <s v="Kolkata"/>
    <x v="1644"/>
  </r>
  <r>
    <s v="POST01668"/>
    <s v="SHIP300610"/>
    <x v="1648"/>
    <x v="0"/>
    <x v="1"/>
    <s v="christinaferguson@gmail.com"/>
    <s v="001-835-337-8544x169"/>
    <x v="213"/>
    <s v="West Michaelbury"/>
    <s v="P8311"/>
    <x v="2"/>
    <x v="0"/>
    <s v="Backpack"/>
    <n v="4"/>
    <n v="531.46"/>
    <n v="0.34"/>
    <n v="20.21"/>
    <x v="14"/>
    <x v="205"/>
    <s v="Debit Card"/>
    <x v="2"/>
    <n v="3"/>
    <s v="No"/>
    <s v="Kolkata"/>
    <x v="1645"/>
  </r>
  <r>
    <s v="POST01669"/>
    <s v="SHIP269643"/>
    <x v="1649"/>
    <x v="1"/>
    <x v="51"/>
    <s v="loganmelissa@gmail.com"/>
    <s v="(401)862-9148x758"/>
    <x v="96"/>
    <s v="Rhodesside"/>
    <s v="P4515"/>
    <x v="1"/>
    <x v="5"/>
    <s v="Backpack"/>
    <n v="2"/>
    <n v="724.09"/>
    <n v="0.2"/>
    <n v="15.14"/>
    <x v="621"/>
    <x v="82"/>
    <s v="PayPal"/>
    <x v="1"/>
    <n v="4"/>
    <s v="No"/>
    <s v="Delhi"/>
    <x v="1646"/>
  </r>
  <r>
    <s v="POST01670"/>
    <s v="SHIP559925"/>
    <x v="1650"/>
    <x v="0"/>
    <x v="1"/>
    <s v="mitchelltheresa@fisher.info"/>
    <s v="881.187.7056"/>
    <x v="144"/>
    <s v="Port Jenniferland"/>
    <s v="P5678"/>
    <x v="1"/>
    <x v="5"/>
    <s v="Smartphone"/>
    <n v="4"/>
    <n v="227.74"/>
    <n v="0.42"/>
    <n v="43.28"/>
    <x v="365"/>
    <x v="408"/>
    <s v="Net Banking"/>
    <x v="1"/>
    <n v="5"/>
    <s v="No"/>
    <s v="Chennai"/>
    <x v="1647"/>
  </r>
  <r>
    <s v="POST01671"/>
    <s v="SHIP398290"/>
    <x v="1651"/>
    <x v="1"/>
    <x v="33"/>
    <s v="rachel54@gmail.com"/>
    <n v="5753253061"/>
    <x v="33"/>
    <s v="North Brentburgh"/>
    <s v="P9047"/>
    <x v="6"/>
    <x v="2"/>
    <s v="DSLR"/>
    <n v="2"/>
    <n v="19.059999999999999"/>
    <n v="0.25"/>
    <n v="7.93"/>
    <x v="282"/>
    <x v="40"/>
    <s v="PayPal"/>
    <x v="0"/>
    <n v="5"/>
    <s v="No"/>
    <s v="Delhi"/>
    <x v="1648"/>
  </r>
  <r>
    <s v="POST01672"/>
    <s v="SHIP521706"/>
    <x v="1652"/>
    <x v="0"/>
    <x v="32"/>
    <s v="nroberts@davis.com"/>
    <s v="378-587-5876x8279"/>
    <x v="49"/>
    <s v="Davidberg"/>
    <s v="P4279"/>
    <x v="3"/>
    <x v="3"/>
    <s v="DSLR"/>
    <n v="3"/>
    <n v="683.7"/>
    <n v="0.33"/>
    <n v="23.33"/>
    <x v="571"/>
    <x v="667"/>
    <s v="PayPal"/>
    <x v="1"/>
    <n v="1"/>
    <s v="No"/>
    <s v="Bangalore"/>
    <x v="1649"/>
  </r>
  <r>
    <s v="POST01673"/>
    <s v="SHIP150987"/>
    <x v="1653"/>
    <x v="0"/>
    <x v="30"/>
    <s v="robin70@garcia.net"/>
    <s v="(836)152-2979"/>
    <x v="195"/>
    <s v="New Yolandatown"/>
    <s v="P3009"/>
    <x v="3"/>
    <x v="2"/>
    <s v="Smartphone"/>
    <n v="1"/>
    <n v="123.71"/>
    <n v="0.3"/>
    <n v="38.64"/>
    <x v="494"/>
    <x v="391"/>
    <s v="PayPal"/>
    <x v="3"/>
    <n v="5"/>
    <s v="Yes"/>
    <s v="Kolkata"/>
    <x v="1650"/>
  </r>
  <r>
    <s v="POST01674"/>
    <s v="SHIP252645"/>
    <x v="1654"/>
    <x v="0"/>
    <x v="29"/>
    <s v="mcknightjason@cole.biz"/>
    <s v="340-596-9984"/>
    <x v="185"/>
    <s v="Lake William"/>
    <s v="P3223"/>
    <x v="7"/>
    <x v="3"/>
    <s v="Smart TV"/>
    <n v="1"/>
    <n v="253.84"/>
    <n v="0.32"/>
    <n v="5.17"/>
    <x v="391"/>
    <x v="182"/>
    <s v="COD"/>
    <x v="3"/>
    <n v="5"/>
    <s v="No"/>
    <s v="Bangalore"/>
    <x v="1651"/>
  </r>
  <r>
    <s v="POST01675"/>
    <s v="SHIP146374"/>
    <x v="1655"/>
    <x v="1"/>
    <x v="13"/>
    <s v="pamelajohnson@thompson.biz"/>
    <s v="+1-267-121-6620x208"/>
    <x v="71"/>
    <s v="West Haleyview"/>
    <s v="P2213"/>
    <x v="3"/>
    <x v="1"/>
    <s v="Earbuds"/>
    <n v="3"/>
    <n v="312.63"/>
    <n v="0.12"/>
    <n v="44.51"/>
    <x v="648"/>
    <x v="343"/>
    <s v="Credit Card"/>
    <x v="1"/>
    <n v="2"/>
    <s v="No"/>
    <s v="Kolkata"/>
    <x v="1652"/>
  </r>
  <r>
    <s v="POST01676"/>
    <s v="SHIP457369"/>
    <x v="1656"/>
    <x v="0"/>
    <x v="33"/>
    <s v="qkelly@daniel.org"/>
    <s v="357-712-8862x70644"/>
    <x v="103"/>
    <s v="Stewartview"/>
    <s v="P8406"/>
    <x v="1"/>
    <x v="3"/>
    <s v="Smartphone"/>
    <n v="2"/>
    <n v="749.33"/>
    <n v="0.19"/>
    <n v="36.78"/>
    <x v="152"/>
    <x v="668"/>
    <s v="Debit Card"/>
    <x v="2"/>
    <n v="3"/>
    <s v="No"/>
    <s v="Chennai"/>
    <x v="1653"/>
  </r>
  <r>
    <s v="POST01677"/>
    <s v="SHIP230277"/>
    <x v="1657"/>
    <x v="1"/>
    <x v="28"/>
    <s v="anthony91@hotmail.com"/>
    <s v="(529)846-5804"/>
    <x v="237"/>
    <s v="Port Davidport"/>
    <s v="P3828"/>
    <x v="5"/>
    <x v="2"/>
    <s v="Smart TV"/>
    <n v="4"/>
    <n v="629.63"/>
    <n v="0.03"/>
    <n v="8.3000000000000007"/>
    <x v="357"/>
    <x v="201"/>
    <s v="PayPal"/>
    <x v="0"/>
    <n v="5"/>
    <s v="No"/>
    <s v="Mumbai"/>
    <x v="1654"/>
  </r>
  <r>
    <s v="POST01678"/>
    <s v="SHIP662654"/>
    <x v="1658"/>
    <x v="0"/>
    <x v="37"/>
    <s v="john99@yahoo.com"/>
    <s v="835-249-2525"/>
    <x v="56"/>
    <s v="Lowefurt"/>
    <s v="P8292"/>
    <x v="4"/>
    <x v="2"/>
    <s v="Smart TV"/>
    <n v="2"/>
    <n v="192.42"/>
    <n v="0.28999999999999998"/>
    <n v="45.27"/>
    <x v="572"/>
    <x v="198"/>
    <s v="PayPal"/>
    <x v="1"/>
    <n v="4"/>
    <s v="Yes"/>
    <s v="Chennai"/>
    <x v="1655"/>
  </r>
  <r>
    <s v="POST01679"/>
    <s v="SHIP611420"/>
    <x v="1659"/>
    <x v="0"/>
    <x v="2"/>
    <s v="brentreed@hill.org"/>
    <s v="(199)343-9739"/>
    <x v="75"/>
    <s v="North Jasonmouth"/>
    <s v="P2438"/>
    <x v="4"/>
    <x v="3"/>
    <s v="DSLR"/>
    <n v="1"/>
    <n v="601.91"/>
    <n v="0.23"/>
    <n v="26.93"/>
    <x v="75"/>
    <x v="293"/>
    <s v="COD"/>
    <x v="1"/>
    <n v="2"/>
    <s v="No"/>
    <s v="Kolkata"/>
    <x v="1656"/>
  </r>
  <r>
    <s v="POST01680"/>
    <s v="SHIP680654"/>
    <x v="1660"/>
    <x v="1"/>
    <x v="9"/>
    <s v="gregory92@robinson-taylor.com"/>
    <s v="689.055.5079x5446"/>
    <x v="0"/>
    <s v="Atkinsonchester"/>
    <s v="P6236"/>
    <x v="3"/>
    <x v="0"/>
    <s v="Smartphone"/>
    <n v="4"/>
    <n v="711.07"/>
    <n v="0.38"/>
    <n v="34.35"/>
    <x v="649"/>
    <x v="498"/>
    <s v="Debit Card"/>
    <x v="0"/>
    <n v="2"/>
    <s v="No"/>
    <s v="Mumbai"/>
    <x v="1657"/>
  </r>
  <r>
    <s v="POST01681"/>
    <s v="SHIP422590"/>
    <x v="1661"/>
    <x v="1"/>
    <x v="41"/>
    <s v="ycox@mitchell.biz"/>
    <s v="+1-046-789-0153x72821"/>
    <x v="121"/>
    <s v="Catherineberg"/>
    <s v="P6692"/>
    <x v="1"/>
    <x v="3"/>
    <s v="Smartphone"/>
    <n v="4"/>
    <n v="395.01"/>
    <n v="0.1"/>
    <n v="44.69"/>
    <x v="641"/>
    <x v="57"/>
    <s v="Debit Card"/>
    <x v="2"/>
    <n v="1"/>
    <s v="No"/>
    <s v="Mumbai"/>
    <x v="1658"/>
  </r>
  <r>
    <s v="POST01682"/>
    <s v="SHIP245361"/>
    <x v="1662"/>
    <x v="1"/>
    <x v="47"/>
    <s v="timothyblackburn@smith.com"/>
    <s v="(572)618-9229x665"/>
    <x v="129"/>
    <s v="West Felicia"/>
    <s v="P2063"/>
    <x v="0"/>
    <x v="1"/>
    <s v="DSLR"/>
    <n v="2"/>
    <n v="253.49"/>
    <n v="0.22"/>
    <n v="44.65"/>
    <x v="545"/>
    <x v="328"/>
    <s v="Net Banking"/>
    <x v="1"/>
    <n v="4"/>
    <s v="No"/>
    <s v="Chennai"/>
    <x v="1659"/>
  </r>
  <r>
    <s v="POST01683"/>
    <s v="SHIP190702"/>
    <x v="1663"/>
    <x v="0"/>
    <x v="7"/>
    <s v="tylercaldwell@richardson-sullivan.com"/>
    <s v="+1-988-236-5406x89996"/>
    <x v="138"/>
    <s v="Dustinville"/>
    <s v="P9882"/>
    <x v="1"/>
    <x v="1"/>
    <s v="Backpack"/>
    <n v="2"/>
    <n v="682.19"/>
    <n v="0.09"/>
    <n v="23.39"/>
    <x v="24"/>
    <x v="669"/>
    <s v="Debit Card"/>
    <x v="2"/>
    <n v="2"/>
    <s v="No"/>
    <s v="Bangalore"/>
    <x v="1660"/>
  </r>
  <r>
    <s v="POST01684"/>
    <s v="SHIP828277"/>
    <x v="1664"/>
    <x v="0"/>
    <x v="46"/>
    <s v="mosskayla@gmail.com"/>
    <s v="245-123-8593x9591"/>
    <x v="140"/>
    <s v="Port Travis"/>
    <s v="P5757"/>
    <x v="2"/>
    <x v="0"/>
    <s v="Smartphone"/>
    <n v="2"/>
    <n v="614.78"/>
    <n v="0.31"/>
    <n v="15.7"/>
    <x v="76"/>
    <x v="670"/>
    <s v="Debit Card"/>
    <x v="3"/>
    <n v="3"/>
    <s v="Yes"/>
    <s v="Chennai"/>
    <x v="1661"/>
  </r>
  <r>
    <s v="POST01685"/>
    <s v="SHIP327848"/>
    <x v="1665"/>
    <x v="1"/>
    <x v="33"/>
    <s v="juliegordon@horton.biz"/>
    <s v="001-492-936-2010x953"/>
    <x v="233"/>
    <s v="Lanefort"/>
    <s v="P5914"/>
    <x v="3"/>
    <x v="1"/>
    <s v="Earbuds"/>
    <n v="4"/>
    <n v="87.13"/>
    <n v="0.42"/>
    <n v="16.579999999999998"/>
    <x v="101"/>
    <x v="73"/>
    <s v="PayPal"/>
    <x v="2"/>
    <n v="4"/>
    <s v="No"/>
    <s v="Kolkata"/>
    <x v="1662"/>
  </r>
  <r>
    <s v="POST01686"/>
    <s v="SHIP864088"/>
    <x v="1666"/>
    <x v="0"/>
    <x v="22"/>
    <s v="blakealexander@wallace-lee.info"/>
    <s v="(947)879-8026x0150"/>
    <x v="209"/>
    <s v="Scottstad"/>
    <s v="P3580"/>
    <x v="7"/>
    <x v="2"/>
    <s v="Earbuds"/>
    <n v="3"/>
    <n v="670.01"/>
    <n v="0.38"/>
    <n v="39.47"/>
    <x v="650"/>
    <x v="399"/>
    <s v="Credit Card"/>
    <x v="3"/>
    <n v="3"/>
    <s v="No"/>
    <s v="Bangalore"/>
    <x v="1663"/>
  </r>
  <r>
    <s v="POST01687"/>
    <s v="SHIP850313"/>
    <x v="1667"/>
    <x v="1"/>
    <x v="15"/>
    <s v="vjackson@gmail.com"/>
    <s v="460.515.1958x283"/>
    <x v="108"/>
    <s v="Stephenland"/>
    <s v="P3852"/>
    <x v="6"/>
    <x v="0"/>
    <s v="Running Shoes"/>
    <n v="4"/>
    <n v="493.63"/>
    <n v="0.47"/>
    <n v="46.82"/>
    <x v="442"/>
    <x v="221"/>
    <s v="PayPal"/>
    <x v="0"/>
    <n v="1"/>
    <s v="Yes"/>
    <s v="Kolkata"/>
    <x v="1664"/>
  </r>
  <r>
    <s v="POST01688"/>
    <s v="SHIP919696"/>
    <x v="1668"/>
    <x v="1"/>
    <x v="46"/>
    <s v="david59@hotmail.com"/>
    <s v="002-896-4772x3126"/>
    <x v="15"/>
    <s v="Gutierrezview"/>
    <s v="P6922"/>
    <x v="7"/>
    <x v="0"/>
    <s v="Running Shoes"/>
    <n v="1"/>
    <n v="755.84"/>
    <n v="0.49"/>
    <n v="8.25"/>
    <x v="66"/>
    <x v="579"/>
    <s v="COD"/>
    <x v="1"/>
    <n v="1"/>
    <s v="No"/>
    <s v="Bangalore"/>
    <x v="1665"/>
  </r>
  <r>
    <s v="POST01689"/>
    <s v="SHIP136048"/>
    <x v="1669"/>
    <x v="0"/>
    <x v="33"/>
    <s v="castillomolly@gardner.biz"/>
    <s v="078.413.9420x89085"/>
    <x v="33"/>
    <s v="Williamshire"/>
    <s v="P9335"/>
    <x v="5"/>
    <x v="0"/>
    <s v="Smartphone"/>
    <n v="3"/>
    <n v="198.81"/>
    <n v="0.39"/>
    <n v="5.68"/>
    <x v="648"/>
    <x v="594"/>
    <s v="Debit Card"/>
    <x v="3"/>
    <n v="5"/>
    <s v="No"/>
    <s v="Delhi"/>
    <x v="1666"/>
  </r>
  <r>
    <s v="POST01690"/>
    <s v="SHIP627022"/>
    <x v="1670"/>
    <x v="1"/>
    <x v="41"/>
    <s v="brian70@black.com"/>
    <n v="-3800"/>
    <x v="137"/>
    <s v="Port Colton"/>
    <s v="P4673"/>
    <x v="4"/>
    <x v="4"/>
    <s v="Smart TV"/>
    <n v="3"/>
    <n v="265.63"/>
    <n v="0.14000000000000001"/>
    <n v="42.03"/>
    <x v="320"/>
    <x v="13"/>
    <s v="Credit Card"/>
    <x v="2"/>
    <n v="3"/>
    <s v="No"/>
    <s v="Bangalore"/>
    <x v="1667"/>
  </r>
  <r>
    <s v="POST01691"/>
    <s v="SHIP440894"/>
    <x v="1671"/>
    <x v="0"/>
    <x v="40"/>
    <s v="haley72@gmail.com"/>
    <s v="(209)064-5279x68426"/>
    <x v="186"/>
    <s v="Keithview"/>
    <s v="P2988"/>
    <x v="0"/>
    <x v="3"/>
    <s v="Earbuds"/>
    <n v="2"/>
    <n v="547.88"/>
    <n v="0.11"/>
    <n v="22.4"/>
    <x v="419"/>
    <x v="610"/>
    <s v="PayPal"/>
    <x v="1"/>
    <n v="3"/>
    <s v="No"/>
    <s v="Delhi"/>
    <x v="1668"/>
  </r>
  <r>
    <s v="POST01692"/>
    <s v="SHIP348198"/>
    <x v="1672"/>
    <x v="1"/>
    <x v="28"/>
    <s v="saramccann@yahoo.com"/>
    <s v="(789)834-0468x06681"/>
    <x v="150"/>
    <s v="Veronicaton"/>
    <s v="P4292"/>
    <x v="1"/>
    <x v="3"/>
    <s v="Earbuds"/>
    <n v="4"/>
    <n v="486.92"/>
    <n v="0.22"/>
    <n v="17.440000000000001"/>
    <x v="393"/>
    <x v="353"/>
    <s v="Net Banking"/>
    <x v="3"/>
    <n v="1"/>
    <s v="No"/>
    <s v="Kolkata"/>
    <x v="1669"/>
  </r>
  <r>
    <s v="POST01693"/>
    <s v="SHIP699118"/>
    <x v="1673"/>
    <x v="0"/>
    <x v="3"/>
    <s v="dixonsherry@gmail.com"/>
    <s v="+1-301-289-9265x2517"/>
    <x v="150"/>
    <s v="New Matthewborough"/>
    <s v="P3275"/>
    <x v="2"/>
    <x v="0"/>
    <s v="DSLR"/>
    <n v="1"/>
    <n v="392.5"/>
    <n v="0.5"/>
    <n v="13.48"/>
    <x v="651"/>
    <x v="511"/>
    <s v="COD"/>
    <x v="3"/>
    <n v="3"/>
    <s v="No"/>
    <s v="Chennai"/>
    <x v="1670"/>
  </r>
  <r>
    <s v="POST01694"/>
    <s v="SHIP177752"/>
    <x v="1674"/>
    <x v="1"/>
    <x v="13"/>
    <s v="barbara58@ford.com"/>
    <s v="(349)750-8618x73663"/>
    <x v="116"/>
    <s v="West Carolineborough"/>
    <s v="P4878"/>
    <x v="5"/>
    <x v="1"/>
    <s v="Earbuds"/>
    <n v="4"/>
    <n v="748.57"/>
    <n v="0.21"/>
    <n v="20.59"/>
    <x v="57"/>
    <x v="633"/>
    <s v="COD"/>
    <x v="2"/>
    <n v="4"/>
    <s v="No"/>
    <s v="Kolkata"/>
    <x v="1671"/>
  </r>
  <r>
    <s v="POST01695"/>
    <s v="SHIP362692"/>
    <x v="1675"/>
    <x v="0"/>
    <x v="32"/>
    <s v="julieedwards@hotmail.com"/>
    <n v="-5322"/>
    <x v="89"/>
    <s v="Port Lacey"/>
    <s v="P9094"/>
    <x v="0"/>
    <x v="4"/>
    <s v="Smart TV"/>
    <n v="2"/>
    <n v="569.1"/>
    <n v="0.1"/>
    <n v="48.72"/>
    <x v="652"/>
    <x v="671"/>
    <s v="COD"/>
    <x v="3"/>
    <n v="5"/>
    <s v="No"/>
    <s v="Chennai"/>
    <x v="1672"/>
  </r>
  <r>
    <s v="POST01696"/>
    <s v="SHIP154841"/>
    <x v="1676"/>
    <x v="1"/>
    <x v="36"/>
    <s v="alvarezveronica@mccormick.com"/>
    <s v="(480)547-5157"/>
    <x v="20"/>
    <s v="North Davidshire"/>
    <s v="P1430"/>
    <x v="5"/>
    <x v="4"/>
    <s v="Running Shoes"/>
    <n v="4"/>
    <n v="713.17"/>
    <n v="0.47"/>
    <n v="48.97"/>
    <x v="559"/>
    <x v="431"/>
    <s v="PayPal"/>
    <x v="0"/>
    <n v="5"/>
    <s v="No"/>
    <s v="Delhi"/>
    <x v="1673"/>
  </r>
  <r>
    <s v="POST01697"/>
    <s v="SHIP835347"/>
    <x v="1677"/>
    <x v="0"/>
    <x v="37"/>
    <s v="kathymiller@rodriguez.info"/>
    <s v="994.434.8876"/>
    <x v="148"/>
    <s v="Hendersonfurt"/>
    <s v="P6912"/>
    <x v="2"/>
    <x v="2"/>
    <s v="Running Shoes"/>
    <n v="1"/>
    <n v="161.72"/>
    <n v="0.19"/>
    <n v="19.920000000000002"/>
    <x v="6"/>
    <x v="415"/>
    <s v="Credit Card"/>
    <x v="3"/>
    <n v="4"/>
    <s v="No"/>
    <s v="Chennai"/>
    <x v="1674"/>
  </r>
  <r>
    <s v="POST01698"/>
    <s v="SHIP628990"/>
    <x v="1678"/>
    <x v="0"/>
    <x v="22"/>
    <s v="alvarezdaniel@hotmail.com"/>
    <s v="166-271-6424x1623"/>
    <x v="186"/>
    <s v="Port Makaylafort"/>
    <s v="P7044"/>
    <x v="2"/>
    <x v="2"/>
    <s v="DSLR"/>
    <n v="2"/>
    <n v="731.7"/>
    <n v="0.35"/>
    <n v="48.37"/>
    <x v="137"/>
    <x v="149"/>
    <s v="Credit Card"/>
    <x v="2"/>
    <n v="2"/>
    <s v="No"/>
    <s v="Kolkata"/>
    <x v="1675"/>
  </r>
  <r>
    <s v="POST01699"/>
    <s v="SHIP668027"/>
    <x v="1679"/>
    <x v="0"/>
    <x v="46"/>
    <s v="michelle14@maxwell.biz"/>
    <s v="748.281.6078x41287"/>
    <x v="111"/>
    <s v="Petertown"/>
    <s v="P8657"/>
    <x v="3"/>
    <x v="3"/>
    <s v="Running Shoes"/>
    <n v="4"/>
    <n v="466.91"/>
    <n v="0.39"/>
    <n v="18.489999999999998"/>
    <x v="283"/>
    <x v="288"/>
    <s v="Debit Card"/>
    <x v="1"/>
    <n v="3"/>
    <s v="No"/>
    <s v="Kolkata"/>
    <x v="1676"/>
  </r>
  <r>
    <s v="POST01700"/>
    <s v="SHIP891650"/>
    <x v="1680"/>
    <x v="1"/>
    <x v="18"/>
    <s v="ricejoe@hotmail.com"/>
    <s v="+1-597-427-1608x547"/>
    <x v="11"/>
    <s v="Katherineville"/>
    <s v="P3126"/>
    <x v="6"/>
    <x v="5"/>
    <s v="Backpack"/>
    <n v="1"/>
    <n v="43.43"/>
    <n v="0.42"/>
    <n v="43.45"/>
    <x v="475"/>
    <x v="472"/>
    <s v="Credit Card"/>
    <x v="2"/>
    <n v="2"/>
    <s v="No"/>
    <s v="Kolkata"/>
    <x v="1677"/>
  </r>
  <r>
    <s v="POST01701"/>
    <s v="SHIP611293"/>
    <x v="1681"/>
    <x v="0"/>
    <x v="31"/>
    <s v="nelsonkenneth@yahoo.com"/>
    <s v="+1-392-635-5615x27416"/>
    <x v="104"/>
    <s v="New Ashleymouth"/>
    <s v="P2412"/>
    <x v="3"/>
    <x v="0"/>
    <s v="Running Shoes"/>
    <n v="1"/>
    <n v="242.15"/>
    <n v="0.41"/>
    <n v="14.54"/>
    <x v="488"/>
    <x v="157"/>
    <s v="Net Banking"/>
    <x v="2"/>
    <n v="2"/>
    <s v="No"/>
    <s v="Bangalore"/>
    <x v="1678"/>
  </r>
  <r>
    <s v="POST01702"/>
    <s v="SHIP536819"/>
    <x v="1682"/>
    <x v="1"/>
    <x v="18"/>
    <s v="jade73@hotmail.com"/>
    <s v="(286)463-3458"/>
    <x v="172"/>
    <s v="Ernestfurt"/>
    <s v="P2077"/>
    <x v="1"/>
    <x v="5"/>
    <s v="Earbuds"/>
    <n v="2"/>
    <n v="35.5"/>
    <n v="0.42"/>
    <n v="42.19"/>
    <x v="30"/>
    <x v="360"/>
    <s v="COD"/>
    <x v="1"/>
    <n v="3"/>
    <s v="No"/>
    <s v="Kolkata"/>
    <x v="1679"/>
  </r>
  <r>
    <s v="POST01703"/>
    <s v="SHIP291356"/>
    <x v="1683"/>
    <x v="1"/>
    <x v="2"/>
    <s v="dmata@yahoo.com"/>
    <s v="(734)350-2346x63230"/>
    <x v="228"/>
    <s v="South Seanland"/>
    <s v="P6067"/>
    <x v="4"/>
    <x v="2"/>
    <s v="Smart TV"/>
    <n v="2"/>
    <n v="462.31"/>
    <n v="0.33"/>
    <n v="20.92"/>
    <x v="395"/>
    <x v="352"/>
    <s v="PayPal"/>
    <x v="3"/>
    <n v="1"/>
    <s v="No"/>
    <s v="Bangalore"/>
    <x v="1680"/>
  </r>
  <r>
    <s v="POST01704"/>
    <s v="SHIP440581"/>
    <x v="1684"/>
    <x v="1"/>
    <x v="21"/>
    <s v="meganrice@lawrence.com"/>
    <s v="775-593-7505x150"/>
    <x v="50"/>
    <s v="Shawnborough"/>
    <s v="P7523"/>
    <x v="5"/>
    <x v="3"/>
    <s v="Smart TV"/>
    <n v="3"/>
    <n v="332.62"/>
    <n v="0.2"/>
    <n v="13.81"/>
    <x v="30"/>
    <x v="428"/>
    <s v="COD"/>
    <x v="0"/>
    <n v="3"/>
    <s v="No"/>
    <s v="Mumbai"/>
    <x v="1681"/>
  </r>
  <r>
    <s v="POST01705"/>
    <s v="SHIP889965"/>
    <x v="1685"/>
    <x v="0"/>
    <x v="29"/>
    <s v="jayhughes@hotmail.com"/>
    <n v="6974913531"/>
    <x v="220"/>
    <s v="Bryantshire"/>
    <s v="P8842"/>
    <x v="3"/>
    <x v="3"/>
    <s v="Backpack"/>
    <n v="3"/>
    <n v="987.58"/>
    <n v="0.33"/>
    <n v="47.07"/>
    <x v="499"/>
    <x v="279"/>
    <s v="COD"/>
    <x v="2"/>
    <n v="1"/>
    <s v="No"/>
    <s v="Delhi"/>
    <x v="1682"/>
  </r>
  <r>
    <s v="POST01706"/>
    <s v="SHIP814010"/>
    <x v="1686"/>
    <x v="1"/>
    <x v="32"/>
    <s v="martinezlaura@gmail.com"/>
    <s v="+1-079-190-6687x12548"/>
    <x v="230"/>
    <s v="Annbury"/>
    <s v="P9612"/>
    <x v="2"/>
    <x v="3"/>
    <s v="Smart TV"/>
    <n v="1"/>
    <n v="869.82"/>
    <n v="0.42"/>
    <n v="14.64"/>
    <x v="653"/>
    <x v="7"/>
    <s v="Net Banking"/>
    <x v="2"/>
    <n v="4"/>
    <s v="No"/>
    <s v="Mumbai"/>
    <x v="1683"/>
  </r>
  <r>
    <s v="POST01707"/>
    <s v="SHIP640153"/>
    <x v="1687"/>
    <x v="1"/>
    <x v="34"/>
    <s v="andrea48@gmail.com"/>
    <s v="803-748-9807"/>
    <x v="204"/>
    <s v="Christopherbury"/>
    <s v="P7730"/>
    <x v="2"/>
    <x v="3"/>
    <s v="Smart TV"/>
    <n v="2"/>
    <n v="827.41"/>
    <n v="0.18"/>
    <n v="49.63"/>
    <x v="361"/>
    <x v="385"/>
    <s v="COD"/>
    <x v="0"/>
    <n v="1"/>
    <s v="No"/>
    <s v="Mumbai"/>
    <x v="1684"/>
  </r>
  <r>
    <s v="POST01708"/>
    <s v="SHIP904551"/>
    <x v="1542"/>
    <x v="0"/>
    <x v="36"/>
    <s v="tsmith@wall-jennings.org"/>
    <s v="(448)925-9047"/>
    <x v="159"/>
    <s v="East Melindamouth"/>
    <s v="P7708"/>
    <x v="2"/>
    <x v="3"/>
    <s v="Smart TV"/>
    <n v="2"/>
    <n v="506.11"/>
    <n v="0.15"/>
    <n v="9.89"/>
    <x v="300"/>
    <x v="672"/>
    <s v="COD"/>
    <x v="2"/>
    <n v="2"/>
    <s v="No"/>
    <s v="Bangalore"/>
    <x v="1685"/>
  </r>
  <r>
    <s v="POST01709"/>
    <s v="SHIP530136"/>
    <x v="1688"/>
    <x v="0"/>
    <x v="30"/>
    <s v="stevensonjennifer@hotmail.com"/>
    <s v="001-842-501-9149"/>
    <x v="73"/>
    <s v="Hooverland"/>
    <s v="P2208"/>
    <x v="3"/>
    <x v="0"/>
    <s v="Smartphone"/>
    <n v="4"/>
    <n v="809.02"/>
    <n v="0.17"/>
    <n v="5.45"/>
    <x v="185"/>
    <x v="107"/>
    <s v="Net Banking"/>
    <x v="1"/>
    <n v="2"/>
    <s v="Yes"/>
    <s v="Bangalore"/>
    <x v="1686"/>
  </r>
  <r>
    <s v="POST01710"/>
    <s v="SHIP475374"/>
    <x v="1689"/>
    <x v="0"/>
    <x v="22"/>
    <s v="williamsamber@hotmail.com"/>
    <s v="399.412.2240"/>
    <x v="9"/>
    <s v="West Tanyaview"/>
    <s v="P3053"/>
    <x v="4"/>
    <x v="4"/>
    <s v="Backpack"/>
    <n v="4"/>
    <n v="274.2"/>
    <n v="0.28000000000000003"/>
    <n v="44.19"/>
    <x v="268"/>
    <x v="505"/>
    <s v="Net Banking"/>
    <x v="3"/>
    <n v="2"/>
    <s v="No"/>
    <s v="Delhi"/>
    <x v="1687"/>
  </r>
  <r>
    <s v="POST01711"/>
    <s v="SHIP118849"/>
    <x v="1690"/>
    <x v="0"/>
    <x v="5"/>
    <s v="ryan02@hotmail.com"/>
    <s v="343-941-2413"/>
    <x v="229"/>
    <s v="Courtneyhaven"/>
    <s v="P6194"/>
    <x v="1"/>
    <x v="5"/>
    <s v="Backpack"/>
    <n v="4"/>
    <n v="565.04"/>
    <n v="0.03"/>
    <n v="31.4"/>
    <x v="374"/>
    <x v="558"/>
    <s v="Credit Card"/>
    <x v="1"/>
    <n v="1"/>
    <s v="No"/>
    <s v="Delhi"/>
    <x v="1688"/>
  </r>
  <r>
    <s v="POST01712"/>
    <s v="SHIP908681"/>
    <x v="1691"/>
    <x v="1"/>
    <x v="36"/>
    <s v="ortizlaura@mcdaniel.org"/>
    <s v="631-249-4281x08567"/>
    <x v="16"/>
    <s v="Antonioview"/>
    <s v="P2215"/>
    <x v="1"/>
    <x v="4"/>
    <s v="Running Shoes"/>
    <n v="4"/>
    <n v="398.99"/>
    <n v="0.39"/>
    <n v="23.97"/>
    <x v="490"/>
    <x v="351"/>
    <s v="COD"/>
    <x v="2"/>
    <n v="2"/>
    <s v="No"/>
    <s v="Delhi"/>
    <x v="1689"/>
  </r>
  <r>
    <s v="POST01713"/>
    <s v="SHIP613911"/>
    <x v="1692"/>
    <x v="1"/>
    <x v="30"/>
    <s v="faith56@yahoo.com"/>
    <s v="236.146.4387"/>
    <x v="11"/>
    <s v="Holmesfurt"/>
    <s v="P8372"/>
    <x v="0"/>
    <x v="2"/>
    <s v="Earbuds"/>
    <n v="3"/>
    <n v="179.63"/>
    <n v="7.0000000000000007E-2"/>
    <n v="8.69"/>
    <x v="366"/>
    <x v="6"/>
    <s v="Debit Card"/>
    <x v="1"/>
    <n v="5"/>
    <s v="No"/>
    <s v="Kolkata"/>
    <x v="1690"/>
  </r>
  <r>
    <s v="POST01714"/>
    <s v="SHIP497345"/>
    <x v="1693"/>
    <x v="1"/>
    <x v="6"/>
    <s v="derekdavis@reed.org"/>
    <s v="001-282-826-9116x0603"/>
    <x v="24"/>
    <s v="Gutierrezchester"/>
    <s v="P8632"/>
    <x v="3"/>
    <x v="2"/>
    <s v="Backpack"/>
    <n v="4"/>
    <n v="81.89"/>
    <n v="7.0000000000000007E-2"/>
    <n v="30.87"/>
    <x v="421"/>
    <x v="0"/>
    <s v="Debit Card"/>
    <x v="2"/>
    <n v="3"/>
    <s v="Yes"/>
    <s v="Kolkata"/>
    <x v="1691"/>
  </r>
  <r>
    <s v="POST01715"/>
    <s v="SHIP367811"/>
    <x v="1694"/>
    <x v="1"/>
    <x v="0"/>
    <s v="lholmes@hotmail.com"/>
    <n v="2160367991"/>
    <x v="22"/>
    <s v="North Sharonhaven"/>
    <s v="P9476"/>
    <x v="3"/>
    <x v="4"/>
    <s v="DSLR"/>
    <n v="2"/>
    <n v="562.64"/>
    <n v="0.1"/>
    <n v="22.72"/>
    <x v="654"/>
    <x v="597"/>
    <s v="Debit Card"/>
    <x v="3"/>
    <n v="2"/>
    <s v="No"/>
    <s v="Delhi"/>
    <x v="1692"/>
  </r>
  <r>
    <s v="POST01716"/>
    <s v="SHIP634475"/>
    <x v="1695"/>
    <x v="1"/>
    <x v="17"/>
    <s v="spencer75@gmail.com"/>
    <s v="001-248-357-1100x40547"/>
    <x v="136"/>
    <s v="East Tyler"/>
    <s v="P6644"/>
    <x v="7"/>
    <x v="3"/>
    <s v="Backpack"/>
    <n v="1"/>
    <n v="106.66"/>
    <n v="0.28999999999999998"/>
    <n v="26.76"/>
    <x v="557"/>
    <x v="139"/>
    <s v="Net Banking"/>
    <x v="1"/>
    <n v="1"/>
    <s v="No"/>
    <s v="Bangalore"/>
    <x v="1693"/>
  </r>
  <r>
    <s v="POST01717"/>
    <s v="SHIP361612"/>
    <x v="1696"/>
    <x v="0"/>
    <x v="38"/>
    <s v="stewartbrandon@yahoo.com"/>
    <n v="-5275"/>
    <x v="113"/>
    <s v="Sarahland"/>
    <s v="P3102"/>
    <x v="3"/>
    <x v="3"/>
    <s v="DSLR"/>
    <n v="1"/>
    <n v="720.82"/>
    <n v="0.14000000000000001"/>
    <n v="33.369999999999997"/>
    <x v="655"/>
    <x v="13"/>
    <s v="COD"/>
    <x v="1"/>
    <n v="2"/>
    <s v="No"/>
    <s v="Mumbai"/>
    <x v="1694"/>
  </r>
  <r>
    <s v="POST01718"/>
    <s v="SHIP820968"/>
    <x v="1697"/>
    <x v="1"/>
    <x v="2"/>
    <s v="kyletorres@yahoo.com"/>
    <s v="298.884.8850x019"/>
    <x v="222"/>
    <s v="Perryberg"/>
    <s v="P3981"/>
    <x v="3"/>
    <x v="4"/>
    <s v="Smart TV"/>
    <n v="1"/>
    <n v="922.25"/>
    <n v="0.18"/>
    <n v="33.799999999999997"/>
    <x v="82"/>
    <x v="314"/>
    <s v="Credit Card"/>
    <x v="0"/>
    <n v="1"/>
    <s v="No"/>
    <s v="Delhi"/>
    <x v="1695"/>
  </r>
  <r>
    <s v="POST01719"/>
    <s v="SHIP591342"/>
    <x v="1698"/>
    <x v="0"/>
    <x v="17"/>
    <s v="john15@gmail.com"/>
    <s v="(654)679-9871x214"/>
    <x v="19"/>
    <s v="East Hunter"/>
    <s v="P3114"/>
    <x v="2"/>
    <x v="3"/>
    <s v="Earbuds"/>
    <n v="3"/>
    <n v="170.49"/>
    <n v="0.47"/>
    <n v="48.23"/>
    <x v="481"/>
    <x v="504"/>
    <s v="COD"/>
    <x v="0"/>
    <n v="3"/>
    <s v="No"/>
    <s v="Delhi"/>
    <x v="1696"/>
  </r>
  <r>
    <s v="POST01720"/>
    <s v="SHIP583238"/>
    <x v="1699"/>
    <x v="0"/>
    <x v="39"/>
    <s v="dennisgalvan@summers.com"/>
    <s v="514.608.4059"/>
    <x v="131"/>
    <s v="Sarahmouth"/>
    <s v="P8088"/>
    <x v="4"/>
    <x v="4"/>
    <s v="DSLR"/>
    <n v="1"/>
    <n v="476.23"/>
    <n v="0.42"/>
    <n v="34.479999999999997"/>
    <x v="515"/>
    <x v="673"/>
    <s v="Debit Card"/>
    <x v="2"/>
    <n v="1"/>
    <s v="No"/>
    <s v="Mumbai"/>
    <x v="1697"/>
  </r>
  <r>
    <s v="POST01721"/>
    <s v="SHIP513068"/>
    <x v="1700"/>
    <x v="1"/>
    <x v="48"/>
    <s v="karenyoung@gmail.com"/>
    <s v="114.161.3792"/>
    <x v="31"/>
    <s v="Port Yvonneview"/>
    <s v="P9238"/>
    <x v="6"/>
    <x v="1"/>
    <s v="Earbuds"/>
    <n v="3"/>
    <n v="741.39"/>
    <n v="0.43"/>
    <n v="20.27"/>
    <x v="447"/>
    <x v="674"/>
    <s v="PayPal"/>
    <x v="1"/>
    <n v="3"/>
    <s v="No"/>
    <s v="Chennai"/>
    <x v="1698"/>
  </r>
  <r>
    <s v="POST01722"/>
    <s v="SHIP998220"/>
    <x v="1701"/>
    <x v="1"/>
    <x v="30"/>
    <s v="hwood@ortiz.com"/>
    <s v="367-217-3000"/>
    <x v="177"/>
    <s v="South Jessica"/>
    <s v="P1907"/>
    <x v="3"/>
    <x v="2"/>
    <s v="Earbuds"/>
    <n v="3"/>
    <n v="293.97000000000003"/>
    <n v="0.28999999999999998"/>
    <n v="19.829999999999998"/>
    <x v="448"/>
    <x v="653"/>
    <s v="Debit Card"/>
    <x v="3"/>
    <n v="2"/>
    <s v="No"/>
    <s v="Delhi"/>
    <x v="1699"/>
  </r>
  <r>
    <s v="POST01723"/>
    <s v="SHIP176409"/>
    <x v="1702"/>
    <x v="1"/>
    <x v="43"/>
    <s v="alyssapatrick@hotmail.com"/>
    <s v="154.423.6956x14689"/>
    <x v="26"/>
    <s v="South Andrea"/>
    <s v="P3034"/>
    <x v="7"/>
    <x v="3"/>
    <s v="Smartphone"/>
    <n v="1"/>
    <n v="921.56"/>
    <n v="0.43"/>
    <n v="26.47"/>
    <x v="656"/>
    <x v="352"/>
    <s v="Net Banking"/>
    <x v="3"/>
    <n v="5"/>
    <s v="No"/>
    <s v="Delhi"/>
    <x v="1700"/>
  </r>
  <r>
    <s v="POST01724"/>
    <s v="SHIP409956"/>
    <x v="1703"/>
    <x v="0"/>
    <x v="39"/>
    <s v="hannah44@hotmail.com"/>
    <s v="001-208-518-6159x659"/>
    <x v="97"/>
    <s v="New Philip"/>
    <s v="P9488"/>
    <x v="3"/>
    <x v="5"/>
    <s v="Earbuds"/>
    <n v="3"/>
    <n v="889.58"/>
    <n v="0.39"/>
    <n v="16.670000000000002"/>
    <x v="210"/>
    <x v="377"/>
    <s v="COD"/>
    <x v="0"/>
    <n v="2"/>
    <s v="No"/>
    <s v="Kolkata"/>
    <x v="1701"/>
  </r>
  <r>
    <s v="POST01725"/>
    <s v="SHIP224893"/>
    <x v="1704"/>
    <x v="0"/>
    <x v="40"/>
    <s v="parksjennifer@yahoo.com"/>
    <s v="647.795.0429x322"/>
    <x v="148"/>
    <s v="Danielmouth"/>
    <s v="P3507"/>
    <x v="6"/>
    <x v="1"/>
    <s v="Smart TV"/>
    <n v="4"/>
    <n v="112.72"/>
    <n v="0.48"/>
    <n v="21.94"/>
    <x v="166"/>
    <x v="495"/>
    <s v="Net Banking"/>
    <x v="0"/>
    <n v="3"/>
    <s v="No"/>
    <s v="Mumbai"/>
    <x v="1702"/>
  </r>
  <r>
    <s v="POST01726"/>
    <s v="SHIP596152"/>
    <x v="1705"/>
    <x v="0"/>
    <x v="9"/>
    <s v="xharrison@gmail.com"/>
    <s v="(075)017-2653x64810"/>
    <x v="95"/>
    <s v="Madisonshire"/>
    <s v="P5982"/>
    <x v="7"/>
    <x v="0"/>
    <s v="DSLR"/>
    <n v="4"/>
    <n v="37.130000000000003"/>
    <n v="0.03"/>
    <n v="42.9"/>
    <x v="509"/>
    <x v="182"/>
    <s v="Credit Card"/>
    <x v="0"/>
    <n v="4"/>
    <s v="No"/>
    <s v="Delhi"/>
    <x v="1703"/>
  </r>
  <r>
    <s v="POST01727"/>
    <s v="SHIP688029"/>
    <x v="1706"/>
    <x v="1"/>
    <x v="44"/>
    <s v="eric17@gmail.com"/>
    <s v="726.402.8817x24245"/>
    <x v="30"/>
    <s v="Ryanburgh"/>
    <s v="P3697"/>
    <x v="3"/>
    <x v="1"/>
    <s v="Earbuds"/>
    <n v="4"/>
    <n v="976.69"/>
    <n v="0.01"/>
    <n v="43.69"/>
    <x v="657"/>
    <x v="204"/>
    <s v="COD"/>
    <x v="3"/>
    <n v="4"/>
    <s v="Yes"/>
    <s v="Delhi"/>
    <x v="1704"/>
  </r>
  <r>
    <s v="POST01728"/>
    <s v="SHIP882967"/>
    <x v="1707"/>
    <x v="0"/>
    <x v="24"/>
    <s v="vanessa79@graham.com"/>
    <s v="(948)057-8650"/>
    <x v="173"/>
    <s v="Port Alexandraville"/>
    <s v="P3653"/>
    <x v="4"/>
    <x v="1"/>
    <s v="Smart TV"/>
    <n v="3"/>
    <n v="956.91"/>
    <n v="0.09"/>
    <n v="33.25"/>
    <x v="62"/>
    <x v="675"/>
    <s v="COD"/>
    <x v="3"/>
    <n v="4"/>
    <s v="No"/>
    <s v="Chennai"/>
    <x v="1705"/>
  </r>
  <r>
    <s v="POST01729"/>
    <s v="SHIP515324"/>
    <x v="1708"/>
    <x v="0"/>
    <x v="14"/>
    <s v="taragood@hotmail.com"/>
    <n v="78207708"/>
    <x v="225"/>
    <s v="Port Robinstad"/>
    <s v="P6286"/>
    <x v="6"/>
    <x v="1"/>
    <s v="Smartphone"/>
    <n v="4"/>
    <n v="428.06"/>
    <n v="0.46"/>
    <n v="31.23"/>
    <x v="516"/>
    <x v="676"/>
    <s v="COD"/>
    <x v="3"/>
    <n v="2"/>
    <s v="No"/>
    <s v="Mumbai"/>
    <x v="1706"/>
  </r>
  <r>
    <s v="POST01730"/>
    <s v="SHIP115703"/>
    <x v="1709"/>
    <x v="0"/>
    <x v="8"/>
    <s v="traci99@white-reynolds.com"/>
    <n v="6602173517"/>
    <x v="232"/>
    <s v="North Brenda"/>
    <s v="P4694"/>
    <x v="2"/>
    <x v="5"/>
    <s v="Smart TV"/>
    <n v="1"/>
    <n v="60.06"/>
    <n v="0.3"/>
    <n v="24.22"/>
    <x v="630"/>
    <x v="260"/>
    <s v="PayPal"/>
    <x v="2"/>
    <n v="1"/>
    <s v="No"/>
    <s v="Delhi"/>
    <x v="1707"/>
  </r>
  <r>
    <s v="POST01731"/>
    <s v="SHIP132510"/>
    <x v="1710"/>
    <x v="0"/>
    <x v="3"/>
    <s v="twilkerson@hotmail.com"/>
    <s v="001-118-306-6964x8532"/>
    <x v="131"/>
    <s v="Millerborough"/>
    <s v="P6669"/>
    <x v="0"/>
    <x v="2"/>
    <s v="Smart TV"/>
    <n v="1"/>
    <n v="622.69000000000005"/>
    <n v="0.21"/>
    <n v="33.619999999999997"/>
    <x v="658"/>
    <x v="235"/>
    <s v="COD"/>
    <x v="1"/>
    <n v="5"/>
    <s v="No"/>
    <s v="Chennai"/>
    <x v="1708"/>
  </r>
  <r>
    <s v="POST01732"/>
    <s v="SHIP143058"/>
    <x v="1711"/>
    <x v="1"/>
    <x v="11"/>
    <s v="tiffany79@ballard.info"/>
    <s v="(715)969-9356x33347"/>
    <x v="182"/>
    <s v="Victorberg"/>
    <s v="P9501"/>
    <x v="3"/>
    <x v="3"/>
    <s v="Backpack"/>
    <n v="3"/>
    <n v="300.48"/>
    <n v="0.26"/>
    <n v="41.27"/>
    <x v="199"/>
    <x v="146"/>
    <s v="PayPal"/>
    <x v="2"/>
    <n v="5"/>
    <s v="No"/>
    <s v="Delhi"/>
    <x v="1709"/>
  </r>
  <r>
    <s v="POST01733"/>
    <s v="SHIP335459"/>
    <x v="1712"/>
    <x v="0"/>
    <x v="32"/>
    <s v="james69@gmail.com"/>
    <s v="368-426-0573x04091"/>
    <x v="218"/>
    <s v="Rushshire"/>
    <s v="P5653"/>
    <x v="0"/>
    <x v="5"/>
    <s v="Running Shoes"/>
    <n v="3"/>
    <n v="937.36"/>
    <n v="0.41"/>
    <n v="38.200000000000003"/>
    <x v="265"/>
    <x v="145"/>
    <s v="COD"/>
    <x v="1"/>
    <n v="2"/>
    <s v="No"/>
    <s v="Bangalore"/>
    <x v="1710"/>
  </r>
  <r>
    <s v="POST01734"/>
    <s v="SHIP478234"/>
    <x v="1713"/>
    <x v="1"/>
    <x v="35"/>
    <s v="emclean@gmail.com"/>
    <s v="630.921.1265x3864"/>
    <x v="75"/>
    <s v="South Barbaraborough"/>
    <s v="P2292"/>
    <x v="3"/>
    <x v="5"/>
    <s v="DSLR"/>
    <n v="4"/>
    <n v="796.72"/>
    <n v="0.46"/>
    <n v="6.6"/>
    <x v="222"/>
    <x v="549"/>
    <s v="Debit Card"/>
    <x v="1"/>
    <n v="3"/>
    <s v="No"/>
    <s v="Chennai"/>
    <x v="1711"/>
  </r>
  <r>
    <s v="POST01735"/>
    <s v="SHIP866775"/>
    <x v="1714"/>
    <x v="1"/>
    <x v="1"/>
    <s v="grivera@farrell.net"/>
    <s v="261-351-8230x18848"/>
    <x v="35"/>
    <s v="South Tylerport"/>
    <s v="P5105"/>
    <x v="5"/>
    <x v="4"/>
    <s v="Running Shoes"/>
    <n v="2"/>
    <n v="653.1"/>
    <n v="0.36"/>
    <n v="37.9"/>
    <x v="185"/>
    <x v="677"/>
    <s v="Credit Card"/>
    <x v="1"/>
    <n v="2"/>
    <s v="No"/>
    <s v="Bangalore"/>
    <x v="1712"/>
  </r>
  <r>
    <s v="POST01736"/>
    <s v="SHIP823295"/>
    <x v="1715"/>
    <x v="1"/>
    <x v="0"/>
    <s v="adrian59@rodriguez.com"/>
    <s v="+1-898-653-5630x9734"/>
    <x v="175"/>
    <s v="Jonborough"/>
    <s v="P4216"/>
    <x v="4"/>
    <x v="3"/>
    <s v="Smartphone"/>
    <n v="1"/>
    <n v="291.66000000000003"/>
    <n v="0.38"/>
    <n v="37.4"/>
    <x v="391"/>
    <x v="453"/>
    <s v="COD"/>
    <x v="0"/>
    <n v="4"/>
    <s v="No"/>
    <s v="Delhi"/>
    <x v="1713"/>
  </r>
  <r>
    <s v="POST01737"/>
    <s v="SHIP462815"/>
    <x v="1716"/>
    <x v="1"/>
    <x v="49"/>
    <s v="garciaandrea@hotmail.com"/>
    <n v="-11115"/>
    <x v="156"/>
    <s v="West Ryanshire"/>
    <s v="P5496"/>
    <x v="1"/>
    <x v="4"/>
    <s v="Smartphone"/>
    <n v="2"/>
    <n v="704.26"/>
    <n v="0.16"/>
    <n v="9.4499999999999993"/>
    <x v="271"/>
    <x v="665"/>
    <s v="Net Banking"/>
    <x v="1"/>
    <n v="3"/>
    <s v="No"/>
    <s v="Chennai"/>
    <x v="1714"/>
  </r>
  <r>
    <s v="POST01738"/>
    <s v="SHIP745845"/>
    <x v="1717"/>
    <x v="0"/>
    <x v="18"/>
    <s v="dreyes@gmail.com"/>
    <s v="001-281-152-2292x76023"/>
    <x v="194"/>
    <s v="Martinport"/>
    <s v="P3050"/>
    <x v="5"/>
    <x v="4"/>
    <s v="Smart TV"/>
    <n v="4"/>
    <n v="296.27999999999997"/>
    <n v="0.23"/>
    <n v="11.76"/>
    <x v="488"/>
    <x v="115"/>
    <s v="Debit Card"/>
    <x v="0"/>
    <n v="5"/>
    <s v="Yes"/>
    <s v="Mumbai"/>
    <x v="1715"/>
  </r>
  <r>
    <s v="POST01739"/>
    <s v="SHIP607640"/>
    <x v="1718"/>
    <x v="1"/>
    <x v="14"/>
    <s v="tanyaburns@hotmail.com"/>
    <s v="040-277-8930"/>
    <x v="172"/>
    <s v="Taylorside"/>
    <s v="P5961"/>
    <x v="2"/>
    <x v="1"/>
    <s v="Running Shoes"/>
    <n v="3"/>
    <n v="47.25"/>
    <n v="0.44"/>
    <n v="40.46"/>
    <x v="511"/>
    <x v="225"/>
    <s v="Net Banking"/>
    <x v="1"/>
    <n v="2"/>
    <s v="No"/>
    <s v="Kolkata"/>
    <x v="1716"/>
  </r>
  <r>
    <s v="POST01740"/>
    <s v="SHIP433698"/>
    <x v="1719"/>
    <x v="1"/>
    <x v="30"/>
    <s v="pgarcia@hotmail.com"/>
    <s v="+1-168-594-7540x0031"/>
    <x v="238"/>
    <s v="Masonborough"/>
    <s v="P9740"/>
    <x v="0"/>
    <x v="4"/>
    <s v="DSLR"/>
    <n v="4"/>
    <n v="513.35"/>
    <n v="0.39"/>
    <n v="30.15"/>
    <x v="571"/>
    <x v="146"/>
    <s v="Net Banking"/>
    <x v="2"/>
    <n v="1"/>
    <s v="No"/>
    <s v="Delhi"/>
    <x v="1717"/>
  </r>
  <r>
    <s v="POST01741"/>
    <s v="SHIP610310"/>
    <x v="1720"/>
    <x v="0"/>
    <x v="11"/>
    <s v="vickibray@yahoo.com"/>
    <n v="2696513711"/>
    <x v="65"/>
    <s v="Dickersonhaven"/>
    <s v="P2530"/>
    <x v="0"/>
    <x v="0"/>
    <s v="DSLR"/>
    <n v="2"/>
    <n v="493.8"/>
    <n v="0.34"/>
    <n v="41.97"/>
    <x v="358"/>
    <x v="127"/>
    <s v="PayPal"/>
    <x v="2"/>
    <n v="1"/>
    <s v="No"/>
    <s v="Chennai"/>
    <x v="1718"/>
  </r>
  <r>
    <s v="POST01742"/>
    <s v="SHIP158755"/>
    <x v="1721"/>
    <x v="0"/>
    <x v="22"/>
    <s v="darlene42@gmail.com"/>
    <n v="9409837419"/>
    <x v="173"/>
    <s v="South Anna"/>
    <s v="P9234"/>
    <x v="6"/>
    <x v="1"/>
    <s v="Smart TV"/>
    <n v="4"/>
    <n v="765.38"/>
    <n v="0.03"/>
    <n v="13.31"/>
    <x v="132"/>
    <x v="591"/>
    <s v="Credit Card"/>
    <x v="1"/>
    <n v="5"/>
    <s v="No"/>
    <s v="Bangalore"/>
    <x v="1719"/>
  </r>
  <r>
    <s v="POST01743"/>
    <s v="SHIP574111"/>
    <x v="1722"/>
    <x v="0"/>
    <x v="21"/>
    <s v="tanyatran@mason.com"/>
    <s v="778.979.4391x37940"/>
    <x v="198"/>
    <s v="Kimberlyton"/>
    <s v="P3762"/>
    <x v="4"/>
    <x v="1"/>
    <s v="DSLR"/>
    <n v="3"/>
    <n v="867.02"/>
    <n v="0.02"/>
    <n v="6.38"/>
    <x v="485"/>
    <x v="140"/>
    <s v="Net Banking"/>
    <x v="2"/>
    <n v="3"/>
    <s v="No"/>
    <s v="Chennai"/>
    <x v="1720"/>
  </r>
  <r>
    <s v="POST01744"/>
    <s v="SHIP884440"/>
    <x v="1723"/>
    <x v="0"/>
    <x v="1"/>
    <s v="singletonmatthew@peters-estrada.info"/>
    <s v="001-587-238-1526"/>
    <x v="233"/>
    <s v="Margaretland"/>
    <s v="P3526"/>
    <x v="6"/>
    <x v="4"/>
    <s v="Backpack"/>
    <n v="2"/>
    <n v="360.92"/>
    <n v="7.0000000000000007E-2"/>
    <n v="12.29"/>
    <x v="354"/>
    <x v="138"/>
    <s v="Debit Card"/>
    <x v="2"/>
    <n v="4"/>
    <s v="No"/>
    <s v="Mumbai"/>
    <x v="1721"/>
  </r>
  <r>
    <s v="POST01745"/>
    <s v="SHIP324161"/>
    <x v="1724"/>
    <x v="1"/>
    <x v="16"/>
    <s v="rebeccaday@gmail.com"/>
    <n v="326296084"/>
    <x v="52"/>
    <s v="Walkerland"/>
    <s v="P3804"/>
    <x v="3"/>
    <x v="4"/>
    <s v="Running Shoes"/>
    <n v="4"/>
    <n v="454.98"/>
    <n v="0.28999999999999998"/>
    <n v="25.37"/>
    <x v="406"/>
    <x v="377"/>
    <s v="Credit Card"/>
    <x v="1"/>
    <n v="1"/>
    <s v="No"/>
    <s v="Chennai"/>
    <x v="1722"/>
  </r>
  <r>
    <s v="POST01746"/>
    <s v="SHIP149387"/>
    <x v="1725"/>
    <x v="0"/>
    <x v="29"/>
    <s v="millersherry@elliott.org"/>
    <n v="4424667716"/>
    <x v="124"/>
    <s v="Shannonchester"/>
    <s v="P6531"/>
    <x v="6"/>
    <x v="2"/>
    <s v="Smartphone"/>
    <n v="3"/>
    <n v="475.7"/>
    <n v="0.27"/>
    <n v="28.55"/>
    <x v="576"/>
    <x v="523"/>
    <s v="Debit Card"/>
    <x v="1"/>
    <n v="1"/>
    <s v="No"/>
    <s v="Bangalore"/>
    <x v="1723"/>
  </r>
  <r>
    <s v="POST01747"/>
    <s v="SHIP476454"/>
    <x v="1726"/>
    <x v="0"/>
    <x v="15"/>
    <s v="paul00@wood.net"/>
    <s v="229-687-5627x482"/>
    <x v="130"/>
    <s v="Teresaborough"/>
    <s v="P1674"/>
    <x v="6"/>
    <x v="1"/>
    <s v="DSLR"/>
    <n v="4"/>
    <n v="330.98"/>
    <n v="0.47"/>
    <n v="43.6"/>
    <x v="353"/>
    <x v="517"/>
    <s v="Net Banking"/>
    <x v="0"/>
    <n v="2"/>
    <s v="No"/>
    <s v="Delhi"/>
    <x v="1724"/>
  </r>
  <r>
    <s v="POST01748"/>
    <s v="SHIP182169"/>
    <x v="199"/>
    <x v="1"/>
    <x v="31"/>
    <s v="zdavis@ford.com"/>
    <s v="(118)260-5013"/>
    <x v="196"/>
    <s v="Lake Donna"/>
    <s v="P1464"/>
    <x v="0"/>
    <x v="0"/>
    <s v="DSLR"/>
    <n v="4"/>
    <n v="745.95"/>
    <n v="0.35"/>
    <n v="37.229999999999997"/>
    <x v="79"/>
    <x v="116"/>
    <s v="Credit Card"/>
    <x v="2"/>
    <n v="5"/>
    <s v="No"/>
    <s v="Bangalore"/>
    <x v="1725"/>
  </r>
  <r>
    <s v="POST01749"/>
    <s v="SHIP941727"/>
    <x v="1727"/>
    <x v="1"/>
    <x v="32"/>
    <s v="jefferyortega@hotmail.com"/>
    <s v="161-048-8817"/>
    <x v="233"/>
    <s v="West Tonyaside"/>
    <s v="P2330"/>
    <x v="5"/>
    <x v="5"/>
    <s v="DSLR"/>
    <n v="3"/>
    <n v="526.88"/>
    <n v="0.15"/>
    <n v="49.57"/>
    <x v="605"/>
    <x v="350"/>
    <s v="COD"/>
    <x v="2"/>
    <n v="1"/>
    <s v="No"/>
    <s v="Bangalore"/>
    <x v="1726"/>
  </r>
  <r>
    <s v="POST01750"/>
    <s v="SHIP512172"/>
    <x v="1728"/>
    <x v="0"/>
    <x v="47"/>
    <s v="trevorsellers@gmail.com"/>
    <s v="+1-537-823-3313x468"/>
    <x v="222"/>
    <s v="New Carlostown"/>
    <s v="P1744"/>
    <x v="0"/>
    <x v="4"/>
    <s v="Smart TV"/>
    <n v="3"/>
    <n v="914.82"/>
    <n v="0.08"/>
    <n v="8.5399999999999991"/>
    <x v="276"/>
    <x v="364"/>
    <s v="Net Banking"/>
    <x v="1"/>
    <n v="2"/>
    <s v="No"/>
    <s v="Bangalore"/>
    <x v="1727"/>
  </r>
  <r>
    <s v="POST01751"/>
    <s v="SHIP891370"/>
    <x v="1729"/>
    <x v="1"/>
    <x v="9"/>
    <s v="christopher63@mathis.com"/>
    <s v="+1-578-308-3262x207"/>
    <x v="191"/>
    <s v="Lake Thomas"/>
    <s v="P5336"/>
    <x v="4"/>
    <x v="1"/>
    <s v="Smartphone"/>
    <n v="4"/>
    <n v="653.80999999999995"/>
    <n v="0.42"/>
    <n v="10.86"/>
    <x v="16"/>
    <x v="399"/>
    <s v="Net Banking"/>
    <x v="3"/>
    <n v="3"/>
    <s v="No"/>
    <s v="Kolkata"/>
    <x v="1728"/>
  </r>
  <r>
    <s v="POST01752"/>
    <s v="SHIP368026"/>
    <x v="1730"/>
    <x v="0"/>
    <x v="40"/>
    <s v="gherrera@fletcher.com"/>
    <s v="+1-944-443-2842x69638"/>
    <x v="49"/>
    <s v="Port Tamara"/>
    <s v="P4453"/>
    <x v="6"/>
    <x v="5"/>
    <s v="Running Shoes"/>
    <n v="1"/>
    <n v="219.78"/>
    <n v="0.23"/>
    <n v="8.8000000000000007"/>
    <x v="407"/>
    <x v="465"/>
    <s v="PayPal"/>
    <x v="0"/>
    <n v="1"/>
    <s v="No"/>
    <s v="Delhi"/>
    <x v="1729"/>
  </r>
  <r>
    <s v="POST01753"/>
    <s v="SHIP985379"/>
    <x v="1731"/>
    <x v="0"/>
    <x v="36"/>
    <s v="vwilson@yahoo.com"/>
    <s v="001-237-694-4166x07019"/>
    <x v="241"/>
    <s v="Caseystad"/>
    <s v="P7825"/>
    <x v="3"/>
    <x v="4"/>
    <s v="DSLR"/>
    <n v="4"/>
    <n v="173.16"/>
    <n v="0.33"/>
    <n v="29.23"/>
    <x v="599"/>
    <x v="678"/>
    <s v="Debit Card"/>
    <x v="0"/>
    <n v="5"/>
    <s v="No"/>
    <s v="Kolkata"/>
    <x v="1730"/>
  </r>
  <r>
    <s v="POST01754"/>
    <s v="SHIP140623"/>
    <x v="1732"/>
    <x v="1"/>
    <x v="26"/>
    <s v="dramirez@bennett-yang.com"/>
    <s v="633-432-2787"/>
    <x v="203"/>
    <s v="Jenniferhaven"/>
    <s v="P1496"/>
    <x v="5"/>
    <x v="2"/>
    <s v="Backpack"/>
    <n v="3"/>
    <n v="378.66"/>
    <n v="0.28000000000000003"/>
    <n v="17.010000000000002"/>
    <x v="510"/>
    <x v="599"/>
    <s v="COD"/>
    <x v="3"/>
    <n v="2"/>
    <s v="No"/>
    <s v="Chennai"/>
    <x v="1731"/>
  </r>
  <r>
    <s v="POST01755"/>
    <s v="SHIP797034"/>
    <x v="1733"/>
    <x v="1"/>
    <x v="20"/>
    <s v="yanderson@evans.org"/>
    <s v="513-096-3523x814"/>
    <x v="76"/>
    <s v="Margarethaven"/>
    <s v="P9159"/>
    <x v="7"/>
    <x v="4"/>
    <s v="Earbuds"/>
    <n v="1"/>
    <n v="353.46"/>
    <n v="0.05"/>
    <n v="35.76"/>
    <x v="239"/>
    <x v="448"/>
    <s v="Credit Card"/>
    <x v="0"/>
    <n v="3"/>
    <s v="No"/>
    <s v="Delhi"/>
    <x v="70"/>
  </r>
  <r>
    <s v="POST01756"/>
    <s v="SHIP225685"/>
    <x v="1734"/>
    <x v="1"/>
    <x v="15"/>
    <s v="james84@white-stone.com"/>
    <s v="687.937.9459x8876"/>
    <x v="164"/>
    <s v="East Stevenside"/>
    <s v="P9938"/>
    <x v="6"/>
    <x v="0"/>
    <s v="Smart TV"/>
    <n v="3"/>
    <n v="413.06"/>
    <n v="0.03"/>
    <n v="10.97"/>
    <x v="323"/>
    <x v="471"/>
    <s v="Net Banking"/>
    <x v="0"/>
    <n v="2"/>
    <s v="No"/>
    <s v="Delhi"/>
    <x v="1732"/>
  </r>
  <r>
    <s v="POST01757"/>
    <s v="SHIP119008"/>
    <x v="1735"/>
    <x v="1"/>
    <x v="51"/>
    <s v="christensensandra@yahoo.com"/>
    <s v="(461)428-7027x70056"/>
    <x v="51"/>
    <s v="Angelafort"/>
    <s v="P5745"/>
    <x v="6"/>
    <x v="3"/>
    <s v="Running Shoes"/>
    <n v="4"/>
    <n v="191.76"/>
    <n v="0.19"/>
    <n v="9.64"/>
    <x v="343"/>
    <x v="381"/>
    <s v="Net Banking"/>
    <x v="2"/>
    <n v="4"/>
    <s v="No"/>
    <s v="Chennai"/>
    <x v="1733"/>
  </r>
  <r>
    <s v="POST01758"/>
    <s v="SHIP463467"/>
    <x v="1736"/>
    <x v="0"/>
    <x v="35"/>
    <s v="melissamacdonald@davis.biz"/>
    <s v="301-802-1732"/>
    <x v="112"/>
    <s v="Robinsonview"/>
    <s v="P5949"/>
    <x v="1"/>
    <x v="3"/>
    <s v="DSLR"/>
    <n v="2"/>
    <n v="978.44"/>
    <n v="0.18"/>
    <n v="25.71"/>
    <x v="360"/>
    <x v="215"/>
    <s v="COD"/>
    <x v="2"/>
    <n v="5"/>
    <s v="No"/>
    <s v="Chennai"/>
    <x v="1734"/>
  </r>
  <r>
    <s v="POST01759"/>
    <s v="SHIP929710"/>
    <x v="1737"/>
    <x v="0"/>
    <x v="4"/>
    <s v="youngsharon@griffith.com"/>
    <s v="(955)994-4617x94615"/>
    <x v="223"/>
    <s v="New Timothy"/>
    <s v="P8912"/>
    <x v="7"/>
    <x v="4"/>
    <s v="Running Shoes"/>
    <n v="3"/>
    <n v="154.25"/>
    <n v="0.34"/>
    <n v="21.92"/>
    <x v="327"/>
    <x v="574"/>
    <s v="Net Banking"/>
    <x v="1"/>
    <n v="5"/>
    <s v="No"/>
    <s v="Bangalore"/>
    <x v="1735"/>
  </r>
  <r>
    <s v="POST01760"/>
    <s v="SHIP524517"/>
    <x v="1738"/>
    <x v="1"/>
    <x v="21"/>
    <s v="sara02@gmail.com"/>
    <s v="+1-338-869-1508x73376"/>
    <x v="113"/>
    <s v="Emilyhaven"/>
    <s v="P5012"/>
    <x v="3"/>
    <x v="2"/>
    <s v="Smart TV"/>
    <n v="3"/>
    <n v="656.12"/>
    <n v="0.32"/>
    <n v="42.31"/>
    <x v="168"/>
    <x v="215"/>
    <s v="Debit Card"/>
    <x v="1"/>
    <n v="1"/>
    <s v="No"/>
    <s v="Delhi"/>
    <x v="1736"/>
  </r>
  <r>
    <s v="POST01761"/>
    <s v="SHIP724786"/>
    <x v="1739"/>
    <x v="0"/>
    <x v="1"/>
    <s v="kimberlybriggs@hotmail.com"/>
    <s v="229.359.7429x5427"/>
    <x v="215"/>
    <s v="Cooperburgh"/>
    <s v="P7653"/>
    <x v="3"/>
    <x v="0"/>
    <s v="Earbuds"/>
    <n v="2"/>
    <n v="22.94"/>
    <n v="0.48"/>
    <n v="42.69"/>
    <x v="659"/>
    <x v="507"/>
    <s v="Credit Card"/>
    <x v="0"/>
    <n v="2"/>
    <s v="No"/>
    <s v="Mumbai"/>
    <x v="1737"/>
  </r>
  <r>
    <s v="POST01762"/>
    <s v="SHIP522423"/>
    <x v="1740"/>
    <x v="1"/>
    <x v="48"/>
    <s v="harrisjose@parker.org"/>
    <s v="414-996-5273x25263"/>
    <x v="29"/>
    <s v="Beckerland"/>
    <s v="P5873"/>
    <x v="6"/>
    <x v="4"/>
    <s v="Backpack"/>
    <n v="3"/>
    <n v="412.89"/>
    <n v="0.43"/>
    <n v="10.28"/>
    <x v="40"/>
    <x v="170"/>
    <s v="COD"/>
    <x v="3"/>
    <n v="3"/>
    <s v="No"/>
    <s v="Bangalore"/>
    <x v="1738"/>
  </r>
  <r>
    <s v="POST01763"/>
    <s v="SHIP420527"/>
    <x v="1741"/>
    <x v="0"/>
    <x v="5"/>
    <s v="melissagreen@gmail.com"/>
    <s v="714-065-5878"/>
    <x v="95"/>
    <s v="Davidfurt"/>
    <s v="P8430"/>
    <x v="6"/>
    <x v="5"/>
    <s v="DSLR"/>
    <n v="3"/>
    <n v="316.08999999999997"/>
    <n v="0.25"/>
    <n v="41.55"/>
    <x v="174"/>
    <x v="235"/>
    <s v="COD"/>
    <x v="1"/>
    <n v="1"/>
    <s v="No"/>
    <s v="Delhi"/>
    <x v="1739"/>
  </r>
  <r>
    <s v="POST01764"/>
    <s v="SHIP940880"/>
    <x v="1742"/>
    <x v="0"/>
    <x v="35"/>
    <s v="shelleylopez@gmail.com"/>
    <s v="790-151-0405"/>
    <x v="5"/>
    <s v="Christopherfort"/>
    <s v="P2195"/>
    <x v="0"/>
    <x v="2"/>
    <s v="Backpack"/>
    <n v="3"/>
    <n v="388.2"/>
    <n v="0.25"/>
    <n v="30.39"/>
    <x v="1"/>
    <x v="362"/>
    <s v="PayPal"/>
    <x v="1"/>
    <n v="5"/>
    <s v="No"/>
    <s v="Chennai"/>
    <x v="1740"/>
  </r>
  <r>
    <s v="POST01765"/>
    <s v="SHIP115825"/>
    <x v="1743"/>
    <x v="0"/>
    <x v="14"/>
    <s v="dwayne13@gmail.com"/>
    <s v="340.392.4815"/>
    <x v="211"/>
    <s v="Nicholasside"/>
    <s v="P1981"/>
    <x v="2"/>
    <x v="1"/>
    <s v="Smart TV"/>
    <n v="2"/>
    <n v="503.1"/>
    <n v="0.34"/>
    <n v="27.66"/>
    <x v="566"/>
    <x v="359"/>
    <s v="Credit Card"/>
    <x v="3"/>
    <n v="2"/>
    <s v="No"/>
    <s v="Chennai"/>
    <x v="1741"/>
  </r>
  <r>
    <s v="POST01766"/>
    <s v="SHIP154820"/>
    <x v="1744"/>
    <x v="0"/>
    <x v="3"/>
    <s v="seth94@suarez.com"/>
    <s v="292-324-9638"/>
    <x v="224"/>
    <s v="Markton"/>
    <s v="P3589"/>
    <x v="3"/>
    <x v="5"/>
    <s v="Backpack"/>
    <n v="4"/>
    <n v="604.37"/>
    <n v="0.06"/>
    <n v="9.26"/>
    <x v="359"/>
    <x v="161"/>
    <s v="COD"/>
    <x v="0"/>
    <n v="3"/>
    <s v="No"/>
    <s v="Mumbai"/>
    <x v="1742"/>
  </r>
  <r>
    <s v="POST01767"/>
    <s v="SHIP305271"/>
    <x v="1745"/>
    <x v="0"/>
    <x v="42"/>
    <s v="myerssteven@jimenez.org"/>
    <s v="026.417.8117x7995"/>
    <x v="65"/>
    <s v="North Matthew"/>
    <s v="P8202"/>
    <x v="4"/>
    <x v="4"/>
    <s v="Smart TV"/>
    <n v="3"/>
    <n v="587.67999999999995"/>
    <n v="0.5"/>
    <n v="38.28"/>
    <x v="129"/>
    <x v="251"/>
    <s v="Net Banking"/>
    <x v="0"/>
    <n v="5"/>
    <s v="No"/>
    <s v="Delhi"/>
    <x v="1743"/>
  </r>
  <r>
    <s v="POST01768"/>
    <s v="SHIP418360"/>
    <x v="1746"/>
    <x v="0"/>
    <x v="29"/>
    <s v="elizabeth22@harris-nelson.com"/>
    <n v="3327534462"/>
    <x v="98"/>
    <s v="Anthonytown"/>
    <s v="P7809"/>
    <x v="7"/>
    <x v="1"/>
    <s v="Earbuds"/>
    <n v="1"/>
    <n v="634.41"/>
    <n v="0.26"/>
    <n v="7.68"/>
    <x v="434"/>
    <x v="679"/>
    <s v="Credit Card"/>
    <x v="1"/>
    <n v="3"/>
    <s v="No"/>
    <s v="Kolkata"/>
    <x v="1744"/>
  </r>
  <r>
    <s v="POST01769"/>
    <s v="SHIP339779"/>
    <x v="1747"/>
    <x v="1"/>
    <x v="26"/>
    <s v="pbauer@cooper.com"/>
    <s v="294-054-3022x064"/>
    <x v="241"/>
    <s v="East Rachelland"/>
    <s v="P8933"/>
    <x v="3"/>
    <x v="1"/>
    <s v="Backpack"/>
    <n v="4"/>
    <n v="846.1"/>
    <n v="0.45"/>
    <n v="17.5"/>
    <x v="660"/>
    <x v="348"/>
    <s v="Debit Card"/>
    <x v="0"/>
    <n v="2"/>
    <s v="No"/>
    <s v="Bangalore"/>
    <x v="1745"/>
  </r>
  <r>
    <s v="POST01770"/>
    <s v="SHIP522010"/>
    <x v="1748"/>
    <x v="1"/>
    <x v="2"/>
    <s v="preston02@yahoo.com"/>
    <n v="8451425207"/>
    <x v="146"/>
    <s v="Kathymouth"/>
    <s v="P8609"/>
    <x v="4"/>
    <x v="5"/>
    <s v="Running Shoes"/>
    <n v="4"/>
    <n v="887.85"/>
    <n v="0.48"/>
    <n v="9.2899999999999991"/>
    <x v="371"/>
    <x v="607"/>
    <s v="COD"/>
    <x v="0"/>
    <n v="3"/>
    <s v="No"/>
    <s v="Delhi"/>
    <x v="1746"/>
  </r>
  <r>
    <s v="POST01771"/>
    <s v="SHIP520572"/>
    <x v="1749"/>
    <x v="1"/>
    <x v="5"/>
    <s v="jeffreyballard@yahoo.com"/>
    <s v="703-693-0127x58544"/>
    <x v="129"/>
    <s v="New Andreahaven"/>
    <s v="P4342"/>
    <x v="4"/>
    <x v="1"/>
    <s v="Running Shoes"/>
    <n v="1"/>
    <n v="739.88"/>
    <n v="0.28999999999999998"/>
    <n v="28.88"/>
    <x v="53"/>
    <x v="277"/>
    <s v="Debit Card"/>
    <x v="1"/>
    <n v="1"/>
    <s v="No"/>
    <s v="Kolkata"/>
    <x v="1747"/>
  </r>
  <r>
    <s v="POST01772"/>
    <s v="SHIP870823"/>
    <x v="1750"/>
    <x v="0"/>
    <x v="3"/>
    <s v="munozdiane@hotmail.com"/>
    <s v="236-712-4998x211"/>
    <x v="72"/>
    <s v="South Annville"/>
    <s v="P6573"/>
    <x v="7"/>
    <x v="3"/>
    <s v="Smart TV"/>
    <n v="1"/>
    <n v="88.15"/>
    <n v="0.05"/>
    <n v="34.04"/>
    <x v="106"/>
    <x v="119"/>
    <s v="COD"/>
    <x v="1"/>
    <n v="1"/>
    <s v="No"/>
    <s v="Chennai"/>
    <x v="1748"/>
  </r>
  <r>
    <s v="POST01773"/>
    <s v="SHIP275349"/>
    <x v="1751"/>
    <x v="1"/>
    <x v="36"/>
    <s v="chungclaire@wood.com"/>
    <s v="(698)476-0416"/>
    <x v="38"/>
    <s v="East Barbarastad"/>
    <s v="P3353"/>
    <x v="1"/>
    <x v="5"/>
    <s v="Running Shoes"/>
    <n v="1"/>
    <n v="961.68"/>
    <n v="0.28999999999999998"/>
    <n v="45.09"/>
    <x v="56"/>
    <x v="106"/>
    <s v="Net Banking"/>
    <x v="2"/>
    <n v="2"/>
    <s v="No"/>
    <s v="Chennai"/>
    <x v="1749"/>
  </r>
  <r>
    <s v="POST01774"/>
    <s v="SHIP980677"/>
    <x v="1752"/>
    <x v="0"/>
    <x v="20"/>
    <s v="richard95@hotmail.com"/>
    <s v="001-260-611-3434"/>
    <x v="181"/>
    <s v="Markfort"/>
    <s v="P6121"/>
    <x v="0"/>
    <x v="2"/>
    <s v="Earbuds"/>
    <n v="2"/>
    <n v="947.92"/>
    <n v="0.3"/>
    <n v="38.020000000000003"/>
    <x v="661"/>
    <x v="484"/>
    <s v="PayPal"/>
    <x v="2"/>
    <n v="5"/>
    <s v="No"/>
    <s v="Kolkata"/>
    <x v="1750"/>
  </r>
  <r>
    <s v="POST01775"/>
    <s v="SHIP412416"/>
    <x v="1753"/>
    <x v="0"/>
    <x v="3"/>
    <s v="todd80@gmail.com"/>
    <s v="(172)022-3309x0347"/>
    <x v="72"/>
    <s v="North Andrewmouth"/>
    <s v="P6231"/>
    <x v="7"/>
    <x v="3"/>
    <s v="Backpack"/>
    <n v="3"/>
    <n v="714.59"/>
    <n v="0.39"/>
    <n v="48.25"/>
    <x v="137"/>
    <x v="206"/>
    <s v="Net Banking"/>
    <x v="0"/>
    <n v="4"/>
    <s v="No"/>
    <s v="Kolkata"/>
    <x v="1751"/>
  </r>
  <r>
    <s v="POST01776"/>
    <s v="SHIP778777"/>
    <x v="1754"/>
    <x v="0"/>
    <x v="49"/>
    <s v="jennifer82@sanchez-mitchell.org"/>
    <s v="837-743-5247"/>
    <x v="135"/>
    <s v="Derekstad"/>
    <s v="P6658"/>
    <x v="5"/>
    <x v="2"/>
    <s v="Backpack"/>
    <n v="4"/>
    <n v="522.26"/>
    <n v="0.02"/>
    <n v="39.24"/>
    <x v="465"/>
    <x v="498"/>
    <s v="Debit Card"/>
    <x v="3"/>
    <n v="4"/>
    <s v="No"/>
    <s v="Mumbai"/>
    <x v="1752"/>
  </r>
  <r>
    <s v="POST01777"/>
    <s v="SHIP425166"/>
    <x v="1755"/>
    <x v="1"/>
    <x v="12"/>
    <s v="kyle62@brown.biz"/>
    <s v="001-611-957-6500x2921"/>
    <x v="127"/>
    <s v="Robinport"/>
    <s v="P7532"/>
    <x v="1"/>
    <x v="0"/>
    <s v="DSLR"/>
    <n v="1"/>
    <n v="258.11"/>
    <n v="0.23"/>
    <n v="18.41"/>
    <x v="662"/>
    <x v="604"/>
    <s v="Credit Card"/>
    <x v="2"/>
    <n v="4"/>
    <s v="No"/>
    <s v="Delhi"/>
    <x v="1753"/>
  </r>
  <r>
    <s v="POST01778"/>
    <s v="SHIP779803"/>
    <x v="1177"/>
    <x v="0"/>
    <x v="6"/>
    <s v="ayalajason@yahoo.com"/>
    <s v="(217)968-7645x2152"/>
    <x v="34"/>
    <s v="North Jason"/>
    <s v="P3142"/>
    <x v="1"/>
    <x v="2"/>
    <s v="Smart TV"/>
    <n v="3"/>
    <n v="758.79"/>
    <n v="0.46"/>
    <n v="29.64"/>
    <x v="642"/>
    <x v="8"/>
    <s v="Debit Card"/>
    <x v="0"/>
    <n v="5"/>
    <s v="No"/>
    <s v="Chennai"/>
    <x v="1754"/>
  </r>
  <r>
    <s v="POST01779"/>
    <s v="SHIP800554"/>
    <x v="1756"/>
    <x v="0"/>
    <x v="5"/>
    <s v="michele49@gmail.com"/>
    <s v="+1-930-018-4603x2269"/>
    <x v="88"/>
    <s v="Port Sylvia"/>
    <s v="P7070"/>
    <x v="5"/>
    <x v="5"/>
    <s v="Running Shoes"/>
    <n v="3"/>
    <n v="879.08"/>
    <n v="0.5"/>
    <n v="25.61"/>
    <x v="234"/>
    <x v="251"/>
    <s v="PayPal"/>
    <x v="3"/>
    <n v="1"/>
    <s v="No"/>
    <s v="Bangalore"/>
    <x v="1755"/>
  </r>
  <r>
    <s v="POST01780"/>
    <s v="SHIP662884"/>
    <x v="1757"/>
    <x v="1"/>
    <x v="26"/>
    <s v="yoderrichard@gmail.com"/>
    <s v="229-213-3005x27098"/>
    <x v="219"/>
    <s v="Josehaven"/>
    <s v="P9437"/>
    <x v="7"/>
    <x v="2"/>
    <s v="Earbuds"/>
    <n v="2"/>
    <n v="668.54"/>
    <n v="0.1"/>
    <n v="30.47"/>
    <x v="470"/>
    <x v="149"/>
    <s v="COD"/>
    <x v="2"/>
    <n v="1"/>
    <s v="No"/>
    <s v="Chennai"/>
    <x v="1756"/>
  </r>
  <r>
    <s v="POST01781"/>
    <s v="SHIP254993"/>
    <x v="1758"/>
    <x v="1"/>
    <x v="15"/>
    <s v="thomasshelly@hotmail.com"/>
    <n v="-7881"/>
    <x v="157"/>
    <s v="Port Eddie"/>
    <s v="P2739"/>
    <x v="5"/>
    <x v="0"/>
    <s v="Smart TV"/>
    <n v="4"/>
    <n v="632.78"/>
    <n v="0.44"/>
    <n v="30.74"/>
    <x v="663"/>
    <x v="230"/>
    <s v="COD"/>
    <x v="2"/>
    <n v="1"/>
    <s v="No"/>
    <s v="Delhi"/>
    <x v="1757"/>
  </r>
  <r>
    <s v="POST01782"/>
    <s v="SHIP962561"/>
    <x v="1759"/>
    <x v="1"/>
    <x v="35"/>
    <s v="martin03@gonzales.com"/>
    <s v="646.120.2031x9621"/>
    <x v="219"/>
    <s v="East Justinfurt"/>
    <s v="P6228"/>
    <x v="3"/>
    <x v="1"/>
    <s v="Running Shoes"/>
    <n v="3"/>
    <n v="201.07"/>
    <n v="7.0000000000000007E-2"/>
    <n v="36.590000000000003"/>
    <x v="26"/>
    <x v="334"/>
    <s v="Debit Card"/>
    <x v="0"/>
    <n v="2"/>
    <s v="No"/>
    <s v="Kolkata"/>
    <x v="1758"/>
  </r>
  <r>
    <s v="POST01783"/>
    <s v="SHIP246489"/>
    <x v="1545"/>
    <x v="0"/>
    <x v="16"/>
    <s v="christinabarker@hernandez.com"/>
    <s v="895.614.0374x01439"/>
    <x v="7"/>
    <s v="Angieview"/>
    <s v="P4960"/>
    <x v="2"/>
    <x v="5"/>
    <s v="DSLR"/>
    <n v="1"/>
    <n v="364.22"/>
    <n v="0.42"/>
    <n v="8.74"/>
    <x v="485"/>
    <x v="148"/>
    <s v="Credit Card"/>
    <x v="1"/>
    <n v="1"/>
    <s v="No"/>
    <s v="Mumbai"/>
    <x v="1759"/>
  </r>
  <r>
    <s v="POST01784"/>
    <s v="SHIP543040"/>
    <x v="1760"/>
    <x v="0"/>
    <x v="41"/>
    <s v="bcox@young.com"/>
    <s v="(750)333-2462x2039"/>
    <x v="227"/>
    <s v="New Lucas"/>
    <s v="P8642"/>
    <x v="7"/>
    <x v="4"/>
    <s v="Backpack"/>
    <n v="1"/>
    <n v="725.9"/>
    <n v="0.14000000000000001"/>
    <n v="38.6"/>
    <x v="163"/>
    <x v="680"/>
    <s v="COD"/>
    <x v="1"/>
    <n v="1"/>
    <s v="No"/>
    <s v="Chennai"/>
    <x v="1760"/>
  </r>
  <r>
    <s v="POST01785"/>
    <s v="SHIP936865"/>
    <x v="1761"/>
    <x v="1"/>
    <x v="36"/>
    <s v="michelle59@hotmail.com"/>
    <n v="9548380899"/>
    <x v="98"/>
    <s v="Lake Danieltown"/>
    <s v="P3007"/>
    <x v="2"/>
    <x v="3"/>
    <s v="Backpack"/>
    <n v="2"/>
    <n v="26.73"/>
    <n v="0.48"/>
    <n v="11.47"/>
    <x v="74"/>
    <x v="644"/>
    <s v="COD"/>
    <x v="3"/>
    <n v="1"/>
    <s v="No"/>
    <s v="Mumbai"/>
    <x v="1761"/>
  </r>
  <r>
    <s v="POST01786"/>
    <s v="SHIP913599"/>
    <x v="1762"/>
    <x v="0"/>
    <x v="0"/>
    <s v="rdickerson@gmail.com"/>
    <s v="(786)560-6186"/>
    <x v="161"/>
    <s v="Kevinland"/>
    <s v="P5382"/>
    <x v="4"/>
    <x v="3"/>
    <s v="Earbuds"/>
    <n v="1"/>
    <n v="644.85"/>
    <n v="0.35"/>
    <n v="6.18"/>
    <x v="6"/>
    <x v="133"/>
    <s v="PayPal"/>
    <x v="1"/>
    <n v="4"/>
    <s v="No"/>
    <s v="Kolkata"/>
    <x v="1762"/>
  </r>
  <r>
    <s v="POST01787"/>
    <s v="SHIP202984"/>
    <x v="1763"/>
    <x v="0"/>
    <x v="22"/>
    <s v="amandalewis@rogers.biz"/>
    <s v="+1-798-801-8637x68635"/>
    <x v="236"/>
    <s v="Ramirezburgh"/>
    <s v="P8366"/>
    <x v="0"/>
    <x v="2"/>
    <s v="Smartphone"/>
    <n v="1"/>
    <n v="769"/>
    <n v="0.2"/>
    <n v="28.35"/>
    <x v="90"/>
    <x v="650"/>
    <s v="PayPal"/>
    <x v="0"/>
    <n v="3"/>
    <s v="No"/>
    <s v="Delhi"/>
    <x v="1763"/>
  </r>
  <r>
    <s v="POST01788"/>
    <s v="SHIP973048"/>
    <x v="1764"/>
    <x v="0"/>
    <x v="0"/>
    <s v="iacevedo@thomas-robertson.com"/>
    <s v="552.680.2067"/>
    <x v="157"/>
    <s v="South Kimberlystad"/>
    <s v="P5061"/>
    <x v="4"/>
    <x v="3"/>
    <s v="Smart TV"/>
    <n v="2"/>
    <n v="341.36"/>
    <n v="0.14000000000000001"/>
    <n v="31.17"/>
    <x v="141"/>
    <x v="603"/>
    <s v="Credit Card"/>
    <x v="2"/>
    <n v="1"/>
    <s v="No"/>
    <s v="Chennai"/>
    <x v="1764"/>
  </r>
  <r>
    <s v="POST01789"/>
    <s v="SHIP597142"/>
    <x v="1765"/>
    <x v="1"/>
    <x v="27"/>
    <s v="hernandezbenjamin@gmail.com"/>
    <s v="895-959-0655x0635"/>
    <x v="59"/>
    <s v="Karaville"/>
    <s v="P3308"/>
    <x v="5"/>
    <x v="0"/>
    <s v="Running Shoes"/>
    <n v="2"/>
    <n v="85.41"/>
    <n v="0.12"/>
    <n v="6.57"/>
    <x v="614"/>
    <x v="120"/>
    <s v="COD"/>
    <x v="3"/>
    <n v="3"/>
    <s v="Yes"/>
    <s v="Delhi"/>
    <x v="1765"/>
  </r>
  <r>
    <s v="POST01790"/>
    <s v="SHIP360220"/>
    <x v="1766"/>
    <x v="0"/>
    <x v="27"/>
    <s v="victoria32@estrada-valentine.org"/>
    <s v="(702)559-3363x8260"/>
    <x v="28"/>
    <s v="New Stephen"/>
    <s v="P2586"/>
    <x v="5"/>
    <x v="4"/>
    <s v="Smartphone"/>
    <n v="1"/>
    <n v="820.93"/>
    <n v="0.34"/>
    <n v="28.19"/>
    <x v="491"/>
    <x v="169"/>
    <s v="Net Banking"/>
    <x v="1"/>
    <n v="1"/>
    <s v="No"/>
    <s v="Bangalore"/>
    <x v="1766"/>
  </r>
  <r>
    <s v="POST01791"/>
    <s v="SHIP561576"/>
    <x v="1767"/>
    <x v="1"/>
    <x v="29"/>
    <s v="timothyreynolds@gmail.com"/>
    <s v="197.299.2549x1668"/>
    <x v="125"/>
    <s v="Port Ashley"/>
    <s v="P1829"/>
    <x v="6"/>
    <x v="3"/>
    <s v="Smart TV"/>
    <n v="4"/>
    <n v="150.41999999999999"/>
    <n v="0.45"/>
    <n v="29.06"/>
    <x v="522"/>
    <x v="238"/>
    <s v="Debit Card"/>
    <x v="2"/>
    <n v="4"/>
    <s v="No"/>
    <s v="Delhi"/>
    <x v="1767"/>
  </r>
  <r>
    <s v="POST01792"/>
    <s v="SHIP810968"/>
    <x v="1768"/>
    <x v="1"/>
    <x v="13"/>
    <s v="amartin@yahoo.com"/>
    <s v="679.644.7638x61139"/>
    <x v="75"/>
    <s v="Vasquezmouth"/>
    <s v="P5754"/>
    <x v="0"/>
    <x v="2"/>
    <s v="Running Shoes"/>
    <n v="4"/>
    <n v="377.09"/>
    <n v="0.38"/>
    <n v="7.36"/>
    <x v="17"/>
    <x v="142"/>
    <s v="COD"/>
    <x v="0"/>
    <n v="4"/>
    <s v="No"/>
    <s v="Kolkata"/>
    <x v="1768"/>
  </r>
  <r>
    <s v="POST01793"/>
    <s v="SHIP292253"/>
    <x v="1769"/>
    <x v="1"/>
    <x v="49"/>
    <s v="colebrown@hotmail.com"/>
    <s v="+1-129-640-0471x28281"/>
    <x v="26"/>
    <s v="New Mark"/>
    <s v="P7293"/>
    <x v="1"/>
    <x v="3"/>
    <s v="DSLR"/>
    <n v="2"/>
    <n v="710.18"/>
    <n v="0.42"/>
    <n v="37.020000000000003"/>
    <x v="664"/>
    <x v="240"/>
    <s v="Debit Card"/>
    <x v="0"/>
    <n v="3"/>
    <s v="No"/>
    <s v="Kolkata"/>
    <x v="1769"/>
  </r>
  <r>
    <s v="POST01794"/>
    <s v="SHIP351687"/>
    <x v="1770"/>
    <x v="0"/>
    <x v="6"/>
    <s v="joshuajohnson@austin.net"/>
    <s v="601.414.3173x6604"/>
    <x v="20"/>
    <s v="South Derrick"/>
    <s v="P7850"/>
    <x v="1"/>
    <x v="1"/>
    <s v="Smart TV"/>
    <n v="4"/>
    <n v="818.82"/>
    <n v="0.39"/>
    <n v="14.46"/>
    <x v="572"/>
    <x v="565"/>
    <s v="COD"/>
    <x v="2"/>
    <n v="4"/>
    <s v="No"/>
    <s v="Bangalore"/>
    <x v="1770"/>
  </r>
  <r>
    <s v="POST01795"/>
    <s v="SHIP556428"/>
    <x v="1771"/>
    <x v="0"/>
    <x v="20"/>
    <s v="ljenkins@logan.info"/>
    <s v="+1-333-074-5934x4347"/>
    <x v="108"/>
    <s v="New Lauren"/>
    <s v="P5067"/>
    <x v="0"/>
    <x v="1"/>
    <s v="Running Shoes"/>
    <n v="4"/>
    <n v="863.76"/>
    <n v="0.49"/>
    <n v="40.75"/>
    <x v="254"/>
    <x v="569"/>
    <s v="PayPal"/>
    <x v="0"/>
    <n v="2"/>
    <s v="Yes"/>
    <s v="Delhi"/>
    <x v="1771"/>
  </r>
  <r>
    <s v="POST01796"/>
    <s v="SHIP913470"/>
    <x v="1772"/>
    <x v="0"/>
    <x v="28"/>
    <s v="jacksonsue@costa.com"/>
    <s v="(751)820-3932"/>
    <x v="158"/>
    <s v="Lake Josephtown"/>
    <s v="P3616"/>
    <x v="3"/>
    <x v="3"/>
    <s v="Backpack"/>
    <n v="4"/>
    <n v="535.11"/>
    <n v="0.38"/>
    <n v="18.989999999999998"/>
    <x v="619"/>
    <x v="490"/>
    <s v="Credit Card"/>
    <x v="0"/>
    <n v="5"/>
    <s v="No"/>
    <s v="Kolkata"/>
    <x v="1772"/>
  </r>
  <r>
    <s v="POST01797"/>
    <s v="SHIP252862"/>
    <x v="1773"/>
    <x v="1"/>
    <x v="24"/>
    <s v="timothy90@griffin.com"/>
    <s v="+1-369-730-2611x5716"/>
    <x v="108"/>
    <s v="West Joyborough"/>
    <s v="P6364"/>
    <x v="3"/>
    <x v="5"/>
    <s v="Smart TV"/>
    <n v="2"/>
    <n v="481.11"/>
    <n v="0.11"/>
    <n v="26.51"/>
    <x v="278"/>
    <x v="681"/>
    <s v="Net Banking"/>
    <x v="2"/>
    <n v="5"/>
    <s v="No"/>
    <s v="Kolkata"/>
    <x v="1773"/>
  </r>
  <r>
    <s v="POST01798"/>
    <s v="SHIP667113"/>
    <x v="1774"/>
    <x v="1"/>
    <x v="14"/>
    <s v="fernandezamy@greer-nelson.com"/>
    <s v="(285)332-6615"/>
    <x v="78"/>
    <s v="West Jacquelineshire"/>
    <s v="P6123"/>
    <x v="0"/>
    <x v="4"/>
    <s v="Running Shoes"/>
    <n v="4"/>
    <n v="849.83"/>
    <n v="0.4"/>
    <n v="45.13"/>
    <x v="382"/>
    <x v="193"/>
    <s v="PayPal"/>
    <x v="1"/>
    <n v="1"/>
    <s v="No"/>
    <s v="Kolkata"/>
    <x v="1774"/>
  </r>
  <r>
    <s v="POST01799"/>
    <s v="SHIP357448"/>
    <x v="1775"/>
    <x v="0"/>
    <x v="0"/>
    <s v="rollinsdana@barr.com"/>
    <s v="001-094-071-5778"/>
    <x v="72"/>
    <s v="Tinaton"/>
    <s v="P4110"/>
    <x v="2"/>
    <x v="3"/>
    <s v="Earbuds"/>
    <n v="1"/>
    <n v="567.45000000000005"/>
    <n v="0.16"/>
    <n v="41.28"/>
    <x v="119"/>
    <x v="326"/>
    <s v="Credit Card"/>
    <x v="3"/>
    <n v="4"/>
    <s v="No"/>
    <s v="Kolkata"/>
    <x v="1775"/>
  </r>
  <r>
    <s v="POST01800"/>
    <s v="SHIP854135"/>
    <x v="1776"/>
    <x v="0"/>
    <x v="37"/>
    <s v="torressharon@jackson-richards.net"/>
    <s v="(897)856-6704x1165"/>
    <x v="68"/>
    <s v="South Shane"/>
    <s v="P3610"/>
    <x v="0"/>
    <x v="1"/>
    <s v="Backpack"/>
    <n v="1"/>
    <n v="582.86"/>
    <n v="0.5"/>
    <n v="40.18"/>
    <x v="128"/>
    <x v="62"/>
    <s v="PayPal"/>
    <x v="2"/>
    <n v="5"/>
    <s v="Yes"/>
    <s v="Mumbai"/>
    <x v="1776"/>
  </r>
  <r>
    <s v="POST01801"/>
    <s v="SHIP878004"/>
    <x v="1635"/>
    <x v="1"/>
    <x v="48"/>
    <s v="burnsmorgan@strong.biz"/>
    <n v="8811995924"/>
    <x v="151"/>
    <s v="East Danielbury"/>
    <s v="P9163"/>
    <x v="2"/>
    <x v="1"/>
    <s v="Backpack"/>
    <n v="2"/>
    <n v="439.63"/>
    <n v="0.19"/>
    <n v="12.22"/>
    <x v="270"/>
    <x v="465"/>
    <s v="Debit Card"/>
    <x v="2"/>
    <n v="3"/>
    <s v="No"/>
    <s v="Chennai"/>
    <x v="1777"/>
  </r>
  <r>
    <s v="POST01802"/>
    <s v="SHIP608270"/>
    <x v="1777"/>
    <x v="0"/>
    <x v="21"/>
    <s v="alvarezpaige@james-cook.com"/>
    <s v="993-250-8998x6840"/>
    <x v="237"/>
    <s v="Molinatown"/>
    <s v="P9433"/>
    <x v="3"/>
    <x v="0"/>
    <s v="Smartphone"/>
    <n v="4"/>
    <n v="379.09"/>
    <n v="0.15"/>
    <n v="7.17"/>
    <x v="92"/>
    <x v="11"/>
    <s v="COD"/>
    <x v="1"/>
    <n v="3"/>
    <s v="Yes"/>
    <s v="Mumbai"/>
    <x v="1778"/>
  </r>
  <r>
    <s v="POST01803"/>
    <s v="SHIP653184"/>
    <x v="1778"/>
    <x v="1"/>
    <x v="5"/>
    <s v="virginia63@washington-anderson.com"/>
    <s v="656-911-6188"/>
    <x v="64"/>
    <s v="West Raymond"/>
    <s v="P8648"/>
    <x v="4"/>
    <x v="2"/>
    <s v="Running Shoes"/>
    <n v="3"/>
    <n v="485.74"/>
    <n v="0.12"/>
    <n v="32.26"/>
    <x v="239"/>
    <x v="632"/>
    <s v="PayPal"/>
    <x v="3"/>
    <n v="3"/>
    <s v="No"/>
    <s v="Kolkata"/>
    <x v="420"/>
  </r>
  <r>
    <s v="POST01804"/>
    <s v="SHIP953455"/>
    <x v="1779"/>
    <x v="1"/>
    <x v="3"/>
    <s v="adam59@barker-acosta.org"/>
    <s v="786.759.3922"/>
    <x v="177"/>
    <s v="West Anthony"/>
    <s v="P9171"/>
    <x v="0"/>
    <x v="0"/>
    <s v="Smartphone"/>
    <n v="3"/>
    <n v="371.2"/>
    <n v="0.33"/>
    <n v="23.48"/>
    <x v="169"/>
    <x v="521"/>
    <s v="Credit Card"/>
    <x v="0"/>
    <n v="1"/>
    <s v="No"/>
    <s v="Delhi"/>
    <x v="1779"/>
  </r>
  <r>
    <s v="POST01805"/>
    <s v="SHIP783344"/>
    <x v="1780"/>
    <x v="1"/>
    <x v="21"/>
    <s v="sharonmiller@hotmail.com"/>
    <n v="-7464"/>
    <x v="70"/>
    <s v="North Donald"/>
    <s v="P6055"/>
    <x v="2"/>
    <x v="5"/>
    <s v="Earbuds"/>
    <n v="1"/>
    <n v="350.11"/>
    <n v="0.05"/>
    <n v="45.91"/>
    <x v="665"/>
    <x v="594"/>
    <s v="COD"/>
    <x v="1"/>
    <n v="5"/>
    <s v="No"/>
    <s v="Mumbai"/>
    <x v="1780"/>
  </r>
  <r>
    <s v="POST01806"/>
    <s v="SHIP502245"/>
    <x v="1781"/>
    <x v="1"/>
    <x v="21"/>
    <s v="john66@olsen-hamilton.com"/>
    <s v="001-745-753-9617"/>
    <x v="218"/>
    <s v="Lake Aaronview"/>
    <s v="P9148"/>
    <x v="6"/>
    <x v="2"/>
    <s v="Smartphone"/>
    <n v="1"/>
    <n v="993.73"/>
    <n v="0.48"/>
    <n v="20.73"/>
    <x v="501"/>
    <x v="231"/>
    <s v="Debit Card"/>
    <x v="3"/>
    <n v="5"/>
    <s v="No"/>
    <s v="Bangalore"/>
    <x v="1781"/>
  </r>
  <r>
    <s v="POST01807"/>
    <s v="SHIP677957"/>
    <x v="1782"/>
    <x v="0"/>
    <x v="30"/>
    <s v="woodsjacqueline@gmail.com"/>
    <s v="(055)200-7008x6204"/>
    <x v="68"/>
    <s v="Jessicachester"/>
    <s v="P1379"/>
    <x v="6"/>
    <x v="3"/>
    <s v="DSLR"/>
    <n v="3"/>
    <n v="342.85"/>
    <n v="0.15"/>
    <n v="23.47"/>
    <x v="14"/>
    <x v="575"/>
    <s v="Debit Card"/>
    <x v="2"/>
    <n v="5"/>
    <s v="No"/>
    <s v="Chennai"/>
    <x v="1782"/>
  </r>
  <r>
    <s v="POST01808"/>
    <s v="SHIP194295"/>
    <x v="1783"/>
    <x v="1"/>
    <x v="16"/>
    <s v="williamstammy@diaz-johnson.com"/>
    <s v="(639)908-3268x245"/>
    <x v="71"/>
    <s v="South Jeffreyview"/>
    <s v="P2475"/>
    <x v="0"/>
    <x v="3"/>
    <s v="Smartphone"/>
    <n v="2"/>
    <n v="263.82"/>
    <n v="0.15"/>
    <n v="28.67"/>
    <x v="197"/>
    <x v="269"/>
    <s v="Net Banking"/>
    <x v="3"/>
    <n v="3"/>
    <s v="No"/>
    <s v="Delhi"/>
    <x v="1783"/>
  </r>
  <r>
    <s v="POST01809"/>
    <s v="SHIP221574"/>
    <x v="1453"/>
    <x v="1"/>
    <x v="38"/>
    <s v="perkinsjason@hotmail.com"/>
    <s v="384.547.0450x985"/>
    <x v="2"/>
    <s v="New Angela"/>
    <s v="P7442"/>
    <x v="5"/>
    <x v="5"/>
    <s v="Smartphone"/>
    <n v="4"/>
    <n v="360.38"/>
    <n v="0.02"/>
    <n v="40.840000000000003"/>
    <x v="666"/>
    <x v="576"/>
    <s v="COD"/>
    <x v="1"/>
    <n v="3"/>
    <s v="No"/>
    <s v="Mumbai"/>
    <x v="1784"/>
  </r>
  <r>
    <s v="POST01810"/>
    <s v="SHIP723341"/>
    <x v="1784"/>
    <x v="0"/>
    <x v="48"/>
    <s v="awest@johnson.com"/>
    <n v="-9413"/>
    <x v="83"/>
    <s v="Conradhaven"/>
    <s v="P9281"/>
    <x v="0"/>
    <x v="4"/>
    <s v="DSLR"/>
    <n v="3"/>
    <n v="594.87"/>
    <n v="0.12"/>
    <n v="17.07"/>
    <x v="304"/>
    <x v="170"/>
    <s v="Debit Card"/>
    <x v="0"/>
    <n v="1"/>
    <s v="No"/>
    <s v="Chennai"/>
    <x v="1785"/>
  </r>
  <r>
    <s v="POST01811"/>
    <s v="SHIP242552"/>
    <x v="398"/>
    <x v="1"/>
    <x v="3"/>
    <s v="jackhawkins@douglas.biz"/>
    <s v="(446)961-6611x02065"/>
    <x v="72"/>
    <s v="South Ashleymouth"/>
    <s v="P8491"/>
    <x v="3"/>
    <x v="1"/>
    <s v="DSLR"/>
    <n v="4"/>
    <n v="911.88"/>
    <n v="0.21"/>
    <n v="47.38"/>
    <x v="307"/>
    <x v="478"/>
    <s v="PayPal"/>
    <x v="3"/>
    <n v="2"/>
    <s v="No"/>
    <s v="Mumbai"/>
    <x v="1786"/>
  </r>
  <r>
    <s v="POST01812"/>
    <s v="SHIP514916"/>
    <x v="1785"/>
    <x v="1"/>
    <x v="10"/>
    <s v="stacy37@yahoo.com"/>
    <s v="(048)509-4083x00003"/>
    <x v="1"/>
    <s v="Derekberg"/>
    <s v="P4944"/>
    <x v="3"/>
    <x v="4"/>
    <s v="Smart TV"/>
    <n v="3"/>
    <n v="789.99"/>
    <n v="0.18"/>
    <n v="29.3"/>
    <x v="328"/>
    <x v="43"/>
    <s v="Debit Card"/>
    <x v="3"/>
    <n v="5"/>
    <s v="No"/>
    <s v="Bangalore"/>
    <x v="1787"/>
  </r>
  <r>
    <s v="POST01813"/>
    <s v="SHIP194482"/>
    <x v="1786"/>
    <x v="1"/>
    <x v="37"/>
    <s v="hebertwilliam@williams-young.com"/>
    <n v="-931"/>
    <x v="92"/>
    <s v="Ryanbury"/>
    <s v="P4524"/>
    <x v="7"/>
    <x v="3"/>
    <s v="Smartphone"/>
    <n v="1"/>
    <n v="843.82"/>
    <n v="0.14000000000000001"/>
    <n v="42.84"/>
    <x v="485"/>
    <x v="319"/>
    <s v="Debit Card"/>
    <x v="2"/>
    <n v="1"/>
    <s v="No"/>
    <s v="Kolkata"/>
    <x v="1788"/>
  </r>
  <r>
    <s v="POST01814"/>
    <s v="SHIP507962"/>
    <x v="1787"/>
    <x v="1"/>
    <x v="5"/>
    <s v="hunterrebekah@gmail.com"/>
    <n v="8093211737"/>
    <x v="109"/>
    <s v="Sarahtown"/>
    <s v="P6781"/>
    <x v="6"/>
    <x v="0"/>
    <s v="Backpack"/>
    <n v="4"/>
    <n v="860.42"/>
    <n v="0.02"/>
    <n v="28.65"/>
    <x v="657"/>
    <x v="261"/>
    <s v="Debit Card"/>
    <x v="3"/>
    <n v="3"/>
    <s v="Yes"/>
    <s v="Bangalore"/>
    <x v="1789"/>
  </r>
  <r>
    <s v="POST01815"/>
    <s v="SHIP879374"/>
    <x v="1788"/>
    <x v="0"/>
    <x v="45"/>
    <s v="kellystark@allen-montoya.org"/>
    <s v="866-282-7647"/>
    <x v="76"/>
    <s v="Michaelside"/>
    <s v="P1797"/>
    <x v="2"/>
    <x v="1"/>
    <s v="DSLR"/>
    <n v="2"/>
    <n v="921.32"/>
    <n v="0.15"/>
    <n v="39.74"/>
    <x v="667"/>
    <x v="157"/>
    <s v="Net Banking"/>
    <x v="2"/>
    <n v="2"/>
    <s v="No"/>
    <s v="Kolkata"/>
    <x v="1790"/>
  </r>
  <r>
    <s v="POST01816"/>
    <s v="SHIP269032"/>
    <x v="1789"/>
    <x v="0"/>
    <x v="25"/>
    <s v="chase19@yahoo.com"/>
    <s v="(098)324-6446x37491"/>
    <x v="143"/>
    <s v="East Alejandrafort"/>
    <s v="P1828"/>
    <x v="6"/>
    <x v="3"/>
    <s v="Running Shoes"/>
    <n v="4"/>
    <n v="242.72"/>
    <n v="0.39"/>
    <n v="7.31"/>
    <x v="668"/>
    <x v="487"/>
    <s v="Credit Card"/>
    <x v="1"/>
    <n v="4"/>
    <s v="No"/>
    <s v="Chennai"/>
    <x v="1791"/>
  </r>
  <r>
    <s v="POST01817"/>
    <s v="SHIP319292"/>
    <x v="1790"/>
    <x v="0"/>
    <x v="49"/>
    <s v="olivia67@hotmail.com"/>
    <s v="403.077.3625x124"/>
    <x v="118"/>
    <s v="Kathleenshire"/>
    <s v="P5609"/>
    <x v="2"/>
    <x v="1"/>
    <s v="Smart TV"/>
    <n v="4"/>
    <n v="463.78"/>
    <n v="0.22"/>
    <n v="40.96"/>
    <x v="167"/>
    <x v="682"/>
    <s v="Debit Card"/>
    <x v="0"/>
    <n v="2"/>
    <s v="No"/>
    <s v="Mumbai"/>
    <x v="1792"/>
  </r>
  <r>
    <s v="POST01818"/>
    <s v="SHIP802316"/>
    <x v="1791"/>
    <x v="0"/>
    <x v="18"/>
    <s v="amandahendricks@gmail.com"/>
    <s v="503-468-0392x4365"/>
    <x v="196"/>
    <s v="North Ashleyport"/>
    <s v="P9108"/>
    <x v="4"/>
    <x v="4"/>
    <s v="Smart TV"/>
    <n v="3"/>
    <n v="391.35"/>
    <n v="0.15"/>
    <n v="28.58"/>
    <x v="669"/>
    <x v="486"/>
    <s v="Credit Card"/>
    <x v="1"/>
    <n v="1"/>
    <s v="No"/>
    <s v="Mumbai"/>
    <x v="1793"/>
  </r>
  <r>
    <s v="POST01819"/>
    <s v="SHIP161088"/>
    <x v="1792"/>
    <x v="1"/>
    <x v="46"/>
    <s v="lyoung@barnes.com"/>
    <s v="(954)892-8005"/>
    <x v="67"/>
    <s v="Richardtown"/>
    <s v="P8710"/>
    <x v="0"/>
    <x v="2"/>
    <s v="Smartphone"/>
    <n v="2"/>
    <n v="388.06"/>
    <n v="0.15"/>
    <n v="25.22"/>
    <x v="608"/>
    <x v="497"/>
    <s v="COD"/>
    <x v="3"/>
    <n v="2"/>
    <s v="Yes"/>
    <s v="Bangalore"/>
    <x v="1794"/>
  </r>
  <r>
    <s v="POST01820"/>
    <s v="SHIP902286"/>
    <x v="1793"/>
    <x v="1"/>
    <x v="13"/>
    <s v="arogers@hotmail.com"/>
    <s v="001-075-940-3125x032"/>
    <x v="178"/>
    <s v="Kevinport"/>
    <s v="P5681"/>
    <x v="5"/>
    <x v="3"/>
    <s v="Earbuds"/>
    <n v="1"/>
    <n v="655.76"/>
    <n v="0.28000000000000003"/>
    <n v="10.02"/>
    <x v="50"/>
    <x v="116"/>
    <s v="Credit Card"/>
    <x v="3"/>
    <n v="3"/>
    <s v="No"/>
    <s v="Delhi"/>
    <x v="1795"/>
  </r>
  <r>
    <s v="POST01821"/>
    <s v="SHIP233221"/>
    <x v="1794"/>
    <x v="0"/>
    <x v="38"/>
    <s v="bentonkenneth@jones.com"/>
    <s v="(378)697-1397x03576"/>
    <x v="58"/>
    <s v="North Sheena"/>
    <s v="P9793"/>
    <x v="3"/>
    <x v="3"/>
    <s v="Backpack"/>
    <n v="4"/>
    <n v="407.79"/>
    <n v="0.15"/>
    <n v="38.369999999999997"/>
    <x v="165"/>
    <x v="190"/>
    <s v="COD"/>
    <x v="2"/>
    <n v="2"/>
    <s v="No"/>
    <s v="Chennai"/>
    <x v="1796"/>
  </r>
  <r>
    <s v="POST01822"/>
    <s v="SHIP751504"/>
    <x v="1795"/>
    <x v="1"/>
    <x v="37"/>
    <s v="wzamora@hotmail.com"/>
    <s v="+1-940-901-0817x4390"/>
    <x v="21"/>
    <s v="West Melissa"/>
    <s v="P1133"/>
    <x v="0"/>
    <x v="1"/>
    <s v="Earbuds"/>
    <n v="4"/>
    <n v="620.16999999999996"/>
    <n v="0.32"/>
    <n v="10.9"/>
    <x v="206"/>
    <x v="621"/>
    <s v="Net Banking"/>
    <x v="2"/>
    <n v="3"/>
    <s v="No"/>
    <s v="Kolkata"/>
    <x v="1797"/>
  </r>
  <r>
    <s v="POST01823"/>
    <s v="SHIP818997"/>
    <x v="1796"/>
    <x v="0"/>
    <x v="49"/>
    <s v="kmorales@hunter-king.com"/>
    <n v="-9327"/>
    <x v="28"/>
    <s v="East Dennisfurt"/>
    <s v="P2761"/>
    <x v="6"/>
    <x v="2"/>
    <s v="Earbuds"/>
    <n v="3"/>
    <n v="388.46"/>
    <n v="0.49"/>
    <n v="13.65"/>
    <x v="395"/>
    <x v="58"/>
    <s v="COD"/>
    <x v="1"/>
    <n v="2"/>
    <s v="No"/>
    <s v="Chennai"/>
    <x v="1798"/>
  </r>
  <r>
    <s v="POST01824"/>
    <s v="SHIP398397"/>
    <x v="1797"/>
    <x v="1"/>
    <x v="39"/>
    <s v="ycabrera@petty.com"/>
    <s v="788-640-7003"/>
    <x v="145"/>
    <s v="Gilbertmouth"/>
    <s v="P8060"/>
    <x v="1"/>
    <x v="0"/>
    <s v="DSLR"/>
    <n v="1"/>
    <n v="318.02"/>
    <n v="0.02"/>
    <n v="10.69"/>
    <x v="131"/>
    <x v="395"/>
    <s v="COD"/>
    <x v="1"/>
    <n v="1"/>
    <s v="No"/>
    <s v="Bangalore"/>
    <x v="1799"/>
  </r>
  <r>
    <s v="POST01825"/>
    <s v="SHIP219152"/>
    <x v="1798"/>
    <x v="0"/>
    <x v="15"/>
    <s v="leachjohnny@dunn.net"/>
    <n v="-10985"/>
    <x v="180"/>
    <s v="Sullivanfurt"/>
    <s v="P3194"/>
    <x v="1"/>
    <x v="2"/>
    <s v="Running Shoes"/>
    <n v="3"/>
    <n v="359.55"/>
    <n v="0.08"/>
    <n v="5.3"/>
    <x v="670"/>
    <x v="417"/>
    <s v="PayPal"/>
    <x v="1"/>
    <n v="4"/>
    <s v="No"/>
    <s v="Mumbai"/>
    <x v="1420"/>
  </r>
  <r>
    <s v="POST01826"/>
    <s v="SHIP410470"/>
    <x v="1799"/>
    <x v="0"/>
    <x v="49"/>
    <s v="ashley97@hotmail.com"/>
    <s v="001-874-042-8882x5508"/>
    <x v="94"/>
    <s v="New Melinda"/>
    <s v="P5333"/>
    <x v="0"/>
    <x v="0"/>
    <s v="Smartphone"/>
    <n v="2"/>
    <n v="805.72"/>
    <n v="0.09"/>
    <n v="34.79"/>
    <x v="304"/>
    <x v="545"/>
    <s v="Net Banking"/>
    <x v="0"/>
    <n v="5"/>
    <s v="Yes"/>
    <s v="Kolkata"/>
    <x v="1800"/>
  </r>
  <r>
    <s v="POST01827"/>
    <s v="SHIP723654"/>
    <x v="1800"/>
    <x v="0"/>
    <x v="41"/>
    <s v="zwatts@hotmail.com"/>
    <s v="560-805-0565"/>
    <x v="110"/>
    <s v="Sandersmouth"/>
    <s v="P6992"/>
    <x v="5"/>
    <x v="5"/>
    <s v="Backpack"/>
    <n v="1"/>
    <n v="605.04"/>
    <n v="0.22"/>
    <n v="17.190000000000001"/>
    <x v="311"/>
    <x v="231"/>
    <s v="Debit Card"/>
    <x v="2"/>
    <n v="2"/>
    <s v="No"/>
    <s v="Kolkata"/>
    <x v="1801"/>
  </r>
  <r>
    <s v="POST01828"/>
    <s v="SHIP441457"/>
    <x v="1801"/>
    <x v="0"/>
    <x v="21"/>
    <s v="gdavis@lopez.com"/>
    <s v="460-272-8366"/>
    <x v="87"/>
    <s v="Reneehaven"/>
    <s v="P7606"/>
    <x v="2"/>
    <x v="4"/>
    <s v="Smartphone"/>
    <n v="2"/>
    <n v="974.26"/>
    <n v="0.02"/>
    <n v="11.73"/>
    <x v="671"/>
    <x v="130"/>
    <s v="Net Banking"/>
    <x v="1"/>
    <n v="4"/>
    <s v="No"/>
    <s v="Kolkata"/>
    <x v="1802"/>
  </r>
  <r>
    <s v="POST01829"/>
    <s v="SHIP163656"/>
    <x v="1802"/>
    <x v="1"/>
    <x v="50"/>
    <s v="opotter@roberts-gonzalez.info"/>
    <s v="(886)340-8895"/>
    <x v="188"/>
    <s v="North Christinaborough"/>
    <s v="P6995"/>
    <x v="4"/>
    <x v="2"/>
    <s v="Smartphone"/>
    <n v="3"/>
    <n v="834.33"/>
    <n v="0.24"/>
    <n v="19.399999999999999"/>
    <x v="239"/>
    <x v="139"/>
    <s v="PayPal"/>
    <x v="2"/>
    <n v="2"/>
    <s v="No"/>
    <s v="Kolkata"/>
    <x v="1803"/>
  </r>
  <r>
    <s v="POST01830"/>
    <s v="SHIP586642"/>
    <x v="1803"/>
    <x v="1"/>
    <x v="21"/>
    <s v="mhodges@gmail.com"/>
    <s v="+1-464-076-1697x7842"/>
    <x v="7"/>
    <s v="Lake Johnathanmouth"/>
    <s v="P1741"/>
    <x v="5"/>
    <x v="0"/>
    <s v="Smart TV"/>
    <n v="1"/>
    <n v="490.92"/>
    <n v="0.46"/>
    <n v="27.46"/>
    <x v="672"/>
    <x v="431"/>
    <s v="COD"/>
    <x v="1"/>
    <n v="4"/>
    <s v="No"/>
    <s v="Chennai"/>
    <x v="1804"/>
  </r>
  <r>
    <s v="POST01831"/>
    <s v="SHIP890912"/>
    <x v="1804"/>
    <x v="1"/>
    <x v="49"/>
    <s v="garnerdaniel@gmail.com"/>
    <s v="001-673-471-3356x07109"/>
    <x v="170"/>
    <s v="New Sherryland"/>
    <s v="P7563"/>
    <x v="6"/>
    <x v="1"/>
    <s v="Earbuds"/>
    <n v="2"/>
    <n v="249.95"/>
    <n v="0.01"/>
    <n v="27.65"/>
    <x v="351"/>
    <x v="580"/>
    <s v="Net Banking"/>
    <x v="0"/>
    <n v="3"/>
    <s v="No"/>
    <s v="Chennai"/>
    <x v="1805"/>
  </r>
  <r>
    <s v="POST01832"/>
    <s v="SHIP150731"/>
    <x v="1805"/>
    <x v="0"/>
    <x v="38"/>
    <s v="jmcdaniel@miller-hughes.com"/>
    <s v="(452)402-7145x0924"/>
    <x v="101"/>
    <s v="West Joy"/>
    <s v="P1838"/>
    <x v="5"/>
    <x v="0"/>
    <s v="Running Shoes"/>
    <n v="2"/>
    <n v="677.17"/>
    <n v="0.18"/>
    <n v="21.52"/>
    <x v="559"/>
    <x v="53"/>
    <s v="PayPal"/>
    <x v="2"/>
    <n v="4"/>
    <s v="No"/>
    <s v="Bangalore"/>
    <x v="1806"/>
  </r>
  <r>
    <s v="POST01833"/>
    <s v="SHIP583268"/>
    <x v="1806"/>
    <x v="0"/>
    <x v="49"/>
    <s v="kochvictoria@gmail.com"/>
    <s v="742-561-1056"/>
    <x v="53"/>
    <s v="Port Tonyfort"/>
    <s v="P4189"/>
    <x v="7"/>
    <x v="5"/>
    <s v="Running Shoes"/>
    <n v="3"/>
    <n v="729.38"/>
    <n v="0.38"/>
    <n v="27.27"/>
    <x v="468"/>
    <x v="145"/>
    <s v="Debit Card"/>
    <x v="2"/>
    <n v="5"/>
    <s v="No"/>
    <s v="Mumbai"/>
    <x v="1807"/>
  </r>
  <r>
    <s v="POST01834"/>
    <s v="SHIP705759"/>
    <x v="1807"/>
    <x v="1"/>
    <x v="30"/>
    <s v="ftran@yahoo.com"/>
    <s v="973-587-6015x097"/>
    <x v="99"/>
    <s v="East Philliptown"/>
    <s v="P6939"/>
    <x v="3"/>
    <x v="0"/>
    <s v="Running Shoes"/>
    <n v="1"/>
    <n v="469.53"/>
    <n v="0.08"/>
    <n v="24.23"/>
    <x v="408"/>
    <x v="212"/>
    <s v="COD"/>
    <x v="2"/>
    <n v="4"/>
    <s v="No"/>
    <s v="Mumbai"/>
    <x v="1808"/>
  </r>
  <r>
    <s v="POST01835"/>
    <s v="SHIP445753"/>
    <x v="1808"/>
    <x v="1"/>
    <x v="28"/>
    <s v="hhamilton@thomas.net"/>
    <n v="-9350"/>
    <x v="108"/>
    <s v="Sylviaborough"/>
    <s v="P5728"/>
    <x v="1"/>
    <x v="4"/>
    <s v="Running Shoes"/>
    <n v="2"/>
    <n v="237.62"/>
    <n v="0.04"/>
    <n v="42.02"/>
    <x v="50"/>
    <x v="486"/>
    <s v="Net Banking"/>
    <x v="2"/>
    <n v="5"/>
    <s v="No"/>
    <s v="Chennai"/>
    <x v="1809"/>
  </r>
  <r>
    <s v="POST01836"/>
    <s v="SHIP949371"/>
    <x v="1809"/>
    <x v="1"/>
    <x v="22"/>
    <s v="justincox@gmail.com"/>
    <s v="(664)854-4745"/>
    <x v="183"/>
    <s v="North Daniel"/>
    <s v="P2204"/>
    <x v="7"/>
    <x v="2"/>
    <s v="DSLR"/>
    <n v="4"/>
    <n v="561.66999999999996"/>
    <n v="0.32"/>
    <n v="6.33"/>
    <x v="408"/>
    <x v="216"/>
    <s v="Net Banking"/>
    <x v="0"/>
    <n v="5"/>
    <s v="No"/>
    <s v="Bangalore"/>
    <x v="1810"/>
  </r>
  <r>
    <s v="POST01837"/>
    <s v="SHIP960099"/>
    <x v="1810"/>
    <x v="1"/>
    <x v="38"/>
    <s v="ywilliams@smith.com"/>
    <n v="-7474"/>
    <x v="173"/>
    <s v="Watsonstad"/>
    <s v="P7329"/>
    <x v="5"/>
    <x v="0"/>
    <s v="DSLR"/>
    <n v="1"/>
    <n v="261.29000000000002"/>
    <n v="0"/>
    <n v="44.06"/>
    <x v="608"/>
    <x v="63"/>
    <s v="COD"/>
    <x v="1"/>
    <n v="4"/>
    <s v="No"/>
    <s v="Delhi"/>
    <x v="1811"/>
  </r>
  <r>
    <s v="POST01838"/>
    <s v="SHIP864677"/>
    <x v="1811"/>
    <x v="0"/>
    <x v="26"/>
    <s v="barnescarlos@lawson.com"/>
    <s v="(644)611-0086"/>
    <x v="207"/>
    <s v="Carrville"/>
    <s v="P9261"/>
    <x v="0"/>
    <x v="2"/>
    <s v="Running Shoes"/>
    <n v="1"/>
    <n v="940.6"/>
    <n v="0.4"/>
    <n v="15.98"/>
    <x v="651"/>
    <x v="112"/>
    <s v="Net Banking"/>
    <x v="0"/>
    <n v="5"/>
    <s v="No"/>
    <s v="Kolkata"/>
    <x v="1812"/>
  </r>
  <r>
    <s v="POST01839"/>
    <s v="SHIP839265"/>
    <x v="692"/>
    <x v="0"/>
    <x v="51"/>
    <s v="angela54@yahoo.com"/>
    <n v="4270872546"/>
    <x v="167"/>
    <s v="East Adam"/>
    <s v="P8378"/>
    <x v="2"/>
    <x v="5"/>
    <s v="Backpack"/>
    <n v="4"/>
    <n v="632.6"/>
    <n v="0.03"/>
    <n v="37.479999999999997"/>
    <x v="355"/>
    <x v="15"/>
    <s v="COD"/>
    <x v="2"/>
    <n v="5"/>
    <s v="No"/>
    <s v="Mumbai"/>
    <x v="1813"/>
  </r>
  <r>
    <s v="POST01840"/>
    <s v="SHIP109352"/>
    <x v="1812"/>
    <x v="1"/>
    <x v="28"/>
    <s v="brookskimberly@simon-hicks.com"/>
    <s v="(862)078-4555"/>
    <x v="155"/>
    <s v="West Matthew"/>
    <s v="P5582"/>
    <x v="3"/>
    <x v="0"/>
    <s v="DSLR"/>
    <n v="1"/>
    <n v="299.01"/>
    <n v="0.26"/>
    <n v="23.23"/>
    <x v="657"/>
    <x v="318"/>
    <s v="PayPal"/>
    <x v="3"/>
    <n v="3"/>
    <s v="No"/>
    <s v="Kolkata"/>
    <x v="1814"/>
  </r>
  <r>
    <s v="POST01841"/>
    <s v="SHIP197445"/>
    <x v="1813"/>
    <x v="1"/>
    <x v="30"/>
    <s v="hharrison@hotmail.com"/>
    <n v="-4027"/>
    <x v="127"/>
    <s v="North Timothy"/>
    <s v="P2946"/>
    <x v="3"/>
    <x v="0"/>
    <s v="DSLR"/>
    <n v="1"/>
    <n v="223.57"/>
    <n v="0.37"/>
    <n v="18.239999999999998"/>
    <x v="499"/>
    <x v="304"/>
    <s v="COD"/>
    <x v="0"/>
    <n v="1"/>
    <s v="No"/>
    <s v="Mumbai"/>
    <x v="1815"/>
  </r>
  <r>
    <s v="POST01842"/>
    <s v="SHIP449383"/>
    <x v="1814"/>
    <x v="1"/>
    <x v="0"/>
    <s v="freemanalisha@hotmail.com"/>
    <n v="4483240153"/>
    <x v="50"/>
    <s v="Taylormouth"/>
    <s v="P3108"/>
    <x v="3"/>
    <x v="5"/>
    <s v="Backpack"/>
    <n v="4"/>
    <n v="719.56"/>
    <n v="0.12"/>
    <n v="32.69"/>
    <x v="416"/>
    <x v="147"/>
    <s v="Debit Card"/>
    <x v="3"/>
    <n v="3"/>
    <s v="No"/>
    <s v="Delhi"/>
    <x v="1816"/>
  </r>
  <r>
    <s v="POST01843"/>
    <s v="SHIP547144"/>
    <x v="1815"/>
    <x v="0"/>
    <x v="35"/>
    <s v="timothy66@king.net"/>
    <s v="001-664-047-1353x906"/>
    <x v="100"/>
    <s v="Sancheztown"/>
    <s v="P2584"/>
    <x v="7"/>
    <x v="4"/>
    <s v="Running Shoes"/>
    <n v="3"/>
    <n v="710.72"/>
    <n v="0.05"/>
    <n v="39.6"/>
    <x v="317"/>
    <x v="313"/>
    <s v="COD"/>
    <x v="2"/>
    <n v="1"/>
    <s v="No"/>
    <s v="Mumbai"/>
    <x v="1817"/>
  </r>
  <r>
    <s v="POST01844"/>
    <s v="SHIP736204"/>
    <x v="1418"/>
    <x v="1"/>
    <x v="36"/>
    <s v="jordanbrooke@white.com"/>
    <s v="227-777-7307x09298"/>
    <x v="205"/>
    <s v="Jodiborough"/>
    <s v="P7453"/>
    <x v="6"/>
    <x v="0"/>
    <s v="Smartphone"/>
    <n v="2"/>
    <n v="601.16"/>
    <n v="0.09"/>
    <n v="25.25"/>
    <x v="673"/>
    <x v="652"/>
    <s v="Net Banking"/>
    <x v="2"/>
    <n v="1"/>
    <s v="Yes"/>
    <s v="Delhi"/>
    <x v="1818"/>
  </r>
  <r>
    <s v="POST01845"/>
    <s v="SHIP107109"/>
    <x v="1816"/>
    <x v="0"/>
    <x v="43"/>
    <s v="alvarezdaniel@hotmail.com"/>
    <s v="(283)946-8609"/>
    <x v="34"/>
    <s v="West Traci"/>
    <s v="P7114"/>
    <x v="6"/>
    <x v="2"/>
    <s v="DSLR"/>
    <n v="4"/>
    <n v="618.16"/>
    <n v="0.43"/>
    <n v="25.99"/>
    <x v="532"/>
    <x v="649"/>
    <s v="COD"/>
    <x v="0"/>
    <n v="3"/>
    <s v="No"/>
    <s v="Mumbai"/>
    <x v="1819"/>
  </r>
  <r>
    <s v="POST01846"/>
    <s v="SHIP231101"/>
    <x v="1817"/>
    <x v="0"/>
    <x v="30"/>
    <s v="caitlin90@huerta.org"/>
    <s v="001-019-453-5299x53395"/>
    <x v="201"/>
    <s v="North Ethan"/>
    <s v="P6555"/>
    <x v="0"/>
    <x v="4"/>
    <s v="Smartphone"/>
    <n v="1"/>
    <n v="607.83000000000004"/>
    <n v="0.35"/>
    <n v="7.65"/>
    <x v="576"/>
    <x v="237"/>
    <s v="COD"/>
    <x v="3"/>
    <n v="5"/>
    <s v="No"/>
    <s v="Chennai"/>
    <x v="1820"/>
  </r>
  <r>
    <s v="POST01847"/>
    <s v="SHIP826494"/>
    <x v="1818"/>
    <x v="1"/>
    <x v="49"/>
    <s v="qmercado@hotmail.com"/>
    <s v="+1-046-886-2890x50085"/>
    <x v="12"/>
    <s v="Vasquezshire"/>
    <s v="P6990"/>
    <x v="7"/>
    <x v="3"/>
    <s v="Smartphone"/>
    <n v="2"/>
    <n v="366.5"/>
    <n v="0.1"/>
    <n v="46.58"/>
    <x v="628"/>
    <x v="402"/>
    <s v="COD"/>
    <x v="0"/>
    <n v="3"/>
    <s v="No"/>
    <s v="Kolkata"/>
    <x v="1821"/>
  </r>
  <r>
    <s v="POST01848"/>
    <s v="SHIP479347"/>
    <x v="1819"/>
    <x v="1"/>
    <x v="11"/>
    <s v="tonyamitchell@gmail.com"/>
    <s v="001-820-507-7455x91467"/>
    <x v="236"/>
    <s v="Zamorastad"/>
    <s v="P3363"/>
    <x v="2"/>
    <x v="4"/>
    <s v="Backpack"/>
    <n v="2"/>
    <n v="938.04"/>
    <n v="0.36"/>
    <n v="43.11"/>
    <x v="50"/>
    <x v="302"/>
    <s v="Debit Card"/>
    <x v="0"/>
    <n v="5"/>
    <s v="No"/>
    <s v="Bangalore"/>
    <x v="1822"/>
  </r>
  <r>
    <s v="POST01849"/>
    <s v="SHIP622848"/>
    <x v="1820"/>
    <x v="1"/>
    <x v="24"/>
    <s v="markmartinez@ellis.com"/>
    <s v="(000)687-6410x738"/>
    <x v="187"/>
    <s v="North Kylefort"/>
    <s v="P4261"/>
    <x v="5"/>
    <x v="3"/>
    <s v="Running Shoes"/>
    <n v="2"/>
    <n v="484.49"/>
    <n v="0.35"/>
    <n v="22.91"/>
    <x v="72"/>
    <x v="575"/>
    <s v="Debit Card"/>
    <x v="0"/>
    <n v="3"/>
    <s v="Yes"/>
    <s v="Bangalore"/>
    <x v="1823"/>
  </r>
  <r>
    <s v="POST01850"/>
    <s v="SHIP810660"/>
    <x v="1821"/>
    <x v="0"/>
    <x v="44"/>
    <s v="davidwilliams@gmail.com"/>
    <s v="(992)308-4464"/>
    <x v="113"/>
    <s v="Lake Jonathanville"/>
    <s v="P9341"/>
    <x v="0"/>
    <x v="2"/>
    <s v="Earbuds"/>
    <n v="3"/>
    <n v="30.12"/>
    <n v="0.5"/>
    <n v="39.42"/>
    <x v="15"/>
    <x v="430"/>
    <s v="Net Banking"/>
    <x v="2"/>
    <n v="3"/>
    <s v="Yes"/>
    <s v="Mumbai"/>
    <x v="1824"/>
  </r>
  <r>
    <s v="POST01851"/>
    <s v="SHIP577709"/>
    <x v="1822"/>
    <x v="1"/>
    <x v="44"/>
    <s v="ortegakristin@yahoo.com"/>
    <s v="001-764-952-7122x6735"/>
    <x v="127"/>
    <s v="New Heatherton"/>
    <s v="P7576"/>
    <x v="6"/>
    <x v="0"/>
    <s v="Smartphone"/>
    <n v="1"/>
    <n v="354.88"/>
    <n v="0.2"/>
    <n v="19.100000000000001"/>
    <x v="216"/>
    <x v="129"/>
    <s v="Net Banking"/>
    <x v="1"/>
    <n v="2"/>
    <s v="No"/>
    <s v="Bangalore"/>
    <x v="1825"/>
  </r>
  <r>
    <s v="POST01852"/>
    <s v="SHIP882612"/>
    <x v="1823"/>
    <x v="1"/>
    <x v="22"/>
    <s v="amber52@harrell-gay.biz"/>
    <s v="564.226.5718"/>
    <x v="20"/>
    <s v="North Robertview"/>
    <s v="P9193"/>
    <x v="0"/>
    <x v="2"/>
    <s v="Running Shoes"/>
    <n v="1"/>
    <n v="138.97999999999999"/>
    <n v="0.43"/>
    <n v="37.869999999999997"/>
    <x v="85"/>
    <x v="15"/>
    <s v="COD"/>
    <x v="3"/>
    <n v="4"/>
    <s v="No"/>
    <s v="Kolkata"/>
    <x v="1826"/>
  </r>
  <r>
    <s v="POST01853"/>
    <s v="SHIP772193"/>
    <x v="1824"/>
    <x v="0"/>
    <x v="9"/>
    <s v="benderlori@white.com"/>
    <s v="393.036.0032x344"/>
    <x v="190"/>
    <s v="North Melissa"/>
    <s v="P1659"/>
    <x v="2"/>
    <x v="5"/>
    <s v="Smart TV"/>
    <n v="2"/>
    <n v="369.75"/>
    <n v="0.22"/>
    <n v="28.25"/>
    <x v="81"/>
    <x v="234"/>
    <s v="Credit Card"/>
    <x v="1"/>
    <n v="3"/>
    <s v="No"/>
    <s v="Chennai"/>
    <x v="1827"/>
  </r>
  <r>
    <s v="POST01854"/>
    <s v="SHIP717503"/>
    <x v="1825"/>
    <x v="0"/>
    <x v="0"/>
    <s v="gabrielprice@jones-kelly.info"/>
    <s v="+1-538-168-6611x1688"/>
    <x v="39"/>
    <s v="Wushire"/>
    <s v="P1742"/>
    <x v="7"/>
    <x v="2"/>
    <s v="Earbuds"/>
    <n v="2"/>
    <n v="612.17999999999995"/>
    <n v="0.45"/>
    <n v="25.73"/>
    <x v="361"/>
    <x v="272"/>
    <s v="PayPal"/>
    <x v="1"/>
    <n v="4"/>
    <s v="No"/>
    <s v="Chennai"/>
    <x v="1828"/>
  </r>
  <r>
    <s v="POST01855"/>
    <s v="SHIP680049"/>
    <x v="1826"/>
    <x v="0"/>
    <x v="7"/>
    <s v="allisontyler@gmail.com"/>
    <n v="-3447"/>
    <x v="207"/>
    <s v="Collinchester"/>
    <s v="P1637"/>
    <x v="0"/>
    <x v="3"/>
    <s v="Earbuds"/>
    <n v="3"/>
    <n v="32.44"/>
    <n v="0.05"/>
    <n v="7.54"/>
    <x v="96"/>
    <x v="185"/>
    <s v="COD"/>
    <x v="2"/>
    <n v="5"/>
    <s v="No"/>
    <s v="Delhi"/>
    <x v="1829"/>
  </r>
  <r>
    <s v="POST01856"/>
    <s v="SHIP546510"/>
    <x v="1827"/>
    <x v="1"/>
    <x v="29"/>
    <s v="mariacole@hotmail.com"/>
    <s v="(556)860-7484"/>
    <x v="69"/>
    <s v="Bradville"/>
    <s v="P3245"/>
    <x v="4"/>
    <x v="4"/>
    <s v="Earbuds"/>
    <n v="3"/>
    <n v="871.5"/>
    <n v="0.09"/>
    <n v="48.44"/>
    <x v="37"/>
    <x v="81"/>
    <s v="PayPal"/>
    <x v="2"/>
    <n v="2"/>
    <s v="No"/>
    <s v="Bangalore"/>
    <x v="1830"/>
  </r>
  <r>
    <s v="POST01857"/>
    <s v="SHIP183884"/>
    <x v="1828"/>
    <x v="0"/>
    <x v="37"/>
    <s v="timothymayer@bennett-booth.org"/>
    <s v="703.934.1968x0275"/>
    <x v="224"/>
    <s v="West Antonio"/>
    <s v="P6456"/>
    <x v="1"/>
    <x v="1"/>
    <s v="Running Shoes"/>
    <n v="2"/>
    <n v="614.21"/>
    <n v="0.42"/>
    <n v="42.68"/>
    <x v="59"/>
    <x v="398"/>
    <s v="Debit Card"/>
    <x v="2"/>
    <n v="2"/>
    <s v="No"/>
    <s v="Kolkata"/>
    <x v="1831"/>
  </r>
  <r>
    <s v="POST01858"/>
    <s v="SHIP913476"/>
    <x v="1829"/>
    <x v="0"/>
    <x v="46"/>
    <s v="jeremy85@young.com"/>
    <n v="6121531376"/>
    <x v="42"/>
    <s v="South Katelynside"/>
    <s v="P8761"/>
    <x v="1"/>
    <x v="5"/>
    <s v="Backpack"/>
    <n v="1"/>
    <n v="302.42"/>
    <n v="0.41"/>
    <n v="40.700000000000003"/>
    <x v="362"/>
    <x v="355"/>
    <s v="Net Banking"/>
    <x v="0"/>
    <n v="1"/>
    <s v="No"/>
    <s v="Bangalore"/>
    <x v="1832"/>
  </r>
  <r>
    <s v="POST01859"/>
    <s v="SHIP342083"/>
    <x v="1830"/>
    <x v="0"/>
    <x v="45"/>
    <s v="stevenwall@yahoo.com"/>
    <s v="+1-062-439-2915x8167"/>
    <x v="232"/>
    <s v="New Edwin"/>
    <s v="P9508"/>
    <x v="3"/>
    <x v="0"/>
    <s v="Backpack"/>
    <n v="4"/>
    <n v="318.08999999999997"/>
    <n v="0.15"/>
    <n v="18.72"/>
    <x v="424"/>
    <x v="683"/>
    <s v="Credit Card"/>
    <x v="2"/>
    <n v="4"/>
    <s v="Yes"/>
    <s v="Kolkata"/>
    <x v="1833"/>
  </r>
  <r>
    <s v="POST01860"/>
    <s v="SHIP903368"/>
    <x v="1831"/>
    <x v="0"/>
    <x v="14"/>
    <s v="bpayne@gmail.com"/>
    <s v="+1-460-268-4765x77820"/>
    <x v="33"/>
    <s v="Pricestad"/>
    <s v="P8487"/>
    <x v="5"/>
    <x v="4"/>
    <s v="Smart TV"/>
    <n v="3"/>
    <n v="471.01"/>
    <n v="0.3"/>
    <n v="18.03"/>
    <x v="102"/>
    <x v="172"/>
    <s v="Net Banking"/>
    <x v="2"/>
    <n v="2"/>
    <s v="No"/>
    <s v="Delhi"/>
    <x v="1834"/>
  </r>
  <r>
    <s v="POST01861"/>
    <s v="SHIP881482"/>
    <x v="1832"/>
    <x v="0"/>
    <x v="4"/>
    <s v="michaelmendoza@thompson.info"/>
    <s v="(535)240-6804"/>
    <x v="153"/>
    <s v="Michaelberg"/>
    <s v="P3440"/>
    <x v="4"/>
    <x v="2"/>
    <s v="Backpack"/>
    <n v="1"/>
    <n v="255.61"/>
    <n v="0.19"/>
    <n v="30.79"/>
    <x v="69"/>
    <x v="483"/>
    <s v="Debit Card"/>
    <x v="2"/>
    <n v="5"/>
    <s v="No"/>
    <s v="Bangalore"/>
    <x v="1835"/>
  </r>
  <r>
    <s v="POST01862"/>
    <s v="SHIP431121"/>
    <x v="1134"/>
    <x v="1"/>
    <x v="18"/>
    <s v="laurafrank@boyd-gallagher.com"/>
    <n v="2776916572"/>
    <x v="25"/>
    <s v="Gregoryport"/>
    <s v="P9446"/>
    <x v="6"/>
    <x v="5"/>
    <s v="Running Shoes"/>
    <n v="3"/>
    <n v="14.3"/>
    <n v="0.01"/>
    <n v="43.08"/>
    <x v="23"/>
    <x v="397"/>
    <s v="COD"/>
    <x v="2"/>
    <n v="1"/>
    <s v="No"/>
    <s v="Chennai"/>
    <x v="1836"/>
  </r>
  <r>
    <s v="POST01863"/>
    <s v="SHIP170053"/>
    <x v="1833"/>
    <x v="0"/>
    <x v="11"/>
    <s v="lunakristie@mcgee.com"/>
    <s v="(860)945-6763x32098"/>
    <x v="83"/>
    <s v="Lake David"/>
    <s v="P3290"/>
    <x v="4"/>
    <x v="3"/>
    <s v="Earbuds"/>
    <n v="1"/>
    <n v="36.29"/>
    <n v="0.01"/>
    <n v="47.06"/>
    <x v="659"/>
    <x v="355"/>
    <s v="Debit Card"/>
    <x v="1"/>
    <n v="2"/>
    <s v="No"/>
    <s v="Delhi"/>
    <x v="1837"/>
  </r>
  <r>
    <s v="POST01864"/>
    <s v="SHIP316433"/>
    <x v="1834"/>
    <x v="0"/>
    <x v="50"/>
    <s v="william41@yahoo.com"/>
    <s v="001-458-673-0052x94804"/>
    <x v="125"/>
    <s v="Kevintown"/>
    <s v="P6373"/>
    <x v="6"/>
    <x v="0"/>
    <s v="Running Shoes"/>
    <n v="2"/>
    <n v="364.16"/>
    <n v="0.03"/>
    <n v="17.100000000000001"/>
    <x v="142"/>
    <x v="11"/>
    <s v="Credit Card"/>
    <x v="1"/>
    <n v="5"/>
    <s v="No"/>
    <s v="Bangalore"/>
    <x v="1838"/>
  </r>
  <r>
    <s v="POST01865"/>
    <s v="SHIP532927"/>
    <x v="1835"/>
    <x v="0"/>
    <x v="42"/>
    <s v="thompsonnicholas@hernandez.com"/>
    <s v="(620)573-2159x100"/>
    <x v="181"/>
    <s v="Lake Pedroton"/>
    <s v="P6218"/>
    <x v="1"/>
    <x v="2"/>
    <s v="Earbuds"/>
    <n v="3"/>
    <n v="132.97999999999999"/>
    <n v="0.3"/>
    <n v="32.33"/>
    <x v="233"/>
    <x v="600"/>
    <s v="COD"/>
    <x v="2"/>
    <n v="4"/>
    <s v="No"/>
    <s v="Chennai"/>
    <x v="1839"/>
  </r>
  <r>
    <s v="POST01866"/>
    <s v="SHIP678537"/>
    <x v="1836"/>
    <x v="1"/>
    <x v="25"/>
    <s v="nelsonshelley@yahoo.com"/>
    <s v="875-966-0786x3092"/>
    <x v="93"/>
    <s v="East Danielle"/>
    <s v="P3662"/>
    <x v="7"/>
    <x v="4"/>
    <s v="Running Shoes"/>
    <n v="4"/>
    <n v="32.14"/>
    <n v="0.14000000000000001"/>
    <n v="37.58"/>
    <x v="550"/>
    <x v="101"/>
    <s v="COD"/>
    <x v="1"/>
    <n v="5"/>
    <s v="No"/>
    <s v="Chennai"/>
    <x v="1840"/>
  </r>
  <r>
    <s v="POST01867"/>
    <s v="SHIP650444"/>
    <x v="1837"/>
    <x v="1"/>
    <x v="11"/>
    <s v="beanjonathan@sellers.info"/>
    <n v="6796099339"/>
    <x v="18"/>
    <s v="South Christineland"/>
    <s v="P7438"/>
    <x v="2"/>
    <x v="2"/>
    <s v="Backpack"/>
    <n v="2"/>
    <n v="860.68"/>
    <n v="7.0000000000000007E-2"/>
    <n v="15.19"/>
    <x v="652"/>
    <x v="283"/>
    <s v="Credit Card"/>
    <x v="2"/>
    <n v="5"/>
    <s v="No"/>
    <s v="Kolkata"/>
    <x v="1841"/>
  </r>
  <r>
    <s v="POST01868"/>
    <s v="SHIP986632"/>
    <x v="1838"/>
    <x v="0"/>
    <x v="27"/>
    <s v="gbennett@hotmail.com"/>
    <s v="208.695.7345"/>
    <x v="242"/>
    <s v="South Chadchester"/>
    <s v="P5902"/>
    <x v="2"/>
    <x v="0"/>
    <s v="Running Shoes"/>
    <n v="3"/>
    <n v="281.39999999999998"/>
    <n v="0.47"/>
    <n v="23.34"/>
    <x v="543"/>
    <x v="224"/>
    <s v="Net Banking"/>
    <x v="3"/>
    <n v="5"/>
    <s v="No"/>
    <s v="Chennai"/>
    <x v="968"/>
  </r>
  <r>
    <s v="POST01869"/>
    <s v="SHIP413579"/>
    <x v="1839"/>
    <x v="0"/>
    <x v="42"/>
    <s v="johnsonashley@hotmail.com"/>
    <s v="953-407-8304x5611"/>
    <x v="83"/>
    <s v="West Patriciabury"/>
    <s v="P6511"/>
    <x v="2"/>
    <x v="4"/>
    <s v="DSLR"/>
    <n v="2"/>
    <n v="508.09"/>
    <n v="0.06"/>
    <n v="13.44"/>
    <x v="65"/>
    <x v="456"/>
    <s v="COD"/>
    <x v="0"/>
    <n v="3"/>
    <s v="No"/>
    <s v="Mumbai"/>
    <x v="1842"/>
  </r>
  <r>
    <s v="POST01870"/>
    <s v="SHIP360778"/>
    <x v="1840"/>
    <x v="0"/>
    <x v="41"/>
    <s v="petersapril@yahoo.com"/>
    <s v="723-346-5150x04623"/>
    <x v="93"/>
    <s v="Jenniferhaven"/>
    <s v="P9311"/>
    <x v="6"/>
    <x v="1"/>
    <s v="Earbuds"/>
    <n v="4"/>
    <n v="187.61"/>
    <n v="0.34"/>
    <n v="36.450000000000003"/>
    <x v="276"/>
    <x v="27"/>
    <s v="Net Banking"/>
    <x v="2"/>
    <n v="2"/>
    <s v="No"/>
    <s v="Bangalore"/>
    <x v="1843"/>
  </r>
  <r>
    <s v="POST01871"/>
    <s v="SHIP178188"/>
    <x v="1841"/>
    <x v="0"/>
    <x v="45"/>
    <s v="trevor42@hotmail.com"/>
    <n v="6657452635"/>
    <x v="55"/>
    <s v="Lake Tracychester"/>
    <s v="P9351"/>
    <x v="3"/>
    <x v="1"/>
    <s v="Earbuds"/>
    <n v="3"/>
    <n v="56.26"/>
    <n v="0.45"/>
    <n v="43.87"/>
    <x v="561"/>
    <x v="509"/>
    <s v="PayPal"/>
    <x v="1"/>
    <n v="5"/>
    <s v="No"/>
    <s v="Bangalore"/>
    <x v="1844"/>
  </r>
  <r>
    <s v="POST01872"/>
    <s v="SHIP891370"/>
    <x v="1842"/>
    <x v="1"/>
    <x v="20"/>
    <s v="keithmaria@hotmail.com"/>
    <s v="+1-895-662-7361x5891"/>
    <x v="148"/>
    <s v="North Heatherfort"/>
    <s v="P9721"/>
    <x v="4"/>
    <x v="5"/>
    <s v="Smart TV"/>
    <n v="3"/>
    <n v="747.42"/>
    <n v="0.08"/>
    <n v="44.49"/>
    <x v="562"/>
    <x v="258"/>
    <s v="Credit Card"/>
    <x v="0"/>
    <n v="1"/>
    <s v="Yes"/>
    <s v="Kolkata"/>
    <x v="1845"/>
  </r>
  <r>
    <s v="POST01873"/>
    <s v="SHIP862458"/>
    <x v="1843"/>
    <x v="1"/>
    <x v="47"/>
    <s v="relliott@wallace-solis.com"/>
    <s v="347-293-4948"/>
    <x v="185"/>
    <s v="Lake Courtney"/>
    <s v="P9025"/>
    <x v="5"/>
    <x v="2"/>
    <s v="DSLR"/>
    <n v="3"/>
    <n v="133.71"/>
    <n v="0.11"/>
    <n v="35.15"/>
    <x v="602"/>
    <x v="553"/>
    <s v="PayPal"/>
    <x v="1"/>
    <n v="3"/>
    <s v="No"/>
    <s v="Chennai"/>
    <x v="1846"/>
  </r>
  <r>
    <s v="POST01874"/>
    <s v="SHIP685437"/>
    <x v="1844"/>
    <x v="1"/>
    <x v="41"/>
    <s v="kelsey41@hotmail.com"/>
    <s v="844-879-7869x84926"/>
    <x v="167"/>
    <s v="Gabrielleburgh"/>
    <s v="P5911"/>
    <x v="2"/>
    <x v="5"/>
    <s v="Running Shoes"/>
    <n v="1"/>
    <n v="35.46"/>
    <n v="0.28999999999999998"/>
    <n v="20.62"/>
    <x v="673"/>
    <x v="370"/>
    <s v="COD"/>
    <x v="3"/>
    <n v="5"/>
    <s v="No"/>
    <s v="Kolkata"/>
    <x v="1847"/>
  </r>
  <r>
    <s v="POST01875"/>
    <s v="SHIP558529"/>
    <x v="1845"/>
    <x v="0"/>
    <x v="14"/>
    <s v="ashleysmith@gmail.com"/>
    <s v="313.872.2098"/>
    <x v="0"/>
    <s v="Port Scott"/>
    <s v="P8780"/>
    <x v="6"/>
    <x v="0"/>
    <s v="Backpack"/>
    <n v="1"/>
    <n v="591.36"/>
    <n v="0.25"/>
    <n v="34.75"/>
    <x v="310"/>
    <x v="166"/>
    <s v="Credit Card"/>
    <x v="3"/>
    <n v="5"/>
    <s v="No"/>
    <s v="Mumbai"/>
    <x v="1848"/>
  </r>
  <r>
    <s v="POST01876"/>
    <s v="SHIP396695"/>
    <x v="1846"/>
    <x v="0"/>
    <x v="26"/>
    <s v="hilldawn@cook.com"/>
    <s v="659.172.6830x895"/>
    <x v="174"/>
    <s v="Port Robertton"/>
    <s v="P1272"/>
    <x v="3"/>
    <x v="4"/>
    <s v="Smart TV"/>
    <n v="3"/>
    <n v="23.33"/>
    <n v="0.26"/>
    <n v="43.89"/>
    <x v="208"/>
    <x v="310"/>
    <s v="COD"/>
    <x v="0"/>
    <n v="2"/>
    <s v="No"/>
    <s v="Kolkata"/>
    <x v="1849"/>
  </r>
  <r>
    <s v="POST01877"/>
    <s v="SHIP746028"/>
    <x v="1847"/>
    <x v="1"/>
    <x v="28"/>
    <s v="claudiacox@alvarez.com"/>
    <s v="742.567.2524"/>
    <x v="145"/>
    <s v="North Nicholas"/>
    <s v="P7035"/>
    <x v="2"/>
    <x v="5"/>
    <s v="DSLR"/>
    <n v="2"/>
    <n v="441.92"/>
    <n v="0.28000000000000003"/>
    <n v="33.159999999999997"/>
    <x v="73"/>
    <x v="87"/>
    <s v="Credit Card"/>
    <x v="3"/>
    <n v="3"/>
    <s v="No"/>
    <s v="Bangalore"/>
    <x v="1850"/>
  </r>
  <r>
    <s v="POST01878"/>
    <s v="SHIP870058"/>
    <x v="1848"/>
    <x v="1"/>
    <x v="27"/>
    <s v="bellcassie@yahoo.com"/>
    <s v="297-855-8163"/>
    <x v="192"/>
    <s v="East Tinaland"/>
    <s v="P6427"/>
    <x v="4"/>
    <x v="2"/>
    <s v="Running Shoes"/>
    <n v="2"/>
    <n v="295.95"/>
    <n v="0.47"/>
    <n v="23.58"/>
    <x v="319"/>
    <x v="295"/>
    <s v="Net Banking"/>
    <x v="2"/>
    <n v="5"/>
    <s v="No"/>
    <s v="Kolkata"/>
    <x v="1851"/>
  </r>
  <r>
    <s v="POST01879"/>
    <s v="SHIP814851"/>
    <x v="1849"/>
    <x v="0"/>
    <x v="50"/>
    <s v="smithlisa@hotmail.com"/>
    <s v="(900)934-0229x5767"/>
    <x v="238"/>
    <s v="Millerberg"/>
    <s v="P2795"/>
    <x v="2"/>
    <x v="1"/>
    <s v="Backpack"/>
    <n v="3"/>
    <n v="326.22000000000003"/>
    <n v="0.03"/>
    <n v="46.39"/>
    <x v="504"/>
    <x v="515"/>
    <s v="Debit Card"/>
    <x v="3"/>
    <n v="5"/>
    <s v="No"/>
    <s v="Bangalore"/>
    <x v="1852"/>
  </r>
  <r>
    <s v="POST01880"/>
    <s v="SHIP796874"/>
    <x v="1850"/>
    <x v="1"/>
    <x v="16"/>
    <s v="nathan09@hotmail.com"/>
    <s v="194.533.7199x10973"/>
    <x v="34"/>
    <s v="Arellanomouth"/>
    <s v="P7824"/>
    <x v="5"/>
    <x v="1"/>
    <s v="Running Shoes"/>
    <n v="4"/>
    <n v="13.86"/>
    <n v="0.38"/>
    <n v="42.58"/>
    <x v="638"/>
    <x v="10"/>
    <s v="Debit Card"/>
    <x v="1"/>
    <n v="4"/>
    <s v="No"/>
    <s v="Delhi"/>
    <x v="1853"/>
  </r>
  <r>
    <s v="POST01881"/>
    <s v="SHIP395234"/>
    <x v="1851"/>
    <x v="1"/>
    <x v="17"/>
    <s v="gsmith@ramirez.com"/>
    <s v="+1-712-550-9975x036"/>
    <x v="5"/>
    <s v="East Angela"/>
    <s v="P6040"/>
    <x v="1"/>
    <x v="0"/>
    <s v="Earbuds"/>
    <n v="4"/>
    <n v="964.7"/>
    <n v="0.12"/>
    <n v="44.71"/>
    <x v="623"/>
    <x v="170"/>
    <s v="Credit Card"/>
    <x v="2"/>
    <n v="1"/>
    <s v="No"/>
    <s v="Mumbai"/>
    <x v="1854"/>
  </r>
  <r>
    <s v="POST01882"/>
    <s v="SHIP323380"/>
    <x v="1852"/>
    <x v="1"/>
    <x v="51"/>
    <s v="tanya89@yahoo.com"/>
    <s v="643-381-0209"/>
    <x v="60"/>
    <s v="North Ericmouth"/>
    <s v="P1436"/>
    <x v="5"/>
    <x v="3"/>
    <s v="DSLR"/>
    <n v="4"/>
    <n v="521.79"/>
    <n v="0.19"/>
    <n v="45.64"/>
    <x v="22"/>
    <x v="77"/>
    <s v="PayPal"/>
    <x v="1"/>
    <n v="1"/>
    <s v="No"/>
    <s v="Mumbai"/>
    <x v="1855"/>
  </r>
  <r>
    <s v="POST01883"/>
    <s v="SHIP330973"/>
    <x v="1853"/>
    <x v="1"/>
    <x v="49"/>
    <s v="rjones@gmail.com"/>
    <s v="264-891-8865"/>
    <x v="50"/>
    <s v="East Erik"/>
    <s v="P8775"/>
    <x v="0"/>
    <x v="5"/>
    <s v="DSLR"/>
    <n v="1"/>
    <n v="576.79"/>
    <n v="0.04"/>
    <n v="22.72"/>
    <x v="113"/>
    <x v="684"/>
    <s v="Credit Card"/>
    <x v="0"/>
    <n v="2"/>
    <s v="No"/>
    <s v="Bangalore"/>
    <x v="1856"/>
  </r>
  <r>
    <s v="POST01884"/>
    <s v="SHIP200642"/>
    <x v="1854"/>
    <x v="1"/>
    <x v="49"/>
    <s v="steven05@horton-smith.net"/>
    <s v="(822)709-9850"/>
    <x v="172"/>
    <s v="North Patrick"/>
    <s v="P5350"/>
    <x v="1"/>
    <x v="0"/>
    <s v="Smart TV"/>
    <n v="1"/>
    <n v="669.46"/>
    <n v="0.22"/>
    <n v="43.68"/>
    <x v="584"/>
    <x v="28"/>
    <s v="Net Banking"/>
    <x v="0"/>
    <n v="3"/>
    <s v="No"/>
    <s v="Delhi"/>
    <x v="1857"/>
  </r>
  <r>
    <s v="POST01885"/>
    <s v="SHIP645939"/>
    <x v="1855"/>
    <x v="0"/>
    <x v="14"/>
    <s v="ryanwilson@gmail.com"/>
    <s v="(116)815-0292x248"/>
    <x v="173"/>
    <s v="South Williamtown"/>
    <s v="P4728"/>
    <x v="1"/>
    <x v="1"/>
    <s v="Backpack"/>
    <n v="1"/>
    <n v="799.55"/>
    <n v="0.4"/>
    <n v="30.67"/>
    <x v="321"/>
    <x v="685"/>
    <s v="PayPal"/>
    <x v="0"/>
    <n v="5"/>
    <s v="No"/>
    <s v="Chennai"/>
    <x v="1858"/>
  </r>
  <r>
    <s v="POST01886"/>
    <s v="SHIP827693"/>
    <x v="1856"/>
    <x v="0"/>
    <x v="17"/>
    <s v="thomasbonilla@brown-robinson.net"/>
    <s v="001-067-756-2197"/>
    <x v="0"/>
    <s v="Nancyburgh"/>
    <s v="P1841"/>
    <x v="4"/>
    <x v="2"/>
    <s v="Smartphone"/>
    <n v="1"/>
    <n v="611.83000000000004"/>
    <n v="0.05"/>
    <n v="6.72"/>
    <x v="174"/>
    <x v="324"/>
    <s v="Credit Card"/>
    <x v="1"/>
    <n v="3"/>
    <s v="No"/>
    <s v="Kolkata"/>
    <x v="1859"/>
  </r>
  <r>
    <s v="POST01887"/>
    <s v="SHIP761233"/>
    <x v="1857"/>
    <x v="0"/>
    <x v="32"/>
    <s v="austinkeith@gmail.com"/>
    <s v="+1-618-599-9496x894"/>
    <x v="197"/>
    <s v="Carolynstad"/>
    <s v="P8871"/>
    <x v="1"/>
    <x v="2"/>
    <s v="Running Shoes"/>
    <n v="2"/>
    <n v="764.58"/>
    <n v="0.14000000000000001"/>
    <n v="33.61"/>
    <x v="215"/>
    <x v="686"/>
    <s v="Credit Card"/>
    <x v="1"/>
    <n v="2"/>
    <s v="No"/>
    <s v="Chennai"/>
    <x v="1860"/>
  </r>
  <r>
    <s v="POST01888"/>
    <s v="SHIP470911"/>
    <x v="1858"/>
    <x v="0"/>
    <x v="23"/>
    <s v="jacksonjill@hotmail.com"/>
    <s v="(095)011-7203x39317"/>
    <x v="116"/>
    <s v="Stevenstad"/>
    <s v="P3793"/>
    <x v="2"/>
    <x v="4"/>
    <s v="Backpack"/>
    <n v="3"/>
    <n v="454.25"/>
    <n v="0.19"/>
    <n v="26.18"/>
    <x v="674"/>
    <x v="519"/>
    <s v="COD"/>
    <x v="0"/>
    <n v="4"/>
    <s v="No"/>
    <s v="Delhi"/>
    <x v="1861"/>
  </r>
  <r>
    <s v="POST01889"/>
    <s v="SHIP222753"/>
    <x v="1859"/>
    <x v="1"/>
    <x v="34"/>
    <s v="hickmanjason@hotmail.com"/>
    <s v="156.391.2730x3104"/>
    <x v="26"/>
    <s v="East Elizabeth"/>
    <s v="P9589"/>
    <x v="0"/>
    <x v="3"/>
    <s v="Smartphone"/>
    <n v="3"/>
    <n v="377.56"/>
    <n v="0.05"/>
    <n v="17.38"/>
    <x v="512"/>
    <x v="457"/>
    <s v="Net Banking"/>
    <x v="1"/>
    <n v="2"/>
    <s v="No"/>
    <s v="Mumbai"/>
    <x v="1862"/>
  </r>
  <r>
    <s v="POST01890"/>
    <s v="SHIP999561"/>
    <x v="1860"/>
    <x v="0"/>
    <x v="51"/>
    <s v="walljames@frey.info"/>
    <s v="734-695-8984"/>
    <x v="164"/>
    <s v="South Stevenview"/>
    <s v="P7229"/>
    <x v="4"/>
    <x v="3"/>
    <s v="Backpack"/>
    <n v="3"/>
    <n v="824.9"/>
    <n v="0.38"/>
    <n v="48.67"/>
    <x v="211"/>
    <x v="268"/>
    <s v="Net Banking"/>
    <x v="0"/>
    <n v="1"/>
    <s v="No"/>
    <s v="Chennai"/>
    <x v="1863"/>
  </r>
  <r>
    <s v="POST01891"/>
    <s v="SHIP260080"/>
    <x v="1861"/>
    <x v="1"/>
    <x v="3"/>
    <s v="dustinbuchanan@wilson.com"/>
    <s v="+1-712-903-2800x37768"/>
    <x v="235"/>
    <s v="Snyderstad"/>
    <s v="P3421"/>
    <x v="6"/>
    <x v="1"/>
    <s v="Running Shoes"/>
    <n v="2"/>
    <n v="866.66"/>
    <n v="0.39"/>
    <n v="7.48"/>
    <x v="288"/>
    <x v="628"/>
    <s v="Debit Card"/>
    <x v="0"/>
    <n v="4"/>
    <s v="No"/>
    <s v="Delhi"/>
    <x v="1864"/>
  </r>
  <r>
    <s v="POST01892"/>
    <s v="SHIP872234"/>
    <x v="1862"/>
    <x v="1"/>
    <x v="37"/>
    <s v="hunterpamela@gmail.com"/>
    <s v="001-573-286-3542x679"/>
    <x v="132"/>
    <s v="Schmittbury"/>
    <s v="P4968"/>
    <x v="4"/>
    <x v="3"/>
    <s v="Running Shoes"/>
    <n v="4"/>
    <n v="146.43"/>
    <n v="0.42"/>
    <n v="47.56"/>
    <x v="276"/>
    <x v="290"/>
    <s v="COD"/>
    <x v="1"/>
    <n v="5"/>
    <s v="No"/>
    <s v="Mumbai"/>
    <x v="1865"/>
  </r>
  <r>
    <s v="POST01893"/>
    <s v="SHIP348421"/>
    <x v="1056"/>
    <x v="0"/>
    <x v="1"/>
    <s v="webbjulie@yahoo.com"/>
    <s v="947.068.1041x775"/>
    <x v="24"/>
    <s v="East Joseph"/>
    <s v="P1517"/>
    <x v="5"/>
    <x v="3"/>
    <s v="Smart TV"/>
    <n v="4"/>
    <n v="547.23"/>
    <n v="0.28999999999999998"/>
    <n v="12.17"/>
    <x v="129"/>
    <x v="206"/>
    <s v="PayPal"/>
    <x v="2"/>
    <n v="2"/>
    <s v="No"/>
    <s v="Chennai"/>
    <x v="1866"/>
  </r>
  <r>
    <s v="POST01894"/>
    <s v="SHIP736628"/>
    <x v="1863"/>
    <x v="0"/>
    <x v="15"/>
    <s v="carriehines@williams-miller.org"/>
    <n v="2486028274"/>
    <x v="238"/>
    <s v="East Adam"/>
    <s v="P2800"/>
    <x v="1"/>
    <x v="2"/>
    <s v="DSLR"/>
    <n v="1"/>
    <n v="686.81"/>
    <n v="0.25"/>
    <n v="21.96"/>
    <x v="674"/>
    <x v="49"/>
    <s v="Debit Card"/>
    <x v="0"/>
    <n v="3"/>
    <s v="No"/>
    <s v="Mumbai"/>
    <x v="1867"/>
  </r>
  <r>
    <s v="POST01895"/>
    <s v="SHIP913571"/>
    <x v="1864"/>
    <x v="0"/>
    <x v="40"/>
    <s v="stanleyperez@hotmail.com"/>
    <s v="514.696.2729"/>
    <x v="82"/>
    <s v="Hansentown"/>
    <s v="P4125"/>
    <x v="1"/>
    <x v="4"/>
    <s v="DSLR"/>
    <n v="1"/>
    <n v="92.76"/>
    <n v="0.13"/>
    <n v="23.78"/>
    <x v="6"/>
    <x v="414"/>
    <s v="Net Banking"/>
    <x v="3"/>
    <n v="3"/>
    <s v="Yes"/>
    <s v="Bangalore"/>
    <x v="1868"/>
  </r>
  <r>
    <s v="POST01896"/>
    <s v="SHIP152518"/>
    <x v="1865"/>
    <x v="0"/>
    <x v="6"/>
    <s v="chris94@hotmail.com"/>
    <s v="181-716-9278x3328"/>
    <x v="157"/>
    <s v="Matthewsland"/>
    <s v="P1310"/>
    <x v="3"/>
    <x v="5"/>
    <s v="DSLR"/>
    <n v="2"/>
    <n v="930.3"/>
    <n v="0.33"/>
    <n v="37.9"/>
    <x v="316"/>
    <x v="80"/>
    <s v="Credit Card"/>
    <x v="2"/>
    <n v="1"/>
    <s v="No"/>
    <s v="Mumbai"/>
    <x v="1869"/>
  </r>
  <r>
    <s v="POST01897"/>
    <s v="SHIP951457"/>
    <x v="1866"/>
    <x v="1"/>
    <x v="29"/>
    <s v="anthony39@cervantes.com"/>
    <s v="(824)881-2169x625"/>
    <x v="241"/>
    <s v="Port Scottmouth"/>
    <s v="P8225"/>
    <x v="2"/>
    <x v="2"/>
    <s v="Smart TV"/>
    <n v="2"/>
    <n v="524.91"/>
    <n v="0.22"/>
    <n v="14.7"/>
    <x v="588"/>
    <x v="290"/>
    <s v="COD"/>
    <x v="2"/>
    <n v="1"/>
    <s v="No"/>
    <s v="Mumbai"/>
    <x v="1870"/>
  </r>
  <r>
    <s v="POST01898"/>
    <s v="SHIP662561"/>
    <x v="1867"/>
    <x v="1"/>
    <x v="51"/>
    <s v="margaret75@gmail.com"/>
    <s v="001-945-278-0664x632"/>
    <x v="157"/>
    <s v="Briannaport"/>
    <s v="P6139"/>
    <x v="4"/>
    <x v="4"/>
    <s v="DSLR"/>
    <n v="4"/>
    <n v="649"/>
    <n v="0.49"/>
    <n v="49.37"/>
    <x v="78"/>
    <x v="226"/>
    <s v="Net Banking"/>
    <x v="2"/>
    <n v="1"/>
    <s v="No"/>
    <s v="Delhi"/>
    <x v="1871"/>
  </r>
  <r>
    <s v="POST01899"/>
    <s v="SHIP714376"/>
    <x v="1868"/>
    <x v="1"/>
    <x v="22"/>
    <s v="heathpamela@christian-miles.com"/>
    <s v="(219)080-9563x179"/>
    <x v="181"/>
    <s v="Hernandezland"/>
    <s v="P7861"/>
    <x v="2"/>
    <x v="2"/>
    <s v="Backpack"/>
    <n v="3"/>
    <n v="186.46"/>
    <n v="0.48"/>
    <n v="38.71"/>
    <x v="443"/>
    <x v="31"/>
    <s v="Net Banking"/>
    <x v="2"/>
    <n v="1"/>
    <s v="No"/>
    <s v="Delhi"/>
    <x v="1872"/>
  </r>
  <r>
    <s v="POST01900"/>
    <s v="SHIP884183"/>
    <x v="1869"/>
    <x v="0"/>
    <x v="9"/>
    <s v="kristina83@hotmail.com"/>
    <s v="+1-822-587-0501x61578"/>
    <x v="206"/>
    <s v="Valeriefurt"/>
    <s v="P3481"/>
    <x v="0"/>
    <x v="1"/>
    <s v="DSLR"/>
    <n v="3"/>
    <n v="271.79000000000002"/>
    <n v="0.45"/>
    <n v="40.549999999999997"/>
    <x v="531"/>
    <x v="79"/>
    <s v="COD"/>
    <x v="0"/>
    <n v="5"/>
    <s v="No"/>
    <s v="Kolkata"/>
    <x v="1873"/>
  </r>
  <r>
    <s v="POST01901"/>
    <s v="SHIP313138"/>
    <x v="1870"/>
    <x v="0"/>
    <x v="45"/>
    <s v="valerierodriguez@trevino.com"/>
    <s v="001-684-813-4517x7574"/>
    <x v="200"/>
    <s v="Kempberg"/>
    <s v="P7765"/>
    <x v="5"/>
    <x v="4"/>
    <s v="DSLR"/>
    <n v="2"/>
    <n v="129.79"/>
    <n v="0.18"/>
    <n v="9.7899999999999991"/>
    <x v="245"/>
    <x v="243"/>
    <s v="Net Banking"/>
    <x v="0"/>
    <n v="4"/>
    <s v="No"/>
    <s v="Delhi"/>
    <x v="1874"/>
  </r>
  <r>
    <s v="POST01902"/>
    <s v="SHIP194740"/>
    <x v="1871"/>
    <x v="1"/>
    <x v="29"/>
    <s v="nedwards@berry.net"/>
    <s v="(587)247-3068x61401"/>
    <x v="14"/>
    <s v="Robertport"/>
    <s v="P4340"/>
    <x v="1"/>
    <x v="4"/>
    <s v="Earbuds"/>
    <n v="2"/>
    <n v="271.36"/>
    <n v="0.18"/>
    <n v="26.43"/>
    <x v="675"/>
    <x v="509"/>
    <s v="Debit Card"/>
    <x v="0"/>
    <n v="1"/>
    <s v="No"/>
    <s v="Bangalore"/>
    <x v="1875"/>
  </r>
  <r>
    <s v="POST01903"/>
    <s v="SHIP275006"/>
    <x v="1872"/>
    <x v="1"/>
    <x v="23"/>
    <s v="christine49@yahoo.com"/>
    <n v="4353219387"/>
    <x v="38"/>
    <s v="New Amy"/>
    <s v="P7723"/>
    <x v="1"/>
    <x v="1"/>
    <s v="Running Shoes"/>
    <n v="2"/>
    <n v="497.47"/>
    <n v="0.43"/>
    <n v="47.55"/>
    <x v="49"/>
    <x v="562"/>
    <s v="COD"/>
    <x v="3"/>
    <n v="2"/>
    <s v="No"/>
    <s v="Bangalore"/>
    <x v="1876"/>
  </r>
  <r>
    <s v="POST01904"/>
    <s v="SHIP936032"/>
    <x v="1873"/>
    <x v="0"/>
    <x v="4"/>
    <s v="jleblanc@todd.com"/>
    <s v="+1-454-686-7940x614"/>
    <x v="77"/>
    <s v="Stevenmouth"/>
    <s v="P9221"/>
    <x v="0"/>
    <x v="4"/>
    <s v="Smart TV"/>
    <n v="1"/>
    <n v="835.29"/>
    <n v="0.36"/>
    <n v="17.149999999999999"/>
    <x v="47"/>
    <x v="274"/>
    <s v="Net Banking"/>
    <x v="0"/>
    <n v="5"/>
    <s v="No"/>
    <s v="Mumbai"/>
    <x v="1877"/>
  </r>
  <r>
    <s v="POST01905"/>
    <s v="SHIP243392"/>
    <x v="1874"/>
    <x v="0"/>
    <x v="18"/>
    <s v="dicksonhenry@gmail.com"/>
    <s v="001-433-448-7123x35492"/>
    <x v="33"/>
    <s v="Port Nicoleport"/>
    <s v="P8726"/>
    <x v="4"/>
    <x v="5"/>
    <s v="Smart TV"/>
    <n v="3"/>
    <n v="538.39"/>
    <n v="0.35"/>
    <n v="11.54"/>
    <x v="337"/>
    <x v="544"/>
    <s v="Net Banking"/>
    <x v="0"/>
    <n v="4"/>
    <s v="No"/>
    <s v="Delhi"/>
    <x v="1878"/>
  </r>
  <r>
    <s v="POST01906"/>
    <s v="SHIP927640"/>
    <x v="1875"/>
    <x v="1"/>
    <x v="14"/>
    <s v="ohill@yahoo.com"/>
    <s v="134-210-0206"/>
    <x v="238"/>
    <s v="Brownport"/>
    <s v="P2020"/>
    <x v="2"/>
    <x v="0"/>
    <s v="DSLR"/>
    <n v="2"/>
    <n v="252.02"/>
    <n v="0.14000000000000001"/>
    <n v="26.84"/>
    <x v="618"/>
    <x v="186"/>
    <s v="COD"/>
    <x v="3"/>
    <n v="5"/>
    <s v="No"/>
    <s v="Kolkata"/>
    <x v="1879"/>
  </r>
  <r>
    <s v="POST01907"/>
    <s v="SHIP289003"/>
    <x v="1876"/>
    <x v="1"/>
    <x v="27"/>
    <s v="pduncan@hotmail.com"/>
    <s v="(680)026-6750x2969"/>
    <x v="11"/>
    <s v="Millsburgh"/>
    <s v="P3262"/>
    <x v="5"/>
    <x v="3"/>
    <s v="Earbuds"/>
    <n v="2"/>
    <n v="54.17"/>
    <n v="0.42"/>
    <n v="46.87"/>
    <x v="371"/>
    <x v="506"/>
    <s v="Credit Card"/>
    <x v="0"/>
    <n v="3"/>
    <s v="No"/>
    <s v="Delhi"/>
    <x v="1880"/>
  </r>
  <r>
    <s v="POST01908"/>
    <s v="SHIP305105"/>
    <x v="1877"/>
    <x v="1"/>
    <x v="49"/>
    <s v="qwagner@gill.org"/>
    <s v="(075)415-1405"/>
    <x v="119"/>
    <s v="East Briana"/>
    <s v="P9498"/>
    <x v="2"/>
    <x v="4"/>
    <s v="Smartphone"/>
    <n v="1"/>
    <n v="625.75"/>
    <n v="0.28999999999999998"/>
    <n v="26.91"/>
    <x v="366"/>
    <x v="241"/>
    <s v="PayPal"/>
    <x v="1"/>
    <n v="5"/>
    <s v="No"/>
    <s v="Kolkata"/>
    <x v="1881"/>
  </r>
  <r>
    <s v="POST01909"/>
    <s v="SHIP889085"/>
    <x v="1878"/>
    <x v="0"/>
    <x v="33"/>
    <s v="qtaylor@yahoo.com"/>
    <s v="945-565-2046x76017"/>
    <x v="139"/>
    <s v="West Cherylmouth"/>
    <s v="P4397"/>
    <x v="5"/>
    <x v="3"/>
    <s v="Running Shoes"/>
    <n v="2"/>
    <n v="425.96"/>
    <n v="0.22"/>
    <n v="23.22"/>
    <x v="122"/>
    <x v="488"/>
    <s v="COD"/>
    <x v="1"/>
    <n v="5"/>
    <s v="No"/>
    <s v="Mumbai"/>
    <x v="1882"/>
  </r>
  <r>
    <s v="POST01910"/>
    <s v="SHIP258989"/>
    <x v="1879"/>
    <x v="1"/>
    <x v="2"/>
    <s v="garnermadison@gmail.com"/>
    <s v="001-694-399-4661"/>
    <x v="9"/>
    <s v="Shannontown"/>
    <s v="P6325"/>
    <x v="4"/>
    <x v="2"/>
    <s v="DSLR"/>
    <n v="3"/>
    <n v="984.51"/>
    <n v="0.43"/>
    <n v="34.26"/>
    <x v="676"/>
    <x v="364"/>
    <s v="Credit Card"/>
    <x v="0"/>
    <n v="3"/>
    <s v="Yes"/>
    <s v="Bangalore"/>
    <x v="1883"/>
  </r>
  <r>
    <s v="POST01911"/>
    <s v="SHIP409440"/>
    <x v="1880"/>
    <x v="1"/>
    <x v="14"/>
    <s v="garciadawn@hines.com"/>
    <s v="497-595-3448"/>
    <x v="0"/>
    <s v="Jamesland"/>
    <s v="P8837"/>
    <x v="2"/>
    <x v="2"/>
    <s v="Smartphone"/>
    <n v="1"/>
    <n v="781.96"/>
    <n v="0.2"/>
    <n v="47.16"/>
    <x v="178"/>
    <x v="448"/>
    <s v="Net Banking"/>
    <x v="2"/>
    <n v="3"/>
    <s v="No"/>
    <s v="Delhi"/>
    <x v="1884"/>
  </r>
  <r>
    <s v="POST01912"/>
    <s v="SHIP433244"/>
    <x v="1881"/>
    <x v="0"/>
    <x v="11"/>
    <s v="fitzgeraldmark@torres.com"/>
    <s v="+1-719-052-2604x3270"/>
    <x v="223"/>
    <s v="Stephaniefort"/>
    <s v="P9609"/>
    <x v="3"/>
    <x v="4"/>
    <s v="Backpack"/>
    <n v="2"/>
    <n v="810.28"/>
    <n v="0.33"/>
    <n v="7.21"/>
    <x v="570"/>
    <x v="630"/>
    <s v="Debit Card"/>
    <x v="0"/>
    <n v="3"/>
    <s v="No"/>
    <s v="Delhi"/>
    <x v="1885"/>
  </r>
  <r>
    <s v="POST01913"/>
    <s v="SHIP132105"/>
    <x v="1882"/>
    <x v="1"/>
    <x v="48"/>
    <s v="rothjacob@thornton.com"/>
    <s v="520.330.1923x4151"/>
    <x v="1"/>
    <s v="New Johnshire"/>
    <s v="P7173"/>
    <x v="1"/>
    <x v="4"/>
    <s v="Earbuds"/>
    <n v="3"/>
    <n v="22.11"/>
    <n v="0.23"/>
    <n v="11.9"/>
    <x v="425"/>
    <x v="268"/>
    <s v="Net Banking"/>
    <x v="3"/>
    <n v="5"/>
    <s v="Yes"/>
    <s v="Bangalore"/>
    <x v="1886"/>
  </r>
  <r>
    <s v="POST01914"/>
    <s v="SHIP509173"/>
    <x v="1883"/>
    <x v="1"/>
    <x v="27"/>
    <s v="bfinley@hotmail.com"/>
    <s v="(526)714-6458x188"/>
    <x v="179"/>
    <s v="East Christian"/>
    <s v="P6140"/>
    <x v="4"/>
    <x v="4"/>
    <s v="Earbuds"/>
    <n v="3"/>
    <n v="780.02"/>
    <n v="0.3"/>
    <n v="10.97"/>
    <x v="263"/>
    <x v="339"/>
    <s v="Net Banking"/>
    <x v="2"/>
    <n v="3"/>
    <s v="No"/>
    <s v="Bangalore"/>
    <x v="1887"/>
  </r>
  <r>
    <s v="POST01915"/>
    <s v="SHIP898200"/>
    <x v="1884"/>
    <x v="1"/>
    <x v="27"/>
    <s v="ckelly@hotmail.com"/>
    <s v="(094)514-0339"/>
    <x v="201"/>
    <s v="Deborahton"/>
    <s v="P3837"/>
    <x v="4"/>
    <x v="5"/>
    <s v="Running Shoes"/>
    <n v="1"/>
    <n v="202.67"/>
    <n v="0.02"/>
    <n v="8.84"/>
    <x v="138"/>
    <x v="244"/>
    <s v="Credit Card"/>
    <x v="3"/>
    <n v="1"/>
    <s v="No"/>
    <s v="Chennai"/>
    <x v="1888"/>
  </r>
  <r>
    <s v="POST01916"/>
    <s v="SHIP462461"/>
    <x v="1885"/>
    <x v="0"/>
    <x v="18"/>
    <s v="qdavis@gregory.com"/>
    <n v="-1851"/>
    <x v="87"/>
    <s v="West Shari"/>
    <s v="P8531"/>
    <x v="0"/>
    <x v="4"/>
    <s v="Earbuds"/>
    <n v="3"/>
    <n v="589.94000000000005"/>
    <n v="0.23"/>
    <n v="18.59"/>
    <x v="260"/>
    <x v="398"/>
    <s v="COD"/>
    <x v="1"/>
    <n v="2"/>
    <s v="No"/>
    <s v="Chennai"/>
    <x v="1889"/>
  </r>
  <r>
    <s v="POST01917"/>
    <s v="SHIP870245"/>
    <x v="1886"/>
    <x v="0"/>
    <x v="4"/>
    <s v="adamsamy@hotmail.com"/>
    <s v="040-988-5480"/>
    <x v="81"/>
    <s v="Lake Kim"/>
    <s v="P9734"/>
    <x v="7"/>
    <x v="3"/>
    <s v="Smart TV"/>
    <n v="1"/>
    <n v="452.95"/>
    <n v="0.28000000000000003"/>
    <n v="15.32"/>
    <x v="48"/>
    <x v="485"/>
    <s v="PayPal"/>
    <x v="3"/>
    <n v="2"/>
    <s v="No"/>
    <s v="Chennai"/>
    <x v="1890"/>
  </r>
  <r>
    <s v="POST01918"/>
    <s v="SHIP191718"/>
    <x v="260"/>
    <x v="1"/>
    <x v="40"/>
    <s v="adrianwillis@duran-jennings.com"/>
    <n v="1383878182"/>
    <x v="238"/>
    <s v="New Kathleenchester"/>
    <s v="P6608"/>
    <x v="7"/>
    <x v="2"/>
    <s v="Smartphone"/>
    <n v="3"/>
    <n v="575.89"/>
    <n v="0.25"/>
    <n v="29.69"/>
    <x v="677"/>
    <x v="206"/>
    <s v="PayPal"/>
    <x v="0"/>
    <n v="3"/>
    <s v="No"/>
    <s v="Bangalore"/>
    <x v="1891"/>
  </r>
  <r>
    <s v="POST01919"/>
    <s v="SHIP604319"/>
    <x v="1887"/>
    <x v="0"/>
    <x v="38"/>
    <s v="jwatkins@hotmail.com"/>
    <n v="5365750157"/>
    <x v="36"/>
    <s v="Marystad"/>
    <s v="P9950"/>
    <x v="5"/>
    <x v="2"/>
    <s v="DSLR"/>
    <n v="2"/>
    <n v="142.11000000000001"/>
    <n v="0.42"/>
    <n v="19.73"/>
    <x v="678"/>
    <x v="60"/>
    <s v="COD"/>
    <x v="1"/>
    <n v="4"/>
    <s v="No"/>
    <s v="Chennai"/>
    <x v="1892"/>
  </r>
  <r>
    <s v="POST01920"/>
    <s v="SHIP255207"/>
    <x v="1888"/>
    <x v="1"/>
    <x v="1"/>
    <s v="janet01@elliott.com"/>
    <s v="001-462-763-1670x693"/>
    <x v="120"/>
    <s v="East Jose"/>
    <s v="P6804"/>
    <x v="0"/>
    <x v="4"/>
    <s v="Smartphone"/>
    <n v="1"/>
    <n v="462.32"/>
    <n v="0.16"/>
    <n v="23.23"/>
    <x v="677"/>
    <x v="539"/>
    <s v="COD"/>
    <x v="2"/>
    <n v="5"/>
    <s v="No"/>
    <s v="Delhi"/>
    <x v="1893"/>
  </r>
  <r>
    <s v="POST01921"/>
    <s v="SHIP439493"/>
    <x v="1889"/>
    <x v="1"/>
    <x v="4"/>
    <s v="norma15@yahoo.com"/>
    <s v="+1-600-479-5510x72469"/>
    <x v="185"/>
    <s v="North Charlesview"/>
    <s v="P5331"/>
    <x v="5"/>
    <x v="1"/>
    <s v="Smart TV"/>
    <n v="3"/>
    <n v="46.58"/>
    <n v="0.44"/>
    <n v="47.38"/>
    <x v="605"/>
    <x v="102"/>
    <s v="Debit Card"/>
    <x v="0"/>
    <n v="2"/>
    <s v="No"/>
    <s v="Bangalore"/>
    <x v="1894"/>
  </r>
  <r>
    <s v="POST01922"/>
    <s v="SHIP846421"/>
    <x v="1329"/>
    <x v="0"/>
    <x v="36"/>
    <s v="lammary@gmail.com"/>
    <s v="917.765.1417"/>
    <x v="226"/>
    <s v="Rowlandton"/>
    <s v="P8932"/>
    <x v="4"/>
    <x v="0"/>
    <s v="Backpack"/>
    <n v="1"/>
    <n v="50.59"/>
    <n v="0.2"/>
    <n v="12"/>
    <x v="503"/>
    <x v="69"/>
    <s v="COD"/>
    <x v="1"/>
    <n v="1"/>
    <s v="No"/>
    <s v="Delhi"/>
    <x v="1895"/>
  </r>
  <r>
    <s v="POST01923"/>
    <s v="SHIP605256"/>
    <x v="1890"/>
    <x v="1"/>
    <x v="29"/>
    <s v="sheriday@massey.com"/>
    <s v="+1-621-980-3354x9648"/>
    <x v="229"/>
    <s v="Myersmouth"/>
    <s v="P4150"/>
    <x v="5"/>
    <x v="4"/>
    <s v="Smartphone"/>
    <n v="3"/>
    <n v="661.16"/>
    <n v="0.35"/>
    <n v="22.48"/>
    <x v="378"/>
    <x v="86"/>
    <s v="Debit Card"/>
    <x v="2"/>
    <n v="4"/>
    <s v="No"/>
    <s v="Bangalore"/>
    <x v="1896"/>
  </r>
  <r>
    <s v="POST01924"/>
    <s v="SHIP901741"/>
    <x v="1891"/>
    <x v="0"/>
    <x v="45"/>
    <s v="anthony65@hotmail.com"/>
    <n v="6266920652"/>
    <x v="18"/>
    <s v="North Kevinton"/>
    <s v="P5038"/>
    <x v="1"/>
    <x v="5"/>
    <s v="DSLR"/>
    <n v="1"/>
    <n v="952.18"/>
    <n v="0.04"/>
    <n v="16.57"/>
    <x v="284"/>
    <x v="362"/>
    <s v="COD"/>
    <x v="1"/>
    <n v="4"/>
    <s v="No"/>
    <s v="Mumbai"/>
    <x v="1897"/>
  </r>
  <r>
    <s v="POST01925"/>
    <s v="SHIP940031"/>
    <x v="1892"/>
    <x v="0"/>
    <x v="19"/>
    <s v="adriannicholson@hotmail.com"/>
    <s v="351.019.0510x183"/>
    <x v="99"/>
    <s v="Howellville"/>
    <s v="P5571"/>
    <x v="5"/>
    <x v="0"/>
    <s v="Smartphone"/>
    <n v="2"/>
    <n v="779.62"/>
    <n v="0.1"/>
    <n v="29.71"/>
    <x v="49"/>
    <x v="553"/>
    <s v="Debit Card"/>
    <x v="2"/>
    <n v="1"/>
    <s v="No"/>
    <s v="Delhi"/>
    <x v="1898"/>
  </r>
  <r>
    <s v="POST01926"/>
    <s v="SHIP445565"/>
    <x v="1893"/>
    <x v="1"/>
    <x v="45"/>
    <s v="trhodes@yahoo.com"/>
    <s v="+1-555-643-1946x336"/>
    <x v="84"/>
    <s v="Lake Mariah"/>
    <s v="P5890"/>
    <x v="2"/>
    <x v="0"/>
    <s v="Earbuds"/>
    <n v="1"/>
    <n v="474.46"/>
    <n v="0.38"/>
    <n v="38.14"/>
    <x v="560"/>
    <x v="663"/>
    <s v="COD"/>
    <x v="2"/>
    <n v="5"/>
    <s v="No"/>
    <s v="Bangalore"/>
    <x v="1899"/>
  </r>
  <r>
    <s v="POST01927"/>
    <s v="SHIP625826"/>
    <x v="1894"/>
    <x v="1"/>
    <x v="17"/>
    <s v="zacharyreese@adams-coleman.com"/>
    <n v="4636956736"/>
    <x v="162"/>
    <s v="Garzaview"/>
    <s v="P4684"/>
    <x v="6"/>
    <x v="4"/>
    <s v="Backpack"/>
    <n v="1"/>
    <n v="65.31"/>
    <n v="0.01"/>
    <n v="41.76"/>
    <x v="421"/>
    <x v="270"/>
    <s v="COD"/>
    <x v="3"/>
    <n v="5"/>
    <s v="No"/>
    <s v="Kolkata"/>
    <x v="1900"/>
  </r>
  <r>
    <s v="POST01928"/>
    <s v="SHIP266948"/>
    <x v="1895"/>
    <x v="0"/>
    <x v="13"/>
    <s v="vholt@mcintyre.com"/>
    <s v="(305)689-5040x40111"/>
    <x v="159"/>
    <s v="South Joshuaburgh"/>
    <s v="P5876"/>
    <x v="2"/>
    <x v="5"/>
    <s v="Smartphone"/>
    <n v="2"/>
    <n v="54.57"/>
    <n v="0.48"/>
    <n v="28.19"/>
    <x v="109"/>
    <x v="685"/>
    <s v="PayPal"/>
    <x v="0"/>
    <n v="3"/>
    <s v="No"/>
    <s v="Bangalore"/>
    <x v="1901"/>
  </r>
  <r>
    <s v="POST01929"/>
    <s v="SHIP526338"/>
    <x v="1896"/>
    <x v="0"/>
    <x v="11"/>
    <s v="williamsjacob@ruiz-rodriguez.com"/>
    <n v="9534959937"/>
    <x v="202"/>
    <s v="New Kelly"/>
    <s v="P5735"/>
    <x v="6"/>
    <x v="3"/>
    <s v="Backpack"/>
    <n v="3"/>
    <n v="166.31"/>
    <n v="0.1"/>
    <n v="43.47"/>
    <x v="428"/>
    <x v="345"/>
    <s v="Net Banking"/>
    <x v="2"/>
    <n v="1"/>
    <s v="No"/>
    <s v="Mumbai"/>
    <x v="1902"/>
  </r>
  <r>
    <s v="POST01930"/>
    <s v="SHIP310954"/>
    <x v="1897"/>
    <x v="1"/>
    <x v="10"/>
    <s v="james56@rocha.com"/>
    <s v="437.070.9024"/>
    <x v="115"/>
    <s v="Smithville"/>
    <s v="P4396"/>
    <x v="1"/>
    <x v="4"/>
    <s v="Backpack"/>
    <n v="4"/>
    <n v="976.05"/>
    <n v="0.45"/>
    <n v="40.33"/>
    <x v="346"/>
    <x v="613"/>
    <s v="Net Banking"/>
    <x v="2"/>
    <n v="1"/>
    <s v="No"/>
    <s v="Bangalore"/>
    <x v="1903"/>
  </r>
  <r>
    <s v="POST01931"/>
    <s v="SHIP561052"/>
    <x v="1898"/>
    <x v="0"/>
    <x v="18"/>
    <s v="jennifer27@yahoo.com"/>
    <s v="070.037.1297"/>
    <x v="237"/>
    <s v="Dominguezfurt"/>
    <s v="P9011"/>
    <x v="1"/>
    <x v="2"/>
    <s v="Running Shoes"/>
    <n v="2"/>
    <n v="404.67"/>
    <n v="0.26"/>
    <n v="12.07"/>
    <x v="267"/>
    <x v="460"/>
    <s v="Debit Card"/>
    <x v="3"/>
    <n v="1"/>
    <s v="No"/>
    <s v="Mumbai"/>
    <x v="1904"/>
  </r>
  <r>
    <s v="POST01932"/>
    <s v="SHIP308816"/>
    <x v="1899"/>
    <x v="1"/>
    <x v="42"/>
    <s v="marybaker@parsons-sampson.com"/>
    <s v="(287)857-6022"/>
    <x v="143"/>
    <s v="West Jamesland"/>
    <s v="P6194"/>
    <x v="2"/>
    <x v="5"/>
    <s v="Running Shoes"/>
    <n v="1"/>
    <n v="844.97"/>
    <n v="0.28000000000000003"/>
    <n v="16.04"/>
    <x v="472"/>
    <x v="394"/>
    <s v="Credit Card"/>
    <x v="2"/>
    <n v="3"/>
    <s v="No"/>
    <s v="Chennai"/>
    <x v="1905"/>
  </r>
  <r>
    <s v="POST01933"/>
    <s v="SHIP466141"/>
    <x v="1900"/>
    <x v="1"/>
    <x v="24"/>
    <s v="mcmillanshannon@yahoo.com"/>
    <s v="(775)708-4870x34096"/>
    <x v="97"/>
    <s v="Natashatown"/>
    <s v="P8861"/>
    <x v="6"/>
    <x v="2"/>
    <s v="DSLR"/>
    <n v="2"/>
    <n v="708.09"/>
    <n v="0.04"/>
    <n v="35.229999999999997"/>
    <x v="270"/>
    <x v="352"/>
    <s v="PayPal"/>
    <x v="2"/>
    <n v="2"/>
    <s v="No"/>
    <s v="Delhi"/>
    <x v="1906"/>
  </r>
  <r>
    <s v="POST01934"/>
    <s v="SHIP139385"/>
    <x v="1901"/>
    <x v="0"/>
    <x v="39"/>
    <s v="martinezrebecca@bennett-harris.net"/>
    <s v="001-675-178-9383x130"/>
    <x v="217"/>
    <s v="Whiteborough"/>
    <s v="P6714"/>
    <x v="7"/>
    <x v="4"/>
    <s v="DSLR"/>
    <n v="2"/>
    <n v="609.37"/>
    <n v="0.18"/>
    <n v="48.87"/>
    <x v="0"/>
    <x v="179"/>
    <s v="COD"/>
    <x v="1"/>
    <n v="5"/>
    <s v="Yes"/>
    <s v="Mumbai"/>
    <x v="1907"/>
  </r>
  <r>
    <s v="POST01935"/>
    <s v="SHIP560275"/>
    <x v="1902"/>
    <x v="1"/>
    <x v="30"/>
    <s v="lauramorris@hotmail.com"/>
    <s v="289-087-3218x1721"/>
    <x v="165"/>
    <s v="Whitechester"/>
    <s v="P5480"/>
    <x v="7"/>
    <x v="4"/>
    <s v="DSLR"/>
    <n v="1"/>
    <n v="948.35"/>
    <n v="0.08"/>
    <n v="21.93"/>
    <x v="8"/>
    <x v="283"/>
    <s v="PayPal"/>
    <x v="0"/>
    <n v="3"/>
    <s v="No"/>
    <s v="Kolkata"/>
    <x v="1908"/>
  </r>
  <r>
    <s v="POST01936"/>
    <s v="SHIP908781"/>
    <x v="1903"/>
    <x v="0"/>
    <x v="7"/>
    <s v="susan70@yahoo.com"/>
    <s v="(900)459-0771x02156"/>
    <x v="161"/>
    <s v="South Samantha"/>
    <s v="P5715"/>
    <x v="4"/>
    <x v="1"/>
    <s v="Backpack"/>
    <n v="1"/>
    <n v="238.11"/>
    <n v="0.26"/>
    <n v="15.34"/>
    <x v="389"/>
    <x v="385"/>
    <s v="Credit Card"/>
    <x v="3"/>
    <n v="3"/>
    <s v="Yes"/>
    <s v="Delhi"/>
    <x v="1909"/>
  </r>
  <r>
    <s v="POST01937"/>
    <s v="SHIP428488"/>
    <x v="1904"/>
    <x v="1"/>
    <x v="40"/>
    <s v="blake33@gmail.com"/>
    <s v="+1-671-316-3801x035"/>
    <x v="31"/>
    <s v="Sarahaven"/>
    <s v="P2996"/>
    <x v="7"/>
    <x v="0"/>
    <s v="Backpack"/>
    <n v="4"/>
    <n v="460.34"/>
    <n v="0.28000000000000003"/>
    <n v="44.11"/>
    <x v="432"/>
    <x v="193"/>
    <s v="PayPal"/>
    <x v="3"/>
    <n v="3"/>
    <s v="No"/>
    <s v="Bangalore"/>
    <x v="1910"/>
  </r>
  <r>
    <s v="POST01938"/>
    <s v="SHIP883794"/>
    <x v="1905"/>
    <x v="1"/>
    <x v="35"/>
    <s v="emilydavenport@parker-zamora.com"/>
    <s v="913.385.2355x228"/>
    <x v="12"/>
    <s v="North Michelle"/>
    <s v="P9899"/>
    <x v="1"/>
    <x v="1"/>
    <s v="Running Shoes"/>
    <n v="2"/>
    <n v="866.08"/>
    <n v="0.35"/>
    <n v="13.98"/>
    <x v="106"/>
    <x v="613"/>
    <s v="Credit Card"/>
    <x v="2"/>
    <n v="1"/>
    <s v="No"/>
    <s v="Bangalore"/>
    <x v="1911"/>
  </r>
  <r>
    <s v="POST01939"/>
    <s v="SHIP993928"/>
    <x v="1906"/>
    <x v="1"/>
    <x v="50"/>
    <s v="arice@yahoo.com"/>
    <s v="+1-950-597-4742x6429"/>
    <x v="137"/>
    <s v="East Kellieport"/>
    <s v="P7220"/>
    <x v="5"/>
    <x v="0"/>
    <s v="Earbuds"/>
    <n v="1"/>
    <n v="556.24"/>
    <n v="0.44"/>
    <n v="36.380000000000003"/>
    <x v="257"/>
    <x v="186"/>
    <s v="Credit Card"/>
    <x v="2"/>
    <n v="3"/>
    <s v="No"/>
    <s v="Mumbai"/>
    <x v="1912"/>
  </r>
  <r>
    <s v="POST01940"/>
    <s v="SHIP360898"/>
    <x v="1907"/>
    <x v="1"/>
    <x v="20"/>
    <s v="michelle99@hotmail.com"/>
    <s v="+1-783-426-2058x10914"/>
    <x v="229"/>
    <s v="Barbarachester"/>
    <s v="P7464"/>
    <x v="5"/>
    <x v="3"/>
    <s v="Backpack"/>
    <n v="3"/>
    <n v="253.98"/>
    <n v="0.23"/>
    <n v="6.54"/>
    <x v="25"/>
    <x v="446"/>
    <s v="Credit Card"/>
    <x v="3"/>
    <n v="2"/>
    <s v="No"/>
    <s v="Kolkata"/>
    <x v="1913"/>
  </r>
  <r>
    <s v="POST01941"/>
    <s v="SHIP488167"/>
    <x v="1908"/>
    <x v="1"/>
    <x v="41"/>
    <s v="pestes@price.com"/>
    <s v="+1-259-532-7670x062"/>
    <x v="148"/>
    <s v="Whiteview"/>
    <s v="P6654"/>
    <x v="6"/>
    <x v="5"/>
    <s v="Running Shoes"/>
    <n v="3"/>
    <n v="216.83"/>
    <n v="0.12"/>
    <n v="5.85"/>
    <x v="539"/>
    <x v="588"/>
    <s v="Credit Card"/>
    <x v="2"/>
    <n v="4"/>
    <s v="No"/>
    <s v="Mumbai"/>
    <x v="1914"/>
  </r>
  <r>
    <s v="POST01942"/>
    <s v="SHIP916059"/>
    <x v="1909"/>
    <x v="1"/>
    <x v="46"/>
    <s v="nicholas29@guzman.net"/>
    <s v="+1-160-439-7866x5843"/>
    <x v="221"/>
    <s v="Howemouth"/>
    <s v="P3399"/>
    <x v="7"/>
    <x v="3"/>
    <s v="Smartphone"/>
    <n v="3"/>
    <n v="755.35"/>
    <n v="0.17"/>
    <n v="25.32"/>
    <x v="523"/>
    <x v="403"/>
    <s v="Credit Card"/>
    <x v="2"/>
    <n v="3"/>
    <s v="No"/>
    <s v="Kolkata"/>
    <x v="1915"/>
  </r>
  <r>
    <s v="POST01943"/>
    <s v="SHIP193941"/>
    <x v="1910"/>
    <x v="0"/>
    <x v="3"/>
    <s v="trevinoryan@cantrell-dominguez.net"/>
    <s v="254.912.0542x9723"/>
    <x v="168"/>
    <s v="Gordonberg"/>
    <s v="P5758"/>
    <x v="6"/>
    <x v="0"/>
    <s v="DSLR"/>
    <n v="3"/>
    <n v="22.66"/>
    <n v="0.42"/>
    <n v="34.54"/>
    <x v="679"/>
    <x v="48"/>
    <s v="COD"/>
    <x v="1"/>
    <n v="2"/>
    <s v="No"/>
    <s v="Mumbai"/>
    <x v="1916"/>
  </r>
  <r>
    <s v="POST01944"/>
    <s v="SHIP299172"/>
    <x v="1911"/>
    <x v="0"/>
    <x v="42"/>
    <s v="brocha@hill-owens.org"/>
    <s v="676.102.2353x652"/>
    <x v="67"/>
    <s v="Christinebury"/>
    <s v="P1689"/>
    <x v="0"/>
    <x v="4"/>
    <s v="DSLR"/>
    <n v="2"/>
    <n v="915.05"/>
    <n v="7.0000000000000007E-2"/>
    <n v="11.41"/>
    <x v="580"/>
    <x v="523"/>
    <s v="PayPal"/>
    <x v="3"/>
    <n v="1"/>
    <s v="No"/>
    <s v="Chennai"/>
    <x v="1917"/>
  </r>
  <r>
    <s v="POST01945"/>
    <s v="SHIP572899"/>
    <x v="1912"/>
    <x v="1"/>
    <x v="18"/>
    <s v="austinvasquez@nguyen.com"/>
    <s v="+1-357-671-4246x35140"/>
    <x v="204"/>
    <s v="Randallville"/>
    <s v="P5712"/>
    <x v="5"/>
    <x v="1"/>
    <s v="Smart TV"/>
    <n v="2"/>
    <n v="28.23"/>
    <n v="0.31"/>
    <n v="39.369999999999997"/>
    <x v="395"/>
    <x v="82"/>
    <s v="Net Banking"/>
    <x v="2"/>
    <n v="4"/>
    <s v="No"/>
    <s v="Chennai"/>
    <x v="1918"/>
  </r>
  <r>
    <s v="POST01946"/>
    <s v="SHIP263424"/>
    <x v="1913"/>
    <x v="0"/>
    <x v="13"/>
    <s v="gregorydavis@lopez.com"/>
    <s v="117.918.3372x540"/>
    <x v="182"/>
    <s v="Davidtown"/>
    <s v="P2294"/>
    <x v="2"/>
    <x v="0"/>
    <s v="Earbuds"/>
    <n v="4"/>
    <n v="634.67999999999995"/>
    <n v="0.01"/>
    <n v="10.79"/>
    <x v="421"/>
    <x v="242"/>
    <s v="Net Banking"/>
    <x v="0"/>
    <n v="5"/>
    <s v="No"/>
    <s v="Chennai"/>
    <x v="1919"/>
  </r>
  <r>
    <s v="POST01947"/>
    <s v="SHIP410138"/>
    <x v="1914"/>
    <x v="0"/>
    <x v="3"/>
    <s v="amanda55@gmail.com"/>
    <s v="156-896-7434x406"/>
    <x v="174"/>
    <s v="Caitlinstad"/>
    <s v="P6674"/>
    <x v="0"/>
    <x v="4"/>
    <s v="Running Shoes"/>
    <n v="2"/>
    <n v="608.70000000000005"/>
    <n v="0.12"/>
    <n v="29.02"/>
    <x v="610"/>
    <x v="660"/>
    <s v="COD"/>
    <x v="2"/>
    <n v="5"/>
    <s v="No"/>
    <s v="Mumbai"/>
    <x v="1920"/>
  </r>
  <r>
    <s v="POST01948"/>
    <s v="SHIP249168"/>
    <x v="1915"/>
    <x v="0"/>
    <x v="44"/>
    <s v="jill08@garcia.net"/>
    <s v="342-768-5539"/>
    <x v="206"/>
    <s v="Milesport"/>
    <s v="P8247"/>
    <x v="4"/>
    <x v="3"/>
    <s v="Smart TV"/>
    <n v="1"/>
    <n v="582.63"/>
    <n v="0.3"/>
    <n v="18.87"/>
    <x v="200"/>
    <x v="560"/>
    <s v="Debit Card"/>
    <x v="1"/>
    <n v="1"/>
    <s v="No"/>
    <s v="Delhi"/>
    <x v="1921"/>
  </r>
  <r>
    <s v="POST01949"/>
    <s v="SHIP670945"/>
    <x v="1916"/>
    <x v="0"/>
    <x v="39"/>
    <s v="molly06@castaneda-lawson.com"/>
    <s v="275.915.1257x5255"/>
    <x v="212"/>
    <s v="West William"/>
    <s v="P5201"/>
    <x v="7"/>
    <x v="4"/>
    <s v="DSLR"/>
    <n v="4"/>
    <n v="479.6"/>
    <n v="0.23"/>
    <n v="38.85"/>
    <x v="578"/>
    <x v="77"/>
    <s v="Credit Card"/>
    <x v="1"/>
    <n v="1"/>
    <s v="No"/>
    <s v="Bangalore"/>
    <x v="1922"/>
  </r>
  <r>
    <s v="POST01950"/>
    <s v="SHIP991844"/>
    <x v="1917"/>
    <x v="0"/>
    <x v="7"/>
    <s v="briannagreen@jennings.info"/>
    <s v="443.777.5586x385"/>
    <x v="166"/>
    <s v="Danielleberg"/>
    <s v="P8849"/>
    <x v="6"/>
    <x v="4"/>
    <s v="Smart TV"/>
    <n v="2"/>
    <n v="853.91"/>
    <n v="0.25"/>
    <n v="41.19"/>
    <x v="34"/>
    <x v="569"/>
    <s v="PayPal"/>
    <x v="3"/>
    <n v="5"/>
    <s v="No"/>
    <s v="Delhi"/>
    <x v="1923"/>
  </r>
  <r>
    <s v="POST01951"/>
    <s v="SHIP486504"/>
    <x v="1918"/>
    <x v="1"/>
    <x v="47"/>
    <s v="stacy82@mann.com"/>
    <s v="071-594-4855"/>
    <x v="100"/>
    <s v="New Sheilaview"/>
    <s v="P4505"/>
    <x v="4"/>
    <x v="3"/>
    <s v="Smartphone"/>
    <n v="2"/>
    <n v="662.74"/>
    <n v="0.33"/>
    <n v="7.97"/>
    <x v="346"/>
    <x v="584"/>
    <s v="Credit Card"/>
    <x v="1"/>
    <n v="1"/>
    <s v="No"/>
    <s v="Bangalore"/>
    <x v="1924"/>
  </r>
  <r>
    <s v="POST01952"/>
    <s v="SHIP317578"/>
    <x v="1919"/>
    <x v="1"/>
    <x v="34"/>
    <s v="timothyortiz@bender.org"/>
    <s v="936.220.3345"/>
    <x v="201"/>
    <s v="East Lisa"/>
    <s v="P4310"/>
    <x v="1"/>
    <x v="1"/>
    <s v="Smart TV"/>
    <n v="1"/>
    <n v="784.04"/>
    <n v="0.12"/>
    <n v="13.67"/>
    <x v="168"/>
    <x v="490"/>
    <s v="Credit Card"/>
    <x v="1"/>
    <n v="5"/>
    <s v="No"/>
    <s v="Kolkata"/>
    <x v="1925"/>
  </r>
  <r>
    <s v="POST01953"/>
    <s v="SHIP729103"/>
    <x v="1920"/>
    <x v="1"/>
    <x v="17"/>
    <s v="gonzaleztammy@gomez-brown.biz"/>
    <s v="001-390-981-9139x448"/>
    <x v="49"/>
    <s v="Phillipston"/>
    <s v="P9824"/>
    <x v="2"/>
    <x v="4"/>
    <s v="Smartphone"/>
    <n v="1"/>
    <n v="124.37"/>
    <n v="0.14000000000000001"/>
    <n v="45.17"/>
    <x v="532"/>
    <x v="562"/>
    <s v="Net Banking"/>
    <x v="0"/>
    <n v="1"/>
    <s v="No"/>
    <s v="Chennai"/>
    <x v="1926"/>
  </r>
  <r>
    <s v="POST01954"/>
    <s v="SHIP803929"/>
    <x v="1442"/>
    <x v="1"/>
    <x v="17"/>
    <s v="kware@lawrence.com"/>
    <s v="961.473.9322x19567"/>
    <x v="102"/>
    <s v="West Shawn"/>
    <s v="P5442"/>
    <x v="3"/>
    <x v="1"/>
    <s v="DSLR"/>
    <n v="1"/>
    <n v="59.4"/>
    <n v="0.34"/>
    <n v="23.7"/>
    <x v="641"/>
    <x v="357"/>
    <s v="Credit Card"/>
    <x v="1"/>
    <n v="5"/>
    <s v="No"/>
    <s v="Chennai"/>
    <x v="1927"/>
  </r>
  <r>
    <s v="POST01955"/>
    <s v="SHIP610402"/>
    <x v="1921"/>
    <x v="1"/>
    <x v="12"/>
    <s v="larry03@gmail.com"/>
    <s v="+1-841-101-3837x367"/>
    <x v="230"/>
    <s v="South Barbaraland"/>
    <s v="P5450"/>
    <x v="3"/>
    <x v="4"/>
    <s v="Backpack"/>
    <n v="3"/>
    <n v="38.24"/>
    <n v="0.27"/>
    <n v="26.45"/>
    <x v="399"/>
    <x v="443"/>
    <s v="PayPal"/>
    <x v="2"/>
    <n v="2"/>
    <s v="No"/>
    <s v="Bangalore"/>
    <x v="1928"/>
  </r>
  <r>
    <s v="POST01956"/>
    <s v="SHIP768405"/>
    <x v="1922"/>
    <x v="0"/>
    <x v="7"/>
    <s v="zglenn@patel.com"/>
    <n v="-11253"/>
    <x v="127"/>
    <s v="South Lisa"/>
    <s v="P3249"/>
    <x v="4"/>
    <x v="4"/>
    <s v="Running Shoes"/>
    <n v="2"/>
    <n v="155.72999999999999"/>
    <n v="0.01"/>
    <n v="12.56"/>
    <x v="385"/>
    <x v="244"/>
    <s v="PayPal"/>
    <x v="1"/>
    <n v="1"/>
    <s v="No"/>
    <s v="Chennai"/>
    <x v="1929"/>
  </r>
  <r>
    <s v="POST01957"/>
    <s v="SHIP227841"/>
    <x v="1923"/>
    <x v="0"/>
    <x v="3"/>
    <s v="brianjames@yahoo.com"/>
    <s v="001-338-740-3004x11798"/>
    <x v="159"/>
    <s v="Martinborough"/>
    <s v="P2789"/>
    <x v="4"/>
    <x v="3"/>
    <s v="Smart TV"/>
    <n v="2"/>
    <n v="670.34"/>
    <n v="0.34"/>
    <n v="49.77"/>
    <x v="450"/>
    <x v="230"/>
    <s v="Net Banking"/>
    <x v="0"/>
    <n v="5"/>
    <s v="No"/>
    <s v="Delhi"/>
    <x v="1930"/>
  </r>
  <r>
    <s v="POST01958"/>
    <s v="SHIP236110"/>
    <x v="1924"/>
    <x v="1"/>
    <x v="49"/>
    <s v="joelschneider@mills.biz"/>
    <s v="584.704.8877x5461"/>
    <x v="172"/>
    <s v="Smithborough"/>
    <s v="P4920"/>
    <x v="7"/>
    <x v="0"/>
    <s v="Earbuds"/>
    <n v="2"/>
    <n v="499.08"/>
    <n v="0.31"/>
    <n v="46.54"/>
    <x v="469"/>
    <x v="406"/>
    <s v="COD"/>
    <x v="3"/>
    <n v="1"/>
    <s v="No"/>
    <s v="Mumbai"/>
    <x v="1931"/>
  </r>
  <r>
    <s v="POST01959"/>
    <s v="SHIP282095"/>
    <x v="1925"/>
    <x v="1"/>
    <x v="35"/>
    <s v="maddenarthur@villanueva.biz"/>
    <s v="646.156.9987x641"/>
    <x v="26"/>
    <s v="Tammyfort"/>
    <s v="P4972"/>
    <x v="1"/>
    <x v="0"/>
    <s v="Smartphone"/>
    <n v="4"/>
    <n v="754.73"/>
    <n v="0.04"/>
    <n v="5.09"/>
    <x v="290"/>
    <x v="385"/>
    <s v="Net Banking"/>
    <x v="0"/>
    <n v="5"/>
    <s v="Yes"/>
    <s v="Chennai"/>
    <x v="1932"/>
  </r>
  <r>
    <s v="POST01960"/>
    <s v="SHIP911158"/>
    <x v="1926"/>
    <x v="0"/>
    <x v="38"/>
    <s v="martinezcheryl@yahoo.com"/>
    <s v="434.343.5613x40687"/>
    <x v="208"/>
    <s v="Port Nancy"/>
    <s v="P1831"/>
    <x v="3"/>
    <x v="5"/>
    <s v="Earbuds"/>
    <n v="4"/>
    <n v="199.81"/>
    <n v="0.37"/>
    <n v="29.78"/>
    <x v="302"/>
    <x v="214"/>
    <s v="Net Banking"/>
    <x v="2"/>
    <n v="5"/>
    <s v="Yes"/>
    <s v="Chennai"/>
    <x v="1933"/>
  </r>
  <r>
    <s v="POST01961"/>
    <s v="SHIP885891"/>
    <x v="1927"/>
    <x v="1"/>
    <x v="18"/>
    <s v="blee@garcia-norris.net"/>
    <s v="(651)530-1835x6157"/>
    <x v="210"/>
    <s v="Port Carly"/>
    <s v="P9700"/>
    <x v="1"/>
    <x v="3"/>
    <s v="DSLR"/>
    <n v="4"/>
    <n v="373.29"/>
    <n v="0.26"/>
    <n v="44.25"/>
    <x v="203"/>
    <x v="300"/>
    <s v="Credit Card"/>
    <x v="2"/>
    <n v="4"/>
    <s v="No"/>
    <s v="Kolkata"/>
    <x v="1934"/>
  </r>
  <r>
    <s v="POST01962"/>
    <s v="SHIP194855"/>
    <x v="1928"/>
    <x v="1"/>
    <x v="4"/>
    <s v="murraysarah@simmons.com"/>
    <s v="835-781-6522x446"/>
    <x v="109"/>
    <s v="West Kevin"/>
    <s v="P4697"/>
    <x v="2"/>
    <x v="5"/>
    <s v="Earbuds"/>
    <n v="4"/>
    <n v="889.61"/>
    <n v="0.1"/>
    <n v="24.37"/>
    <x v="587"/>
    <x v="198"/>
    <s v="Debit Card"/>
    <x v="3"/>
    <n v="1"/>
    <s v="No"/>
    <s v="Mumbai"/>
    <x v="1935"/>
  </r>
  <r>
    <s v="POST01963"/>
    <s v="SHIP658038"/>
    <x v="1929"/>
    <x v="0"/>
    <x v="43"/>
    <s v="zanderson@yahoo.com"/>
    <s v="480-022-5887x728"/>
    <x v="53"/>
    <s v="Port Maryfort"/>
    <s v="P4814"/>
    <x v="1"/>
    <x v="4"/>
    <s v="Earbuds"/>
    <n v="4"/>
    <n v="936.36"/>
    <n v="0.28000000000000003"/>
    <n v="24.66"/>
    <x v="680"/>
    <x v="567"/>
    <s v="COD"/>
    <x v="0"/>
    <n v="2"/>
    <s v="No"/>
    <s v="Bangalore"/>
    <x v="1936"/>
  </r>
  <r>
    <s v="POST01964"/>
    <s v="SHIP920447"/>
    <x v="1930"/>
    <x v="1"/>
    <x v="34"/>
    <s v="erin73@newman-walker.org"/>
    <s v="012.059.2312x6511"/>
    <x v="180"/>
    <s v="North Ralph"/>
    <s v="P1860"/>
    <x v="4"/>
    <x v="3"/>
    <s v="DSLR"/>
    <n v="1"/>
    <n v="922.51"/>
    <n v="0.3"/>
    <n v="22.07"/>
    <x v="681"/>
    <x v="160"/>
    <s v="COD"/>
    <x v="0"/>
    <n v="3"/>
    <s v="No"/>
    <s v="Mumbai"/>
    <x v="1937"/>
  </r>
  <r>
    <s v="POST01965"/>
    <s v="SHIP383132"/>
    <x v="1931"/>
    <x v="1"/>
    <x v="15"/>
    <s v="rodriguezmark@fleming.com"/>
    <s v="+1-259-369-3366x476"/>
    <x v="52"/>
    <s v="New Molly"/>
    <s v="P2641"/>
    <x v="6"/>
    <x v="5"/>
    <s v="Backpack"/>
    <n v="4"/>
    <n v="820.12"/>
    <n v="0.46"/>
    <n v="6.3"/>
    <x v="212"/>
    <x v="320"/>
    <s v="COD"/>
    <x v="3"/>
    <n v="3"/>
    <s v="No"/>
    <s v="Mumbai"/>
    <x v="1938"/>
  </r>
  <r>
    <s v="POST01966"/>
    <s v="SHIP886303"/>
    <x v="1932"/>
    <x v="1"/>
    <x v="11"/>
    <s v="twilson@hotmail.com"/>
    <s v="+1-249-546-2143x1440"/>
    <x v="18"/>
    <s v="Floresfurt"/>
    <s v="P7771"/>
    <x v="2"/>
    <x v="2"/>
    <s v="Earbuds"/>
    <n v="2"/>
    <n v="691.35"/>
    <n v="0.37"/>
    <n v="40.56"/>
    <x v="310"/>
    <x v="42"/>
    <s v="Credit Card"/>
    <x v="3"/>
    <n v="1"/>
    <s v="No"/>
    <s v="Bangalore"/>
    <x v="1939"/>
  </r>
  <r>
    <s v="POST01967"/>
    <s v="SHIP636398"/>
    <x v="1933"/>
    <x v="1"/>
    <x v="40"/>
    <s v="teresa95@gmail.com"/>
    <s v="491.995.5262x755"/>
    <x v="181"/>
    <s v="Lowestad"/>
    <s v="P6411"/>
    <x v="0"/>
    <x v="0"/>
    <s v="Earbuds"/>
    <n v="3"/>
    <n v="914.54"/>
    <n v="0.15"/>
    <n v="25.56"/>
    <x v="141"/>
    <x v="687"/>
    <s v="Net Banking"/>
    <x v="3"/>
    <n v="5"/>
    <s v="No"/>
    <s v="Mumbai"/>
    <x v="1940"/>
  </r>
  <r>
    <s v="POST01968"/>
    <s v="SHIP426264"/>
    <x v="1934"/>
    <x v="1"/>
    <x v="21"/>
    <s v="gjones@hale-hunt.com"/>
    <n v="-1375"/>
    <x v="206"/>
    <s v="Port Jessicaville"/>
    <s v="P8739"/>
    <x v="0"/>
    <x v="0"/>
    <s v="Earbuds"/>
    <n v="2"/>
    <n v="717.04"/>
    <n v="0.06"/>
    <n v="28.9"/>
    <x v="568"/>
    <x v="621"/>
    <s v="Credit Card"/>
    <x v="3"/>
    <n v="5"/>
    <s v="No"/>
    <s v="Kolkata"/>
    <x v="1941"/>
  </r>
  <r>
    <s v="POST01969"/>
    <s v="SHIP880342"/>
    <x v="1935"/>
    <x v="0"/>
    <x v="30"/>
    <s v="bray@mitchell.org"/>
    <s v="001-062-138-3014"/>
    <x v="128"/>
    <s v="New David"/>
    <s v="P2647"/>
    <x v="3"/>
    <x v="2"/>
    <s v="DSLR"/>
    <n v="2"/>
    <n v="954.4"/>
    <n v="0.43"/>
    <n v="16.510000000000002"/>
    <x v="67"/>
    <x v="358"/>
    <s v="PayPal"/>
    <x v="2"/>
    <n v="2"/>
    <s v="No"/>
    <s v="Delhi"/>
    <x v="1942"/>
  </r>
  <r>
    <s v="POST01970"/>
    <s v="SHIP361492"/>
    <x v="1936"/>
    <x v="1"/>
    <x v="35"/>
    <s v="odavis@gmail.com"/>
    <s v="844-039-4508x9378"/>
    <x v="49"/>
    <s v="Jasonberg"/>
    <s v="P3252"/>
    <x v="7"/>
    <x v="1"/>
    <s v="Earbuds"/>
    <n v="1"/>
    <n v="34.54"/>
    <n v="0.42"/>
    <n v="40.29"/>
    <x v="242"/>
    <x v="185"/>
    <s v="Debit Card"/>
    <x v="2"/>
    <n v="1"/>
    <s v="No"/>
    <s v="Mumbai"/>
    <x v="1943"/>
  </r>
  <r>
    <s v="POST01971"/>
    <s v="SHIP105851"/>
    <x v="1937"/>
    <x v="1"/>
    <x v="5"/>
    <s v="rgibson@gmail.com"/>
    <n v="5784761620"/>
    <x v="41"/>
    <s v="Lake Robertfurt"/>
    <s v="P1084"/>
    <x v="4"/>
    <x v="2"/>
    <s v="DSLR"/>
    <n v="3"/>
    <n v="922.43"/>
    <n v="0.09"/>
    <n v="40.72"/>
    <x v="131"/>
    <x v="615"/>
    <s v="Debit Card"/>
    <x v="3"/>
    <n v="3"/>
    <s v="No"/>
    <s v="Delhi"/>
    <x v="1944"/>
  </r>
  <r>
    <s v="POST01972"/>
    <s v="SHIP168760"/>
    <x v="1938"/>
    <x v="0"/>
    <x v="13"/>
    <s v="williamsjoanne@hotmail.com"/>
    <s v="001-176-849-8300x795"/>
    <x v="135"/>
    <s v="Richardmouth"/>
    <s v="P3587"/>
    <x v="6"/>
    <x v="0"/>
    <s v="Backpack"/>
    <n v="2"/>
    <n v="560.17999999999995"/>
    <n v="0.03"/>
    <n v="29.88"/>
    <x v="389"/>
    <x v="262"/>
    <s v="Credit Card"/>
    <x v="1"/>
    <n v="2"/>
    <s v="No"/>
    <s v="Kolkata"/>
    <x v="1945"/>
  </r>
  <r>
    <s v="POST01973"/>
    <s v="SHIP216410"/>
    <x v="1939"/>
    <x v="1"/>
    <x v="24"/>
    <s v="qjones@yahoo.com"/>
    <s v="(890)987-0282x412"/>
    <x v="43"/>
    <s v="Jordanmouth"/>
    <s v="P7666"/>
    <x v="4"/>
    <x v="3"/>
    <s v="DSLR"/>
    <n v="1"/>
    <n v="120.68"/>
    <n v="0.36"/>
    <n v="45.71"/>
    <x v="123"/>
    <x v="198"/>
    <s v="Net Banking"/>
    <x v="3"/>
    <n v="1"/>
    <s v="No"/>
    <s v="Kolkata"/>
    <x v="1946"/>
  </r>
  <r>
    <s v="POST01974"/>
    <s v="SHIP768718"/>
    <x v="1940"/>
    <x v="1"/>
    <x v="39"/>
    <s v="nathanielreed@gomez.biz"/>
    <s v="001-112-698-2954x68045"/>
    <x v="238"/>
    <s v="North Christineside"/>
    <s v="P8793"/>
    <x v="0"/>
    <x v="5"/>
    <s v="Earbuds"/>
    <n v="3"/>
    <n v="222.76"/>
    <n v="0.36"/>
    <n v="10.210000000000001"/>
    <x v="682"/>
    <x v="322"/>
    <s v="COD"/>
    <x v="1"/>
    <n v="1"/>
    <s v="No"/>
    <s v="Mumbai"/>
    <x v="1947"/>
  </r>
  <r>
    <s v="POST01975"/>
    <s v="SHIP321939"/>
    <x v="828"/>
    <x v="0"/>
    <x v="31"/>
    <s v="lcampbell@hotmail.com"/>
    <s v="104-040-6132x92155"/>
    <x v="230"/>
    <s v="New Maurice"/>
    <s v="P8822"/>
    <x v="5"/>
    <x v="0"/>
    <s v="Smartphone"/>
    <n v="3"/>
    <n v="853.64"/>
    <n v="0.09"/>
    <n v="40.4"/>
    <x v="130"/>
    <x v="555"/>
    <s v="PayPal"/>
    <x v="1"/>
    <n v="1"/>
    <s v="Yes"/>
    <s v="Chennai"/>
    <x v="1948"/>
  </r>
  <r>
    <s v="POST01976"/>
    <s v="SHIP849737"/>
    <x v="1941"/>
    <x v="0"/>
    <x v="35"/>
    <s v="andrewmathews@yahoo.com"/>
    <s v="738-114-2450x67486"/>
    <x v="168"/>
    <s v="Garciastad"/>
    <s v="P4267"/>
    <x v="4"/>
    <x v="2"/>
    <s v="Earbuds"/>
    <n v="1"/>
    <n v="511.06"/>
    <n v="0.33"/>
    <n v="30.14"/>
    <x v="269"/>
    <x v="296"/>
    <s v="PayPal"/>
    <x v="0"/>
    <n v="4"/>
    <s v="Yes"/>
    <s v="Mumbai"/>
    <x v="1949"/>
  </r>
  <r>
    <s v="POST01977"/>
    <s v="SHIP449069"/>
    <x v="1942"/>
    <x v="0"/>
    <x v="38"/>
    <s v="malonebrandy@hotmail.com"/>
    <s v="702.064.1932x049"/>
    <x v="205"/>
    <s v="Nicholasburgh"/>
    <s v="P5706"/>
    <x v="5"/>
    <x v="3"/>
    <s v="Smart TV"/>
    <n v="4"/>
    <n v="982.99"/>
    <n v="0.14000000000000001"/>
    <n v="15.4"/>
    <x v="683"/>
    <x v="340"/>
    <s v="Debit Card"/>
    <x v="1"/>
    <n v="2"/>
    <s v="No"/>
    <s v="Delhi"/>
    <x v="1950"/>
  </r>
  <r>
    <s v="POST01978"/>
    <s v="SHIP551339"/>
    <x v="1943"/>
    <x v="0"/>
    <x v="24"/>
    <s v="vthompson@smith-hayes.com"/>
    <s v="001-110-150-0429x4044"/>
    <x v="242"/>
    <s v="Osbornfort"/>
    <s v="P6262"/>
    <x v="3"/>
    <x v="0"/>
    <s v="Smart TV"/>
    <n v="1"/>
    <n v="126.36"/>
    <n v="0.13"/>
    <n v="10.95"/>
    <x v="395"/>
    <x v="573"/>
    <s v="Net Banking"/>
    <x v="1"/>
    <n v="1"/>
    <s v="No"/>
    <s v="Kolkata"/>
    <x v="1951"/>
  </r>
  <r>
    <s v="POST01979"/>
    <s v="SHIP507536"/>
    <x v="1944"/>
    <x v="0"/>
    <x v="27"/>
    <s v="jeffreycoleman@yahoo.com"/>
    <s v="001-870-169-8514"/>
    <x v="217"/>
    <s v="Port Annfort"/>
    <s v="P5676"/>
    <x v="4"/>
    <x v="2"/>
    <s v="Smartphone"/>
    <n v="1"/>
    <n v="418.38"/>
    <n v="0.16"/>
    <n v="18.55"/>
    <x v="363"/>
    <x v="335"/>
    <s v="COD"/>
    <x v="1"/>
    <n v="2"/>
    <s v="No"/>
    <s v="Delhi"/>
    <x v="1952"/>
  </r>
  <r>
    <s v="POST01980"/>
    <s v="SHIP704099"/>
    <x v="1945"/>
    <x v="1"/>
    <x v="17"/>
    <s v="dlawrence@hotmail.com"/>
    <s v="001-155-829-6404x8737"/>
    <x v="37"/>
    <s v="Oconnorport"/>
    <s v="P1969"/>
    <x v="3"/>
    <x v="0"/>
    <s v="Smart TV"/>
    <n v="4"/>
    <n v="338.56"/>
    <n v="0.26"/>
    <n v="43.53"/>
    <x v="684"/>
    <x v="153"/>
    <s v="Debit Card"/>
    <x v="2"/>
    <n v="3"/>
    <s v="Yes"/>
    <s v="Delhi"/>
    <x v="1953"/>
  </r>
  <r>
    <s v="POST01981"/>
    <s v="SHIP286867"/>
    <x v="1946"/>
    <x v="0"/>
    <x v="43"/>
    <s v="whitesharon@hotmail.com"/>
    <s v="(673)476-0381"/>
    <x v="75"/>
    <s v="Oconnorchester"/>
    <s v="P2465"/>
    <x v="3"/>
    <x v="2"/>
    <s v="Earbuds"/>
    <n v="1"/>
    <n v="520.97"/>
    <n v="0.4"/>
    <n v="40.44"/>
    <x v="647"/>
    <x v="581"/>
    <s v="Net Banking"/>
    <x v="0"/>
    <n v="1"/>
    <s v="No"/>
    <s v="Bangalore"/>
    <x v="1954"/>
  </r>
  <r>
    <s v="POST01982"/>
    <s v="SHIP713430"/>
    <x v="1947"/>
    <x v="0"/>
    <x v="4"/>
    <s v="kgonzales@yahoo.com"/>
    <s v="232-342-1775x571"/>
    <x v="73"/>
    <s v="Lisaton"/>
    <s v="P4804"/>
    <x v="7"/>
    <x v="4"/>
    <s v="DSLR"/>
    <n v="1"/>
    <n v="637.1"/>
    <n v="0.25"/>
    <n v="34.03"/>
    <x v="212"/>
    <x v="25"/>
    <s v="COD"/>
    <x v="0"/>
    <n v="5"/>
    <s v="No"/>
    <s v="Kolkata"/>
    <x v="1955"/>
  </r>
  <r>
    <s v="POST01983"/>
    <s v="SHIP421468"/>
    <x v="1948"/>
    <x v="0"/>
    <x v="1"/>
    <s v="livingstonjill@hotmail.com"/>
    <s v="001-986-039-3464x8709"/>
    <x v="80"/>
    <s v="Taylorton"/>
    <s v="P9767"/>
    <x v="0"/>
    <x v="2"/>
    <s v="Earbuds"/>
    <n v="1"/>
    <n v="665.01"/>
    <n v="0.15"/>
    <n v="9.06"/>
    <x v="208"/>
    <x v="335"/>
    <s v="Credit Card"/>
    <x v="1"/>
    <n v="1"/>
    <s v="No"/>
    <s v="Kolkata"/>
    <x v="1956"/>
  </r>
  <r>
    <s v="POST01984"/>
    <s v="SHIP935775"/>
    <x v="1949"/>
    <x v="0"/>
    <x v="47"/>
    <s v="anthonyreed@arnold.net"/>
    <s v="801.977.7574x51120"/>
    <x v="0"/>
    <s v="New Jack"/>
    <s v="P1611"/>
    <x v="6"/>
    <x v="0"/>
    <s v="Smart TV"/>
    <n v="2"/>
    <n v="11.28"/>
    <n v="0.44"/>
    <n v="47.97"/>
    <x v="176"/>
    <x v="28"/>
    <s v="Net Banking"/>
    <x v="2"/>
    <n v="1"/>
    <s v="No"/>
    <s v="Delhi"/>
    <x v="1957"/>
  </r>
  <r>
    <s v="POST01985"/>
    <s v="SHIP126410"/>
    <x v="1950"/>
    <x v="1"/>
    <x v="48"/>
    <s v="fchavez@yahoo.com"/>
    <s v="455-807-7813x4295"/>
    <x v="100"/>
    <s v="Lopezstad"/>
    <s v="P3868"/>
    <x v="1"/>
    <x v="3"/>
    <s v="Smart TV"/>
    <n v="1"/>
    <n v="98.07"/>
    <n v="0.03"/>
    <n v="18.739999999999998"/>
    <x v="357"/>
    <x v="249"/>
    <s v="PayPal"/>
    <x v="3"/>
    <n v="2"/>
    <s v="No"/>
    <s v="Kolkata"/>
    <x v="1958"/>
  </r>
  <r>
    <s v="POST01986"/>
    <s v="SHIP594874"/>
    <x v="1951"/>
    <x v="0"/>
    <x v="22"/>
    <s v="rebeccadecker@rodgers-vazquez.com"/>
    <s v="(141)270-2932"/>
    <x v="180"/>
    <s v="North Ricardoview"/>
    <s v="P7846"/>
    <x v="1"/>
    <x v="0"/>
    <s v="DSLR"/>
    <n v="1"/>
    <n v="44.71"/>
    <n v="0.4"/>
    <n v="32.31"/>
    <x v="502"/>
    <x v="380"/>
    <s v="Net Banking"/>
    <x v="2"/>
    <n v="2"/>
    <s v="No"/>
    <s v="Mumbai"/>
    <x v="1959"/>
  </r>
  <r>
    <s v="POST01987"/>
    <s v="SHIP314059"/>
    <x v="1952"/>
    <x v="1"/>
    <x v="43"/>
    <s v="eperez@garcia.info"/>
    <s v="572.202.6792"/>
    <x v="237"/>
    <s v="West Shannon"/>
    <s v="P3880"/>
    <x v="3"/>
    <x v="0"/>
    <s v="Smart TV"/>
    <n v="3"/>
    <n v="865.95"/>
    <n v="0.39"/>
    <n v="41.14"/>
    <x v="232"/>
    <x v="316"/>
    <s v="Net Banking"/>
    <x v="0"/>
    <n v="4"/>
    <s v="No"/>
    <s v="Bangalore"/>
    <x v="1960"/>
  </r>
  <r>
    <s v="POST01988"/>
    <s v="SHIP590336"/>
    <x v="1953"/>
    <x v="1"/>
    <x v="37"/>
    <s v="randy91@hotmail.com"/>
    <s v="(823)628-7373"/>
    <x v="92"/>
    <s v="Port Rachelland"/>
    <s v="P1595"/>
    <x v="2"/>
    <x v="4"/>
    <s v="DSLR"/>
    <n v="3"/>
    <n v="320.16000000000003"/>
    <n v="0.13"/>
    <n v="10.98"/>
    <x v="313"/>
    <x v="275"/>
    <s v="Net Banking"/>
    <x v="1"/>
    <n v="1"/>
    <s v="No"/>
    <s v="Mumbai"/>
    <x v="1961"/>
  </r>
  <r>
    <s v="POST01989"/>
    <s v="SHIP268870"/>
    <x v="1954"/>
    <x v="0"/>
    <x v="24"/>
    <s v="selena99@hall-jones.com"/>
    <s v="765-776-1527"/>
    <x v="0"/>
    <s v="New Paulside"/>
    <s v="P7504"/>
    <x v="3"/>
    <x v="3"/>
    <s v="Backpack"/>
    <n v="3"/>
    <n v="373.39"/>
    <n v="0.1"/>
    <n v="34.35"/>
    <x v="685"/>
    <x v="419"/>
    <s v="COD"/>
    <x v="2"/>
    <n v="3"/>
    <s v="No"/>
    <s v="Chennai"/>
    <x v="1962"/>
  </r>
  <r>
    <s v="POST01990"/>
    <s v="SHIP671047"/>
    <x v="1955"/>
    <x v="1"/>
    <x v="42"/>
    <s v="aboyd@santos-becker.info"/>
    <s v="001-844-403-1734x335"/>
    <x v="71"/>
    <s v="Alyssamouth"/>
    <s v="P9116"/>
    <x v="7"/>
    <x v="4"/>
    <s v="Earbuds"/>
    <n v="1"/>
    <n v="455.87"/>
    <n v="0.44"/>
    <n v="6.45"/>
    <x v="572"/>
    <x v="429"/>
    <s v="COD"/>
    <x v="1"/>
    <n v="2"/>
    <s v="No"/>
    <s v="Chennai"/>
    <x v="1963"/>
  </r>
  <r>
    <s v="POST01991"/>
    <s v="SHIP614954"/>
    <x v="1956"/>
    <x v="1"/>
    <x v="24"/>
    <s v="qgray@barber.org"/>
    <s v="(464)475-8352"/>
    <x v="160"/>
    <s v="Owenmouth"/>
    <s v="P4052"/>
    <x v="4"/>
    <x v="0"/>
    <s v="Backpack"/>
    <n v="4"/>
    <n v="850.81"/>
    <n v="0.28000000000000003"/>
    <n v="9.58"/>
    <x v="641"/>
    <x v="75"/>
    <s v="Credit Card"/>
    <x v="3"/>
    <n v="4"/>
    <s v="No"/>
    <s v="Delhi"/>
    <x v="1964"/>
  </r>
  <r>
    <s v="POST01992"/>
    <s v="SHIP899242"/>
    <x v="1957"/>
    <x v="1"/>
    <x v="29"/>
    <s v="escott@hotmail.com"/>
    <s v="624.101.8923"/>
    <x v="51"/>
    <s v="Santanaberg"/>
    <s v="P5742"/>
    <x v="1"/>
    <x v="4"/>
    <s v="Smart TV"/>
    <n v="1"/>
    <n v="24.02"/>
    <n v="0.02"/>
    <n v="37.54"/>
    <x v="605"/>
    <x v="600"/>
    <s v="Credit Card"/>
    <x v="2"/>
    <n v="5"/>
    <s v="No"/>
    <s v="Chennai"/>
    <x v="1965"/>
  </r>
  <r>
    <s v="POST01993"/>
    <s v="SHIP319486"/>
    <x v="1958"/>
    <x v="0"/>
    <x v="12"/>
    <s v="dorothy92@yahoo.com"/>
    <s v="711.340.1585"/>
    <x v="239"/>
    <s v="Lake Tiffanyland"/>
    <s v="P1613"/>
    <x v="1"/>
    <x v="5"/>
    <s v="Backpack"/>
    <n v="2"/>
    <n v="127.43"/>
    <n v="0.45"/>
    <n v="11.98"/>
    <x v="346"/>
    <x v="257"/>
    <s v="COD"/>
    <x v="3"/>
    <n v="5"/>
    <s v="No"/>
    <s v="Mumbai"/>
    <x v="1966"/>
  </r>
  <r>
    <s v="POST01994"/>
    <s v="SHIP474704"/>
    <x v="1959"/>
    <x v="0"/>
    <x v="6"/>
    <s v="jamesmorrow@gmail.com"/>
    <s v="001-567-789-3643x4980"/>
    <x v="0"/>
    <s v="New Laurashire"/>
    <s v="P1151"/>
    <x v="1"/>
    <x v="5"/>
    <s v="Smart TV"/>
    <n v="2"/>
    <n v="688.31"/>
    <n v="0.17"/>
    <n v="24.96"/>
    <x v="496"/>
    <x v="110"/>
    <s v="COD"/>
    <x v="3"/>
    <n v="4"/>
    <s v="No"/>
    <s v="Chennai"/>
    <x v="1967"/>
  </r>
  <r>
    <s v="POST01995"/>
    <s v="SHIP981728"/>
    <x v="1960"/>
    <x v="1"/>
    <x v="34"/>
    <s v="gravesmonica@hampton.net"/>
    <s v="(379)443-4685"/>
    <x v="216"/>
    <s v="North Lorimouth"/>
    <s v="P5888"/>
    <x v="7"/>
    <x v="5"/>
    <s v="Backpack"/>
    <n v="2"/>
    <n v="964.25"/>
    <n v="0.17"/>
    <n v="16.170000000000002"/>
    <x v="492"/>
    <x v="591"/>
    <s v="Debit Card"/>
    <x v="0"/>
    <n v="5"/>
    <s v="No"/>
    <s v="Delhi"/>
    <x v="1968"/>
  </r>
  <r>
    <s v="POST01996"/>
    <s v="SHIP254606"/>
    <x v="1961"/>
    <x v="0"/>
    <x v="43"/>
    <s v="regina05@gmail.com"/>
    <s v="502.354.7937x215"/>
    <x v="200"/>
    <s v="Boydfort"/>
    <s v="P2758"/>
    <x v="7"/>
    <x v="2"/>
    <s v="Smart TV"/>
    <n v="2"/>
    <n v="646.36"/>
    <n v="0.32"/>
    <n v="23.96"/>
    <x v="106"/>
    <x v="482"/>
    <s v="Net Banking"/>
    <x v="0"/>
    <n v="1"/>
    <s v="No"/>
    <s v="Kolkata"/>
    <x v="1969"/>
  </r>
  <r>
    <s v="POST01997"/>
    <s v="SHIP371104"/>
    <x v="1962"/>
    <x v="0"/>
    <x v="16"/>
    <s v="krivera@duncan.com"/>
    <s v="+1-291-878-5365x69909"/>
    <x v="232"/>
    <s v="Joshuahaven"/>
    <s v="P6489"/>
    <x v="0"/>
    <x v="1"/>
    <s v="Running Shoes"/>
    <n v="1"/>
    <n v="268.51"/>
    <n v="0.33"/>
    <n v="8.4700000000000006"/>
    <x v="240"/>
    <x v="417"/>
    <s v="Net Banking"/>
    <x v="1"/>
    <n v="2"/>
    <s v="No"/>
    <s v="Bangalore"/>
    <x v="1970"/>
  </r>
  <r>
    <s v="POST01998"/>
    <s v="SHIP479070"/>
    <x v="1963"/>
    <x v="0"/>
    <x v="12"/>
    <s v="kedwards@gmail.com"/>
    <s v="+1-487-033-1606x1245"/>
    <x v="239"/>
    <s v="East Christinachester"/>
    <s v="P5662"/>
    <x v="6"/>
    <x v="4"/>
    <s v="Earbuds"/>
    <n v="3"/>
    <n v="524.66999999999996"/>
    <n v="0.18"/>
    <n v="38.97"/>
    <x v="627"/>
    <x v="421"/>
    <s v="PayPal"/>
    <x v="3"/>
    <n v="3"/>
    <s v="Yes"/>
    <s v="Delhi"/>
    <x v="1971"/>
  </r>
  <r>
    <s v="POST01999"/>
    <s v="SHIP527288"/>
    <x v="1964"/>
    <x v="1"/>
    <x v="25"/>
    <s v="janderson@yahoo.com"/>
    <s v="(747)493-8545x53280"/>
    <x v="133"/>
    <s v="New Jerryton"/>
    <s v="P8444"/>
    <x v="3"/>
    <x v="0"/>
    <s v="Smartphone"/>
    <n v="1"/>
    <n v="975.23"/>
    <n v="7.0000000000000007E-2"/>
    <n v="8.56"/>
    <x v="84"/>
    <x v="60"/>
    <s v="COD"/>
    <x v="3"/>
    <n v="5"/>
    <s v="No"/>
    <s v="Delhi"/>
    <x v="197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673F14-80E0-4EB8-91DD-5F920779D8A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rder ststus">
  <location ref="A23:A24" firstHeaderRow="1" firstDataRow="1" firstDataCol="0"/>
  <pivotFields count="33">
    <pivotField dataField="1" showAll="0"/>
    <pivotField showAll="0"/>
    <pivotField showAll="0"/>
    <pivotField showAll="0">
      <items count="3">
        <item x="0"/>
        <item h="1" x="1"/>
        <item t="default"/>
      </items>
    </pivotField>
    <pivotField showAll="0"/>
    <pivotField showAll="0"/>
    <pivotField showAll="0"/>
    <pivotField showAll="0">
      <items count="244">
        <item h="1" x="19"/>
        <item h="1" x="109"/>
        <item h="1" x="36"/>
        <item h="1" x="129"/>
        <item h="1" x="38"/>
        <item h="1" x="91"/>
        <item h="1" x="74"/>
        <item x="226"/>
        <item h="1" x="104"/>
        <item h="1" x="209"/>
        <item h="1" x="89"/>
        <item h="1" x="1"/>
        <item h="1" x="220"/>
        <item h="1" x="224"/>
        <item h="1" x="66"/>
        <item x="206"/>
        <item x="85"/>
        <item h="1" x="139"/>
        <item h="1" x="14"/>
        <item x="72"/>
        <item x="45"/>
        <item h="1" x="135"/>
        <item h="1" x="5"/>
        <item h="1" x="205"/>
        <item h="1" x="212"/>
        <item h="1" x="170"/>
        <item x="207"/>
        <item h="1" x="33"/>
        <item h="1" x="39"/>
        <item x="210"/>
        <item h="1" x="149"/>
        <item h="1" x="100"/>
        <item h="1" x="63"/>
        <item h="1" x="198"/>
        <item h="1" x="81"/>
        <item h="1" x="117"/>
        <item h="1" x="7"/>
        <item h="1" x="11"/>
        <item h="1" x="119"/>
        <item h="1" x="113"/>
        <item h="1" x="60"/>
        <item h="1" x="216"/>
        <item h="1" x="215"/>
        <item h="1" x="167"/>
        <item h="1" x="197"/>
        <item h="1" x="115"/>
        <item h="1" x="195"/>
        <item h="1" x="18"/>
        <item h="1" x="194"/>
        <item h="1" x="125"/>
        <item h="1" x="177"/>
        <item h="1" x="185"/>
        <item h="1" x="69"/>
        <item h="1" x="182"/>
        <item h="1" x="201"/>
        <item h="1" x="155"/>
        <item h="1" x="213"/>
        <item h="1" x="79"/>
        <item h="1" x="84"/>
        <item h="1" x="147"/>
        <item h="1" x="62"/>
        <item h="1" x="159"/>
        <item h="1" x="223"/>
        <item h="1" x="51"/>
        <item h="1" x="22"/>
        <item h="1" x="106"/>
        <item h="1" x="157"/>
        <item h="1" x="148"/>
        <item h="1" x="160"/>
        <item h="1" x="67"/>
        <item h="1" x="199"/>
        <item h="1" x="150"/>
        <item h="1" x="232"/>
        <item h="1" x="71"/>
        <item h="1" x="61"/>
        <item h="1" x="90"/>
        <item h="1" x="169"/>
        <item h="1" x="26"/>
        <item h="1" x="187"/>
        <item h="1" x="176"/>
        <item h="1" x="121"/>
        <item h="1" x="64"/>
        <item h="1" x="120"/>
        <item h="1" x="143"/>
        <item h="1" x="134"/>
        <item h="1" x="190"/>
        <item h="1" x="145"/>
        <item h="1" x="180"/>
        <item h="1" x="95"/>
        <item h="1" x="41"/>
        <item h="1" x="53"/>
        <item h="1" x="218"/>
        <item h="1" x="171"/>
        <item h="1" x="242"/>
        <item h="1" x="44"/>
        <item h="1" x="25"/>
        <item h="1" x="105"/>
        <item h="1" x="191"/>
        <item h="1" x="58"/>
        <item h="1" x="29"/>
        <item x="34"/>
        <item x="188"/>
        <item h="1" x="231"/>
        <item h="1" x="227"/>
        <item h="1" x="103"/>
        <item h="1" x="59"/>
        <item h="1" x="102"/>
        <item h="1" x="127"/>
        <item h="1" x="30"/>
        <item h="1" x="23"/>
        <item h="1" x="236"/>
        <item h="1" x="239"/>
        <item h="1" x="132"/>
        <item h="1" x="156"/>
        <item h="1" x="24"/>
        <item h="1" x="193"/>
        <item h="1" x="75"/>
        <item h="1" x="217"/>
        <item h="1" x="112"/>
        <item h="1" x="153"/>
        <item h="1" x="35"/>
        <item x="76"/>
        <item h="1" x="189"/>
        <item h="1" x="179"/>
        <item h="1" x="31"/>
        <item h="1" x="114"/>
        <item h="1" x="2"/>
        <item h="1" x="208"/>
        <item h="1" x="144"/>
        <item h="1" x="186"/>
        <item h="1" x="13"/>
        <item h="1" x="123"/>
        <item h="1" x="124"/>
        <item h="1" x="54"/>
        <item h="1" x="214"/>
        <item h="1" x="233"/>
        <item h="1" x="77"/>
        <item h="1" x="131"/>
        <item h="1" x="165"/>
        <item h="1" x="161"/>
        <item h="1" x="94"/>
        <item h="1" x="80"/>
        <item h="1" x="56"/>
        <item h="1" x="92"/>
        <item h="1" x="142"/>
        <item h="1" x="40"/>
        <item h="1" x="146"/>
        <item h="1" x="43"/>
        <item h="1" x="70"/>
        <item h="1" x="192"/>
        <item h="1" x="235"/>
        <item h="1" x="73"/>
        <item h="1" x="219"/>
        <item h="1" x="175"/>
        <item h="1" x="3"/>
        <item h="1" x="221"/>
        <item h="1" x="52"/>
        <item h="1" x="151"/>
        <item h="1" x="57"/>
        <item h="1" x="152"/>
        <item h="1" x="222"/>
        <item h="1" x="128"/>
        <item h="1" x="20"/>
        <item h="1" x="141"/>
        <item h="1" x="136"/>
        <item h="1" x="181"/>
        <item h="1" x="138"/>
        <item h="1" x="101"/>
        <item h="1" x="17"/>
        <item h="1" x="49"/>
        <item h="1" x="111"/>
        <item h="1" x="12"/>
        <item h="1" x="211"/>
        <item h="1" x="8"/>
        <item h="1" x="166"/>
        <item h="1" x="162"/>
        <item h="1" x="196"/>
        <item h="1" x="65"/>
        <item h="1" x="50"/>
        <item h="1" x="228"/>
        <item h="1" x="0"/>
        <item h="1" x="174"/>
        <item h="1" x="133"/>
        <item h="1" x="137"/>
        <item h="1" x="55"/>
        <item h="1" x="99"/>
        <item h="1" x="183"/>
        <item h="1" x="27"/>
        <item h="1" x="164"/>
        <item h="1" x="238"/>
        <item h="1" x="9"/>
        <item h="1" x="96"/>
        <item h="1" x="241"/>
        <item h="1" x="78"/>
        <item h="1" x="86"/>
        <item h="1" x="4"/>
        <item h="1" x="32"/>
        <item h="1" x="234"/>
        <item h="1" x="163"/>
        <item h="1" x="68"/>
        <item h="1" x="154"/>
        <item h="1" x="87"/>
        <item h="1" x="83"/>
        <item h="1" x="47"/>
        <item h="1" x="21"/>
        <item h="1" x="93"/>
        <item h="1" x="240"/>
        <item h="1" x="126"/>
        <item h="1" x="200"/>
        <item h="1" x="202"/>
        <item h="1" x="118"/>
        <item h="1" x="230"/>
        <item h="1" x="172"/>
        <item h="1" x="178"/>
        <item h="1" x="97"/>
        <item h="1" x="98"/>
        <item h="1" x="28"/>
        <item h="1" x="110"/>
        <item h="1" x="107"/>
        <item h="1" x="108"/>
        <item h="1" x="130"/>
        <item h="1" x="229"/>
        <item h="1" x="116"/>
        <item h="1" x="6"/>
        <item h="1" x="237"/>
        <item h="1" x="42"/>
        <item h="1" x="37"/>
        <item h="1" x="204"/>
        <item h="1" x="46"/>
        <item h="1" x="140"/>
        <item h="1" x="173"/>
        <item h="1" x="184"/>
        <item h="1" x="88"/>
        <item h="1" x="16"/>
        <item h="1" x="225"/>
        <item h="1" x="158"/>
        <item h="1" x="168"/>
        <item h="1" x="203"/>
        <item h="1" x="82"/>
        <item h="1" x="122"/>
        <item h="1" x="48"/>
        <item h="1" x="15"/>
        <item h="1" x="10"/>
        <item t="default"/>
      </items>
    </pivotField>
    <pivotField showAll="0"/>
    <pivotField showAll="0"/>
    <pivotField showAll="0"/>
    <pivotField showAll="0"/>
    <pivotField showAll="0"/>
    <pivotField showAll="0"/>
    <pivotField showAll="0"/>
    <pivotField showAll="0"/>
    <pivotField showAll="0"/>
    <pivotField numFmtId="14" showAll="0">
      <items count="687">
        <item x="83"/>
        <item x="218"/>
        <item x="244"/>
        <item x="557"/>
        <item x="271"/>
        <item x="530"/>
        <item x="265"/>
        <item x="665"/>
        <item x="603"/>
        <item x="5"/>
        <item x="100"/>
        <item x="415"/>
        <item x="326"/>
        <item x="404"/>
        <item x="212"/>
        <item x="234"/>
        <item x="301"/>
        <item x="650"/>
        <item x="193"/>
        <item x="685"/>
        <item x="262"/>
        <item x="122"/>
        <item x="655"/>
        <item x="684"/>
        <item x="168"/>
        <item x="167"/>
        <item x="602"/>
        <item x="477"/>
        <item x="57"/>
        <item x="110"/>
        <item x="604"/>
        <item x="452"/>
        <item x="384"/>
        <item x="308"/>
        <item x="64"/>
        <item x="280"/>
        <item x="150"/>
        <item x="406"/>
        <item x="396"/>
        <item x="152"/>
        <item x="336"/>
        <item x="546"/>
        <item x="267"/>
        <item x="600"/>
        <item x="197"/>
        <item x="397"/>
        <item x="543"/>
        <item x="39"/>
        <item x="332"/>
        <item x="49"/>
        <item x="163"/>
        <item x="50"/>
        <item x="35"/>
        <item x="268"/>
        <item x="160"/>
        <item x="228"/>
        <item x="565"/>
        <item x="399"/>
        <item x="214"/>
        <item x="482"/>
        <item x="580"/>
        <item x="368"/>
        <item x="422"/>
        <item x="204"/>
        <item x="434"/>
        <item x="78"/>
        <item x="512"/>
        <item x="165"/>
        <item x="132"/>
        <item x="682"/>
        <item x="241"/>
        <item x="642"/>
        <item x="31"/>
        <item x="27"/>
        <item x="589"/>
        <item x="427"/>
        <item x="282"/>
        <item x="350"/>
        <item x="264"/>
        <item x="417"/>
        <item x="313"/>
        <item x="219"/>
        <item x="195"/>
        <item x="575"/>
        <item x="680"/>
        <item x="104"/>
        <item x="274"/>
        <item x="616"/>
        <item x="647"/>
        <item x="481"/>
        <item x="569"/>
        <item x="627"/>
        <item x="295"/>
        <item x="639"/>
        <item x="649"/>
        <item x="246"/>
        <item x="637"/>
        <item x="554"/>
        <item x="410"/>
        <item x="123"/>
        <item x="215"/>
        <item x="25"/>
        <item x="492"/>
        <item x="174"/>
        <item x="243"/>
        <item x="114"/>
        <item x="479"/>
        <item x="178"/>
        <item x="259"/>
        <item x="646"/>
        <item x="222"/>
        <item x="563"/>
        <item x="194"/>
        <item x="318"/>
        <item x="253"/>
        <item x="128"/>
        <item x="461"/>
        <item x="413"/>
        <item x="208"/>
        <item x="66"/>
        <item x="143"/>
        <item x="532"/>
        <item x="485"/>
        <item x="239"/>
        <item x="223"/>
        <item x="393"/>
        <item x="366"/>
        <item x="53"/>
        <item x="597"/>
        <item x="496"/>
        <item x="221"/>
        <item x="147"/>
        <item x="394"/>
        <item x="183"/>
        <item x="22"/>
        <item x="292"/>
        <item x="291"/>
        <item x="257"/>
        <item x="651"/>
        <item x="421"/>
        <item x="436"/>
        <item x="15"/>
        <item x="286"/>
        <item x="457"/>
        <item x="312"/>
        <item x="539"/>
        <item x="468"/>
        <item x="573"/>
        <item x="662"/>
        <item x="517"/>
        <item x="89"/>
        <item x="411"/>
        <item x="120"/>
        <item x="568"/>
        <item x="13"/>
        <item x="8"/>
        <item x="99"/>
        <item x="371"/>
        <item x="205"/>
        <item x="599"/>
        <item x="619"/>
        <item x="4"/>
        <item x="6"/>
        <item x="381"/>
        <item x="328"/>
        <item x="250"/>
        <item x="325"/>
        <item x="294"/>
        <item x="459"/>
        <item x="177"/>
        <item x="548"/>
        <item x="676"/>
        <item x="382"/>
        <item x="9"/>
        <item x="364"/>
        <item x="151"/>
        <item x="612"/>
        <item x="523"/>
        <item x="583"/>
        <item x="158"/>
        <item x="95"/>
        <item x="401"/>
        <item x="287"/>
        <item x="379"/>
        <item x="488"/>
        <item x="535"/>
        <item x="516"/>
        <item x="186"/>
        <item x="365"/>
        <item x="198"/>
        <item x="79"/>
        <item x="595"/>
        <item x="345"/>
        <item x="593"/>
        <item x="32"/>
        <item x="656"/>
        <item x="442"/>
        <item x="94"/>
        <item x="141"/>
        <item x="304"/>
        <item x="571"/>
        <item x="419"/>
        <item x="21"/>
        <item x="672"/>
        <item x="87"/>
        <item x="47"/>
        <item x="412"/>
        <item x="153"/>
        <item x="112"/>
        <item x="450"/>
        <item x="559"/>
        <item x="373"/>
        <item x="378"/>
        <item x="454"/>
        <item x="645"/>
        <item x="519"/>
        <item x="623"/>
        <item x="320"/>
        <item x="285"/>
        <item x="211"/>
        <item x="125"/>
        <item x="586"/>
        <item x="358"/>
        <item x="474"/>
        <item x="309"/>
        <item x="171"/>
        <item x="509"/>
        <item x="238"/>
        <item x="494"/>
        <item x="256"/>
        <item x="148"/>
        <item x="462"/>
        <item x="674"/>
        <item x="226"/>
        <item x="352"/>
        <item x="236"/>
        <item x="61"/>
        <item x="585"/>
        <item x="227"/>
        <item x="491"/>
        <item x="156"/>
        <item x="137"/>
        <item x="362"/>
        <item x="669"/>
        <item x="648"/>
        <item x="598"/>
        <item x="281"/>
        <item x="497"/>
        <item x="201"/>
        <item x="341"/>
        <item x="353"/>
        <item x="628"/>
        <item x="663"/>
        <item x="210"/>
        <item x="54"/>
        <item x="426"/>
        <item x="166"/>
        <item x="261"/>
        <item x="601"/>
        <item x="360"/>
        <item x="428"/>
        <item x="678"/>
        <item x="72"/>
        <item x="400"/>
        <item x="37"/>
        <item x="127"/>
        <item x="577"/>
        <item x="508"/>
        <item x="179"/>
        <item x="423"/>
        <item x="671"/>
        <item x="16"/>
        <item x="172"/>
        <item x="644"/>
        <item x="65"/>
        <item x="77"/>
        <item x="247"/>
        <item x="490"/>
        <item x="121"/>
        <item x="216"/>
        <item x="549"/>
        <item x="635"/>
        <item x="624"/>
        <item x="55"/>
        <item x="613"/>
        <item x="339"/>
        <item x="36"/>
        <item x="511"/>
        <item x="441"/>
        <item x="661"/>
        <item x="633"/>
        <item x="463"/>
        <item x="652"/>
        <item x="162"/>
        <item x="469"/>
        <item x="435"/>
        <item x="398"/>
        <item x="361"/>
        <item x="144"/>
        <item x="173"/>
        <item x="306"/>
        <item x="73"/>
        <item x="433"/>
        <item x="363"/>
        <item x="374"/>
        <item x="82"/>
        <item x="3"/>
        <item x="349"/>
        <item x="157"/>
        <item x="108"/>
        <item x="278"/>
        <item x="536"/>
        <item x="634"/>
        <item x="43"/>
        <item x="626"/>
        <item x="86"/>
        <item x="240"/>
        <item x="622"/>
        <item x="618"/>
        <item x="476"/>
        <item x="342"/>
        <item x="581"/>
        <item x="103"/>
        <item x="24"/>
        <item x="664"/>
        <item x="372"/>
        <item x="334"/>
        <item x="333"/>
        <item x="28"/>
        <item x="451"/>
        <item x="248"/>
        <item x="408"/>
        <item x="390"/>
        <item x="567"/>
        <item x="617"/>
        <item x="484"/>
        <item x="544"/>
        <item x="515"/>
        <item x="367"/>
        <item x="631"/>
        <item x="76"/>
        <item x="74"/>
        <item x="611"/>
        <item x="300"/>
        <item x="88"/>
        <item x="33"/>
        <item x="288"/>
        <item x="437"/>
        <item x="1"/>
        <item x="189"/>
        <item x="470"/>
        <item x="499"/>
        <item x="472"/>
        <item x="545"/>
        <item x="188"/>
        <item x="70"/>
        <item x="641"/>
        <item x="566"/>
        <item x="187"/>
        <item x="561"/>
        <item x="432"/>
        <item x="315"/>
        <item x="269"/>
        <item x="130"/>
        <item x="170"/>
        <item x="541"/>
        <item x="667"/>
        <item x="176"/>
        <item x="540"/>
        <item x="578"/>
        <item x="592"/>
        <item x="550"/>
        <item x="584"/>
        <item x="284"/>
        <item x="316"/>
        <item x="322"/>
        <item x="458"/>
        <item x="68"/>
        <item x="625"/>
        <item x="231"/>
        <item x="196"/>
        <item x="181"/>
        <item x="522"/>
        <item x="190"/>
        <item x="518"/>
        <item x="629"/>
        <item x="449"/>
        <item x="632"/>
        <item x="607"/>
        <item x="224"/>
        <item x="159"/>
        <item x="84"/>
        <item x="429"/>
        <item x="453"/>
        <item x="402"/>
        <item x="414"/>
        <item x="111"/>
        <item x="80"/>
        <item x="98"/>
        <item x="135"/>
        <item x="503"/>
        <item x="321"/>
        <item x="242"/>
        <item x="203"/>
        <item x="303"/>
        <item x="29"/>
        <item x="348"/>
        <item x="109"/>
        <item x="254"/>
        <item x="681"/>
        <item x="11"/>
        <item x="101"/>
        <item x="359"/>
        <item x="134"/>
        <item x="75"/>
        <item x="225"/>
        <item x="447"/>
        <item x="391"/>
        <item x="273"/>
        <item x="654"/>
        <item x="131"/>
        <item x="220"/>
        <item x="572"/>
        <item x="213"/>
        <item x="403"/>
        <item x="202"/>
        <item x="542"/>
        <item x="340"/>
        <item x="327"/>
        <item x="138"/>
        <item x="277"/>
        <item x="606"/>
        <item x="44"/>
        <item x="445"/>
        <item x="23"/>
        <item x="140"/>
        <item x="338"/>
        <item x="329"/>
        <item x="298"/>
        <item x="431"/>
        <item x="258"/>
        <item x="608"/>
        <item x="51"/>
        <item x="483"/>
        <item x="252"/>
        <item x="255"/>
        <item x="487"/>
        <item x="145"/>
        <item x="63"/>
        <item x="670"/>
        <item x="443"/>
        <item x="501"/>
        <item x="683"/>
        <item x="115"/>
        <item x="677"/>
        <item x="17"/>
        <item x="289"/>
        <item x="505"/>
        <item x="418"/>
        <item x="58"/>
        <item x="233"/>
        <item x="245"/>
        <item x="529"/>
        <item x="446"/>
        <item x="200"/>
        <item x="10"/>
        <item x="175"/>
        <item x="41"/>
        <item x="420"/>
        <item x="478"/>
        <item x="591"/>
        <item x="275"/>
        <item x="562"/>
        <item x="319"/>
        <item x="206"/>
        <item x="377"/>
        <item x="337"/>
        <item x="513"/>
        <item x="56"/>
        <item x="389"/>
        <item x="552"/>
        <item x="52"/>
        <item x="119"/>
        <item x="324"/>
        <item x="310"/>
        <item x="314"/>
        <item x="621"/>
        <item x="355"/>
        <item x="498"/>
        <item x="370"/>
        <item x="85"/>
        <item x="405"/>
        <item x="526"/>
        <item x="217"/>
        <item x="679"/>
        <item x="455"/>
        <item x="290"/>
        <item x="534"/>
        <item x="169"/>
        <item x="533"/>
        <item x="466"/>
        <item x="293"/>
        <item x="444"/>
        <item x="630"/>
        <item x="343"/>
        <item x="60"/>
        <item x="409"/>
        <item x="42"/>
        <item x="184"/>
        <item x="387"/>
        <item x="486"/>
        <item x="448"/>
        <item x="139"/>
        <item x="587"/>
        <item x="385"/>
        <item x="0"/>
        <item x="386"/>
        <item x="192"/>
        <item x="18"/>
        <item x="105"/>
        <item x="235"/>
        <item x="331"/>
        <item x="521"/>
        <item x="96"/>
        <item x="71"/>
        <item x="407"/>
        <item x="30"/>
        <item x="636"/>
        <item x="547"/>
        <item x="81"/>
        <item x="657"/>
        <item x="344"/>
        <item x="191"/>
        <item x="106"/>
        <item x="510"/>
        <item x="283"/>
        <item x="12"/>
        <item x="610"/>
        <item x="154"/>
        <item x="69"/>
        <item x="653"/>
        <item x="475"/>
        <item x="272"/>
        <item x="182"/>
        <item x="185"/>
        <item x="465"/>
        <item x="579"/>
        <item x="675"/>
        <item x="438"/>
        <item x="45"/>
        <item x="506"/>
        <item x="558"/>
        <item x="527"/>
        <item x="34"/>
        <item x="564"/>
        <item x="574"/>
        <item x="299"/>
        <item x="440"/>
        <item x="7"/>
        <item x="504"/>
        <item x="537"/>
        <item x="609"/>
        <item x="514"/>
        <item x="92"/>
        <item x="473"/>
        <item x="136"/>
        <item x="520"/>
        <item x="673"/>
        <item x="643"/>
        <item x="161"/>
        <item x="666"/>
        <item x="20"/>
        <item x="133"/>
        <item x="489"/>
        <item x="19"/>
        <item x="354"/>
        <item x="38"/>
        <item x="311"/>
        <item x="276"/>
        <item x="116"/>
        <item x="279"/>
        <item x="464"/>
        <item x="149"/>
        <item x="640"/>
        <item x="335"/>
        <item x="129"/>
        <item x="658"/>
        <item x="376"/>
        <item x="229"/>
        <item x="507"/>
        <item x="155"/>
        <item x="107"/>
        <item x="614"/>
        <item x="395"/>
        <item x="467"/>
        <item x="305"/>
        <item x="555"/>
        <item x="556"/>
        <item x="146"/>
        <item x="383"/>
        <item x="230"/>
        <item x="26"/>
        <item x="582"/>
        <item x="296"/>
        <item x="249"/>
        <item x="471"/>
        <item x="430"/>
        <item x="375"/>
        <item x="40"/>
        <item x="531"/>
        <item x="251"/>
        <item x="439"/>
        <item x="307"/>
        <item x="91"/>
        <item x="576"/>
        <item x="142"/>
        <item x="260"/>
        <item x="416"/>
        <item x="180"/>
        <item x="594"/>
        <item x="525"/>
        <item x="659"/>
        <item x="502"/>
        <item x="199"/>
        <item x="357"/>
        <item x="668"/>
        <item x="351"/>
        <item x="560"/>
        <item x="588"/>
        <item x="90"/>
        <item x="369"/>
        <item x="553"/>
        <item x="524"/>
        <item x="456"/>
        <item x="388"/>
        <item x="460"/>
        <item x="392"/>
        <item x="570"/>
        <item x="93"/>
        <item x="323"/>
        <item x="59"/>
        <item x="164"/>
        <item x="117"/>
        <item x="266"/>
        <item x="97"/>
        <item x="263"/>
        <item x="480"/>
        <item x="638"/>
        <item x="124"/>
        <item x="270"/>
        <item x="237"/>
        <item x="2"/>
        <item x="380"/>
        <item x="620"/>
        <item x="102"/>
        <item x="528"/>
        <item x="46"/>
        <item x="500"/>
        <item x="297"/>
        <item x="660"/>
        <item x="48"/>
        <item x="424"/>
        <item x="347"/>
        <item x="596"/>
        <item x="495"/>
        <item x="67"/>
        <item x="615"/>
        <item x="538"/>
        <item x="605"/>
        <item x="551"/>
        <item x="590"/>
        <item x="425"/>
        <item x="113"/>
        <item x="118"/>
        <item x="317"/>
        <item x="356"/>
        <item x="346"/>
        <item x="302"/>
        <item x="207"/>
        <item x="14"/>
        <item x="62"/>
        <item x="330"/>
        <item x="209"/>
        <item x="126"/>
        <item x="232"/>
        <item x="493"/>
        <item t="default"/>
      </items>
    </pivotField>
    <pivotField numFmtId="14" showAll="0">
      <items count="689">
        <item x="134"/>
        <item x="99"/>
        <item x="327"/>
        <item x="154"/>
        <item x="383"/>
        <item x="589"/>
        <item x="564"/>
        <item x="611"/>
        <item x="443"/>
        <item x="679"/>
        <item x="470"/>
        <item x="364"/>
        <item x="496"/>
        <item x="440"/>
        <item x="378"/>
        <item x="72"/>
        <item x="421"/>
        <item x="671"/>
        <item x="101"/>
        <item x="221"/>
        <item x="145"/>
        <item x="578"/>
        <item x="236"/>
        <item x="588"/>
        <item x="71"/>
        <item x="170"/>
        <item x="639"/>
        <item x="540"/>
        <item x="357"/>
        <item x="214"/>
        <item x="503"/>
        <item x="463"/>
        <item x="30"/>
        <item x="434"/>
        <item x="510"/>
        <item x="657"/>
        <item x="418"/>
        <item x="594"/>
        <item x="401"/>
        <item x="571"/>
        <item x="388"/>
        <item x="426"/>
        <item x="439"/>
        <item x="587"/>
        <item x="524"/>
        <item x="133"/>
        <item x="404"/>
        <item x="382"/>
        <item x="468"/>
        <item x="151"/>
        <item x="400"/>
        <item x="248"/>
        <item x="125"/>
        <item x="619"/>
        <item x="191"/>
        <item x="315"/>
        <item x="199"/>
        <item x="184"/>
        <item x="102"/>
        <item x="431"/>
        <item x="654"/>
        <item x="456"/>
        <item x="508"/>
        <item x="554"/>
        <item x="629"/>
        <item x="79"/>
        <item x="148"/>
        <item x="153"/>
        <item x="185"/>
        <item x="179"/>
        <item x="350"/>
        <item x="507"/>
        <item x="66"/>
        <item x="390"/>
        <item x="235"/>
        <item x="569"/>
        <item x="93"/>
        <item x="455"/>
        <item x="182"/>
        <item x="91"/>
        <item x="628"/>
        <item x="677"/>
        <item x="168"/>
        <item x="331"/>
        <item x="3"/>
        <item x="70"/>
        <item x="601"/>
        <item x="106"/>
        <item x="562"/>
        <item x="246"/>
        <item x="391"/>
        <item x="493"/>
        <item x="593"/>
        <item x="573"/>
        <item x="123"/>
        <item x="482"/>
        <item x="387"/>
        <item x="616"/>
        <item x="50"/>
        <item x="342"/>
        <item x="525"/>
        <item x="115"/>
        <item x="398"/>
        <item x="561"/>
        <item x="251"/>
        <item x="380"/>
        <item x="277"/>
        <item x="520"/>
        <item x="41"/>
        <item x="641"/>
        <item x="529"/>
        <item x="346"/>
        <item x="321"/>
        <item x="344"/>
        <item x="358"/>
        <item x="205"/>
        <item x="646"/>
        <item x="264"/>
        <item x="44"/>
        <item x="53"/>
        <item x="282"/>
        <item x="231"/>
        <item x="202"/>
        <item x="516"/>
        <item x="607"/>
        <item x="0"/>
        <item x="127"/>
        <item x="438"/>
        <item x="625"/>
        <item x="336"/>
        <item x="499"/>
        <item x="669"/>
        <item x="615"/>
        <item x="12"/>
        <item x="152"/>
        <item x="5"/>
        <item x="234"/>
        <item x="486"/>
        <item x="165"/>
        <item x="375"/>
        <item x="206"/>
        <item x="300"/>
        <item x="137"/>
        <item x="637"/>
        <item x="209"/>
        <item x="580"/>
        <item x="476"/>
        <item x="528"/>
        <item x="298"/>
        <item x="452"/>
        <item x="514"/>
        <item x="598"/>
        <item x="570"/>
        <item x="271"/>
        <item x="600"/>
        <item x="121"/>
        <item x="256"/>
        <item x="604"/>
        <item x="544"/>
        <item x="621"/>
        <item x="157"/>
        <item x="676"/>
        <item x="181"/>
        <item x="172"/>
        <item x="290"/>
        <item x="547"/>
        <item x="683"/>
        <item x="112"/>
        <item x="189"/>
        <item x="480"/>
        <item x="687"/>
        <item x="233"/>
        <item x="517"/>
        <item x="622"/>
        <item x="48"/>
        <item x="280"/>
        <item x="244"/>
        <item x="620"/>
        <item x="117"/>
        <item x="220"/>
        <item x="653"/>
        <item x="389"/>
        <item x="354"/>
        <item x="494"/>
        <item x="278"/>
        <item x="273"/>
        <item x="370"/>
        <item x="585"/>
        <item x="446"/>
        <item x="348"/>
        <item x="582"/>
        <item x="684"/>
        <item x="627"/>
        <item x="649"/>
        <item x="369"/>
        <item x="597"/>
        <item x="556"/>
        <item x="632"/>
        <item x="386"/>
        <item x="410"/>
        <item x="335"/>
        <item x="667"/>
        <item x="276"/>
        <item x="61"/>
        <item x="51"/>
        <item x="314"/>
        <item x="310"/>
        <item x="560"/>
        <item x="228"/>
        <item x="84"/>
        <item x="462"/>
        <item x="265"/>
        <item x="565"/>
        <item x="131"/>
        <item x="164"/>
        <item x="414"/>
        <item x="146"/>
        <item x="666"/>
        <item x="42"/>
        <item x="324"/>
        <item x="642"/>
        <item x="467"/>
        <item x="504"/>
        <item x="459"/>
        <item x="113"/>
        <item x="495"/>
        <item x="427"/>
        <item x="603"/>
        <item x="429"/>
        <item x="46"/>
        <item x="461"/>
        <item x="647"/>
        <item x="287"/>
        <item x="31"/>
        <item x="175"/>
        <item x="686"/>
        <item x="339"/>
        <item x="355"/>
        <item x="303"/>
        <item x="447"/>
        <item x="122"/>
        <item x="75"/>
        <item x="488"/>
        <item x="448"/>
        <item x="402"/>
        <item x="201"/>
        <item x="372"/>
        <item x="351"/>
        <item x="435"/>
        <item x="87"/>
        <item x="58"/>
        <item x="10"/>
        <item x="242"/>
        <item x="198"/>
        <item x="26"/>
        <item x="73"/>
        <item x="610"/>
        <item x="187"/>
        <item x="243"/>
        <item x="111"/>
        <item x="299"/>
        <item x="167"/>
        <item x="559"/>
        <item x="124"/>
        <item x="212"/>
        <item x="63"/>
        <item x="257"/>
        <item x="210"/>
        <item x="130"/>
        <item x="163"/>
        <item x="173"/>
        <item x="120"/>
        <item x="186"/>
        <item x="144"/>
        <item x="33"/>
        <item x="381"/>
        <item x="416"/>
        <item x="535"/>
        <item x="362"/>
        <item x="441"/>
        <item x="8"/>
        <item x="487"/>
        <item x="250"/>
        <item x="194"/>
        <item x="656"/>
        <item x="541"/>
        <item x="203"/>
        <item x="192"/>
        <item x="566"/>
        <item x="215"/>
        <item x="591"/>
        <item x="636"/>
        <item x="100"/>
        <item x="81"/>
        <item x="349"/>
        <item x="20"/>
        <item x="284"/>
        <item x="365"/>
        <item x="289"/>
        <item x="373"/>
        <item x="651"/>
        <item x="665"/>
        <item x="28"/>
        <item x="249"/>
        <item x="222"/>
        <item x="506"/>
        <item x="458"/>
        <item x="423"/>
        <item x="294"/>
        <item x="149"/>
        <item x="682"/>
        <item x="237"/>
        <item x="174"/>
        <item x="316"/>
        <item x="88"/>
        <item x="602"/>
        <item x="658"/>
        <item x="527"/>
        <item x="239"/>
        <item x="176"/>
        <item x="405"/>
        <item x="306"/>
        <item x="13"/>
        <item x="664"/>
        <item x="52"/>
        <item x="680"/>
        <item x="195"/>
        <item x="104"/>
        <item x="497"/>
        <item x="413"/>
        <item x="417"/>
        <item x="162"/>
        <item x="437"/>
        <item x="454"/>
        <item x="83"/>
        <item x="491"/>
        <item x="109"/>
        <item x="275"/>
        <item x="469"/>
        <item x="150"/>
        <item x="40"/>
        <item x="531"/>
        <item x="648"/>
        <item x="1"/>
        <item x="36"/>
        <item x="85"/>
        <item x="385"/>
        <item x="500"/>
        <item x="419"/>
        <item x="640"/>
        <item x="17"/>
        <item x="34"/>
        <item x="586"/>
        <item x="313"/>
        <item x="442"/>
        <item x="43"/>
        <item x="606"/>
        <item x="512"/>
        <item x="155"/>
        <item x="614"/>
        <item x="68"/>
        <item x="672"/>
        <item x="25"/>
        <item x="377"/>
        <item x="295"/>
        <item x="227"/>
        <item x="347"/>
        <item x="135"/>
        <item x="11"/>
        <item x="143"/>
        <item x="675"/>
        <item x="394"/>
        <item x="359"/>
        <item x="505"/>
        <item x="166"/>
        <item x="576"/>
        <item x="16"/>
        <item x="47"/>
        <item x="471"/>
        <item x="605"/>
        <item x="396"/>
        <item x="160"/>
        <item x="269"/>
        <item x="92"/>
        <item x="141"/>
        <item x="567"/>
        <item x="338"/>
        <item x="9"/>
        <item x="341"/>
        <item x="82"/>
        <item x="466"/>
        <item x="105"/>
        <item x="132"/>
        <item x="108"/>
        <item x="247"/>
        <item x="384"/>
        <item x="526"/>
        <item x="296"/>
        <item x="188"/>
        <item x="509"/>
        <item x="424"/>
        <item x="95"/>
        <item x="574"/>
        <item x="340"/>
        <item x="177"/>
        <item x="374"/>
        <item x="161"/>
        <item x="376"/>
        <item x="353"/>
        <item x="415"/>
        <item x="57"/>
        <item x="45"/>
        <item x="432"/>
        <item x="279"/>
        <item x="453"/>
        <item x="481"/>
        <item x="430"/>
        <item x="180"/>
        <item x="449"/>
        <item x="474"/>
        <item x="39"/>
        <item x="98"/>
        <item x="159"/>
        <item x="94"/>
        <item x="129"/>
        <item x="4"/>
        <item x="660"/>
        <item x="444"/>
        <item x="661"/>
        <item x="537"/>
        <item x="650"/>
        <item x="78"/>
        <item x="323"/>
        <item x="575"/>
        <item x="304"/>
        <item x="307"/>
        <item x="624"/>
        <item x="498"/>
        <item x="23"/>
        <item x="548"/>
        <item x="76"/>
        <item x="631"/>
        <item x="268"/>
        <item x="460"/>
        <item x="363"/>
        <item x="371"/>
        <item x="232"/>
        <item x="219"/>
        <item x="558"/>
        <item x="261"/>
        <item x="213"/>
        <item x="245"/>
        <item x="196"/>
        <item x="317"/>
        <item x="262"/>
        <item x="320"/>
        <item x="136"/>
        <item x="158"/>
        <item x="62"/>
        <item x="425"/>
        <item x="592"/>
        <item x="147"/>
        <item x="655"/>
        <item x="538"/>
        <item x="19"/>
        <item x="326"/>
        <item x="288"/>
        <item x="89"/>
        <item x="545"/>
        <item x="118"/>
        <item x="302"/>
        <item x="612"/>
        <item x="225"/>
        <item x="142"/>
        <item x="483"/>
        <item x="475"/>
        <item x="97"/>
        <item x="254"/>
        <item x="204"/>
        <item x="634"/>
        <item x="38"/>
        <item x="368"/>
        <item x="534"/>
        <item x="411"/>
        <item x="6"/>
        <item x="128"/>
        <item x="539"/>
        <item x="395"/>
        <item x="595"/>
        <item x="511"/>
        <item x="229"/>
        <item x="581"/>
        <item x="433"/>
        <item x="74"/>
        <item x="311"/>
        <item x="577"/>
        <item x="255"/>
        <item x="485"/>
        <item x="183"/>
        <item x="107"/>
        <item x="7"/>
        <item x="110"/>
        <item x="253"/>
        <item x="224"/>
        <item x="238"/>
        <item x="451"/>
        <item x="223"/>
        <item x="445"/>
        <item x="673"/>
        <item x="190"/>
        <item x="635"/>
        <item x="643"/>
        <item x="670"/>
        <item x="171"/>
        <item x="513"/>
        <item x="178"/>
        <item x="56"/>
        <item x="309"/>
        <item x="217"/>
        <item x="392"/>
        <item x="465"/>
        <item x="240"/>
        <item x="409"/>
        <item x="522"/>
        <item x="139"/>
        <item x="330"/>
        <item x="490"/>
        <item x="286"/>
        <item x="301"/>
        <item x="408"/>
        <item x="329"/>
        <item x="14"/>
        <item x="77"/>
        <item x="333"/>
        <item x="630"/>
        <item x="478"/>
        <item x="543"/>
        <item x="54"/>
        <item x="551"/>
        <item x="590"/>
        <item x="645"/>
        <item x="659"/>
        <item x="305"/>
        <item x="403"/>
        <item x="584"/>
        <item x="609"/>
        <item x="412"/>
        <item x="169"/>
        <item x="681"/>
        <item x="407"/>
        <item x="226"/>
        <item x="464"/>
        <item x="274"/>
        <item x="291"/>
        <item x="263"/>
        <item x="472"/>
        <item x="523"/>
        <item x="552"/>
        <item x="119"/>
        <item x="553"/>
        <item x="49"/>
        <item x="65"/>
        <item x="55"/>
        <item x="678"/>
        <item x="241"/>
        <item x="197"/>
        <item x="484"/>
        <item x="623"/>
        <item x="393"/>
        <item x="477"/>
        <item x="502"/>
        <item x="515"/>
        <item x="27"/>
        <item x="208"/>
        <item x="230"/>
        <item x="663"/>
        <item x="501"/>
        <item x="428"/>
        <item x="64"/>
        <item x="2"/>
        <item x="613"/>
        <item x="617"/>
        <item x="436"/>
        <item x="80"/>
        <item x="211"/>
        <item x="521"/>
        <item x="297"/>
        <item x="270"/>
        <item x="114"/>
        <item x="473"/>
        <item x="668"/>
        <item x="406"/>
        <item x="457"/>
        <item x="308"/>
        <item x="252"/>
        <item x="479"/>
        <item x="200"/>
        <item x="15"/>
        <item x="674"/>
        <item x="450"/>
        <item x="366"/>
        <item x="328"/>
        <item x="24"/>
        <item x="292"/>
        <item x="156"/>
        <item x="557"/>
        <item x="259"/>
        <item x="343"/>
        <item x="633"/>
        <item x="518"/>
        <item x="319"/>
        <item x="216"/>
        <item x="356"/>
        <item x="193"/>
        <item x="116"/>
        <item x="21"/>
        <item x="285"/>
        <item x="260"/>
        <item x="22"/>
        <item x="563"/>
        <item x="18"/>
        <item x="599"/>
        <item x="644"/>
        <item x="267"/>
        <item x="685"/>
        <item x="325"/>
        <item x="530"/>
        <item x="293"/>
        <item x="103"/>
        <item x="29"/>
        <item x="35"/>
        <item x="618"/>
        <item x="60"/>
        <item x="96"/>
        <item x="140"/>
        <item x="568"/>
        <item x="90"/>
        <item x="318"/>
        <item x="626"/>
        <item x="579"/>
        <item x="519"/>
        <item x="536"/>
        <item x="549"/>
        <item x="281"/>
        <item x="379"/>
        <item x="69"/>
        <item x="489"/>
        <item x="608"/>
        <item x="126"/>
        <item x="360"/>
        <item x="258"/>
        <item x="32"/>
        <item x="399"/>
        <item x="638"/>
        <item x="67"/>
        <item x="422"/>
        <item x="337"/>
        <item x="492"/>
        <item x="546"/>
        <item x="218"/>
        <item x="533"/>
        <item x="420"/>
        <item x="361"/>
        <item x="345"/>
        <item x="332"/>
        <item x="532"/>
        <item x="397"/>
        <item x="583"/>
        <item x="138"/>
        <item x="207"/>
        <item x="312"/>
        <item x="266"/>
        <item x="652"/>
        <item x="37"/>
        <item x="662"/>
        <item x="367"/>
        <item x="352"/>
        <item x="86"/>
        <item x="550"/>
        <item x="555"/>
        <item x="59"/>
        <item x="572"/>
        <item x="322"/>
        <item x="272"/>
        <item x="334"/>
        <item x="596"/>
        <item x="542"/>
        <item x="283"/>
        <item t="default"/>
      </items>
    </pivotField>
    <pivotField showAll="0"/>
    <pivotField showAll="0">
      <items count="5">
        <item x="2"/>
        <item x="0"/>
        <item x="3"/>
        <item x="1"/>
        <item t="default"/>
      </items>
    </pivotField>
    <pivotField showAll="0"/>
    <pivotField showAll="0"/>
    <pivotField showAll="0"/>
    <pivotField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Count of Order_ID" fld="0" subtotal="count" baseField="0" baseItem="0" numFmtId="2"/>
  </dataFields>
  <formats count="1">
    <format dxfId="16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1090E7-ACF1-4460-AF41-60288F96143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R3:S8" firstHeaderRow="1" firstDataRow="1" firstDataCol="1"/>
  <pivotFields count="33">
    <pivotField showAll="0"/>
    <pivotField showAll="0"/>
    <pivotField showAll="0"/>
    <pivotField showAll="0">
      <items count="3">
        <item x="0"/>
        <item x="1"/>
        <item t="default"/>
      </items>
    </pivotField>
    <pivotField showAll="0"/>
    <pivotField showAll="0"/>
    <pivotField showAll="0"/>
    <pivotField axis="axisRow" showAll="0">
      <items count="244">
        <item h="1" x="19"/>
        <item h="1" x="109"/>
        <item h="1" x="36"/>
        <item h="1" x="129"/>
        <item h="1" x="38"/>
        <item h="1" x="91"/>
        <item h="1" x="74"/>
        <item h="1" x="226"/>
        <item h="1" x="104"/>
        <item h="1" x="209"/>
        <item h="1" x="89"/>
        <item h="1" x="1"/>
        <item h="1" x="220"/>
        <item h="1" x="224"/>
        <item h="1" x="66"/>
        <item h="1" x="206"/>
        <item h="1" x="85"/>
        <item h="1" x="139"/>
        <item h="1" x="14"/>
        <item h="1" x="72"/>
        <item h="1" x="45"/>
        <item h="1" x="135"/>
        <item h="1" x="5"/>
        <item h="1" x="205"/>
        <item h="1" x="212"/>
        <item h="1" x="170"/>
        <item h="1" x="207"/>
        <item h="1" x="33"/>
        <item h="1" x="39"/>
        <item h="1" x="210"/>
        <item h="1" x="149"/>
        <item h="1" x="100"/>
        <item h="1" x="63"/>
        <item h="1" x="198"/>
        <item h="1" x="81"/>
        <item h="1" x="117"/>
        <item h="1" x="7"/>
        <item h="1" x="11"/>
        <item h="1" x="119"/>
        <item h="1" x="113"/>
        <item h="1" x="60"/>
        <item h="1" x="216"/>
        <item h="1" x="215"/>
        <item h="1" x="167"/>
        <item x="197"/>
        <item h="1" x="115"/>
        <item h="1" x="195"/>
        <item h="1" x="18"/>
        <item h="1" x="194"/>
        <item x="125"/>
        <item h="1" x="177"/>
        <item h="1" x="185"/>
        <item h="1" x="69"/>
        <item h="1" x="182"/>
        <item x="201"/>
        <item h="1" x="155"/>
        <item h="1" x="213"/>
        <item h="1" x="79"/>
        <item h="1" x="84"/>
        <item h="1" x="147"/>
        <item h="1" x="62"/>
        <item h="1" x="159"/>
        <item x="223"/>
        <item h="1" x="51"/>
        <item h="1" x="22"/>
        <item h="1" x="106"/>
        <item h="1" x="157"/>
        <item h="1" x="148"/>
        <item h="1" x="160"/>
        <item h="1" x="67"/>
        <item h="1" x="199"/>
        <item h="1" x="150"/>
        <item h="1" x="232"/>
        <item h="1" x="71"/>
        <item h="1" x="61"/>
        <item h="1" x="90"/>
        <item h="1" x="169"/>
        <item h="1" x="26"/>
        <item h="1" x="187"/>
        <item h="1" x="176"/>
        <item h="1" x="121"/>
        <item h="1" x="64"/>
        <item h="1" x="120"/>
        <item h="1" x="143"/>
        <item h="1" x="134"/>
        <item h="1" x="190"/>
        <item h="1" x="145"/>
        <item h="1" x="180"/>
        <item h="1" x="95"/>
        <item h="1" x="41"/>
        <item h="1" x="53"/>
        <item h="1" x="218"/>
        <item h="1" x="171"/>
        <item h="1" x="242"/>
        <item h="1" x="44"/>
        <item h="1" x="25"/>
        <item h="1" x="105"/>
        <item h="1" x="191"/>
        <item h="1" x="58"/>
        <item h="1" x="29"/>
        <item h="1" x="34"/>
        <item h="1" x="188"/>
        <item h="1" x="231"/>
        <item h="1" x="227"/>
        <item h="1" x="103"/>
        <item h="1" x="59"/>
        <item h="1" x="102"/>
        <item h="1" x="127"/>
        <item h="1" x="30"/>
        <item h="1" x="23"/>
        <item h="1" x="236"/>
        <item h="1" x="239"/>
        <item h="1" x="132"/>
        <item h="1" x="156"/>
        <item h="1" x="24"/>
        <item h="1" x="193"/>
        <item h="1" x="75"/>
        <item h="1" x="217"/>
        <item h="1" x="112"/>
        <item h="1" x="153"/>
        <item h="1" x="35"/>
        <item h="1" x="76"/>
        <item h="1" x="189"/>
        <item h="1" x="179"/>
        <item h="1" x="31"/>
        <item h="1" x="114"/>
        <item h="1" x="2"/>
        <item h="1" x="208"/>
        <item h="1" x="144"/>
        <item h="1" x="186"/>
        <item h="1" x="13"/>
        <item h="1" x="123"/>
        <item h="1" x="124"/>
        <item h="1" x="54"/>
        <item h="1" x="214"/>
        <item h="1" x="233"/>
        <item h="1" x="77"/>
        <item h="1" x="131"/>
        <item h="1" x="165"/>
        <item h="1" x="161"/>
        <item h="1" x="94"/>
        <item h="1" x="80"/>
        <item h="1" x="56"/>
        <item h="1" x="92"/>
        <item h="1" x="142"/>
        <item h="1" x="40"/>
        <item h="1" x="146"/>
        <item h="1" x="43"/>
        <item h="1" x="70"/>
        <item h="1" x="192"/>
        <item h="1" x="235"/>
        <item h="1" x="73"/>
        <item h="1" x="219"/>
        <item h="1" x="175"/>
        <item h="1" x="3"/>
        <item h="1" x="221"/>
        <item h="1" x="52"/>
        <item h="1" x="151"/>
        <item h="1" x="57"/>
        <item h="1" x="152"/>
        <item h="1" x="222"/>
        <item h="1" x="128"/>
        <item h="1" x="20"/>
        <item h="1" x="141"/>
        <item h="1" x="136"/>
        <item h="1" x="181"/>
        <item h="1" x="138"/>
        <item h="1" x="101"/>
        <item h="1" x="17"/>
        <item h="1" x="49"/>
        <item h="1" x="111"/>
        <item h="1" x="12"/>
        <item h="1" x="211"/>
        <item h="1" x="8"/>
        <item h="1" x="166"/>
        <item h="1" x="162"/>
        <item h="1" x="196"/>
        <item h="1" x="65"/>
        <item h="1" x="50"/>
        <item h="1" x="228"/>
        <item h="1" x="0"/>
        <item h="1" x="174"/>
        <item h="1" x="133"/>
        <item h="1" x="137"/>
        <item h="1" x="55"/>
        <item h="1" x="99"/>
        <item h="1" x="183"/>
        <item h="1" x="27"/>
        <item h="1" x="164"/>
        <item h="1" x="238"/>
        <item h="1" x="9"/>
        <item h="1" x="96"/>
        <item h="1" x="241"/>
        <item h="1" x="78"/>
        <item h="1" x="86"/>
        <item h="1" x="4"/>
        <item h="1" x="32"/>
        <item h="1" x="234"/>
        <item h="1" x="163"/>
        <item h="1" x="68"/>
        <item h="1" x="154"/>
        <item h="1" x="87"/>
        <item h="1" x="83"/>
        <item h="1" x="47"/>
        <item h="1" x="21"/>
        <item h="1" x="93"/>
        <item h="1" x="240"/>
        <item h="1" x="126"/>
        <item h="1" x="200"/>
        <item h="1" x="202"/>
        <item h="1" x="118"/>
        <item h="1" x="230"/>
        <item h="1" x="172"/>
        <item h="1" x="178"/>
        <item h="1" x="97"/>
        <item h="1" x="98"/>
        <item h="1" x="28"/>
        <item h="1" x="110"/>
        <item h="1" x="107"/>
        <item h="1" x="108"/>
        <item h="1" x="130"/>
        <item h="1" x="229"/>
        <item h="1" x="116"/>
        <item h="1" x="6"/>
        <item h="1" x="237"/>
        <item h="1" x="42"/>
        <item h="1" x="37"/>
        <item h="1" x="204"/>
        <item h="1" x="46"/>
        <item h="1" x="140"/>
        <item h="1" x="173"/>
        <item h="1" x="184"/>
        <item h="1" x="88"/>
        <item h="1" x="16"/>
        <item h="1" x="225"/>
        <item h="1" x="158"/>
        <item h="1" x="168"/>
        <item h="1" x="203"/>
        <item h="1" x="82"/>
        <item h="1" x="122"/>
        <item h="1" x="48"/>
        <item h="1" x="15"/>
        <item h="1" x="10"/>
        <item t="default"/>
      </items>
    </pivotField>
    <pivotField showAll="0"/>
    <pivotField showAll="0"/>
    <pivotField showAll="0"/>
    <pivotField showAll="0"/>
    <pivotField showAll="0"/>
    <pivotField showAll="0"/>
    <pivotField showAll="0"/>
    <pivotField showAll="0"/>
    <pivotField showAll="0"/>
    <pivotField numFmtId="14" showAll="0">
      <items count="687">
        <item x="83"/>
        <item x="218"/>
        <item x="244"/>
        <item x="557"/>
        <item x="271"/>
        <item x="530"/>
        <item x="265"/>
        <item x="665"/>
        <item x="603"/>
        <item x="5"/>
        <item x="100"/>
        <item x="415"/>
        <item x="326"/>
        <item x="404"/>
        <item x="212"/>
        <item x="234"/>
        <item x="301"/>
        <item x="650"/>
        <item x="193"/>
        <item x="685"/>
        <item x="262"/>
        <item x="122"/>
        <item x="655"/>
        <item x="684"/>
        <item x="168"/>
        <item x="167"/>
        <item x="602"/>
        <item x="477"/>
        <item x="57"/>
        <item x="110"/>
        <item x="604"/>
        <item x="452"/>
        <item x="384"/>
        <item x="308"/>
        <item x="64"/>
        <item x="280"/>
        <item x="150"/>
        <item x="406"/>
        <item x="396"/>
        <item x="152"/>
        <item x="336"/>
        <item x="546"/>
        <item x="267"/>
        <item x="600"/>
        <item x="197"/>
        <item x="397"/>
        <item x="543"/>
        <item x="39"/>
        <item x="332"/>
        <item x="49"/>
        <item x="163"/>
        <item x="50"/>
        <item x="35"/>
        <item x="268"/>
        <item x="160"/>
        <item x="228"/>
        <item x="565"/>
        <item x="399"/>
        <item x="214"/>
        <item x="482"/>
        <item x="580"/>
        <item x="368"/>
        <item x="422"/>
        <item x="204"/>
        <item x="434"/>
        <item x="78"/>
        <item x="512"/>
        <item x="165"/>
        <item x="132"/>
        <item x="682"/>
        <item x="241"/>
        <item x="642"/>
        <item x="31"/>
        <item x="27"/>
        <item x="589"/>
        <item x="427"/>
        <item x="282"/>
        <item x="350"/>
        <item x="264"/>
        <item x="417"/>
        <item x="313"/>
        <item x="219"/>
        <item x="195"/>
        <item x="575"/>
        <item x="680"/>
        <item x="104"/>
        <item x="274"/>
        <item x="616"/>
        <item x="647"/>
        <item x="481"/>
        <item x="569"/>
        <item x="627"/>
        <item x="295"/>
        <item x="639"/>
        <item x="649"/>
        <item x="246"/>
        <item x="637"/>
        <item x="554"/>
        <item x="410"/>
        <item x="123"/>
        <item x="215"/>
        <item x="25"/>
        <item x="492"/>
        <item x="174"/>
        <item x="243"/>
        <item x="114"/>
        <item x="479"/>
        <item x="178"/>
        <item x="259"/>
        <item x="646"/>
        <item x="222"/>
        <item x="563"/>
        <item x="194"/>
        <item x="318"/>
        <item x="253"/>
        <item x="128"/>
        <item x="461"/>
        <item x="413"/>
        <item x="208"/>
        <item x="66"/>
        <item x="143"/>
        <item x="532"/>
        <item x="485"/>
        <item x="239"/>
        <item x="223"/>
        <item x="393"/>
        <item x="366"/>
        <item x="53"/>
        <item x="597"/>
        <item x="496"/>
        <item x="221"/>
        <item x="147"/>
        <item x="394"/>
        <item x="183"/>
        <item x="22"/>
        <item x="292"/>
        <item x="291"/>
        <item x="257"/>
        <item x="651"/>
        <item x="421"/>
        <item x="436"/>
        <item x="15"/>
        <item x="286"/>
        <item x="457"/>
        <item x="312"/>
        <item x="539"/>
        <item x="468"/>
        <item x="573"/>
        <item x="662"/>
        <item x="517"/>
        <item x="89"/>
        <item x="411"/>
        <item x="120"/>
        <item x="568"/>
        <item x="13"/>
        <item x="8"/>
        <item x="99"/>
        <item x="371"/>
        <item x="205"/>
        <item x="599"/>
        <item x="619"/>
        <item x="4"/>
        <item x="6"/>
        <item x="381"/>
        <item x="328"/>
        <item x="250"/>
        <item x="325"/>
        <item x="294"/>
        <item x="459"/>
        <item x="177"/>
        <item x="548"/>
        <item x="676"/>
        <item x="382"/>
        <item x="9"/>
        <item x="364"/>
        <item x="151"/>
        <item x="612"/>
        <item x="523"/>
        <item x="583"/>
        <item x="158"/>
        <item x="95"/>
        <item x="401"/>
        <item x="287"/>
        <item x="379"/>
        <item x="488"/>
        <item x="535"/>
        <item x="516"/>
        <item x="186"/>
        <item x="365"/>
        <item x="198"/>
        <item x="79"/>
        <item x="595"/>
        <item x="345"/>
        <item x="593"/>
        <item x="32"/>
        <item x="656"/>
        <item x="442"/>
        <item x="94"/>
        <item x="141"/>
        <item x="304"/>
        <item x="571"/>
        <item x="419"/>
        <item x="21"/>
        <item x="672"/>
        <item x="87"/>
        <item x="47"/>
        <item x="412"/>
        <item x="153"/>
        <item x="112"/>
        <item x="450"/>
        <item x="559"/>
        <item x="373"/>
        <item x="378"/>
        <item x="454"/>
        <item x="645"/>
        <item x="519"/>
        <item x="623"/>
        <item x="320"/>
        <item x="285"/>
        <item x="211"/>
        <item x="125"/>
        <item x="586"/>
        <item x="358"/>
        <item x="474"/>
        <item x="309"/>
        <item x="171"/>
        <item x="509"/>
        <item x="238"/>
        <item x="494"/>
        <item x="256"/>
        <item x="148"/>
        <item x="462"/>
        <item x="674"/>
        <item x="226"/>
        <item x="352"/>
        <item x="236"/>
        <item x="61"/>
        <item x="585"/>
        <item x="227"/>
        <item x="491"/>
        <item x="156"/>
        <item x="137"/>
        <item x="362"/>
        <item x="669"/>
        <item x="648"/>
        <item x="598"/>
        <item x="281"/>
        <item x="497"/>
        <item x="201"/>
        <item x="341"/>
        <item x="353"/>
        <item x="628"/>
        <item x="663"/>
        <item x="210"/>
        <item x="54"/>
        <item x="426"/>
        <item x="166"/>
        <item x="261"/>
        <item x="601"/>
        <item x="360"/>
        <item x="428"/>
        <item x="678"/>
        <item x="72"/>
        <item x="400"/>
        <item x="37"/>
        <item x="127"/>
        <item x="577"/>
        <item x="508"/>
        <item x="179"/>
        <item x="423"/>
        <item x="671"/>
        <item x="16"/>
        <item x="172"/>
        <item x="644"/>
        <item x="65"/>
        <item x="77"/>
        <item x="247"/>
        <item x="490"/>
        <item x="121"/>
        <item x="216"/>
        <item x="549"/>
        <item x="635"/>
        <item x="624"/>
        <item x="55"/>
        <item x="613"/>
        <item x="339"/>
        <item x="36"/>
        <item x="511"/>
        <item x="441"/>
        <item x="661"/>
        <item x="633"/>
        <item x="463"/>
        <item x="652"/>
        <item x="162"/>
        <item x="469"/>
        <item x="435"/>
        <item x="398"/>
        <item x="361"/>
        <item x="144"/>
        <item x="173"/>
        <item x="306"/>
        <item x="73"/>
        <item x="433"/>
        <item x="363"/>
        <item x="374"/>
        <item x="82"/>
        <item x="3"/>
        <item x="349"/>
        <item x="157"/>
        <item x="108"/>
        <item x="278"/>
        <item x="536"/>
        <item x="634"/>
        <item x="43"/>
        <item x="626"/>
        <item x="86"/>
        <item x="240"/>
        <item x="622"/>
        <item x="618"/>
        <item x="476"/>
        <item x="342"/>
        <item x="581"/>
        <item x="103"/>
        <item x="24"/>
        <item x="664"/>
        <item x="372"/>
        <item x="334"/>
        <item x="333"/>
        <item x="28"/>
        <item x="451"/>
        <item x="248"/>
        <item x="408"/>
        <item x="390"/>
        <item x="567"/>
        <item x="617"/>
        <item x="484"/>
        <item x="544"/>
        <item x="515"/>
        <item x="367"/>
        <item x="631"/>
        <item x="76"/>
        <item x="74"/>
        <item x="611"/>
        <item x="300"/>
        <item x="88"/>
        <item x="33"/>
        <item x="288"/>
        <item x="437"/>
        <item x="1"/>
        <item x="189"/>
        <item x="470"/>
        <item x="499"/>
        <item x="472"/>
        <item x="545"/>
        <item x="188"/>
        <item x="70"/>
        <item x="641"/>
        <item x="566"/>
        <item x="187"/>
        <item x="561"/>
        <item x="432"/>
        <item x="315"/>
        <item x="269"/>
        <item x="130"/>
        <item x="170"/>
        <item x="541"/>
        <item x="667"/>
        <item x="176"/>
        <item x="540"/>
        <item x="578"/>
        <item x="592"/>
        <item x="550"/>
        <item x="584"/>
        <item x="284"/>
        <item x="316"/>
        <item x="322"/>
        <item x="458"/>
        <item x="68"/>
        <item x="625"/>
        <item x="231"/>
        <item x="196"/>
        <item x="181"/>
        <item x="522"/>
        <item x="190"/>
        <item x="518"/>
        <item x="629"/>
        <item x="449"/>
        <item x="632"/>
        <item x="607"/>
        <item x="224"/>
        <item x="159"/>
        <item x="84"/>
        <item x="429"/>
        <item x="453"/>
        <item x="402"/>
        <item x="414"/>
        <item x="111"/>
        <item x="80"/>
        <item x="98"/>
        <item x="135"/>
        <item x="503"/>
        <item x="321"/>
        <item x="242"/>
        <item x="203"/>
        <item x="303"/>
        <item x="29"/>
        <item x="348"/>
        <item x="109"/>
        <item x="254"/>
        <item x="681"/>
        <item x="11"/>
        <item x="101"/>
        <item x="359"/>
        <item x="134"/>
        <item x="75"/>
        <item x="225"/>
        <item x="447"/>
        <item x="391"/>
        <item x="273"/>
        <item x="654"/>
        <item x="131"/>
        <item x="220"/>
        <item x="572"/>
        <item x="213"/>
        <item x="403"/>
        <item x="202"/>
        <item x="542"/>
        <item x="340"/>
        <item x="327"/>
        <item x="138"/>
        <item x="277"/>
        <item x="606"/>
        <item x="44"/>
        <item x="445"/>
        <item x="23"/>
        <item x="140"/>
        <item x="338"/>
        <item x="329"/>
        <item x="298"/>
        <item x="431"/>
        <item x="258"/>
        <item x="608"/>
        <item x="51"/>
        <item x="483"/>
        <item x="252"/>
        <item x="255"/>
        <item x="487"/>
        <item x="145"/>
        <item x="63"/>
        <item x="670"/>
        <item x="443"/>
        <item x="501"/>
        <item x="683"/>
        <item x="115"/>
        <item x="677"/>
        <item x="17"/>
        <item x="289"/>
        <item x="505"/>
        <item x="418"/>
        <item x="58"/>
        <item x="233"/>
        <item x="245"/>
        <item x="529"/>
        <item x="446"/>
        <item x="200"/>
        <item x="10"/>
        <item x="175"/>
        <item x="41"/>
        <item x="420"/>
        <item x="478"/>
        <item x="591"/>
        <item x="275"/>
        <item x="562"/>
        <item x="319"/>
        <item x="206"/>
        <item x="377"/>
        <item x="337"/>
        <item x="513"/>
        <item x="56"/>
        <item x="389"/>
        <item x="552"/>
        <item x="52"/>
        <item x="119"/>
        <item x="324"/>
        <item x="310"/>
        <item x="314"/>
        <item x="621"/>
        <item x="355"/>
        <item x="498"/>
        <item x="370"/>
        <item x="85"/>
        <item x="405"/>
        <item x="526"/>
        <item x="217"/>
        <item x="679"/>
        <item x="455"/>
        <item x="290"/>
        <item x="534"/>
        <item x="169"/>
        <item x="533"/>
        <item x="466"/>
        <item x="293"/>
        <item x="444"/>
        <item x="630"/>
        <item x="343"/>
        <item x="60"/>
        <item x="409"/>
        <item x="42"/>
        <item x="184"/>
        <item x="387"/>
        <item x="486"/>
        <item x="448"/>
        <item x="139"/>
        <item x="587"/>
        <item x="385"/>
        <item x="0"/>
        <item x="386"/>
        <item x="192"/>
        <item x="18"/>
        <item x="105"/>
        <item x="235"/>
        <item x="331"/>
        <item x="521"/>
        <item x="96"/>
        <item x="71"/>
        <item x="407"/>
        <item x="30"/>
        <item x="636"/>
        <item x="547"/>
        <item x="81"/>
        <item x="657"/>
        <item x="344"/>
        <item x="191"/>
        <item x="106"/>
        <item x="510"/>
        <item x="283"/>
        <item x="12"/>
        <item x="610"/>
        <item x="154"/>
        <item x="69"/>
        <item x="653"/>
        <item x="475"/>
        <item x="272"/>
        <item x="182"/>
        <item x="185"/>
        <item x="465"/>
        <item x="579"/>
        <item x="675"/>
        <item x="438"/>
        <item x="45"/>
        <item x="506"/>
        <item x="558"/>
        <item x="527"/>
        <item x="34"/>
        <item x="564"/>
        <item x="574"/>
        <item x="299"/>
        <item x="440"/>
        <item x="7"/>
        <item x="504"/>
        <item x="537"/>
        <item x="609"/>
        <item x="514"/>
        <item x="92"/>
        <item x="473"/>
        <item x="136"/>
        <item x="520"/>
        <item x="673"/>
        <item x="643"/>
        <item x="161"/>
        <item x="666"/>
        <item x="20"/>
        <item x="133"/>
        <item x="489"/>
        <item x="19"/>
        <item x="354"/>
        <item x="38"/>
        <item x="311"/>
        <item x="276"/>
        <item x="116"/>
        <item x="279"/>
        <item x="464"/>
        <item x="149"/>
        <item x="640"/>
        <item x="335"/>
        <item x="129"/>
        <item x="658"/>
        <item x="376"/>
        <item x="229"/>
        <item x="507"/>
        <item x="155"/>
        <item x="107"/>
        <item x="614"/>
        <item x="395"/>
        <item x="467"/>
        <item x="305"/>
        <item x="555"/>
        <item x="556"/>
        <item x="146"/>
        <item x="383"/>
        <item x="230"/>
        <item x="26"/>
        <item x="582"/>
        <item x="296"/>
        <item x="249"/>
        <item x="471"/>
        <item x="430"/>
        <item x="375"/>
        <item x="40"/>
        <item x="531"/>
        <item x="251"/>
        <item x="439"/>
        <item x="307"/>
        <item x="91"/>
        <item x="576"/>
        <item x="142"/>
        <item x="260"/>
        <item x="416"/>
        <item x="180"/>
        <item x="594"/>
        <item x="525"/>
        <item x="659"/>
        <item x="502"/>
        <item x="199"/>
        <item x="357"/>
        <item x="668"/>
        <item x="351"/>
        <item x="560"/>
        <item x="588"/>
        <item x="90"/>
        <item x="369"/>
        <item x="553"/>
        <item x="524"/>
        <item x="456"/>
        <item x="388"/>
        <item x="460"/>
        <item x="392"/>
        <item x="570"/>
        <item x="93"/>
        <item x="323"/>
        <item x="59"/>
        <item x="164"/>
        <item x="117"/>
        <item x="266"/>
        <item x="97"/>
        <item x="263"/>
        <item x="480"/>
        <item x="638"/>
        <item x="124"/>
        <item x="270"/>
        <item x="237"/>
        <item x="2"/>
        <item x="380"/>
        <item x="620"/>
        <item x="102"/>
        <item x="528"/>
        <item x="46"/>
        <item x="500"/>
        <item x="297"/>
        <item x="660"/>
        <item x="48"/>
        <item x="424"/>
        <item x="347"/>
        <item x="596"/>
        <item x="495"/>
        <item x="67"/>
        <item x="615"/>
        <item x="538"/>
        <item x="605"/>
        <item x="551"/>
        <item x="590"/>
        <item x="425"/>
        <item x="113"/>
        <item x="118"/>
        <item x="317"/>
        <item x="356"/>
        <item x="346"/>
        <item x="302"/>
        <item x="207"/>
        <item x="14"/>
        <item x="62"/>
        <item x="330"/>
        <item x="209"/>
        <item x="126"/>
        <item x="232"/>
        <item x="493"/>
        <item t="default"/>
      </items>
    </pivotField>
    <pivotField numFmtId="14" showAll="0">
      <items count="689">
        <item x="134"/>
        <item x="99"/>
        <item x="327"/>
        <item x="154"/>
        <item x="383"/>
        <item x="589"/>
        <item x="564"/>
        <item x="611"/>
        <item x="443"/>
        <item x="679"/>
        <item x="470"/>
        <item x="364"/>
        <item x="496"/>
        <item x="440"/>
        <item x="378"/>
        <item x="72"/>
        <item x="421"/>
        <item x="671"/>
        <item x="101"/>
        <item x="221"/>
        <item x="145"/>
        <item x="578"/>
        <item x="236"/>
        <item x="588"/>
        <item x="71"/>
        <item x="170"/>
        <item x="639"/>
        <item x="540"/>
        <item x="357"/>
        <item x="214"/>
        <item x="503"/>
        <item x="463"/>
        <item x="30"/>
        <item x="434"/>
        <item x="510"/>
        <item x="657"/>
        <item x="418"/>
        <item x="594"/>
        <item x="401"/>
        <item x="571"/>
        <item x="388"/>
        <item x="426"/>
        <item x="439"/>
        <item x="587"/>
        <item x="524"/>
        <item x="133"/>
        <item x="404"/>
        <item x="382"/>
        <item x="468"/>
        <item x="151"/>
        <item x="400"/>
        <item x="248"/>
        <item x="125"/>
        <item x="619"/>
        <item x="191"/>
        <item x="315"/>
        <item x="199"/>
        <item x="184"/>
        <item x="102"/>
        <item x="431"/>
        <item x="654"/>
        <item x="456"/>
        <item x="508"/>
        <item x="554"/>
        <item x="629"/>
        <item x="79"/>
        <item x="148"/>
        <item x="153"/>
        <item x="185"/>
        <item x="179"/>
        <item x="350"/>
        <item x="507"/>
        <item x="66"/>
        <item x="390"/>
        <item x="235"/>
        <item x="569"/>
        <item x="93"/>
        <item x="455"/>
        <item x="182"/>
        <item x="91"/>
        <item x="628"/>
        <item x="677"/>
        <item x="168"/>
        <item x="331"/>
        <item x="3"/>
        <item x="70"/>
        <item x="601"/>
        <item x="106"/>
        <item x="562"/>
        <item x="246"/>
        <item x="391"/>
        <item x="493"/>
        <item x="593"/>
        <item x="573"/>
        <item x="123"/>
        <item x="482"/>
        <item x="387"/>
        <item x="616"/>
        <item x="50"/>
        <item x="342"/>
        <item x="525"/>
        <item x="115"/>
        <item x="398"/>
        <item x="561"/>
        <item x="251"/>
        <item x="380"/>
        <item x="277"/>
        <item x="520"/>
        <item x="41"/>
        <item x="641"/>
        <item x="529"/>
        <item x="346"/>
        <item x="321"/>
        <item x="344"/>
        <item x="358"/>
        <item x="205"/>
        <item x="646"/>
        <item x="264"/>
        <item x="44"/>
        <item x="53"/>
        <item x="282"/>
        <item x="231"/>
        <item x="202"/>
        <item x="516"/>
        <item x="607"/>
        <item x="0"/>
        <item x="127"/>
        <item x="438"/>
        <item x="625"/>
        <item x="336"/>
        <item x="499"/>
        <item x="669"/>
        <item x="615"/>
        <item x="12"/>
        <item x="152"/>
        <item x="5"/>
        <item x="234"/>
        <item x="486"/>
        <item x="165"/>
        <item x="375"/>
        <item x="206"/>
        <item x="300"/>
        <item x="137"/>
        <item x="637"/>
        <item x="209"/>
        <item x="580"/>
        <item x="476"/>
        <item x="528"/>
        <item x="298"/>
        <item x="452"/>
        <item x="514"/>
        <item x="598"/>
        <item x="570"/>
        <item x="271"/>
        <item x="600"/>
        <item x="121"/>
        <item x="256"/>
        <item x="604"/>
        <item x="544"/>
        <item x="621"/>
        <item x="157"/>
        <item x="676"/>
        <item x="181"/>
        <item x="172"/>
        <item x="290"/>
        <item x="547"/>
        <item x="683"/>
        <item x="112"/>
        <item x="189"/>
        <item x="480"/>
        <item x="687"/>
        <item x="233"/>
        <item x="517"/>
        <item x="622"/>
        <item x="48"/>
        <item x="280"/>
        <item x="244"/>
        <item x="620"/>
        <item x="117"/>
        <item x="220"/>
        <item x="653"/>
        <item x="389"/>
        <item x="354"/>
        <item x="494"/>
        <item x="278"/>
        <item x="273"/>
        <item x="370"/>
        <item x="585"/>
        <item x="446"/>
        <item x="348"/>
        <item x="582"/>
        <item x="684"/>
        <item x="627"/>
        <item x="649"/>
        <item x="369"/>
        <item x="597"/>
        <item x="556"/>
        <item x="632"/>
        <item x="386"/>
        <item x="410"/>
        <item x="335"/>
        <item x="667"/>
        <item x="276"/>
        <item x="61"/>
        <item x="51"/>
        <item x="314"/>
        <item x="310"/>
        <item x="560"/>
        <item x="228"/>
        <item x="84"/>
        <item x="462"/>
        <item x="265"/>
        <item x="565"/>
        <item x="131"/>
        <item x="164"/>
        <item x="414"/>
        <item x="146"/>
        <item x="666"/>
        <item x="42"/>
        <item x="324"/>
        <item x="642"/>
        <item x="467"/>
        <item x="504"/>
        <item x="459"/>
        <item x="113"/>
        <item x="495"/>
        <item x="427"/>
        <item x="603"/>
        <item x="429"/>
        <item x="46"/>
        <item x="461"/>
        <item x="647"/>
        <item x="287"/>
        <item x="31"/>
        <item x="175"/>
        <item x="686"/>
        <item x="339"/>
        <item x="355"/>
        <item x="303"/>
        <item x="447"/>
        <item x="122"/>
        <item x="75"/>
        <item x="488"/>
        <item x="448"/>
        <item x="402"/>
        <item x="201"/>
        <item x="372"/>
        <item x="351"/>
        <item x="435"/>
        <item x="87"/>
        <item x="58"/>
        <item x="10"/>
        <item x="242"/>
        <item x="198"/>
        <item x="26"/>
        <item x="73"/>
        <item x="610"/>
        <item x="187"/>
        <item x="243"/>
        <item x="111"/>
        <item x="299"/>
        <item x="167"/>
        <item x="559"/>
        <item x="124"/>
        <item x="212"/>
        <item x="63"/>
        <item x="257"/>
        <item x="210"/>
        <item x="130"/>
        <item x="163"/>
        <item x="173"/>
        <item x="120"/>
        <item x="186"/>
        <item x="144"/>
        <item x="33"/>
        <item x="381"/>
        <item x="416"/>
        <item x="535"/>
        <item x="362"/>
        <item x="441"/>
        <item x="8"/>
        <item x="487"/>
        <item x="250"/>
        <item x="194"/>
        <item x="656"/>
        <item x="541"/>
        <item x="203"/>
        <item x="192"/>
        <item x="566"/>
        <item x="215"/>
        <item x="591"/>
        <item x="636"/>
        <item x="100"/>
        <item x="81"/>
        <item x="349"/>
        <item x="20"/>
        <item x="284"/>
        <item x="365"/>
        <item x="289"/>
        <item x="373"/>
        <item x="651"/>
        <item x="665"/>
        <item x="28"/>
        <item x="249"/>
        <item x="222"/>
        <item x="506"/>
        <item x="458"/>
        <item x="423"/>
        <item x="294"/>
        <item x="149"/>
        <item x="682"/>
        <item x="237"/>
        <item x="174"/>
        <item x="316"/>
        <item x="88"/>
        <item x="602"/>
        <item x="658"/>
        <item x="527"/>
        <item x="239"/>
        <item x="176"/>
        <item x="405"/>
        <item x="306"/>
        <item x="13"/>
        <item x="664"/>
        <item x="52"/>
        <item x="680"/>
        <item x="195"/>
        <item x="104"/>
        <item x="497"/>
        <item x="413"/>
        <item x="417"/>
        <item x="162"/>
        <item x="437"/>
        <item x="454"/>
        <item x="83"/>
        <item x="491"/>
        <item x="109"/>
        <item x="275"/>
        <item x="469"/>
        <item x="150"/>
        <item x="40"/>
        <item x="531"/>
        <item x="648"/>
        <item x="1"/>
        <item x="36"/>
        <item x="85"/>
        <item x="385"/>
        <item x="500"/>
        <item x="419"/>
        <item x="640"/>
        <item x="17"/>
        <item x="34"/>
        <item x="586"/>
        <item x="313"/>
        <item x="442"/>
        <item x="43"/>
        <item x="606"/>
        <item x="512"/>
        <item x="155"/>
        <item x="614"/>
        <item x="68"/>
        <item x="672"/>
        <item x="25"/>
        <item x="377"/>
        <item x="295"/>
        <item x="227"/>
        <item x="347"/>
        <item x="135"/>
        <item x="11"/>
        <item x="143"/>
        <item x="675"/>
        <item x="394"/>
        <item x="359"/>
        <item x="505"/>
        <item x="166"/>
        <item x="576"/>
        <item x="16"/>
        <item x="47"/>
        <item x="471"/>
        <item x="605"/>
        <item x="396"/>
        <item x="160"/>
        <item x="269"/>
        <item x="92"/>
        <item x="141"/>
        <item x="567"/>
        <item x="338"/>
        <item x="9"/>
        <item x="341"/>
        <item x="82"/>
        <item x="466"/>
        <item x="105"/>
        <item x="132"/>
        <item x="108"/>
        <item x="247"/>
        <item x="384"/>
        <item x="526"/>
        <item x="296"/>
        <item x="188"/>
        <item x="509"/>
        <item x="424"/>
        <item x="95"/>
        <item x="574"/>
        <item x="340"/>
        <item x="177"/>
        <item x="374"/>
        <item x="161"/>
        <item x="376"/>
        <item x="353"/>
        <item x="415"/>
        <item x="57"/>
        <item x="45"/>
        <item x="432"/>
        <item x="279"/>
        <item x="453"/>
        <item x="481"/>
        <item x="430"/>
        <item x="180"/>
        <item x="449"/>
        <item x="474"/>
        <item x="39"/>
        <item x="98"/>
        <item x="159"/>
        <item x="94"/>
        <item x="129"/>
        <item x="4"/>
        <item x="660"/>
        <item x="444"/>
        <item x="661"/>
        <item x="537"/>
        <item x="650"/>
        <item x="78"/>
        <item x="323"/>
        <item x="575"/>
        <item x="304"/>
        <item x="307"/>
        <item x="624"/>
        <item x="498"/>
        <item x="23"/>
        <item x="548"/>
        <item x="76"/>
        <item x="631"/>
        <item x="268"/>
        <item x="460"/>
        <item x="363"/>
        <item x="371"/>
        <item x="232"/>
        <item x="219"/>
        <item x="558"/>
        <item x="261"/>
        <item x="213"/>
        <item x="245"/>
        <item x="196"/>
        <item x="317"/>
        <item x="262"/>
        <item x="320"/>
        <item x="136"/>
        <item x="158"/>
        <item x="62"/>
        <item x="425"/>
        <item x="592"/>
        <item x="147"/>
        <item x="655"/>
        <item x="538"/>
        <item x="19"/>
        <item x="326"/>
        <item x="288"/>
        <item x="89"/>
        <item x="545"/>
        <item x="118"/>
        <item x="302"/>
        <item x="612"/>
        <item x="225"/>
        <item x="142"/>
        <item x="483"/>
        <item x="475"/>
        <item x="97"/>
        <item x="254"/>
        <item x="204"/>
        <item x="634"/>
        <item x="38"/>
        <item x="368"/>
        <item x="534"/>
        <item x="411"/>
        <item x="6"/>
        <item x="128"/>
        <item x="539"/>
        <item x="395"/>
        <item x="595"/>
        <item x="511"/>
        <item x="229"/>
        <item x="581"/>
        <item x="433"/>
        <item x="74"/>
        <item x="311"/>
        <item x="577"/>
        <item x="255"/>
        <item x="485"/>
        <item x="183"/>
        <item x="107"/>
        <item x="7"/>
        <item x="110"/>
        <item x="253"/>
        <item x="224"/>
        <item x="238"/>
        <item x="451"/>
        <item x="223"/>
        <item x="445"/>
        <item x="673"/>
        <item x="190"/>
        <item x="635"/>
        <item x="643"/>
        <item x="670"/>
        <item x="171"/>
        <item x="513"/>
        <item x="178"/>
        <item x="56"/>
        <item x="309"/>
        <item x="217"/>
        <item x="392"/>
        <item x="465"/>
        <item x="240"/>
        <item x="409"/>
        <item x="522"/>
        <item x="139"/>
        <item x="330"/>
        <item x="490"/>
        <item x="286"/>
        <item x="301"/>
        <item x="408"/>
        <item x="329"/>
        <item x="14"/>
        <item x="77"/>
        <item x="333"/>
        <item x="630"/>
        <item x="478"/>
        <item x="543"/>
        <item x="54"/>
        <item x="551"/>
        <item x="590"/>
        <item x="645"/>
        <item x="659"/>
        <item x="305"/>
        <item x="403"/>
        <item x="584"/>
        <item x="609"/>
        <item x="412"/>
        <item x="169"/>
        <item x="681"/>
        <item x="407"/>
        <item x="226"/>
        <item x="464"/>
        <item x="274"/>
        <item x="291"/>
        <item x="263"/>
        <item x="472"/>
        <item x="523"/>
        <item x="552"/>
        <item x="119"/>
        <item x="553"/>
        <item x="49"/>
        <item x="65"/>
        <item x="55"/>
        <item x="678"/>
        <item x="241"/>
        <item x="197"/>
        <item x="484"/>
        <item x="623"/>
        <item x="393"/>
        <item x="477"/>
        <item x="502"/>
        <item x="515"/>
        <item x="27"/>
        <item x="208"/>
        <item x="230"/>
        <item x="663"/>
        <item x="501"/>
        <item x="428"/>
        <item x="64"/>
        <item x="2"/>
        <item x="613"/>
        <item x="617"/>
        <item x="436"/>
        <item x="80"/>
        <item x="211"/>
        <item x="521"/>
        <item x="297"/>
        <item x="270"/>
        <item x="114"/>
        <item x="473"/>
        <item x="668"/>
        <item x="406"/>
        <item x="457"/>
        <item x="308"/>
        <item x="252"/>
        <item x="479"/>
        <item x="200"/>
        <item x="15"/>
        <item x="674"/>
        <item x="450"/>
        <item x="366"/>
        <item x="328"/>
        <item x="24"/>
        <item x="292"/>
        <item x="156"/>
        <item x="557"/>
        <item x="259"/>
        <item x="343"/>
        <item x="633"/>
        <item x="518"/>
        <item x="319"/>
        <item x="216"/>
        <item x="356"/>
        <item x="193"/>
        <item x="116"/>
        <item x="21"/>
        <item x="285"/>
        <item x="260"/>
        <item x="22"/>
        <item x="563"/>
        <item x="18"/>
        <item x="599"/>
        <item x="644"/>
        <item x="267"/>
        <item x="685"/>
        <item x="325"/>
        <item x="530"/>
        <item x="293"/>
        <item x="103"/>
        <item x="29"/>
        <item x="35"/>
        <item x="618"/>
        <item x="60"/>
        <item x="96"/>
        <item x="140"/>
        <item x="568"/>
        <item x="90"/>
        <item x="318"/>
        <item x="626"/>
        <item x="579"/>
        <item x="519"/>
        <item x="536"/>
        <item x="549"/>
        <item x="281"/>
        <item x="379"/>
        <item x="69"/>
        <item x="489"/>
        <item x="608"/>
        <item x="126"/>
        <item x="360"/>
        <item x="258"/>
        <item x="32"/>
        <item x="399"/>
        <item x="638"/>
        <item x="67"/>
        <item x="422"/>
        <item x="337"/>
        <item x="492"/>
        <item x="546"/>
        <item x="218"/>
        <item x="533"/>
        <item x="420"/>
        <item x="361"/>
        <item x="345"/>
        <item x="332"/>
        <item x="532"/>
        <item x="397"/>
        <item x="583"/>
        <item x="138"/>
        <item x="207"/>
        <item x="312"/>
        <item x="266"/>
        <item x="652"/>
        <item x="37"/>
        <item x="662"/>
        <item x="367"/>
        <item x="352"/>
        <item x="86"/>
        <item x="550"/>
        <item x="555"/>
        <item x="59"/>
        <item x="572"/>
        <item x="322"/>
        <item x="272"/>
        <item x="334"/>
        <item x="596"/>
        <item x="542"/>
        <item x="283"/>
        <item t="default"/>
      </items>
    </pivotField>
    <pivotField showAll="0"/>
    <pivotField showAll="0"/>
    <pivotField showAll="0"/>
    <pivotField showAll="0"/>
    <pivotField showAll="0"/>
    <pivotField showAll="0"/>
    <pivotField dataField="1"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5">
    <i>
      <x v="44"/>
    </i>
    <i>
      <x v="49"/>
    </i>
    <i>
      <x v="54"/>
    </i>
    <i>
      <x v="62"/>
    </i>
    <i t="grand">
      <x/>
    </i>
  </rowItems>
  <colItems count="1">
    <i/>
  </colItems>
  <dataFields count="1">
    <dataField name="Sum of Total Sales" fld="25" baseField="0" baseItem="0" numFmtId="164"/>
  </dataFields>
  <formats count="1">
    <format dxfId="167">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FDD965-718C-4CDB-80FC-D63CB1C0D21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rder ststus">
  <location ref="A31:B36" firstHeaderRow="1" firstDataRow="1" firstDataCol="1"/>
  <pivotFields count="33">
    <pivotField dataField="1" showAll="0"/>
    <pivotField showAll="0"/>
    <pivotField showAll="0"/>
    <pivotField showAll="0">
      <items count="3">
        <item x="0"/>
        <item x="1"/>
        <item t="default"/>
      </items>
    </pivotField>
    <pivotField showAll="0"/>
    <pivotField showAll="0"/>
    <pivotField showAll="0"/>
    <pivotField showAll="0">
      <items count="244">
        <item h="1" x="19"/>
        <item h="1" x="109"/>
        <item h="1" x="36"/>
        <item h="1" x="129"/>
        <item h="1" x="38"/>
        <item h="1" x="91"/>
        <item h="1" x="74"/>
        <item h="1" x="226"/>
        <item h="1" x="104"/>
        <item h="1" x="209"/>
        <item h="1" x="89"/>
        <item h="1" x="1"/>
        <item h="1" x="220"/>
        <item h="1" x="224"/>
        <item h="1" x="66"/>
        <item h="1" x="206"/>
        <item h="1" x="85"/>
        <item h="1" x="139"/>
        <item h="1" x="14"/>
        <item h="1" x="72"/>
        <item h="1" x="45"/>
        <item h="1" x="135"/>
        <item h="1" x="5"/>
        <item h="1" x="205"/>
        <item h="1" x="212"/>
        <item h="1" x="170"/>
        <item h="1" x="207"/>
        <item h="1" x="33"/>
        <item h="1" x="39"/>
        <item h="1" x="210"/>
        <item h="1" x="149"/>
        <item h="1" x="100"/>
        <item h="1" x="63"/>
        <item h="1" x="198"/>
        <item h="1" x="81"/>
        <item h="1" x="117"/>
        <item h="1" x="7"/>
        <item h="1" x="11"/>
        <item h="1" x="119"/>
        <item h="1" x="113"/>
        <item h="1" x="60"/>
        <item h="1" x="216"/>
        <item h="1" x="215"/>
        <item h="1" x="167"/>
        <item x="197"/>
        <item h="1" x="115"/>
        <item h="1" x="195"/>
        <item h="1" x="18"/>
        <item h="1" x="194"/>
        <item x="125"/>
        <item h="1" x="177"/>
        <item h="1" x="185"/>
        <item h="1" x="69"/>
        <item h="1" x="182"/>
        <item x="201"/>
        <item h="1" x="155"/>
        <item h="1" x="213"/>
        <item h="1" x="79"/>
        <item h="1" x="84"/>
        <item h="1" x="147"/>
        <item h="1" x="62"/>
        <item h="1" x="159"/>
        <item x="223"/>
        <item h="1" x="51"/>
        <item h="1" x="22"/>
        <item h="1" x="106"/>
        <item h="1" x="157"/>
        <item h="1" x="148"/>
        <item h="1" x="160"/>
        <item h="1" x="67"/>
        <item h="1" x="199"/>
        <item h="1" x="150"/>
        <item h="1" x="232"/>
        <item h="1" x="71"/>
        <item h="1" x="61"/>
        <item h="1" x="90"/>
        <item h="1" x="169"/>
        <item h="1" x="26"/>
        <item h="1" x="187"/>
        <item h="1" x="176"/>
        <item h="1" x="121"/>
        <item h="1" x="64"/>
        <item h="1" x="120"/>
        <item h="1" x="143"/>
        <item h="1" x="134"/>
        <item h="1" x="190"/>
        <item h="1" x="145"/>
        <item h="1" x="180"/>
        <item h="1" x="95"/>
        <item h="1" x="41"/>
        <item h="1" x="53"/>
        <item h="1" x="218"/>
        <item h="1" x="171"/>
        <item h="1" x="242"/>
        <item h="1" x="44"/>
        <item h="1" x="25"/>
        <item h="1" x="105"/>
        <item h="1" x="191"/>
        <item h="1" x="58"/>
        <item h="1" x="29"/>
        <item h="1" x="34"/>
        <item h="1" x="188"/>
        <item h="1" x="231"/>
        <item h="1" x="227"/>
        <item h="1" x="103"/>
        <item h="1" x="59"/>
        <item h="1" x="102"/>
        <item h="1" x="127"/>
        <item h="1" x="30"/>
        <item h="1" x="23"/>
        <item h="1" x="236"/>
        <item h="1" x="239"/>
        <item h="1" x="132"/>
        <item h="1" x="156"/>
        <item h="1" x="24"/>
        <item h="1" x="193"/>
        <item h="1" x="75"/>
        <item h="1" x="217"/>
        <item h="1" x="112"/>
        <item h="1" x="153"/>
        <item h="1" x="35"/>
        <item h="1" x="76"/>
        <item h="1" x="189"/>
        <item h="1" x="179"/>
        <item h="1" x="31"/>
        <item h="1" x="114"/>
        <item h="1" x="2"/>
        <item h="1" x="208"/>
        <item h="1" x="144"/>
        <item h="1" x="186"/>
        <item h="1" x="13"/>
        <item h="1" x="123"/>
        <item h="1" x="124"/>
        <item h="1" x="54"/>
        <item h="1" x="214"/>
        <item h="1" x="233"/>
        <item h="1" x="77"/>
        <item h="1" x="131"/>
        <item h="1" x="165"/>
        <item h="1" x="161"/>
        <item h="1" x="94"/>
        <item h="1" x="80"/>
        <item h="1" x="56"/>
        <item h="1" x="92"/>
        <item h="1" x="142"/>
        <item h="1" x="40"/>
        <item h="1" x="146"/>
        <item h="1" x="43"/>
        <item h="1" x="70"/>
        <item h="1" x="192"/>
        <item h="1" x="235"/>
        <item h="1" x="73"/>
        <item h="1" x="219"/>
        <item h="1" x="175"/>
        <item h="1" x="3"/>
        <item h="1" x="221"/>
        <item h="1" x="52"/>
        <item h="1" x="151"/>
        <item h="1" x="57"/>
        <item h="1" x="152"/>
        <item h="1" x="222"/>
        <item h="1" x="128"/>
        <item h="1" x="20"/>
        <item h="1" x="141"/>
        <item h="1" x="136"/>
        <item h="1" x="181"/>
        <item h="1" x="138"/>
        <item h="1" x="101"/>
        <item h="1" x="17"/>
        <item h="1" x="49"/>
        <item h="1" x="111"/>
        <item h="1" x="12"/>
        <item h="1" x="211"/>
        <item h="1" x="8"/>
        <item h="1" x="166"/>
        <item h="1" x="162"/>
        <item h="1" x="196"/>
        <item h="1" x="65"/>
        <item h="1" x="50"/>
        <item h="1" x="228"/>
        <item h="1" x="0"/>
        <item h="1" x="174"/>
        <item h="1" x="133"/>
        <item h="1" x="137"/>
        <item h="1" x="55"/>
        <item h="1" x="99"/>
        <item h="1" x="183"/>
        <item h="1" x="27"/>
        <item h="1" x="164"/>
        <item h="1" x="238"/>
        <item h="1" x="9"/>
        <item h="1" x="96"/>
        <item h="1" x="241"/>
        <item h="1" x="78"/>
        <item h="1" x="86"/>
        <item h="1" x="4"/>
        <item h="1" x="32"/>
        <item h="1" x="234"/>
        <item h="1" x="163"/>
        <item h="1" x="68"/>
        <item h="1" x="154"/>
        <item h="1" x="87"/>
        <item h="1" x="83"/>
        <item h="1" x="47"/>
        <item h="1" x="21"/>
        <item h="1" x="93"/>
        <item h="1" x="240"/>
        <item h="1" x="126"/>
        <item h="1" x="200"/>
        <item h="1" x="202"/>
        <item h="1" x="118"/>
        <item h="1" x="230"/>
        <item h="1" x="172"/>
        <item h="1" x="178"/>
        <item h="1" x="97"/>
        <item h="1" x="98"/>
        <item h="1" x="28"/>
        <item h="1" x="110"/>
        <item h="1" x="107"/>
        <item h="1" x="108"/>
        <item h="1" x="130"/>
        <item h="1" x="229"/>
        <item h="1" x="116"/>
        <item h="1" x="6"/>
        <item h="1" x="237"/>
        <item h="1" x="42"/>
        <item h="1" x="37"/>
        <item h="1" x="204"/>
        <item h="1" x="46"/>
        <item h="1" x="140"/>
        <item h="1" x="173"/>
        <item h="1" x="184"/>
        <item h="1" x="88"/>
        <item h="1" x="16"/>
        <item h="1" x="225"/>
        <item h="1" x="158"/>
        <item h="1" x="168"/>
        <item h="1" x="203"/>
        <item h="1" x="82"/>
        <item h="1" x="122"/>
        <item h="1" x="48"/>
        <item h="1" x="15"/>
        <item h="1" x="10"/>
        <item t="default"/>
      </items>
    </pivotField>
    <pivotField showAll="0"/>
    <pivotField showAll="0"/>
    <pivotField showAll="0"/>
    <pivotField showAll="0"/>
    <pivotField showAll="0"/>
    <pivotField showAll="0"/>
    <pivotField showAll="0"/>
    <pivotField showAll="0"/>
    <pivotField showAll="0"/>
    <pivotField numFmtId="14" showAll="0">
      <items count="687">
        <item x="83"/>
        <item x="218"/>
        <item x="244"/>
        <item x="557"/>
        <item x="271"/>
        <item x="530"/>
        <item x="265"/>
        <item x="665"/>
        <item x="603"/>
        <item x="5"/>
        <item x="100"/>
        <item x="415"/>
        <item x="326"/>
        <item x="404"/>
        <item x="212"/>
        <item x="234"/>
        <item x="301"/>
        <item x="650"/>
        <item x="193"/>
        <item x="685"/>
        <item x="262"/>
        <item x="122"/>
        <item x="655"/>
        <item x="684"/>
        <item x="168"/>
        <item x="167"/>
        <item x="602"/>
        <item x="477"/>
        <item x="57"/>
        <item x="110"/>
        <item x="604"/>
        <item x="452"/>
        <item x="384"/>
        <item x="308"/>
        <item x="64"/>
        <item x="280"/>
        <item x="150"/>
        <item x="406"/>
        <item x="396"/>
        <item x="152"/>
        <item x="336"/>
        <item x="546"/>
        <item x="267"/>
        <item x="600"/>
        <item x="197"/>
        <item x="397"/>
        <item x="543"/>
        <item x="39"/>
        <item x="332"/>
        <item x="49"/>
        <item x="163"/>
        <item x="50"/>
        <item x="35"/>
        <item x="268"/>
        <item x="160"/>
        <item x="228"/>
        <item x="565"/>
        <item x="399"/>
        <item x="214"/>
        <item x="482"/>
        <item x="580"/>
        <item x="368"/>
        <item x="422"/>
        <item x="204"/>
        <item x="434"/>
        <item x="78"/>
        <item x="512"/>
        <item x="165"/>
        <item x="132"/>
        <item x="682"/>
        <item x="241"/>
        <item x="642"/>
        <item x="31"/>
        <item x="27"/>
        <item x="589"/>
        <item x="427"/>
        <item x="282"/>
        <item x="350"/>
        <item x="264"/>
        <item x="417"/>
        <item x="313"/>
        <item x="219"/>
        <item x="195"/>
        <item x="575"/>
        <item x="680"/>
        <item x="104"/>
        <item x="274"/>
        <item x="616"/>
        <item x="647"/>
        <item x="481"/>
        <item x="569"/>
        <item x="627"/>
        <item x="295"/>
        <item x="639"/>
        <item x="649"/>
        <item x="246"/>
        <item x="637"/>
        <item x="554"/>
        <item x="410"/>
        <item x="123"/>
        <item x="215"/>
        <item x="25"/>
        <item x="492"/>
        <item x="174"/>
        <item x="243"/>
        <item x="114"/>
        <item x="479"/>
        <item x="178"/>
        <item x="259"/>
        <item x="646"/>
        <item x="222"/>
        <item x="563"/>
        <item x="194"/>
        <item x="318"/>
        <item x="253"/>
        <item x="128"/>
        <item x="461"/>
        <item x="413"/>
        <item x="208"/>
        <item x="66"/>
        <item x="143"/>
        <item x="532"/>
        <item x="485"/>
        <item x="239"/>
        <item x="223"/>
        <item x="393"/>
        <item x="366"/>
        <item x="53"/>
        <item x="597"/>
        <item x="496"/>
        <item x="221"/>
        <item x="147"/>
        <item x="394"/>
        <item x="183"/>
        <item x="22"/>
        <item x="292"/>
        <item x="291"/>
        <item x="257"/>
        <item x="651"/>
        <item x="421"/>
        <item x="436"/>
        <item x="15"/>
        <item x="286"/>
        <item x="457"/>
        <item x="312"/>
        <item x="539"/>
        <item x="468"/>
        <item x="573"/>
        <item x="662"/>
        <item x="517"/>
        <item x="89"/>
        <item x="411"/>
        <item x="120"/>
        <item x="568"/>
        <item x="13"/>
        <item x="8"/>
        <item x="99"/>
        <item x="371"/>
        <item x="205"/>
        <item x="599"/>
        <item x="619"/>
        <item x="4"/>
        <item x="6"/>
        <item x="381"/>
        <item x="328"/>
        <item x="250"/>
        <item x="325"/>
        <item x="294"/>
        <item x="459"/>
        <item x="177"/>
        <item x="548"/>
        <item x="676"/>
        <item x="382"/>
        <item x="9"/>
        <item x="364"/>
        <item x="151"/>
        <item x="612"/>
        <item x="523"/>
        <item x="583"/>
        <item x="158"/>
        <item x="95"/>
        <item x="401"/>
        <item x="287"/>
        <item x="379"/>
        <item x="488"/>
        <item x="535"/>
        <item x="516"/>
        <item x="186"/>
        <item x="365"/>
        <item x="198"/>
        <item x="79"/>
        <item x="595"/>
        <item x="345"/>
        <item x="593"/>
        <item x="32"/>
        <item x="656"/>
        <item x="442"/>
        <item x="94"/>
        <item x="141"/>
        <item x="304"/>
        <item x="571"/>
        <item x="419"/>
        <item x="21"/>
        <item x="672"/>
        <item x="87"/>
        <item x="47"/>
        <item x="412"/>
        <item x="153"/>
        <item x="112"/>
        <item x="450"/>
        <item x="559"/>
        <item x="373"/>
        <item x="378"/>
        <item x="454"/>
        <item x="645"/>
        <item x="519"/>
        <item x="623"/>
        <item x="320"/>
        <item x="285"/>
        <item x="211"/>
        <item x="125"/>
        <item x="586"/>
        <item x="358"/>
        <item x="474"/>
        <item x="309"/>
        <item x="171"/>
        <item x="509"/>
        <item x="238"/>
        <item x="494"/>
        <item x="256"/>
        <item x="148"/>
        <item x="462"/>
        <item x="674"/>
        <item x="226"/>
        <item x="352"/>
        <item x="236"/>
        <item x="61"/>
        <item x="585"/>
        <item x="227"/>
        <item x="491"/>
        <item x="156"/>
        <item x="137"/>
        <item x="362"/>
        <item x="669"/>
        <item x="648"/>
        <item x="598"/>
        <item x="281"/>
        <item x="497"/>
        <item x="201"/>
        <item x="341"/>
        <item x="353"/>
        <item x="628"/>
        <item x="663"/>
        <item x="210"/>
        <item x="54"/>
        <item x="426"/>
        <item x="166"/>
        <item x="261"/>
        <item x="601"/>
        <item x="360"/>
        <item x="428"/>
        <item x="678"/>
        <item x="72"/>
        <item x="400"/>
        <item x="37"/>
        <item x="127"/>
        <item x="577"/>
        <item x="508"/>
        <item x="179"/>
        <item x="423"/>
        <item x="671"/>
        <item x="16"/>
        <item x="172"/>
        <item x="644"/>
        <item x="65"/>
        <item x="77"/>
        <item x="247"/>
        <item x="490"/>
        <item x="121"/>
        <item x="216"/>
        <item x="549"/>
        <item x="635"/>
        <item x="624"/>
        <item x="55"/>
        <item x="613"/>
        <item x="339"/>
        <item x="36"/>
        <item x="511"/>
        <item x="441"/>
        <item x="661"/>
        <item x="633"/>
        <item x="463"/>
        <item x="652"/>
        <item x="162"/>
        <item x="469"/>
        <item x="435"/>
        <item x="398"/>
        <item x="361"/>
        <item x="144"/>
        <item x="173"/>
        <item x="306"/>
        <item x="73"/>
        <item x="433"/>
        <item x="363"/>
        <item x="374"/>
        <item x="82"/>
        <item x="3"/>
        <item x="349"/>
        <item x="157"/>
        <item x="108"/>
        <item x="278"/>
        <item x="536"/>
        <item x="634"/>
        <item x="43"/>
        <item x="626"/>
        <item x="86"/>
        <item x="240"/>
        <item x="622"/>
        <item x="618"/>
        <item x="476"/>
        <item x="342"/>
        <item x="581"/>
        <item x="103"/>
        <item x="24"/>
        <item x="664"/>
        <item x="372"/>
        <item x="334"/>
        <item x="333"/>
        <item x="28"/>
        <item x="451"/>
        <item x="248"/>
        <item x="408"/>
        <item x="390"/>
        <item x="567"/>
        <item x="617"/>
        <item x="484"/>
        <item x="544"/>
        <item x="515"/>
        <item x="367"/>
        <item x="631"/>
        <item x="76"/>
        <item x="74"/>
        <item x="611"/>
        <item x="300"/>
        <item x="88"/>
        <item x="33"/>
        <item x="288"/>
        <item x="437"/>
        <item x="1"/>
        <item x="189"/>
        <item x="470"/>
        <item x="499"/>
        <item x="472"/>
        <item x="545"/>
        <item x="188"/>
        <item x="70"/>
        <item x="641"/>
        <item x="566"/>
        <item x="187"/>
        <item x="561"/>
        <item x="432"/>
        <item x="315"/>
        <item x="269"/>
        <item x="130"/>
        <item x="170"/>
        <item x="541"/>
        <item x="667"/>
        <item x="176"/>
        <item x="540"/>
        <item x="578"/>
        <item x="592"/>
        <item x="550"/>
        <item x="584"/>
        <item x="284"/>
        <item x="316"/>
        <item x="322"/>
        <item x="458"/>
        <item x="68"/>
        <item x="625"/>
        <item x="231"/>
        <item x="196"/>
        <item x="181"/>
        <item x="522"/>
        <item x="190"/>
        <item x="518"/>
        <item x="629"/>
        <item x="449"/>
        <item x="632"/>
        <item x="607"/>
        <item x="224"/>
        <item x="159"/>
        <item x="84"/>
        <item x="429"/>
        <item x="453"/>
        <item x="402"/>
        <item x="414"/>
        <item x="111"/>
        <item x="80"/>
        <item x="98"/>
        <item x="135"/>
        <item x="503"/>
        <item x="321"/>
        <item x="242"/>
        <item x="203"/>
        <item x="303"/>
        <item x="29"/>
        <item x="348"/>
        <item x="109"/>
        <item x="254"/>
        <item x="681"/>
        <item x="11"/>
        <item x="101"/>
        <item x="359"/>
        <item x="134"/>
        <item x="75"/>
        <item x="225"/>
        <item x="447"/>
        <item x="391"/>
        <item x="273"/>
        <item x="654"/>
        <item x="131"/>
        <item x="220"/>
        <item x="572"/>
        <item x="213"/>
        <item x="403"/>
        <item x="202"/>
        <item x="542"/>
        <item x="340"/>
        <item x="327"/>
        <item x="138"/>
        <item x="277"/>
        <item x="606"/>
        <item x="44"/>
        <item x="445"/>
        <item x="23"/>
        <item x="140"/>
        <item x="338"/>
        <item x="329"/>
        <item x="298"/>
        <item x="431"/>
        <item x="258"/>
        <item x="608"/>
        <item x="51"/>
        <item x="483"/>
        <item x="252"/>
        <item x="255"/>
        <item x="487"/>
        <item x="145"/>
        <item x="63"/>
        <item x="670"/>
        <item x="443"/>
        <item x="501"/>
        <item x="683"/>
        <item x="115"/>
        <item x="677"/>
        <item x="17"/>
        <item x="289"/>
        <item x="505"/>
        <item x="418"/>
        <item x="58"/>
        <item x="233"/>
        <item x="245"/>
        <item x="529"/>
        <item x="446"/>
        <item x="200"/>
        <item x="10"/>
        <item x="175"/>
        <item x="41"/>
        <item x="420"/>
        <item x="478"/>
        <item x="591"/>
        <item x="275"/>
        <item x="562"/>
        <item x="319"/>
        <item x="206"/>
        <item x="377"/>
        <item x="337"/>
        <item x="513"/>
        <item x="56"/>
        <item x="389"/>
        <item x="552"/>
        <item x="52"/>
        <item x="119"/>
        <item x="324"/>
        <item x="310"/>
        <item x="314"/>
        <item x="621"/>
        <item x="355"/>
        <item x="498"/>
        <item x="370"/>
        <item x="85"/>
        <item x="405"/>
        <item x="526"/>
        <item x="217"/>
        <item x="679"/>
        <item x="455"/>
        <item x="290"/>
        <item x="534"/>
        <item x="169"/>
        <item x="533"/>
        <item x="466"/>
        <item x="293"/>
        <item x="444"/>
        <item x="630"/>
        <item x="343"/>
        <item x="60"/>
        <item x="409"/>
        <item x="42"/>
        <item x="184"/>
        <item x="387"/>
        <item x="486"/>
        <item x="448"/>
        <item x="139"/>
        <item x="587"/>
        <item x="385"/>
        <item x="0"/>
        <item x="386"/>
        <item x="192"/>
        <item x="18"/>
        <item x="105"/>
        <item x="235"/>
        <item x="331"/>
        <item x="521"/>
        <item x="96"/>
        <item x="71"/>
        <item x="407"/>
        <item x="30"/>
        <item x="636"/>
        <item x="547"/>
        <item x="81"/>
        <item x="657"/>
        <item x="344"/>
        <item x="191"/>
        <item x="106"/>
        <item x="510"/>
        <item x="283"/>
        <item x="12"/>
        <item x="610"/>
        <item x="154"/>
        <item x="69"/>
        <item x="653"/>
        <item x="475"/>
        <item x="272"/>
        <item x="182"/>
        <item x="185"/>
        <item x="465"/>
        <item x="579"/>
        <item x="675"/>
        <item x="438"/>
        <item x="45"/>
        <item x="506"/>
        <item x="558"/>
        <item x="527"/>
        <item x="34"/>
        <item x="564"/>
        <item x="574"/>
        <item x="299"/>
        <item x="440"/>
        <item x="7"/>
        <item x="504"/>
        <item x="537"/>
        <item x="609"/>
        <item x="514"/>
        <item x="92"/>
        <item x="473"/>
        <item x="136"/>
        <item x="520"/>
        <item x="673"/>
        <item x="643"/>
        <item x="161"/>
        <item x="666"/>
        <item x="20"/>
        <item x="133"/>
        <item x="489"/>
        <item x="19"/>
        <item x="354"/>
        <item x="38"/>
        <item x="311"/>
        <item x="276"/>
        <item x="116"/>
        <item x="279"/>
        <item x="464"/>
        <item x="149"/>
        <item x="640"/>
        <item x="335"/>
        <item x="129"/>
        <item x="658"/>
        <item x="376"/>
        <item x="229"/>
        <item x="507"/>
        <item x="155"/>
        <item x="107"/>
        <item x="614"/>
        <item x="395"/>
        <item x="467"/>
        <item x="305"/>
        <item x="555"/>
        <item x="556"/>
        <item x="146"/>
        <item x="383"/>
        <item x="230"/>
        <item x="26"/>
        <item x="582"/>
        <item x="296"/>
        <item x="249"/>
        <item x="471"/>
        <item x="430"/>
        <item x="375"/>
        <item x="40"/>
        <item x="531"/>
        <item x="251"/>
        <item x="439"/>
        <item x="307"/>
        <item x="91"/>
        <item x="576"/>
        <item x="142"/>
        <item x="260"/>
        <item x="416"/>
        <item x="180"/>
        <item x="594"/>
        <item x="525"/>
        <item x="659"/>
        <item x="502"/>
        <item x="199"/>
        <item x="357"/>
        <item x="668"/>
        <item x="351"/>
        <item x="560"/>
        <item x="588"/>
        <item x="90"/>
        <item x="369"/>
        <item x="553"/>
        <item x="524"/>
        <item x="456"/>
        <item x="388"/>
        <item x="460"/>
        <item x="392"/>
        <item x="570"/>
        <item x="93"/>
        <item x="323"/>
        <item x="59"/>
        <item x="164"/>
        <item x="117"/>
        <item x="266"/>
        <item x="97"/>
        <item x="263"/>
        <item x="480"/>
        <item x="638"/>
        <item x="124"/>
        <item x="270"/>
        <item x="237"/>
        <item x="2"/>
        <item x="380"/>
        <item x="620"/>
        <item x="102"/>
        <item x="528"/>
        <item x="46"/>
        <item x="500"/>
        <item x="297"/>
        <item x="660"/>
        <item x="48"/>
        <item x="424"/>
        <item x="347"/>
        <item x="596"/>
        <item x="495"/>
        <item x="67"/>
        <item x="615"/>
        <item x="538"/>
        <item x="605"/>
        <item x="551"/>
        <item x="590"/>
        <item x="425"/>
        <item x="113"/>
        <item x="118"/>
        <item x="317"/>
        <item x="356"/>
        <item x="346"/>
        <item x="302"/>
        <item x="207"/>
        <item x="14"/>
        <item x="62"/>
        <item x="330"/>
        <item x="209"/>
        <item x="126"/>
        <item x="232"/>
        <item x="493"/>
        <item t="default"/>
      </items>
    </pivotField>
    <pivotField numFmtId="14" showAll="0">
      <items count="689">
        <item x="134"/>
        <item x="99"/>
        <item x="327"/>
        <item x="154"/>
        <item x="383"/>
        <item x="589"/>
        <item x="564"/>
        <item x="611"/>
        <item x="443"/>
        <item x="679"/>
        <item x="470"/>
        <item x="364"/>
        <item x="496"/>
        <item x="440"/>
        <item x="378"/>
        <item x="72"/>
        <item x="421"/>
        <item x="671"/>
        <item x="101"/>
        <item x="221"/>
        <item x="145"/>
        <item x="578"/>
        <item x="236"/>
        <item x="588"/>
        <item x="71"/>
        <item x="170"/>
        <item x="639"/>
        <item x="540"/>
        <item x="357"/>
        <item x="214"/>
        <item x="503"/>
        <item x="463"/>
        <item x="30"/>
        <item x="434"/>
        <item x="510"/>
        <item x="657"/>
        <item x="418"/>
        <item x="594"/>
        <item x="401"/>
        <item x="571"/>
        <item x="388"/>
        <item x="426"/>
        <item x="439"/>
        <item x="587"/>
        <item x="524"/>
        <item x="133"/>
        <item x="404"/>
        <item x="382"/>
        <item x="468"/>
        <item x="151"/>
        <item x="400"/>
        <item x="248"/>
        <item x="125"/>
        <item x="619"/>
        <item x="191"/>
        <item x="315"/>
        <item x="199"/>
        <item x="184"/>
        <item x="102"/>
        <item x="431"/>
        <item x="654"/>
        <item x="456"/>
        <item x="508"/>
        <item x="554"/>
        <item x="629"/>
        <item x="79"/>
        <item x="148"/>
        <item x="153"/>
        <item x="185"/>
        <item x="179"/>
        <item x="350"/>
        <item x="507"/>
        <item x="66"/>
        <item x="390"/>
        <item x="235"/>
        <item x="569"/>
        <item x="93"/>
        <item x="455"/>
        <item x="182"/>
        <item x="91"/>
        <item x="628"/>
        <item x="677"/>
        <item x="168"/>
        <item x="331"/>
        <item x="3"/>
        <item x="70"/>
        <item x="601"/>
        <item x="106"/>
        <item x="562"/>
        <item x="246"/>
        <item x="391"/>
        <item x="493"/>
        <item x="593"/>
        <item x="573"/>
        <item x="123"/>
        <item x="482"/>
        <item x="387"/>
        <item x="616"/>
        <item x="50"/>
        <item x="342"/>
        <item x="525"/>
        <item x="115"/>
        <item x="398"/>
        <item x="561"/>
        <item x="251"/>
        <item x="380"/>
        <item x="277"/>
        <item x="520"/>
        <item x="41"/>
        <item x="641"/>
        <item x="529"/>
        <item x="346"/>
        <item x="321"/>
        <item x="344"/>
        <item x="358"/>
        <item x="205"/>
        <item x="646"/>
        <item x="264"/>
        <item x="44"/>
        <item x="53"/>
        <item x="282"/>
        <item x="231"/>
        <item x="202"/>
        <item x="516"/>
        <item x="607"/>
        <item x="0"/>
        <item x="127"/>
        <item x="438"/>
        <item x="625"/>
        <item x="336"/>
        <item x="499"/>
        <item x="669"/>
        <item x="615"/>
        <item x="12"/>
        <item x="152"/>
        <item x="5"/>
        <item x="234"/>
        <item x="486"/>
        <item x="165"/>
        <item x="375"/>
        <item x="206"/>
        <item x="300"/>
        <item x="137"/>
        <item x="637"/>
        <item x="209"/>
        <item x="580"/>
        <item x="476"/>
        <item x="528"/>
        <item x="298"/>
        <item x="452"/>
        <item x="514"/>
        <item x="598"/>
        <item x="570"/>
        <item x="271"/>
        <item x="600"/>
        <item x="121"/>
        <item x="256"/>
        <item x="604"/>
        <item x="544"/>
        <item x="621"/>
        <item x="157"/>
        <item x="676"/>
        <item x="181"/>
        <item x="172"/>
        <item x="290"/>
        <item x="547"/>
        <item x="683"/>
        <item x="112"/>
        <item x="189"/>
        <item x="480"/>
        <item x="687"/>
        <item x="233"/>
        <item x="517"/>
        <item x="622"/>
        <item x="48"/>
        <item x="280"/>
        <item x="244"/>
        <item x="620"/>
        <item x="117"/>
        <item x="220"/>
        <item x="653"/>
        <item x="389"/>
        <item x="354"/>
        <item x="494"/>
        <item x="278"/>
        <item x="273"/>
        <item x="370"/>
        <item x="585"/>
        <item x="446"/>
        <item x="348"/>
        <item x="582"/>
        <item x="684"/>
        <item x="627"/>
        <item x="649"/>
        <item x="369"/>
        <item x="597"/>
        <item x="556"/>
        <item x="632"/>
        <item x="386"/>
        <item x="410"/>
        <item x="335"/>
        <item x="667"/>
        <item x="276"/>
        <item x="61"/>
        <item x="51"/>
        <item x="314"/>
        <item x="310"/>
        <item x="560"/>
        <item x="228"/>
        <item x="84"/>
        <item x="462"/>
        <item x="265"/>
        <item x="565"/>
        <item x="131"/>
        <item x="164"/>
        <item x="414"/>
        <item x="146"/>
        <item x="666"/>
        <item x="42"/>
        <item x="324"/>
        <item x="642"/>
        <item x="467"/>
        <item x="504"/>
        <item x="459"/>
        <item x="113"/>
        <item x="495"/>
        <item x="427"/>
        <item x="603"/>
        <item x="429"/>
        <item x="46"/>
        <item x="461"/>
        <item x="647"/>
        <item x="287"/>
        <item x="31"/>
        <item x="175"/>
        <item x="686"/>
        <item x="339"/>
        <item x="355"/>
        <item x="303"/>
        <item x="447"/>
        <item x="122"/>
        <item x="75"/>
        <item x="488"/>
        <item x="448"/>
        <item x="402"/>
        <item x="201"/>
        <item x="372"/>
        <item x="351"/>
        <item x="435"/>
        <item x="87"/>
        <item x="58"/>
        <item x="10"/>
        <item x="242"/>
        <item x="198"/>
        <item x="26"/>
        <item x="73"/>
        <item x="610"/>
        <item x="187"/>
        <item x="243"/>
        <item x="111"/>
        <item x="299"/>
        <item x="167"/>
        <item x="559"/>
        <item x="124"/>
        <item x="212"/>
        <item x="63"/>
        <item x="257"/>
        <item x="210"/>
        <item x="130"/>
        <item x="163"/>
        <item x="173"/>
        <item x="120"/>
        <item x="186"/>
        <item x="144"/>
        <item x="33"/>
        <item x="381"/>
        <item x="416"/>
        <item x="535"/>
        <item x="362"/>
        <item x="441"/>
        <item x="8"/>
        <item x="487"/>
        <item x="250"/>
        <item x="194"/>
        <item x="656"/>
        <item x="541"/>
        <item x="203"/>
        <item x="192"/>
        <item x="566"/>
        <item x="215"/>
        <item x="591"/>
        <item x="636"/>
        <item x="100"/>
        <item x="81"/>
        <item x="349"/>
        <item x="20"/>
        <item x="284"/>
        <item x="365"/>
        <item x="289"/>
        <item x="373"/>
        <item x="651"/>
        <item x="665"/>
        <item x="28"/>
        <item x="249"/>
        <item x="222"/>
        <item x="506"/>
        <item x="458"/>
        <item x="423"/>
        <item x="294"/>
        <item x="149"/>
        <item x="682"/>
        <item x="237"/>
        <item x="174"/>
        <item x="316"/>
        <item x="88"/>
        <item x="602"/>
        <item x="658"/>
        <item x="527"/>
        <item x="239"/>
        <item x="176"/>
        <item x="405"/>
        <item x="306"/>
        <item x="13"/>
        <item x="664"/>
        <item x="52"/>
        <item x="680"/>
        <item x="195"/>
        <item x="104"/>
        <item x="497"/>
        <item x="413"/>
        <item x="417"/>
        <item x="162"/>
        <item x="437"/>
        <item x="454"/>
        <item x="83"/>
        <item x="491"/>
        <item x="109"/>
        <item x="275"/>
        <item x="469"/>
        <item x="150"/>
        <item x="40"/>
        <item x="531"/>
        <item x="648"/>
        <item x="1"/>
        <item x="36"/>
        <item x="85"/>
        <item x="385"/>
        <item x="500"/>
        <item x="419"/>
        <item x="640"/>
        <item x="17"/>
        <item x="34"/>
        <item x="586"/>
        <item x="313"/>
        <item x="442"/>
        <item x="43"/>
        <item x="606"/>
        <item x="512"/>
        <item x="155"/>
        <item x="614"/>
        <item x="68"/>
        <item x="672"/>
        <item x="25"/>
        <item x="377"/>
        <item x="295"/>
        <item x="227"/>
        <item x="347"/>
        <item x="135"/>
        <item x="11"/>
        <item x="143"/>
        <item x="675"/>
        <item x="394"/>
        <item x="359"/>
        <item x="505"/>
        <item x="166"/>
        <item x="576"/>
        <item x="16"/>
        <item x="47"/>
        <item x="471"/>
        <item x="605"/>
        <item x="396"/>
        <item x="160"/>
        <item x="269"/>
        <item x="92"/>
        <item x="141"/>
        <item x="567"/>
        <item x="338"/>
        <item x="9"/>
        <item x="341"/>
        <item x="82"/>
        <item x="466"/>
        <item x="105"/>
        <item x="132"/>
        <item x="108"/>
        <item x="247"/>
        <item x="384"/>
        <item x="526"/>
        <item x="296"/>
        <item x="188"/>
        <item x="509"/>
        <item x="424"/>
        <item x="95"/>
        <item x="574"/>
        <item x="340"/>
        <item x="177"/>
        <item x="374"/>
        <item x="161"/>
        <item x="376"/>
        <item x="353"/>
        <item x="415"/>
        <item x="57"/>
        <item x="45"/>
        <item x="432"/>
        <item x="279"/>
        <item x="453"/>
        <item x="481"/>
        <item x="430"/>
        <item x="180"/>
        <item x="449"/>
        <item x="474"/>
        <item x="39"/>
        <item x="98"/>
        <item x="159"/>
        <item x="94"/>
        <item x="129"/>
        <item x="4"/>
        <item x="660"/>
        <item x="444"/>
        <item x="661"/>
        <item x="537"/>
        <item x="650"/>
        <item x="78"/>
        <item x="323"/>
        <item x="575"/>
        <item x="304"/>
        <item x="307"/>
        <item x="624"/>
        <item x="498"/>
        <item x="23"/>
        <item x="548"/>
        <item x="76"/>
        <item x="631"/>
        <item x="268"/>
        <item x="460"/>
        <item x="363"/>
        <item x="371"/>
        <item x="232"/>
        <item x="219"/>
        <item x="558"/>
        <item x="261"/>
        <item x="213"/>
        <item x="245"/>
        <item x="196"/>
        <item x="317"/>
        <item x="262"/>
        <item x="320"/>
        <item x="136"/>
        <item x="158"/>
        <item x="62"/>
        <item x="425"/>
        <item x="592"/>
        <item x="147"/>
        <item x="655"/>
        <item x="538"/>
        <item x="19"/>
        <item x="326"/>
        <item x="288"/>
        <item x="89"/>
        <item x="545"/>
        <item x="118"/>
        <item x="302"/>
        <item x="612"/>
        <item x="225"/>
        <item x="142"/>
        <item x="483"/>
        <item x="475"/>
        <item x="97"/>
        <item x="254"/>
        <item x="204"/>
        <item x="634"/>
        <item x="38"/>
        <item x="368"/>
        <item x="534"/>
        <item x="411"/>
        <item x="6"/>
        <item x="128"/>
        <item x="539"/>
        <item x="395"/>
        <item x="595"/>
        <item x="511"/>
        <item x="229"/>
        <item x="581"/>
        <item x="433"/>
        <item x="74"/>
        <item x="311"/>
        <item x="577"/>
        <item x="255"/>
        <item x="485"/>
        <item x="183"/>
        <item x="107"/>
        <item x="7"/>
        <item x="110"/>
        <item x="253"/>
        <item x="224"/>
        <item x="238"/>
        <item x="451"/>
        <item x="223"/>
        <item x="445"/>
        <item x="673"/>
        <item x="190"/>
        <item x="635"/>
        <item x="643"/>
        <item x="670"/>
        <item x="171"/>
        <item x="513"/>
        <item x="178"/>
        <item x="56"/>
        <item x="309"/>
        <item x="217"/>
        <item x="392"/>
        <item x="465"/>
        <item x="240"/>
        <item x="409"/>
        <item x="522"/>
        <item x="139"/>
        <item x="330"/>
        <item x="490"/>
        <item x="286"/>
        <item x="301"/>
        <item x="408"/>
        <item x="329"/>
        <item x="14"/>
        <item x="77"/>
        <item x="333"/>
        <item x="630"/>
        <item x="478"/>
        <item x="543"/>
        <item x="54"/>
        <item x="551"/>
        <item x="590"/>
        <item x="645"/>
        <item x="659"/>
        <item x="305"/>
        <item x="403"/>
        <item x="584"/>
        <item x="609"/>
        <item x="412"/>
        <item x="169"/>
        <item x="681"/>
        <item x="407"/>
        <item x="226"/>
        <item x="464"/>
        <item x="274"/>
        <item x="291"/>
        <item x="263"/>
        <item x="472"/>
        <item x="523"/>
        <item x="552"/>
        <item x="119"/>
        <item x="553"/>
        <item x="49"/>
        <item x="65"/>
        <item x="55"/>
        <item x="678"/>
        <item x="241"/>
        <item x="197"/>
        <item x="484"/>
        <item x="623"/>
        <item x="393"/>
        <item x="477"/>
        <item x="502"/>
        <item x="515"/>
        <item x="27"/>
        <item x="208"/>
        <item x="230"/>
        <item x="663"/>
        <item x="501"/>
        <item x="428"/>
        <item x="64"/>
        <item x="2"/>
        <item x="613"/>
        <item x="617"/>
        <item x="436"/>
        <item x="80"/>
        <item x="211"/>
        <item x="521"/>
        <item x="297"/>
        <item x="270"/>
        <item x="114"/>
        <item x="473"/>
        <item x="668"/>
        <item x="406"/>
        <item x="457"/>
        <item x="308"/>
        <item x="252"/>
        <item x="479"/>
        <item x="200"/>
        <item x="15"/>
        <item x="674"/>
        <item x="450"/>
        <item x="366"/>
        <item x="328"/>
        <item x="24"/>
        <item x="292"/>
        <item x="156"/>
        <item x="557"/>
        <item x="259"/>
        <item x="343"/>
        <item x="633"/>
        <item x="518"/>
        <item x="319"/>
        <item x="216"/>
        <item x="356"/>
        <item x="193"/>
        <item x="116"/>
        <item x="21"/>
        <item x="285"/>
        <item x="260"/>
        <item x="22"/>
        <item x="563"/>
        <item x="18"/>
        <item x="599"/>
        <item x="644"/>
        <item x="267"/>
        <item x="685"/>
        <item x="325"/>
        <item x="530"/>
        <item x="293"/>
        <item x="103"/>
        <item x="29"/>
        <item x="35"/>
        <item x="618"/>
        <item x="60"/>
        <item x="96"/>
        <item x="140"/>
        <item x="568"/>
        <item x="90"/>
        <item x="318"/>
        <item x="626"/>
        <item x="579"/>
        <item x="519"/>
        <item x="536"/>
        <item x="549"/>
        <item x="281"/>
        <item x="379"/>
        <item x="69"/>
        <item x="489"/>
        <item x="608"/>
        <item x="126"/>
        <item x="360"/>
        <item x="258"/>
        <item x="32"/>
        <item x="399"/>
        <item x="638"/>
        <item x="67"/>
        <item x="422"/>
        <item x="337"/>
        <item x="492"/>
        <item x="546"/>
        <item x="218"/>
        <item x="533"/>
        <item x="420"/>
        <item x="361"/>
        <item x="345"/>
        <item x="332"/>
        <item x="532"/>
        <item x="397"/>
        <item x="583"/>
        <item x="138"/>
        <item x="207"/>
        <item x="312"/>
        <item x="266"/>
        <item x="652"/>
        <item x="37"/>
        <item x="662"/>
        <item x="367"/>
        <item x="352"/>
        <item x="86"/>
        <item x="550"/>
        <item x="555"/>
        <item x="59"/>
        <item x="572"/>
        <item x="322"/>
        <item x="272"/>
        <item x="334"/>
        <item x="596"/>
        <item x="542"/>
        <item x="283"/>
        <item t="default"/>
      </items>
    </pivotField>
    <pivotField showAll="0"/>
    <pivotField axis="axisRow" showAll="0">
      <items count="5">
        <item x="2"/>
        <item x="0"/>
        <item x="3"/>
        <item x="1"/>
        <item t="default"/>
      </items>
    </pivotField>
    <pivotField showAll="0"/>
    <pivotField showAll="0"/>
    <pivotField showAll="0"/>
    <pivotField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0"/>
  </rowFields>
  <rowItems count="5">
    <i>
      <x/>
    </i>
    <i>
      <x v="1"/>
    </i>
    <i>
      <x v="2"/>
    </i>
    <i>
      <x v="3"/>
    </i>
    <i t="grand">
      <x/>
    </i>
  </rowItems>
  <colItems count="1">
    <i/>
  </colItems>
  <dataFields count="1">
    <dataField name="Count of Order_ID" fld="0" subtotal="count" baseField="0" baseItem="0" numFmtId="2"/>
  </dataFields>
  <formats count="1">
    <format dxfId="16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C66F1C-1B52-4D26-91C7-177BE409234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C3:D10" firstHeaderRow="1" firstDataRow="1" firstDataCol="1"/>
  <pivotFields count="33">
    <pivotField showAll="0"/>
    <pivotField showAll="0"/>
    <pivotField showAll="0"/>
    <pivotField showAll="0">
      <items count="3">
        <item x="0"/>
        <item x="1"/>
        <item t="default"/>
      </items>
    </pivotField>
    <pivotField showAll="0"/>
    <pivotField showAll="0"/>
    <pivotField showAll="0"/>
    <pivotField showAll="0">
      <items count="244">
        <item h="1" x="19"/>
        <item h="1" x="109"/>
        <item h="1" x="36"/>
        <item h="1" x="129"/>
        <item h="1" x="38"/>
        <item h="1" x="91"/>
        <item h="1" x="74"/>
        <item h="1" x="226"/>
        <item h="1" x="104"/>
        <item h="1" x="209"/>
        <item h="1" x="89"/>
        <item h="1" x="1"/>
        <item h="1" x="220"/>
        <item h="1" x="224"/>
        <item h="1" x="66"/>
        <item h="1" x="206"/>
        <item h="1" x="85"/>
        <item h="1" x="139"/>
        <item h="1" x="14"/>
        <item h="1" x="72"/>
        <item h="1" x="45"/>
        <item h="1" x="135"/>
        <item h="1" x="5"/>
        <item h="1" x="205"/>
        <item h="1" x="212"/>
        <item h="1" x="170"/>
        <item h="1" x="207"/>
        <item h="1" x="33"/>
        <item h="1" x="39"/>
        <item h="1" x="210"/>
        <item h="1" x="149"/>
        <item h="1" x="100"/>
        <item h="1" x="63"/>
        <item h="1" x="198"/>
        <item h="1" x="81"/>
        <item h="1" x="117"/>
        <item h="1" x="7"/>
        <item h="1" x="11"/>
        <item h="1" x="119"/>
        <item h="1" x="113"/>
        <item h="1" x="60"/>
        <item h="1" x="216"/>
        <item h="1" x="215"/>
        <item h="1" x="167"/>
        <item x="197"/>
        <item h="1" x="115"/>
        <item h="1" x="195"/>
        <item h="1" x="18"/>
        <item h="1" x="194"/>
        <item x="125"/>
        <item h="1" x="177"/>
        <item h="1" x="185"/>
        <item h="1" x="69"/>
        <item h="1" x="182"/>
        <item x="201"/>
        <item h="1" x="155"/>
        <item h="1" x="213"/>
        <item h="1" x="79"/>
        <item h="1" x="84"/>
        <item h="1" x="147"/>
        <item h="1" x="62"/>
        <item h="1" x="159"/>
        <item x="223"/>
        <item h="1" x="51"/>
        <item h="1" x="22"/>
        <item h="1" x="106"/>
        <item h="1" x="157"/>
        <item h="1" x="148"/>
        <item h="1" x="160"/>
        <item h="1" x="67"/>
        <item h="1" x="199"/>
        <item h="1" x="150"/>
        <item h="1" x="232"/>
        <item h="1" x="71"/>
        <item h="1" x="61"/>
        <item h="1" x="90"/>
        <item h="1" x="169"/>
        <item h="1" x="26"/>
        <item h="1" x="187"/>
        <item h="1" x="176"/>
        <item h="1" x="121"/>
        <item h="1" x="64"/>
        <item h="1" x="120"/>
        <item h="1" x="143"/>
        <item h="1" x="134"/>
        <item h="1" x="190"/>
        <item h="1" x="145"/>
        <item h="1" x="180"/>
        <item h="1" x="95"/>
        <item h="1" x="41"/>
        <item h="1" x="53"/>
        <item h="1" x="218"/>
        <item h="1" x="171"/>
        <item h="1" x="242"/>
        <item h="1" x="44"/>
        <item h="1" x="25"/>
        <item h="1" x="105"/>
        <item h="1" x="191"/>
        <item h="1" x="58"/>
        <item h="1" x="29"/>
        <item h="1" x="34"/>
        <item h="1" x="188"/>
        <item h="1" x="231"/>
        <item h="1" x="227"/>
        <item h="1" x="103"/>
        <item h="1" x="59"/>
        <item h="1" x="102"/>
        <item h="1" x="127"/>
        <item h="1" x="30"/>
        <item h="1" x="23"/>
        <item h="1" x="236"/>
        <item h="1" x="239"/>
        <item h="1" x="132"/>
        <item h="1" x="156"/>
        <item h="1" x="24"/>
        <item h="1" x="193"/>
        <item h="1" x="75"/>
        <item h="1" x="217"/>
        <item h="1" x="112"/>
        <item h="1" x="153"/>
        <item h="1" x="35"/>
        <item h="1" x="76"/>
        <item h="1" x="189"/>
        <item h="1" x="179"/>
        <item h="1" x="31"/>
        <item h="1" x="114"/>
        <item h="1" x="2"/>
        <item h="1" x="208"/>
        <item h="1" x="144"/>
        <item h="1" x="186"/>
        <item h="1" x="13"/>
        <item h="1" x="123"/>
        <item h="1" x="124"/>
        <item h="1" x="54"/>
        <item h="1" x="214"/>
        <item h="1" x="233"/>
        <item h="1" x="77"/>
        <item h="1" x="131"/>
        <item h="1" x="165"/>
        <item h="1" x="161"/>
        <item h="1" x="94"/>
        <item h="1" x="80"/>
        <item h="1" x="56"/>
        <item h="1" x="92"/>
        <item h="1" x="142"/>
        <item h="1" x="40"/>
        <item h="1" x="146"/>
        <item h="1" x="43"/>
        <item h="1" x="70"/>
        <item h="1" x="192"/>
        <item h="1" x="235"/>
        <item h="1" x="73"/>
        <item h="1" x="219"/>
        <item h="1" x="175"/>
        <item h="1" x="3"/>
        <item h="1" x="221"/>
        <item h="1" x="52"/>
        <item h="1" x="151"/>
        <item h="1" x="57"/>
        <item h="1" x="152"/>
        <item h="1" x="222"/>
        <item h="1" x="128"/>
        <item h="1" x="20"/>
        <item h="1" x="141"/>
        <item h="1" x="136"/>
        <item h="1" x="181"/>
        <item h="1" x="138"/>
        <item h="1" x="101"/>
        <item h="1" x="17"/>
        <item h="1" x="49"/>
        <item h="1" x="111"/>
        <item h="1" x="12"/>
        <item h="1" x="211"/>
        <item h="1" x="8"/>
        <item h="1" x="166"/>
        <item h="1" x="162"/>
        <item h="1" x="196"/>
        <item h="1" x="65"/>
        <item h="1" x="50"/>
        <item h="1" x="228"/>
        <item h="1" x="0"/>
        <item h="1" x="174"/>
        <item h="1" x="133"/>
        <item h="1" x="137"/>
        <item h="1" x="55"/>
        <item h="1" x="99"/>
        <item h="1" x="183"/>
        <item h="1" x="27"/>
        <item h="1" x="164"/>
        <item h="1" x="238"/>
        <item h="1" x="9"/>
        <item h="1" x="96"/>
        <item h="1" x="241"/>
        <item h="1" x="78"/>
        <item h="1" x="86"/>
        <item h="1" x="4"/>
        <item h="1" x="32"/>
        <item h="1" x="234"/>
        <item h="1" x="163"/>
        <item h="1" x="68"/>
        <item h="1" x="154"/>
        <item h="1" x="87"/>
        <item h="1" x="83"/>
        <item h="1" x="47"/>
        <item h="1" x="21"/>
        <item h="1" x="93"/>
        <item h="1" x="240"/>
        <item h="1" x="126"/>
        <item h="1" x="200"/>
        <item h="1" x="202"/>
        <item h="1" x="118"/>
        <item h="1" x="230"/>
        <item h="1" x="172"/>
        <item h="1" x="178"/>
        <item h="1" x="97"/>
        <item h="1" x="98"/>
        <item h="1" x="28"/>
        <item h="1" x="110"/>
        <item h="1" x="107"/>
        <item h="1" x="108"/>
        <item h="1" x="130"/>
        <item h="1" x="229"/>
        <item h="1" x="116"/>
        <item h="1" x="6"/>
        <item h="1" x="237"/>
        <item h="1" x="42"/>
        <item h="1" x="37"/>
        <item h="1" x="204"/>
        <item h="1" x="46"/>
        <item h="1" x="140"/>
        <item h="1" x="173"/>
        <item h="1" x="184"/>
        <item h="1" x="88"/>
        <item h="1" x="16"/>
        <item h="1" x="225"/>
        <item h="1" x="158"/>
        <item h="1" x="168"/>
        <item h="1" x="203"/>
        <item h="1" x="82"/>
        <item h="1" x="122"/>
        <item h="1" x="48"/>
        <item h="1" x="15"/>
        <item h="1" x="10"/>
        <item t="default"/>
      </items>
    </pivotField>
    <pivotField showAll="0"/>
    <pivotField showAll="0"/>
    <pivotField showAll="0"/>
    <pivotField axis="axisRow" showAll="0">
      <items count="7">
        <item x="1"/>
        <item x="0"/>
        <item x="2"/>
        <item x="3"/>
        <item x="5"/>
        <item x="4"/>
        <item t="default"/>
      </items>
    </pivotField>
    <pivotField showAll="0"/>
    <pivotField showAll="0"/>
    <pivotField showAll="0"/>
    <pivotField showAll="0"/>
    <pivotField showAll="0"/>
    <pivotField numFmtId="14" showAll="0">
      <items count="687">
        <item x="83"/>
        <item x="218"/>
        <item x="244"/>
        <item x="557"/>
        <item x="271"/>
        <item x="530"/>
        <item x="265"/>
        <item x="665"/>
        <item x="603"/>
        <item x="5"/>
        <item x="100"/>
        <item x="415"/>
        <item x="326"/>
        <item x="404"/>
        <item x="212"/>
        <item x="234"/>
        <item x="301"/>
        <item x="650"/>
        <item x="193"/>
        <item x="685"/>
        <item x="262"/>
        <item x="122"/>
        <item x="655"/>
        <item x="684"/>
        <item x="168"/>
        <item x="167"/>
        <item x="602"/>
        <item x="477"/>
        <item x="57"/>
        <item x="110"/>
        <item x="604"/>
        <item x="452"/>
        <item x="384"/>
        <item x="308"/>
        <item x="64"/>
        <item x="280"/>
        <item x="150"/>
        <item x="406"/>
        <item x="396"/>
        <item x="152"/>
        <item x="336"/>
        <item x="546"/>
        <item x="267"/>
        <item x="600"/>
        <item x="197"/>
        <item x="397"/>
        <item x="543"/>
        <item x="39"/>
        <item x="332"/>
        <item x="49"/>
        <item x="163"/>
        <item x="50"/>
        <item x="35"/>
        <item x="268"/>
        <item x="160"/>
        <item x="228"/>
        <item x="565"/>
        <item x="399"/>
        <item x="214"/>
        <item x="482"/>
        <item x="580"/>
        <item x="368"/>
        <item x="422"/>
        <item x="204"/>
        <item x="434"/>
        <item x="78"/>
        <item x="512"/>
        <item x="165"/>
        <item x="132"/>
        <item x="682"/>
        <item x="241"/>
        <item x="642"/>
        <item x="31"/>
        <item x="27"/>
        <item x="589"/>
        <item x="427"/>
        <item x="282"/>
        <item x="350"/>
        <item x="264"/>
        <item x="417"/>
        <item x="313"/>
        <item x="219"/>
        <item x="195"/>
        <item x="575"/>
        <item x="680"/>
        <item x="104"/>
        <item x="274"/>
        <item x="616"/>
        <item x="647"/>
        <item x="481"/>
        <item x="569"/>
        <item x="627"/>
        <item x="295"/>
        <item x="639"/>
        <item x="649"/>
        <item x="246"/>
        <item x="637"/>
        <item x="554"/>
        <item x="410"/>
        <item x="123"/>
        <item x="215"/>
        <item x="25"/>
        <item x="492"/>
        <item x="174"/>
        <item x="243"/>
        <item x="114"/>
        <item x="479"/>
        <item x="178"/>
        <item x="259"/>
        <item x="646"/>
        <item x="222"/>
        <item x="563"/>
        <item x="194"/>
        <item x="318"/>
        <item x="253"/>
        <item x="128"/>
        <item x="461"/>
        <item x="413"/>
        <item x="208"/>
        <item x="66"/>
        <item x="143"/>
        <item x="532"/>
        <item x="485"/>
        <item x="239"/>
        <item x="223"/>
        <item x="393"/>
        <item x="366"/>
        <item x="53"/>
        <item x="597"/>
        <item x="496"/>
        <item x="221"/>
        <item x="147"/>
        <item x="394"/>
        <item x="183"/>
        <item x="22"/>
        <item x="292"/>
        <item x="291"/>
        <item x="257"/>
        <item x="651"/>
        <item x="421"/>
        <item x="436"/>
        <item x="15"/>
        <item x="286"/>
        <item x="457"/>
        <item x="312"/>
        <item x="539"/>
        <item x="468"/>
        <item x="573"/>
        <item x="662"/>
        <item x="517"/>
        <item x="89"/>
        <item x="411"/>
        <item x="120"/>
        <item x="568"/>
        <item x="13"/>
        <item x="8"/>
        <item x="99"/>
        <item x="371"/>
        <item x="205"/>
        <item x="599"/>
        <item x="619"/>
        <item x="4"/>
        <item x="6"/>
        <item x="381"/>
        <item x="328"/>
        <item x="250"/>
        <item x="325"/>
        <item x="294"/>
        <item x="459"/>
        <item x="177"/>
        <item x="548"/>
        <item x="676"/>
        <item x="382"/>
        <item x="9"/>
        <item x="364"/>
        <item x="151"/>
        <item x="612"/>
        <item x="523"/>
        <item x="583"/>
        <item x="158"/>
        <item x="95"/>
        <item x="401"/>
        <item x="287"/>
        <item x="379"/>
        <item x="488"/>
        <item x="535"/>
        <item x="516"/>
        <item x="186"/>
        <item x="365"/>
        <item x="198"/>
        <item x="79"/>
        <item x="595"/>
        <item x="345"/>
        <item x="593"/>
        <item x="32"/>
        <item x="656"/>
        <item x="442"/>
        <item x="94"/>
        <item x="141"/>
        <item x="304"/>
        <item x="571"/>
        <item x="419"/>
        <item x="21"/>
        <item x="672"/>
        <item x="87"/>
        <item x="47"/>
        <item x="412"/>
        <item x="153"/>
        <item x="112"/>
        <item x="450"/>
        <item x="559"/>
        <item x="373"/>
        <item x="378"/>
        <item x="454"/>
        <item x="645"/>
        <item x="519"/>
        <item x="623"/>
        <item x="320"/>
        <item x="285"/>
        <item x="211"/>
        <item x="125"/>
        <item x="586"/>
        <item x="358"/>
        <item x="474"/>
        <item x="309"/>
        <item x="171"/>
        <item x="509"/>
        <item x="238"/>
        <item x="494"/>
        <item x="256"/>
        <item x="148"/>
        <item x="462"/>
        <item x="674"/>
        <item x="226"/>
        <item x="352"/>
        <item x="236"/>
        <item x="61"/>
        <item x="585"/>
        <item x="227"/>
        <item x="491"/>
        <item x="156"/>
        <item x="137"/>
        <item x="362"/>
        <item x="669"/>
        <item x="648"/>
        <item x="598"/>
        <item x="281"/>
        <item x="497"/>
        <item x="201"/>
        <item x="341"/>
        <item x="353"/>
        <item x="628"/>
        <item x="663"/>
        <item x="210"/>
        <item x="54"/>
        <item x="426"/>
        <item x="166"/>
        <item x="261"/>
        <item x="601"/>
        <item x="360"/>
        <item x="428"/>
        <item x="678"/>
        <item x="72"/>
        <item x="400"/>
        <item x="37"/>
        <item x="127"/>
        <item x="577"/>
        <item x="508"/>
        <item x="179"/>
        <item x="423"/>
        <item x="671"/>
        <item x="16"/>
        <item x="172"/>
        <item x="644"/>
        <item x="65"/>
        <item x="77"/>
        <item x="247"/>
        <item x="490"/>
        <item x="121"/>
        <item x="216"/>
        <item x="549"/>
        <item x="635"/>
        <item x="624"/>
        <item x="55"/>
        <item x="613"/>
        <item x="339"/>
        <item x="36"/>
        <item x="511"/>
        <item x="441"/>
        <item x="661"/>
        <item x="633"/>
        <item x="463"/>
        <item x="652"/>
        <item x="162"/>
        <item x="469"/>
        <item x="435"/>
        <item x="398"/>
        <item x="361"/>
        <item x="144"/>
        <item x="173"/>
        <item x="306"/>
        <item x="73"/>
        <item x="433"/>
        <item x="363"/>
        <item x="374"/>
        <item x="82"/>
        <item x="3"/>
        <item x="349"/>
        <item x="157"/>
        <item x="108"/>
        <item x="278"/>
        <item x="536"/>
        <item x="634"/>
        <item x="43"/>
        <item x="626"/>
        <item x="86"/>
        <item x="240"/>
        <item x="622"/>
        <item x="618"/>
        <item x="476"/>
        <item x="342"/>
        <item x="581"/>
        <item x="103"/>
        <item x="24"/>
        <item x="664"/>
        <item x="372"/>
        <item x="334"/>
        <item x="333"/>
        <item x="28"/>
        <item x="451"/>
        <item x="248"/>
        <item x="408"/>
        <item x="390"/>
        <item x="567"/>
        <item x="617"/>
        <item x="484"/>
        <item x="544"/>
        <item x="515"/>
        <item x="367"/>
        <item x="631"/>
        <item x="76"/>
        <item x="74"/>
        <item x="611"/>
        <item x="300"/>
        <item x="88"/>
        <item x="33"/>
        <item x="288"/>
        <item x="437"/>
        <item x="1"/>
        <item x="189"/>
        <item x="470"/>
        <item x="499"/>
        <item x="472"/>
        <item x="545"/>
        <item x="188"/>
        <item x="70"/>
        <item x="641"/>
        <item x="566"/>
        <item x="187"/>
        <item x="561"/>
        <item x="432"/>
        <item x="315"/>
        <item x="269"/>
        <item x="130"/>
        <item x="170"/>
        <item x="541"/>
        <item x="667"/>
        <item x="176"/>
        <item x="540"/>
        <item x="578"/>
        <item x="592"/>
        <item x="550"/>
        <item x="584"/>
        <item x="284"/>
        <item x="316"/>
        <item x="322"/>
        <item x="458"/>
        <item x="68"/>
        <item x="625"/>
        <item x="231"/>
        <item x="196"/>
        <item x="181"/>
        <item x="522"/>
        <item x="190"/>
        <item x="518"/>
        <item x="629"/>
        <item x="449"/>
        <item x="632"/>
        <item x="607"/>
        <item x="224"/>
        <item x="159"/>
        <item x="84"/>
        <item x="429"/>
        <item x="453"/>
        <item x="402"/>
        <item x="414"/>
        <item x="111"/>
        <item x="80"/>
        <item x="98"/>
        <item x="135"/>
        <item x="503"/>
        <item x="321"/>
        <item x="242"/>
        <item x="203"/>
        <item x="303"/>
        <item x="29"/>
        <item x="348"/>
        <item x="109"/>
        <item x="254"/>
        <item x="681"/>
        <item x="11"/>
        <item x="101"/>
        <item x="359"/>
        <item x="134"/>
        <item x="75"/>
        <item x="225"/>
        <item x="447"/>
        <item x="391"/>
        <item x="273"/>
        <item x="654"/>
        <item x="131"/>
        <item x="220"/>
        <item x="572"/>
        <item x="213"/>
        <item x="403"/>
        <item x="202"/>
        <item x="542"/>
        <item x="340"/>
        <item x="327"/>
        <item x="138"/>
        <item x="277"/>
        <item x="606"/>
        <item x="44"/>
        <item x="445"/>
        <item x="23"/>
        <item x="140"/>
        <item x="338"/>
        <item x="329"/>
        <item x="298"/>
        <item x="431"/>
        <item x="258"/>
        <item x="608"/>
        <item x="51"/>
        <item x="483"/>
        <item x="252"/>
        <item x="255"/>
        <item x="487"/>
        <item x="145"/>
        <item x="63"/>
        <item x="670"/>
        <item x="443"/>
        <item x="501"/>
        <item x="683"/>
        <item x="115"/>
        <item x="677"/>
        <item x="17"/>
        <item x="289"/>
        <item x="505"/>
        <item x="418"/>
        <item x="58"/>
        <item x="233"/>
        <item x="245"/>
        <item x="529"/>
        <item x="446"/>
        <item x="200"/>
        <item x="10"/>
        <item x="175"/>
        <item x="41"/>
        <item x="420"/>
        <item x="478"/>
        <item x="591"/>
        <item x="275"/>
        <item x="562"/>
        <item x="319"/>
        <item x="206"/>
        <item x="377"/>
        <item x="337"/>
        <item x="513"/>
        <item x="56"/>
        <item x="389"/>
        <item x="552"/>
        <item x="52"/>
        <item x="119"/>
        <item x="324"/>
        <item x="310"/>
        <item x="314"/>
        <item x="621"/>
        <item x="355"/>
        <item x="498"/>
        <item x="370"/>
        <item x="85"/>
        <item x="405"/>
        <item x="526"/>
        <item x="217"/>
        <item x="679"/>
        <item x="455"/>
        <item x="290"/>
        <item x="534"/>
        <item x="169"/>
        <item x="533"/>
        <item x="466"/>
        <item x="293"/>
        <item x="444"/>
        <item x="630"/>
        <item x="343"/>
        <item x="60"/>
        <item x="409"/>
        <item x="42"/>
        <item x="184"/>
        <item x="387"/>
        <item x="486"/>
        <item x="448"/>
        <item x="139"/>
        <item x="587"/>
        <item x="385"/>
        <item x="0"/>
        <item x="386"/>
        <item x="192"/>
        <item x="18"/>
        <item x="105"/>
        <item x="235"/>
        <item x="331"/>
        <item x="521"/>
        <item x="96"/>
        <item x="71"/>
        <item x="407"/>
        <item x="30"/>
        <item x="636"/>
        <item x="547"/>
        <item x="81"/>
        <item x="657"/>
        <item x="344"/>
        <item x="191"/>
        <item x="106"/>
        <item x="510"/>
        <item x="283"/>
        <item x="12"/>
        <item x="610"/>
        <item x="154"/>
        <item x="69"/>
        <item x="653"/>
        <item x="475"/>
        <item x="272"/>
        <item x="182"/>
        <item x="185"/>
        <item x="465"/>
        <item x="579"/>
        <item x="675"/>
        <item x="438"/>
        <item x="45"/>
        <item x="506"/>
        <item x="558"/>
        <item x="527"/>
        <item x="34"/>
        <item x="564"/>
        <item x="574"/>
        <item x="299"/>
        <item x="440"/>
        <item x="7"/>
        <item x="504"/>
        <item x="537"/>
        <item x="609"/>
        <item x="514"/>
        <item x="92"/>
        <item x="473"/>
        <item x="136"/>
        <item x="520"/>
        <item x="673"/>
        <item x="643"/>
        <item x="161"/>
        <item x="666"/>
        <item x="20"/>
        <item x="133"/>
        <item x="489"/>
        <item x="19"/>
        <item x="354"/>
        <item x="38"/>
        <item x="311"/>
        <item x="276"/>
        <item x="116"/>
        <item x="279"/>
        <item x="464"/>
        <item x="149"/>
        <item x="640"/>
        <item x="335"/>
        <item x="129"/>
        <item x="658"/>
        <item x="376"/>
        <item x="229"/>
        <item x="507"/>
        <item x="155"/>
        <item x="107"/>
        <item x="614"/>
        <item x="395"/>
        <item x="467"/>
        <item x="305"/>
        <item x="555"/>
        <item x="556"/>
        <item x="146"/>
        <item x="383"/>
        <item x="230"/>
        <item x="26"/>
        <item x="582"/>
        <item x="296"/>
        <item x="249"/>
        <item x="471"/>
        <item x="430"/>
        <item x="375"/>
        <item x="40"/>
        <item x="531"/>
        <item x="251"/>
        <item x="439"/>
        <item x="307"/>
        <item x="91"/>
        <item x="576"/>
        <item x="142"/>
        <item x="260"/>
        <item x="416"/>
        <item x="180"/>
        <item x="594"/>
        <item x="525"/>
        <item x="659"/>
        <item x="502"/>
        <item x="199"/>
        <item x="357"/>
        <item x="668"/>
        <item x="351"/>
        <item x="560"/>
        <item x="588"/>
        <item x="90"/>
        <item x="369"/>
        <item x="553"/>
        <item x="524"/>
        <item x="456"/>
        <item x="388"/>
        <item x="460"/>
        <item x="392"/>
        <item x="570"/>
        <item x="93"/>
        <item x="323"/>
        <item x="59"/>
        <item x="164"/>
        <item x="117"/>
        <item x="266"/>
        <item x="97"/>
        <item x="263"/>
        <item x="480"/>
        <item x="638"/>
        <item x="124"/>
        <item x="270"/>
        <item x="237"/>
        <item x="2"/>
        <item x="380"/>
        <item x="620"/>
        <item x="102"/>
        <item x="528"/>
        <item x="46"/>
        <item x="500"/>
        <item x="297"/>
        <item x="660"/>
        <item x="48"/>
        <item x="424"/>
        <item x="347"/>
        <item x="596"/>
        <item x="495"/>
        <item x="67"/>
        <item x="615"/>
        <item x="538"/>
        <item x="605"/>
        <item x="551"/>
        <item x="590"/>
        <item x="425"/>
        <item x="113"/>
        <item x="118"/>
        <item x="317"/>
        <item x="356"/>
        <item x="346"/>
        <item x="302"/>
        <item x="207"/>
        <item x="14"/>
        <item x="62"/>
        <item x="330"/>
        <item x="209"/>
        <item x="126"/>
        <item x="232"/>
        <item x="493"/>
        <item t="default"/>
      </items>
    </pivotField>
    <pivotField numFmtId="14" showAll="0">
      <items count="689">
        <item x="134"/>
        <item x="99"/>
        <item x="327"/>
        <item x="154"/>
        <item x="383"/>
        <item x="589"/>
        <item x="564"/>
        <item x="611"/>
        <item x="443"/>
        <item x="679"/>
        <item x="470"/>
        <item x="364"/>
        <item x="496"/>
        <item x="440"/>
        <item x="378"/>
        <item x="72"/>
        <item x="421"/>
        <item x="671"/>
        <item x="101"/>
        <item x="221"/>
        <item x="145"/>
        <item x="578"/>
        <item x="236"/>
        <item x="588"/>
        <item x="71"/>
        <item x="170"/>
        <item x="639"/>
        <item x="540"/>
        <item x="357"/>
        <item x="214"/>
        <item x="503"/>
        <item x="463"/>
        <item x="30"/>
        <item x="434"/>
        <item x="510"/>
        <item x="657"/>
        <item x="418"/>
        <item x="594"/>
        <item x="401"/>
        <item x="571"/>
        <item x="388"/>
        <item x="426"/>
        <item x="439"/>
        <item x="587"/>
        <item x="524"/>
        <item x="133"/>
        <item x="404"/>
        <item x="382"/>
        <item x="468"/>
        <item x="151"/>
        <item x="400"/>
        <item x="248"/>
        <item x="125"/>
        <item x="619"/>
        <item x="191"/>
        <item x="315"/>
        <item x="199"/>
        <item x="184"/>
        <item x="102"/>
        <item x="431"/>
        <item x="654"/>
        <item x="456"/>
        <item x="508"/>
        <item x="554"/>
        <item x="629"/>
        <item x="79"/>
        <item x="148"/>
        <item x="153"/>
        <item x="185"/>
        <item x="179"/>
        <item x="350"/>
        <item x="507"/>
        <item x="66"/>
        <item x="390"/>
        <item x="235"/>
        <item x="569"/>
        <item x="93"/>
        <item x="455"/>
        <item x="182"/>
        <item x="91"/>
        <item x="628"/>
        <item x="677"/>
        <item x="168"/>
        <item x="331"/>
        <item x="3"/>
        <item x="70"/>
        <item x="601"/>
        <item x="106"/>
        <item x="562"/>
        <item x="246"/>
        <item x="391"/>
        <item x="493"/>
        <item x="593"/>
        <item x="573"/>
        <item x="123"/>
        <item x="482"/>
        <item x="387"/>
        <item x="616"/>
        <item x="50"/>
        <item x="342"/>
        <item x="525"/>
        <item x="115"/>
        <item x="398"/>
        <item x="561"/>
        <item x="251"/>
        <item x="380"/>
        <item x="277"/>
        <item x="520"/>
        <item x="41"/>
        <item x="641"/>
        <item x="529"/>
        <item x="346"/>
        <item x="321"/>
        <item x="344"/>
        <item x="358"/>
        <item x="205"/>
        <item x="646"/>
        <item x="264"/>
        <item x="44"/>
        <item x="53"/>
        <item x="282"/>
        <item x="231"/>
        <item x="202"/>
        <item x="516"/>
        <item x="607"/>
        <item x="0"/>
        <item x="127"/>
        <item x="438"/>
        <item x="625"/>
        <item x="336"/>
        <item x="499"/>
        <item x="669"/>
        <item x="615"/>
        <item x="12"/>
        <item x="152"/>
        <item x="5"/>
        <item x="234"/>
        <item x="486"/>
        <item x="165"/>
        <item x="375"/>
        <item x="206"/>
        <item x="300"/>
        <item x="137"/>
        <item x="637"/>
        <item x="209"/>
        <item x="580"/>
        <item x="476"/>
        <item x="528"/>
        <item x="298"/>
        <item x="452"/>
        <item x="514"/>
        <item x="598"/>
        <item x="570"/>
        <item x="271"/>
        <item x="600"/>
        <item x="121"/>
        <item x="256"/>
        <item x="604"/>
        <item x="544"/>
        <item x="621"/>
        <item x="157"/>
        <item x="676"/>
        <item x="181"/>
        <item x="172"/>
        <item x="290"/>
        <item x="547"/>
        <item x="683"/>
        <item x="112"/>
        <item x="189"/>
        <item x="480"/>
        <item x="687"/>
        <item x="233"/>
        <item x="517"/>
        <item x="622"/>
        <item x="48"/>
        <item x="280"/>
        <item x="244"/>
        <item x="620"/>
        <item x="117"/>
        <item x="220"/>
        <item x="653"/>
        <item x="389"/>
        <item x="354"/>
        <item x="494"/>
        <item x="278"/>
        <item x="273"/>
        <item x="370"/>
        <item x="585"/>
        <item x="446"/>
        <item x="348"/>
        <item x="582"/>
        <item x="684"/>
        <item x="627"/>
        <item x="649"/>
        <item x="369"/>
        <item x="597"/>
        <item x="556"/>
        <item x="632"/>
        <item x="386"/>
        <item x="410"/>
        <item x="335"/>
        <item x="667"/>
        <item x="276"/>
        <item x="61"/>
        <item x="51"/>
        <item x="314"/>
        <item x="310"/>
        <item x="560"/>
        <item x="228"/>
        <item x="84"/>
        <item x="462"/>
        <item x="265"/>
        <item x="565"/>
        <item x="131"/>
        <item x="164"/>
        <item x="414"/>
        <item x="146"/>
        <item x="666"/>
        <item x="42"/>
        <item x="324"/>
        <item x="642"/>
        <item x="467"/>
        <item x="504"/>
        <item x="459"/>
        <item x="113"/>
        <item x="495"/>
        <item x="427"/>
        <item x="603"/>
        <item x="429"/>
        <item x="46"/>
        <item x="461"/>
        <item x="647"/>
        <item x="287"/>
        <item x="31"/>
        <item x="175"/>
        <item x="686"/>
        <item x="339"/>
        <item x="355"/>
        <item x="303"/>
        <item x="447"/>
        <item x="122"/>
        <item x="75"/>
        <item x="488"/>
        <item x="448"/>
        <item x="402"/>
        <item x="201"/>
        <item x="372"/>
        <item x="351"/>
        <item x="435"/>
        <item x="87"/>
        <item x="58"/>
        <item x="10"/>
        <item x="242"/>
        <item x="198"/>
        <item x="26"/>
        <item x="73"/>
        <item x="610"/>
        <item x="187"/>
        <item x="243"/>
        <item x="111"/>
        <item x="299"/>
        <item x="167"/>
        <item x="559"/>
        <item x="124"/>
        <item x="212"/>
        <item x="63"/>
        <item x="257"/>
        <item x="210"/>
        <item x="130"/>
        <item x="163"/>
        <item x="173"/>
        <item x="120"/>
        <item x="186"/>
        <item x="144"/>
        <item x="33"/>
        <item x="381"/>
        <item x="416"/>
        <item x="535"/>
        <item x="362"/>
        <item x="441"/>
        <item x="8"/>
        <item x="487"/>
        <item x="250"/>
        <item x="194"/>
        <item x="656"/>
        <item x="541"/>
        <item x="203"/>
        <item x="192"/>
        <item x="566"/>
        <item x="215"/>
        <item x="591"/>
        <item x="636"/>
        <item x="100"/>
        <item x="81"/>
        <item x="349"/>
        <item x="20"/>
        <item x="284"/>
        <item x="365"/>
        <item x="289"/>
        <item x="373"/>
        <item x="651"/>
        <item x="665"/>
        <item x="28"/>
        <item x="249"/>
        <item x="222"/>
        <item x="506"/>
        <item x="458"/>
        <item x="423"/>
        <item x="294"/>
        <item x="149"/>
        <item x="682"/>
        <item x="237"/>
        <item x="174"/>
        <item x="316"/>
        <item x="88"/>
        <item x="602"/>
        <item x="658"/>
        <item x="527"/>
        <item x="239"/>
        <item x="176"/>
        <item x="405"/>
        <item x="306"/>
        <item x="13"/>
        <item x="664"/>
        <item x="52"/>
        <item x="680"/>
        <item x="195"/>
        <item x="104"/>
        <item x="497"/>
        <item x="413"/>
        <item x="417"/>
        <item x="162"/>
        <item x="437"/>
        <item x="454"/>
        <item x="83"/>
        <item x="491"/>
        <item x="109"/>
        <item x="275"/>
        <item x="469"/>
        <item x="150"/>
        <item x="40"/>
        <item x="531"/>
        <item x="648"/>
        <item x="1"/>
        <item x="36"/>
        <item x="85"/>
        <item x="385"/>
        <item x="500"/>
        <item x="419"/>
        <item x="640"/>
        <item x="17"/>
        <item x="34"/>
        <item x="586"/>
        <item x="313"/>
        <item x="442"/>
        <item x="43"/>
        <item x="606"/>
        <item x="512"/>
        <item x="155"/>
        <item x="614"/>
        <item x="68"/>
        <item x="672"/>
        <item x="25"/>
        <item x="377"/>
        <item x="295"/>
        <item x="227"/>
        <item x="347"/>
        <item x="135"/>
        <item x="11"/>
        <item x="143"/>
        <item x="675"/>
        <item x="394"/>
        <item x="359"/>
        <item x="505"/>
        <item x="166"/>
        <item x="576"/>
        <item x="16"/>
        <item x="47"/>
        <item x="471"/>
        <item x="605"/>
        <item x="396"/>
        <item x="160"/>
        <item x="269"/>
        <item x="92"/>
        <item x="141"/>
        <item x="567"/>
        <item x="338"/>
        <item x="9"/>
        <item x="341"/>
        <item x="82"/>
        <item x="466"/>
        <item x="105"/>
        <item x="132"/>
        <item x="108"/>
        <item x="247"/>
        <item x="384"/>
        <item x="526"/>
        <item x="296"/>
        <item x="188"/>
        <item x="509"/>
        <item x="424"/>
        <item x="95"/>
        <item x="574"/>
        <item x="340"/>
        <item x="177"/>
        <item x="374"/>
        <item x="161"/>
        <item x="376"/>
        <item x="353"/>
        <item x="415"/>
        <item x="57"/>
        <item x="45"/>
        <item x="432"/>
        <item x="279"/>
        <item x="453"/>
        <item x="481"/>
        <item x="430"/>
        <item x="180"/>
        <item x="449"/>
        <item x="474"/>
        <item x="39"/>
        <item x="98"/>
        <item x="159"/>
        <item x="94"/>
        <item x="129"/>
        <item x="4"/>
        <item x="660"/>
        <item x="444"/>
        <item x="661"/>
        <item x="537"/>
        <item x="650"/>
        <item x="78"/>
        <item x="323"/>
        <item x="575"/>
        <item x="304"/>
        <item x="307"/>
        <item x="624"/>
        <item x="498"/>
        <item x="23"/>
        <item x="548"/>
        <item x="76"/>
        <item x="631"/>
        <item x="268"/>
        <item x="460"/>
        <item x="363"/>
        <item x="371"/>
        <item x="232"/>
        <item x="219"/>
        <item x="558"/>
        <item x="261"/>
        <item x="213"/>
        <item x="245"/>
        <item x="196"/>
        <item x="317"/>
        <item x="262"/>
        <item x="320"/>
        <item x="136"/>
        <item x="158"/>
        <item x="62"/>
        <item x="425"/>
        <item x="592"/>
        <item x="147"/>
        <item x="655"/>
        <item x="538"/>
        <item x="19"/>
        <item x="326"/>
        <item x="288"/>
        <item x="89"/>
        <item x="545"/>
        <item x="118"/>
        <item x="302"/>
        <item x="612"/>
        <item x="225"/>
        <item x="142"/>
        <item x="483"/>
        <item x="475"/>
        <item x="97"/>
        <item x="254"/>
        <item x="204"/>
        <item x="634"/>
        <item x="38"/>
        <item x="368"/>
        <item x="534"/>
        <item x="411"/>
        <item x="6"/>
        <item x="128"/>
        <item x="539"/>
        <item x="395"/>
        <item x="595"/>
        <item x="511"/>
        <item x="229"/>
        <item x="581"/>
        <item x="433"/>
        <item x="74"/>
        <item x="311"/>
        <item x="577"/>
        <item x="255"/>
        <item x="485"/>
        <item x="183"/>
        <item x="107"/>
        <item x="7"/>
        <item x="110"/>
        <item x="253"/>
        <item x="224"/>
        <item x="238"/>
        <item x="451"/>
        <item x="223"/>
        <item x="445"/>
        <item x="673"/>
        <item x="190"/>
        <item x="635"/>
        <item x="643"/>
        <item x="670"/>
        <item x="171"/>
        <item x="513"/>
        <item x="178"/>
        <item x="56"/>
        <item x="309"/>
        <item x="217"/>
        <item x="392"/>
        <item x="465"/>
        <item x="240"/>
        <item x="409"/>
        <item x="522"/>
        <item x="139"/>
        <item x="330"/>
        <item x="490"/>
        <item x="286"/>
        <item x="301"/>
        <item x="408"/>
        <item x="329"/>
        <item x="14"/>
        <item x="77"/>
        <item x="333"/>
        <item x="630"/>
        <item x="478"/>
        <item x="543"/>
        <item x="54"/>
        <item x="551"/>
        <item x="590"/>
        <item x="645"/>
        <item x="659"/>
        <item x="305"/>
        <item x="403"/>
        <item x="584"/>
        <item x="609"/>
        <item x="412"/>
        <item x="169"/>
        <item x="681"/>
        <item x="407"/>
        <item x="226"/>
        <item x="464"/>
        <item x="274"/>
        <item x="291"/>
        <item x="263"/>
        <item x="472"/>
        <item x="523"/>
        <item x="552"/>
        <item x="119"/>
        <item x="553"/>
        <item x="49"/>
        <item x="65"/>
        <item x="55"/>
        <item x="678"/>
        <item x="241"/>
        <item x="197"/>
        <item x="484"/>
        <item x="623"/>
        <item x="393"/>
        <item x="477"/>
        <item x="502"/>
        <item x="515"/>
        <item x="27"/>
        <item x="208"/>
        <item x="230"/>
        <item x="663"/>
        <item x="501"/>
        <item x="428"/>
        <item x="64"/>
        <item x="2"/>
        <item x="613"/>
        <item x="617"/>
        <item x="436"/>
        <item x="80"/>
        <item x="211"/>
        <item x="521"/>
        <item x="297"/>
        <item x="270"/>
        <item x="114"/>
        <item x="473"/>
        <item x="668"/>
        <item x="406"/>
        <item x="457"/>
        <item x="308"/>
        <item x="252"/>
        <item x="479"/>
        <item x="200"/>
        <item x="15"/>
        <item x="674"/>
        <item x="450"/>
        <item x="366"/>
        <item x="328"/>
        <item x="24"/>
        <item x="292"/>
        <item x="156"/>
        <item x="557"/>
        <item x="259"/>
        <item x="343"/>
        <item x="633"/>
        <item x="518"/>
        <item x="319"/>
        <item x="216"/>
        <item x="356"/>
        <item x="193"/>
        <item x="116"/>
        <item x="21"/>
        <item x="285"/>
        <item x="260"/>
        <item x="22"/>
        <item x="563"/>
        <item x="18"/>
        <item x="599"/>
        <item x="644"/>
        <item x="267"/>
        <item x="685"/>
        <item x="325"/>
        <item x="530"/>
        <item x="293"/>
        <item x="103"/>
        <item x="29"/>
        <item x="35"/>
        <item x="618"/>
        <item x="60"/>
        <item x="96"/>
        <item x="140"/>
        <item x="568"/>
        <item x="90"/>
        <item x="318"/>
        <item x="626"/>
        <item x="579"/>
        <item x="519"/>
        <item x="536"/>
        <item x="549"/>
        <item x="281"/>
        <item x="379"/>
        <item x="69"/>
        <item x="489"/>
        <item x="608"/>
        <item x="126"/>
        <item x="360"/>
        <item x="258"/>
        <item x="32"/>
        <item x="399"/>
        <item x="638"/>
        <item x="67"/>
        <item x="422"/>
        <item x="337"/>
        <item x="492"/>
        <item x="546"/>
        <item x="218"/>
        <item x="533"/>
        <item x="420"/>
        <item x="361"/>
        <item x="345"/>
        <item x="332"/>
        <item x="532"/>
        <item x="397"/>
        <item x="583"/>
        <item x="138"/>
        <item x="207"/>
        <item x="312"/>
        <item x="266"/>
        <item x="652"/>
        <item x="37"/>
        <item x="662"/>
        <item x="367"/>
        <item x="352"/>
        <item x="86"/>
        <item x="550"/>
        <item x="555"/>
        <item x="59"/>
        <item x="572"/>
        <item x="322"/>
        <item x="272"/>
        <item x="334"/>
        <item x="596"/>
        <item x="542"/>
        <item x="283"/>
        <item t="default"/>
      </items>
    </pivotField>
    <pivotField showAll="0"/>
    <pivotField showAll="0"/>
    <pivotField showAll="0"/>
    <pivotField showAll="0"/>
    <pivotField showAll="0"/>
    <pivotField showAll="0"/>
    <pivotField dataField="1"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7">
    <i>
      <x/>
    </i>
    <i>
      <x v="1"/>
    </i>
    <i>
      <x v="2"/>
    </i>
    <i>
      <x v="3"/>
    </i>
    <i>
      <x v="4"/>
    </i>
    <i>
      <x v="5"/>
    </i>
    <i t="grand">
      <x/>
    </i>
  </rowItems>
  <colItems count="1">
    <i/>
  </colItems>
  <dataFields count="1">
    <dataField name="Sum of Total Sales" fld="25" baseField="0" baseItem="0" numFmtId="164"/>
  </dataFields>
  <formats count="1">
    <format dxfId="169">
      <pivotArea outline="0" collapsedLevelsAreSubtotals="1" fieldPosition="0"/>
    </format>
  </formats>
  <chartFormats count="1">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0822D2-824A-4F68-AAC8-E58A1E8A0D8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rder ststus">
  <location ref="D31:E38" firstHeaderRow="1" firstDataRow="1" firstDataCol="1"/>
  <pivotFields count="33">
    <pivotField showAll="0"/>
    <pivotField showAll="0"/>
    <pivotField showAll="0"/>
    <pivotField showAll="0">
      <items count="3">
        <item x="0"/>
        <item x="1"/>
        <item t="default"/>
      </items>
    </pivotField>
    <pivotField showAll="0"/>
    <pivotField showAll="0"/>
    <pivotField showAll="0"/>
    <pivotField showAll="0">
      <items count="244">
        <item h="1" x="19"/>
        <item h="1" x="109"/>
        <item h="1" x="36"/>
        <item h="1" x="129"/>
        <item h="1" x="38"/>
        <item h="1" x="91"/>
        <item h="1" x="74"/>
        <item h="1" x="226"/>
        <item h="1" x="104"/>
        <item h="1" x="209"/>
        <item h="1" x="89"/>
        <item h="1" x="1"/>
        <item h="1" x="220"/>
        <item h="1" x="224"/>
        <item h="1" x="66"/>
        <item h="1" x="206"/>
        <item h="1" x="85"/>
        <item h="1" x="139"/>
        <item h="1" x="14"/>
        <item h="1" x="72"/>
        <item h="1" x="45"/>
        <item h="1" x="135"/>
        <item h="1" x="5"/>
        <item h="1" x="205"/>
        <item h="1" x="212"/>
        <item h="1" x="170"/>
        <item h="1" x="207"/>
        <item h="1" x="33"/>
        <item h="1" x="39"/>
        <item h="1" x="210"/>
        <item h="1" x="149"/>
        <item h="1" x="100"/>
        <item h="1" x="63"/>
        <item h="1" x="198"/>
        <item h="1" x="81"/>
        <item h="1" x="117"/>
        <item h="1" x="7"/>
        <item h="1" x="11"/>
        <item h="1" x="119"/>
        <item h="1" x="113"/>
        <item h="1" x="60"/>
        <item h="1" x="216"/>
        <item h="1" x="215"/>
        <item h="1" x="167"/>
        <item x="197"/>
        <item h="1" x="115"/>
        <item h="1" x="195"/>
        <item h="1" x="18"/>
        <item h="1" x="194"/>
        <item x="125"/>
        <item h="1" x="177"/>
        <item h="1" x="185"/>
        <item h="1" x="69"/>
        <item h="1" x="182"/>
        <item x="201"/>
        <item h="1" x="155"/>
        <item h="1" x="213"/>
        <item h="1" x="79"/>
        <item h="1" x="84"/>
        <item h="1" x="147"/>
        <item h="1" x="62"/>
        <item h="1" x="159"/>
        <item x="223"/>
        <item h="1" x="51"/>
        <item h="1" x="22"/>
        <item h="1" x="106"/>
        <item h="1" x="157"/>
        <item h="1" x="148"/>
        <item h="1" x="160"/>
        <item h="1" x="67"/>
        <item h="1" x="199"/>
        <item h="1" x="150"/>
        <item h="1" x="232"/>
        <item h="1" x="71"/>
        <item h="1" x="61"/>
        <item h="1" x="90"/>
        <item h="1" x="169"/>
        <item h="1" x="26"/>
        <item h="1" x="187"/>
        <item h="1" x="176"/>
        <item h="1" x="121"/>
        <item h="1" x="64"/>
        <item h="1" x="120"/>
        <item h="1" x="143"/>
        <item h="1" x="134"/>
        <item h="1" x="190"/>
        <item h="1" x="145"/>
        <item h="1" x="180"/>
        <item h="1" x="95"/>
        <item h="1" x="41"/>
        <item h="1" x="53"/>
        <item h="1" x="218"/>
        <item h="1" x="171"/>
        <item h="1" x="242"/>
        <item h="1" x="44"/>
        <item h="1" x="25"/>
        <item h="1" x="105"/>
        <item h="1" x="191"/>
        <item h="1" x="58"/>
        <item h="1" x="29"/>
        <item h="1" x="34"/>
        <item h="1" x="188"/>
        <item h="1" x="231"/>
        <item h="1" x="227"/>
        <item h="1" x="103"/>
        <item h="1" x="59"/>
        <item h="1" x="102"/>
        <item h="1" x="127"/>
        <item h="1" x="30"/>
        <item h="1" x="23"/>
        <item h="1" x="236"/>
        <item h="1" x="239"/>
        <item h="1" x="132"/>
        <item h="1" x="156"/>
        <item h="1" x="24"/>
        <item h="1" x="193"/>
        <item h="1" x="75"/>
        <item h="1" x="217"/>
        <item h="1" x="112"/>
        <item h="1" x="153"/>
        <item h="1" x="35"/>
        <item h="1" x="76"/>
        <item h="1" x="189"/>
        <item h="1" x="179"/>
        <item h="1" x="31"/>
        <item h="1" x="114"/>
        <item h="1" x="2"/>
        <item h="1" x="208"/>
        <item h="1" x="144"/>
        <item h="1" x="186"/>
        <item h="1" x="13"/>
        <item h="1" x="123"/>
        <item h="1" x="124"/>
        <item h="1" x="54"/>
        <item h="1" x="214"/>
        <item h="1" x="233"/>
        <item h="1" x="77"/>
        <item h="1" x="131"/>
        <item h="1" x="165"/>
        <item h="1" x="161"/>
        <item h="1" x="94"/>
        <item h="1" x="80"/>
        <item h="1" x="56"/>
        <item h="1" x="92"/>
        <item h="1" x="142"/>
        <item h="1" x="40"/>
        <item h="1" x="146"/>
        <item h="1" x="43"/>
        <item h="1" x="70"/>
        <item h="1" x="192"/>
        <item h="1" x="235"/>
        <item h="1" x="73"/>
        <item h="1" x="219"/>
        <item h="1" x="175"/>
        <item h="1" x="3"/>
        <item h="1" x="221"/>
        <item h="1" x="52"/>
        <item h="1" x="151"/>
        <item h="1" x="57"/>
        <item h="1" x="152"/>
        <item h="1" x="222"/>
        <item h="1" x="128"/>
        <item h="1" x="20"/>
        <item h="1" x="141"/>
        <item h="1" x="136"/>
        <item h="1" x="181"/>
        <item h="1" x="138"/>
        <item h="1" x="101"/>
        <item h="1" x="17"/>
        <item h="1" x="49"/>
        <item h="1" x="111"/>
        <item h="1" x="12"/>
        <item h="1" x="211"/>
        <item h="1" x="8"/>
        <item h="1" x="166"/>
        <item h="1" x="162"/>
        <item h="1" x="196"/>
        <item h="1" x="65"/>
        <item h="1" x="50"/>
        <item h="1" x="228"/>
        <item h="1" x="0"/>
        <item h="1" x="174"/>
        <item h="1" x="133"/>
        <item h="1" x="137"/>
        <item h="1" x="55"/>
        <item h="1" x="99"/>
        <item h="1" x="183"/>
        <item h="1" x="27"/>
        <item h="1" x="164"/>
        <item h="1" x="238"/>
        <item h="1" x="9"/>
        <item h="1" x="96"/>
        <item h="1" x="241"/>
        <item h="1" x="78"/>
        <item h="1" x="86"/>
        <item h="1" x="4"/>
        <item h="1" x="32"/>
        <item h="1" x="234"/>
        <item h="1" x="163"/>
        <item h="1" x="68"/>
        <item h="1" x="154"/>
        <item h="1" x="87"/>
        <item h="1" x="83"/>
        <item h="1" x="47"/>
        <item h="1" x="21"/>
        <item h="1" x="93"/>
        <item h="1" x="240"/>
        <item h="1" x="126"/>
        <item h="1" x="200"/>
        <item h="1" x="202"/>
        <item h="1" x="118"/>
        <item h="1" x="230"/>
        <item h="1" x="172"/>
        <item h="1" x="178"/>
        <item h="1" x="97"/>
        <item h="1" x="98"/>
        <item h="1" x="28"/>
        <item h="1" x="110"/>
        <item h="1" x="107"/>
        <item h="1" x="108"/>
        <item h="1" x="130"/>
        <item h="1" x="229"/>
        <item h="1" x="116"/>
        <item h="1" x="6"/>
        <item h="1" x="237"/>
        <item h="1" x="42"/>
        <item h="1" x="37"/>
        <item h="1" x="204"/>
        <item h="1" x="46"/>
        <item h="1" x="140"/>
        <item h="1" x="173"/>
        <item h="1" x="184"/>
        <item h="1" x="88"/>
        <item h="1" x="16"/>
        <item h="1" x="225"/>
        <item h="1" x="158"/>
        <item h="1" x="168"/>
        <item h="1" x="203"/>
        <item h="1" x="82"/>
        <item h="1" x="122"/>
        <item h="1" x="48"/>
        <item h="1" x="15"/>
        <item h="1" x="10"/>
        <item t="default"/>
      </items>
    </pivotField>
    <pivotField showAll="0"/>
    <pivotField showAll="0"/>
    <pivotField showAll="0"/>
    <pivotField axis="axisRow" showAll="0">
      <items count="7">
        <item x="1"/>
        <item x="0"/>
        <item x="2"/>
        <item x="3"/>
        <item x="5"/>
        <item x="4"/>
        <item t="default"/>
      </items>
    </pivotField>
    <pivotField showAll="0"/>
    <pivotField showAll="0"/>
    <pivotField showAll="0"/>
    <pivotField showAll="0"/>
    <pivotField showAll="0"/>
    <pivotField numFmtId="14" showAll="0">
      <items count="687">
        <item x="83"/>
        <item x="218"/>
        <item x="244"/>
        <item x="557"/>
        <item x="271"/>
        <item x="530"/>
        <item x="265"/>
        <item x="665"/>
        <item x="603"/>
        <item x="5"/>
        <item x="100"/>
        <item x="415"/>
        <item x="326"/>
        <item x="404"/>
        <item x="212"/>
        <item x="234"/>
        <item x="301"/>
        <item x="650"/>
        <item x="193"/>
        <item x="685"/>
        <item x="262"/>
        <item x="122"/>
        <item x="655"/>
        <item x="684"/>
        <item x="168"/>
        <item x="167"/>
        <item x="602"/>
        <item x="477"/>
        <item x="57"/>
        <item x="110"/>
        <item x="604"/>
        <item x="452"/>
        <item x="384"/>
        <item x="308"/>
        <item x="64"/>
        <item x="280"/>
        <item x="150"/>
        <item x="406"/>
        <item x="396"/>
        <item x="152"/>
        <item x="336"/>
        <item x="546"/>
        <item x="267"/>
        <item x="600"/>
        <item x="197"/>
        <item x="397"/>
        <item x="543"/>
        <item x="39"/>
        <item x="332"/>
        <item x="49"/>
        <item x="163"/>
        <item x="50"/>
        <item x="35"/>
        <item x="268"/>
        <item x="160"/>
        <item x="228"/>
        <item x="565"/>
        <item x="399"/>
        <item x="214"/>
        <item x="482"/>
        <item x="580"/>
        <item x="368"/>
        <item x="422"/>
        <item x="204"/>
        <item x="434"/>
        <item x="78"/>
        <item x="512"/>
        <item x="165"/>
        <item x="132"/>
        <item x="682"/>
        <item x="241"/>
        <item x="642"/>
        <item x="31"/>
        <item x="27"/>
        <item x="589"/>
        <item x="427"/>
        <item x="282"/>
        <item x="350"/>
        <item x="264"/>
        <item x="417"/>
        <item x="313"/>
        <item x="219"/>
        <item x="195"/>
        <item x="575"/>
        <item x="680"/>
        <item x="104"/>
        <item x="274"/>
        <item x="616"/>
        <item x="647"/>
        <item x="481"/>
        <item x="569"/>
        <item x="627"/>
        <item x="295"/>
        <item x="639"/>
        <item x="649"/>
        <item x="246"/>
        <item x="637"/>
        <item x="554"/>
        <item x="410"/>
        <item x="123"/>
        <item x="215"/>
        <item x="25"/>
        <item x="492"/>
        <item x="174"/>
        <item x="243"/>
        <item x="114"/>
        <item x="479"/>
        <item x="178"/>
        <item x="259"/>
        <item x="646"/>
        <item x="222"/>
        <item x="563"/>
        <item x="194"/>
        <item x="318"/>
        <item x="253"/>
        <item x="128"/>
        <item x="461"/>
        <item x="413"/>
        <item x="208"/>
        <item x="66"/>
        <item x="143"/>
        <item x="532"/>
        <item x="485"/>
        <item x="239"/>
        <item x="223"/>
        <item x="393"/>
        <item x="366"/>
        <item x="53"/>
        <item x="597"/>
        <item x="496"/>
        <item x="221"/>
        <item x="147"/>
        <item x="394"/>
        <item x="183"/>
        <item x="22"/>
        <item x="292"/>
        <item x="291"/>
        <item x="257"/>
        <item x="651"/>
        <item x="421"/>
        <item x="436"/>
        <item x="15"/>
        <item x="286"/>
        <item x="457"/>
        <item x="312"/>
        <item x="539"/>
        <item x="468"/>
        <item x="573"/>
        <item x="662"/>
        <item x="517"/>
        <item x="89"/>
        <item x="411"/>
        <item x="120"/>
        <item x="568"/>
        <item x="13"/>
        <item x="8"/>
        <item x="99"/>
        <item x="371"/>
        <item x="205"/>
        <item x="599"/>
        <item x="619"/>
        <item x="4"/>
        <item x="6"/>
        <item x="381"/>
        <item x="328"/>
        <item x="250"/>
        <item x="325"/>
        <item x="294"/>
        <item x="459"/>
        <item x="177"/>
        <item x="548"/>
        <item x="676"/>
        <item x="382"/>
        <item x="9"/>
        <item x="364"/>
        <item x="151"/>
        <item x="612"/>
        <item x="523"/>
        <item x="583"/>
        <item x="158"/>
        <item x="95"/>
        <item x="401"/>
        <item x="287"/>
        <item x="379"/>
        <item x="488"/>
        <item x="535"/>
        <item x="516"/>
        <item x="186"/>
        <item x="365"/>
        <item x="198"/>
        <item x="79"/>
        <item x="595"/>
        <item x="345"/>
        <item x="593"/>
        <item x="32"/>
        <item x="656"/>
        <item x="442"/>
        <item x="94"/>
        <item x="141"/>
        <item x="304"/>
        <item x="571"/>
        <item x="419"/>
        <item x="21"/>
        <item x="672"/>
        <item x="87"/>
        <item x="47"/>
        <item x="412"/>
        <item x="153"/>
        <item x="112"/>
        <item x="450"/>
        <item x="559"/>
        <item x="373"/>
        <item x="378"/>
        <item x="454"/>
        <item x="645"/>
        <item x="519"/>
        <item x="623"/>
        <item x="320"/>
        <item x="285"/>
        <item x="211"/>
        <item x="125"/>
        <item x="586"/>
        <item x="358"/>
        <item x="474"/>
        <item x="309"/>
        <item x="171"/>
        <item x="509"/>
        <item x="238"/>
        <item x="494"/>
        <item x="256"/>
        <item x="148"/>
        <item x="462"/>
        <item x="674"/>
        <item x="226"/>
        <item x="352"/>
        <item x="236"/>
        <item x="61"/>
        <item x="585"/>
        <item x="227"/>
        <item x="491"/>
        <item x="156"/>
        <item x="137"/>
        <item x="362"/>
        <item x="669"/>
        <item x="648"/>
        <item x="598"/>
        <item x="281"/>
        <item x="497"/>
        <item x="201"/>
        <item x="341"/>
        <item x="353"/>
        <item x="628"/>
        <item x="663"/>
        <item x="210"/>
        <item x="54"/>
        <item x="426"/>
        <item x="166"/>
        <item x="261"/>
        <item x="601"/>
        <item x="360"/>
        <item x="428"/>
        <item x="678"/>
        <item x="72"/>
        <item x="400"/>
        <item x="37"/>
        <item x="127"/>
        <item x="577"/>
        <item x="508"/>
        <item x="179"/>
        <item x="423"/>
        <item x="671"/>
        <item x="16"/>
        <item x="172"/>
        <item x="644"/>
        <item x="65"/>
        <item x="77"/>
        <item x="247"/>
        <item x="490"/>
        <item x="121"/>
        <item x="216"/>
        <item x="549"/>
        <item x="635"/>
        <item x="624"/>
        <item x="55"/>
        <item x="613"/>
        <item x="339"/>
        <item x="36"/>
        <item x="511"/>
        <item x="441"/>
        <item x="661"/>
        <item x="633"/>
        <item x="463"/>
        <item x="652"/>
        <item x="162"/>
        <item x="469"/>
        <item x="435"/>
        <item x="398"/>
        <item x="361"/>
        <item x="144"/>
        <item x="173"/>
        <item x="306"/>
        <item x="73"/>
        <item x="433"/>
        <item x="363"/>
        <item x="374"/>
        <item x="82"/>
        <item x="3"/>
        <item x="349"/>
        <item x="157"/>
        <item x="108"/>
        <item x="278"/>
        <item x="536"/>
        <item x="634"/>
        <item x="43"/>
        <item x="626"/>
        <item x="86"/>
        <item x="240"/>
        <item x="622"/>
        <item x="618"/>
        <item x="476"/>
        <item x="342"/>
        <item x="581"/>
        <item x="103"/>
        <item x="24"/>
        <item x="664"/>
        <item x="372"/>
        <item x="334"/>
        <item x="333"/>
        <item x="28"/>
        <item x="451"/>
        <item x="248"/>
        <item x="408"/>
        <item x="390"/>
        <item x="567"/>
        <item x="617"/>
        <item x="484"/>
        <item x="544"/>
        <item x="515"/>
        <item x="367"/>
        <item x="631"/>
        <item x="76"/>
        <item x="74"/>
        <item x="611"/>
        <item x="300"/>
        <item x="88"/>
        <item x="33"/>
        <item x="288"/>
        <item x="437"/>
        <item x="1"/>
        <item x="189"/>
        <item x="470"/>
        <item x="499"/>
        <item x="472"/>
        <item x="545"/>
        <item x="188"/>
        <item x="70"/>
        <item x="641"/>
        <item x="566"/>
        <item x="187"/>
        <item x="561"/>
        <item x="432"/>
        <item x="315"/>
        <item x="269"/>
        <item x="130"/>
        <item x="170"/>
        <item x="541"/>
        <item x="667"/>
        <item x="176"/>
        <item x="540"/>
        <item x="578"/>
        <item x="592"/>
        <item x="550"/>
        <item x="584"/>
        <item x="284"/>
        <item x="316"/>
        <item x="322"/>
        <item x="458"/>
        <item x="68"/>
        <item x="625"/>
        <item x="231"/>
        <item x="196"/>
        <item x="181"/>
        <item x="522"/>
        <item x="190"/>
        <item x="518"/>
        <item x="629"/>
        <item x="449"/>
        <item x="632"/>
        <item x="607"/>
        <item x="224"/>
        <item x="159"/>
        <item x="84"/>
        <item x="429"/>
        <item x="453"/>
        <item x="402"/>
        <item x="414"/>
        <item x="111"/>
        <item x="80"/>
        <item x="98"/>
        <item x="135"/>
        <item x="503"/>
        <item x="321"/>
        <item x="242"/>
        <item x="203"/>
        <item x="303"/>
        <item x="29"/>
        <item x="348"/>
        <item x="109"/>
        <item x="254"/>
        <item x="681"/>
        <item x="11"/>
        <item x="101"/>
        <item x="359"/>
        <item x="134"/>
        <item x="75"/>
        <item x="225"/>
        <item x="447"/>
        <item x="391"/>
        <item x="273"/>
        <item x="654"/>
        <item x="131"/>
        <item x="220"/>
        <item x="572"/>
        <item x="213"/>
        <item x="403"/>
        <item x="202"/>
        <item x="542"/>
        <item x="340"/>
        <item x="327"/>
        <item x="138"/>
        <item x="277"/>
        <item x="606"/>
        <item x="44"/>
        <item x="445"/>
        <item x="23"/>
        <item x="140"/>
        <item x="338"/>
        <item x="329"/>
        <item x="298"/>
        <item x="431"/>
        <item x="258"/>
        <item x="608"/>
        <item x="51"/>
        <item x="483"/>
        <item x="252"/>
        <item x="255"/>
        <item x="487"/>
        <item x="145"/>
        <item x="63"/>
        <item x="670"/>
        <item x="443"/>
        <item x="501"/>
        <item x="683"/>
        <item x="115"/>
        <item x="677"/>
        <item x="17"/>
        <item x="289"/>
        <item x="505"/>
        <item x="418"/>
        <item x="58"/>
        <item x="233"/>
        <item x="245"/>
        <item x="529"/>
        <item x="446"/>
        <item x="200"/>
        <item x="10"/>
        <item x="175"/>
        <item x="41"/>
        <item x="420"/>
        <item x="478"/>
        <item x="591"/>
        <item x="275"/>
        <item x="562"/>
        <item x="319"/>
        <item x="206"/>
        <item x="377"/>
        <item x="337"/>
        <item x="513"/>
        <item x="56"/>
        <item x="389"/>
        <item x="552"/>
        <item x="52"/>
        <item x="119"/>
        <item x="324"/>
        <item x="310"/>
        <item x="314"/>
        <item x="621"/>
        <item x="355"/>
        <item x="498"/>
        <item x="370"/>
        <item x="85"/>
        <item x="405"/>
        <item x="526"/>
        <item x="217"/>
        <item x="679"/>
        <item x="455"/>
        <item x="290"/>
        <item x="534"/>
        <item x="169"/>
        <item x="533"/>
        <item x="466"/>
        <item x="293"/>
        <item x="444"/>
        <item x="630"/>
        <item x="343"/>
        <item x="60"/>
        <item x="409"/>
        <item x="42"/>
        <item x="184"/>
        <item x="387"/>
        <item x="486"/>
        <item x="448"/>
        <item x="139"/>
        <item x="587"/>
        <item x="385"/>
        <item x="0"/>
        <item x="386"/>
        <item x="192"/>
        <item x="18"/>
        <item x="105"/>
        <item x="235"/>
        <item x="331"/>
        <item x="521"/>
        <item x="96"/>
        <item x="71"/>
        <item x="407"/>
        <item x="30"/>
        <item x="636"/>
        <item x="547"/>
        <item x="81"/>
        <item x="657"/>
        <item x="344"/>
        <item x="191"/>
        <item x="106"/>
        <item x="510"/>
        <item x="283"/>
        <item x="12"/>
        <item x="610"/>
        <item x="154"/>
        <item x="69"/>
        <item x="653"/>
        <item x="475"/>
        <item x="272"/>
        <item x="182"/>
        <item x="185"/>
        <item x="465"/>
        <item x="579"/>
        <item x="675"/>
        <item x="438"/>
        <item x="45"/>
        <item x="506"/>
        <item x="558"/>
        <item x="527"/>
        <item x="34"/>
        <item x="564"/>
        <item x="574"/>
        <item x="299"/>
        <item x="440"/>
        <item x="7"/>
        <item x="504"/>
        <item x="537"/>
        <item x="609"/>
        <item x="514"/>
        <item x="92"/>
        <item x="473"/>
        <item x="136"/>
        <item x="520"/>
        <item x="673"/>
        <item x="643"/>
        <item x="161"/>
        <item x="666"/>
        <item x="20"/>
        <item x="133"/>
        <item x="489"/>
        <item x="19"/>
        <item x="354"/>
        <item x="38"/>
        <item x="311"/>
        <item x="276"/>
        <item x="116"/>
        <item x="279"/>
        <item x="464"/>
        <item x="149"/>
        <item x="640"/>
        <item x="335"/>
        <item x="129"/>
        <item x="658"/>
        <item x="376"/>
        <item x="229"/>
        <item x="507"/>
        <item x="155"/>
        <item x="107"/>
        <item x="614"/>
        <item x="395"/>
        <item x="467"/>
        <item x="305"/>
        <item x="555"/>
        <item x="556"/>
        <item x="146"/>
        <item x="383"/>
        <item x="230"/>
        <item x="26"/>
        <item x="582"/>
        <item x="296"/>
        <item x="249"/>
        <item x="471"/>
        <item x="430"/>
        <item x="375"/>
        <item x="40"/>
        <item x="531"/>
        <item x="251"/>
        <item x="439"/>
        <item x="307"/>
        <item x="91"/>
        <item x="576"/>
        <item x="142"/>
        <item x="260"/>
        <item x="416"/>
        <item x="180"/>
        <item x="594"/>
        <item x="525"/>
        <item x="659"/>
        <item x="502"/>
        <item x="199"/>
        <item x="357"/>
        <item x="668"/>
        <item x="351"/>
        <item x="560"/>
        <item x="588"/>
        <item x="90"/>
        <item x="369"/>
        <item x="553"/>
        <item x="524"/>
        <item x="456"/>
        <item x="388"/>
        <item x="460"/>
        <item x="392"/>
        <item x="570"/>
        <item x="93"/>
        <item x="323"/>
        <item x="59"/>
        <item x="164"/>
        <item x="117"/>
        <item x="266"/>
        <item x="97"/>
        <item x="263"/>
        <item x="480"/>
        <item x="638"/>
        <item x="124"/>
        <item x="270"/>
        <item x="237"/>
        <item x="2"/>
        <item x="380"/>
        <item x="620"/>
        <item x="102"/>
        <item x="528"/>
        <item x="46"/>
        <item x="500"/>
        <item x="297"/>
        <item x="660"/>
        <item x="48"/>
        <item x="424"/>
        <item x="347"/>
        <item x="596"/>
        <item x="495"/>
        <item x="67"/>
        <item x="615"/>
        <item x="538"/>
        <item x="605"/>
        <item x="551"/>
        <item x="590"/>
        <item x="425"/>
        <item x="113"/>
        <item x="118"/>
        <item x="317"/>
        <item x="356"/>
        <item x="346"/>
        <item x="302"/>
        <item x="207"/>
        <item x="14"/>
        <item x="62"/>
        <item x="330"/>
        <item x="209"/>
        <item x="126"/>
        <item x="232"/>
        <item x="493"/>
        <item t="default"/>
      </items>
    </pivotField>
    <pivotField numFmtId="14" showAll="0">
      <items count="689">
        <item x="134"/>
        <item x="99"/>
        <item x="327"/>
        <item x="154"/>
        <item x="383"/>
        <item x="589"/>
        <item x="564"/>
        <item x="611"/>
        <item x="443"/>
        <item x="679"/>
        <item x="470"/>
        <item x="364"/>
        <item x="496"/>
        <item x="440"/>
        <item x="378"/>
        <item x="72"/>
        <item x="421"/>
        <item x="671"/>
        <item x="101"/>
        <item x="221"/>
        <item x="145"/>
        <item x="578"/>
        <item x="236"/>
        <item x="588"/>
        <item x="71"/>
        <item x="170"/>
        <item x="639"/>
        <item x="540"/>
        <item x="357"/>
        <item x="214"/>
        <item x="503"/>
        <item x="463"/>
        <item x="30"/>
        <item x="434"/>
        <item x="510"/>
        <item x="657"/>
        <item x="418"/>
        <item x="594"/>
        <item x="401"/>
        <item x="571"/>
        <item x="388"/>
        <item x="426"/>
        <item x="439"/>
        <item x="587"/>
        <item x="524"/>
        <item x="133"/>
        <item x="404"/>
        <item x="382"/>
        <item x="468"/>
        <item x="151"/>
        <item x="400"/>
        <item x="248"/>
        <item x="125"/>
        <item x="619"/>
        <item x="191"/>
        <item x="315"/>
        <item x="199"/>
        <item x="184"/>
        <item x="102"/>
        <item x="431"/>
        <item x="654"/>
        <item x="456"/>
        <item x="508"/>
        <item x="554"/>
        <item x="629"/>
        <item x="79"/>
        <item x="148"/>
        <item x="153"/>
        <item x="185"/>
        <item x="179"/>
        <item x="350"/>
        <item x="507"/>
        <item x="66"/>
        <item x="390"/>
        <item x="235"/>
        <item x="569"/>
        <item x="93"/>
        <item x="455"/>
        <item x="182"/>
        <item x="91"/>
        <item x="628"/>
        <item x="677"/>
        <item x="168"/>
        <item x="331"/>
        <item x="3"/>
        <item x="70"/>
        <item x="601"/>
        <item x="106"/>
        <item x="562"/>
        <item x="246"/>
        <item x="391"/>
        <item x="493"/>
        <item x="593"/>
        <item x="573"/>
        <item x="123"/>
        <item x="482"/>
        <item x="387"/>
        <item x="616"/>
        <item x="50"/>
        <item x="342"/>
        <item x="525"/>
        <item x="115"/>
        <item x="398"/>
        <item x="561"/>
        <item x="251"/>
        <item x="380"/>
        <item x="277"/>
        <item x="520"/>
        <item x="41"/>
        <item x="641"/>
        <item x="529"/>
        <item x="346"/>
        <item x="321"/>
        <item x="344"/>
        <item x="358"/>
        <item x="205"/>
        <item x="646"/>
        <item x="264"/>
        <item x="44"/>
        <item x="53"/>
        <item x="282"/>
        <item x="231"/>
        <item x="202"/>
        <item x="516"/>
        <item x="607"/>
        <item x="0"/>
        <item x="127"/>
        <item x="438"/>
        <item x="625"/>
        <item x="336"/>
        <item x="499"/>
        <item x="669"/>
        <item x="615"/>
        <item x="12"/>
        <item x="152"/>
        <item x="5"/>
        <item x="234"/>
        <item x="486"/>
        <item x="165"/>
        <item x="375"/>
        <item x="206"/>
        <item x="300"/>
        <item x="137"/>
        <item x="637"/>
        <item x="209"/>
        <item x="580"/>
        <item x="476"/>
        <item x="528"/>
        <item x="298"/>
        <item x="452"/>
        <item x="514"/>
        <item x="598"/>
        <item x="570"/>
        <item x="271"/>
        <item x="600"/>
        <item x="121"/>
        <item x="256"/>
        <item x="604"/>
        <item x="544"/>
        <item x="621"/>
        <item x="157"/>
        <item x="676"/>
        <item x="181"/>
        <item x="172"/>
        <item x="290"/>
        <item x="547"/>
        <item x="683"/>
        <item x="112"/>
        <item x="189"/>
        <item x="480"/>
        <item x="687"/>
        <item x="233"/>
        <item x="517"/>
        <item x="622"/>
        <item x="48"/>
        <item x="280"/>
        <item x="244"/>
        <item x="620"/>
        <item x="117"/>
        <item x="220"/>
        <item x="653"/>
        <item x="389"/>
        <item x="354"/>
        <item x="494"/>
        <item x="278"/>
        <item x="273"/>
        <item x="370"/>
        <item x="585"/>
        <item x="446"/>
        <item x="348"/>
        <item x="582"/>
        <item x="684"/>
        <item x="627"/>
        <item x="649"/>
        <item x="369"/>
        <item x="597"/>
        <item x="556"/>
        <item x="632"/>
        <item x="386"/>
        <item x="410"/>
        <item x="335"/>
        <item x="667"/>
        <item x="276"/>
        <item x="61"/>
        <item x="51"/>
        <item x="314"/>
        <item x="310"/>
        <item x="560"/>
        <item x="228"/>
        <item x="84"/>
        <item x="462"/>
        <item x="265"/>
        <item x="565"/>
        <item x="131"/>
        <item x="164"/>
        <item x="414"/>
        <item x="146"/>
        <item x="666"/>
        <item x="42"/>
        <item x="324"/>
        <item x="642"/>
        <item x="467"/>
        <item x="504"/>
        <item x="459"/>
        <item x="113"/>
        <item x="495"/>
        <item x="427"/>
        <item x="603"/>
        <item x="429"/>
        <item x="46"/>
        <item x="461"/>
        <item x="647"/>
        <item x="287"/>
        <item x="31"/>
        <item x="175"/>
        <item x="686"/>
        <item x="339"/>
        <item x="355"/>
        <item x="303"/>
        <item x="447"/>
        <item x="122"/>
        <item x="75"/>
        <item x="488"/>
        <item x="448"/>
        <item x="402"/>
        <item x="201"/>
        <item x="372"/>
        <item x="351"/>
        <item x="435"/>
        <item x="87"/>
        <item x="58"/>
        <item x="10"/>
        <item x="242"/>
        <item x="198"/>
        <item x="26"/>
        <item x="73"/>
        <item x="610"/>
        <item x="187"/>
        <item x="243"/>
        <item x="111"/>
        <item x="299"/>
        <item x="167"/>
        <item x="559"/>
        <item x="124"/>
        <item x="212"/>
        <item x="63"/>
        <item x="257"/>
        <item x="210"/>
        <item x="130"/>
        <item x="163"/>
        <item x="173"/>
        <item x="120"/>
        <item x="186"/>
        <item x="144"/>
        <item x="33"/>
        <item x="381"/>
        <item x="416"/>
        <item x="535"/>
        <item x="362"/>
        <item x="441"/>
        <item x="8"/>
        <item x="487"/>
        <item x="250"/>
        <item x="194"/>
        <item x="656"/>
        <item x="541"/>
        <item x="203"/>
        <item x="192"/>
        <item x="566"/>
        <item x="215"/>
        <item x="591"/>
        <item x="636"/>
        <item x="100"/>
        <item x="81"/>
        <item x="349"/>
        <item x="20"/>
        <item x="284"/>
        <item x="365"/>
        <item x="289"/>
        <item x="373"/>
        <item x="651"/>
        <item x="665"/>
        <item x="28"/>
        <item x="249"/>
        <item x="222"/>
        <item x="506"/>
        <item x="458"/>
        <item x="423"/>
        <item x="294"/>
        <item x="149"/>
        <item x="682"/>
        <item x="237"/>
        <item x="174"/>
        <item x="316"/>
        <item x="88"/>
        <item x="602"/>
        <item x="658"/>
        <item x="527"/>
        <item x="239"/>
        <item x="176"/>
        <item x="405"/>
        <item x="306"/>
        <item x="13"/>
        <item x="664"/>
        <item x="52"/>
        <item x="680"/>
        <item x="195"/>
        <item x="104"/>
        <item x="497"/>
        <item x="413"/>
        <item x="417"/>
        <item x="162"/>
        <item x="437"/>
        <item x="454"/>
        <item x="83"/>
        <item x="491"/>
        <item x="109"/>
        <item x="275"/>
        <item x="469"/>
        <item x="150"/>
        <item x="40"/>
        <item x="531"/>
        <item x="648"/>
        <item x="1"/>
        <item x="36"/>
        <item x="85"/>
        <item x="385"/>
        <item x="500"/>
        <item x="419"/>
        <item x="640"/>
        <item x="17"/>
        <item x="34"/>
        <item x="586"/>
        <item x="313"/>
        <item x="442"/>
        <item x="43"/>
        <item x="606"/>
        <item x="512"/>
        <item x="155"/>
        <item x="614"/>
        <item x="68"/>
        <item x="672"/>
        <item x="25"/>
        <item x="377"/>
        <item x="295"/>
        <item x="227"/>
        <item x="347"/>
        <item x="135"/>
        <item x="11"/>
        <item x="143"/>
        <item x="675"/>
        <item x="394"/>
        <item x="359"/>
        <item x="505"/>
        <item x="166"/>
        <item x="576"/>
        <item x="16"/>
        <item x="47"/>
        <item x="471"/>
        <item x="605"/>
        <item x="396"/>
        <item x="160"/>
        <item x="269"/>
        <item x="92"/>
        <item x="141"/>
        <item x="567"/>
        <item x="338"/>
        <item x="9"/>
        <item x="341"/>
        <item x="82"/>
        <item x="466"/>
        <item x="105"/>
        <item x="132"/>
        <item x="108"/>
        <item x="247"/>
        <item x="384"/>
        <item x="526"/>
        <item x="296"/>
        <item x="188"/>
        <item x="509"/>
        <item x="424"/>
        <item x="95"/>
        <item x="574"/>
        <item x="340"/>
        <item x="177"/>
        <item x="374"/>
        <item x="161"/>
        <item x="376"/>
        <item x="353"/>
        <item x="415"/>
        <item x="57"/>
        <item x="45"/>
        <item x="432"/>
        <item x="279"/>
        <item x="453"/>
        <item x="481"/>
        <item x="430"/>
        <item x="180"/>
        <item x="449"/>
        <item x="474"/>
        <item x="39"/>
        <item x="98"/>
        <item x="159"/>
        <item x="94"/>
        <item x="129"/>
        <item x="4"/>
        <item x="660"/>
        <item x="444"/>
        <item x="661"/>
        <item x="537"/>
        <item x="650"/>
        <item x="78"/>
        <item x="323"/>
        <item x="575"/>
        <item x="304"/>
        <item x="307"/>
        <item x="624"/>
        <item x="498"/>
        <item x="23"/>
        <item x="548"/>
        <item x="76"/>
        <item x="631"/>
        <item x="268"/>
        <item x="460"/>
        <item x="363"/>
        <item x="371"/>
        <item x="232"/>
        <item x="219"/>
        <item x="558"/>
        <item x="261"/>
        <item x="213"/>
        <item x="245"/>
        <item x="196"/>
        <item x="317"/>
        <item x="262"/>
        <item x="320"/>
        <item x="136"/>
        <item x="158"/>
        <item x="62"/>
        <item x="425"/>
        <item x="592"/>
        <item x="147"/>
        <item x="655"/>
        <item x="538"/>
        <item x="19"/>
        <item x="326"/>
        <item x="288"/>
        <item x="89"/>
        <item x="545"/>
        <item x="118"/>
        <item x="302"/>
        <item x="612"/>
        <item x="225"/>
        <item x="142"/>
        <item x="483"/>
        <item x="475"/>
        <item x="97"/>
        <item x="254"/>
        <item x="204"/>
        <item x="634"/>
        <item x="38"/>
        <item x="368"/>
        <item x="534"/>
        <item x="411"/>
        <item x="6"/>
        <item x="128"/>
        <item x="539"/>
        <item x="395"/>
        <item x="595"/>
        <item x="511"/>
        <item x="229"/>
        <item x="581"/>
        <item x="433"/>
        <item x="74"/>
        <item x="311"/>
        <item x="577"/>
        <item x="255"/>
        <item x="485"/>
        <item x="183"/>
        <item x="107"/>
        <item x="7"/>
        <item x="110"/>
        <item x="253"/>
        <item x="224"/>
        <item x="238"/>
        <item x="451"/>
        <item x="223"/>
        <item x="445"/>
        <item x="673"/>
        <item x="190"/>
        <item x="635"/>
        <item x="643"/>
        <item x="670"/>
        <item x="171"/>
        <item x="513"/>
        <item x="178"/>
        <item x="56"/>
        <item x="309"/>
        <item x="217"/>
        <item x="392"/>
        <item x="465"/>
        <item x="240"/>
        <item x="409"/>
        <item x="522"/>
        <item x="139"/>
        <item x="330"/>
        <item x="490"/>
        <item x="286"/>
        <item x="301"/>
        <item x="408"/>
        <item x="329"/>
        <item x="14"/>
        <item x="77"/>
        <item x="333"/>
        <item x="630"/>
        <item x="478"/>
        <item x="543"/>
        <item x="54"/>
        <item x="551"/>
        <item x="590"/>
        <item x="645"/>
        <item x="659"/>
        <item x="305"/>
        <item x="403"/>
        <item x="584"/>
        <item x="609"/>
        <item x="412"/>
        <item x="169"/>
        <item x="681"/>
        <item x="407"/>
        <item x="226"/>
        <item x="464"/>
        <item x="274"/>
        <item x="291"/>
        <item x="263"/>
        <item x="472"/>
        <item x="523"/>
        <item x="552"/>
        <item x="119"/>
        <item x="553"/>
        <item x="49"/>
        <item x="65"/>
        <item x="55"/>
        <item x="678"/>
        <item x="241"/>
        <item x="197"/>
        <item x="484"/>
        <item x="623"/>
        <item x="393"/>
        <item x="477"/>
        <item x="502"/>
        <item x="515"/>
        <item x="27"/>
        <item x="208"/>
        <item x="230"/>
        <item x="663"/>
        <item x="501"/>
        <item x="428"/>
        <item x="64"/>
        <item x="2"/>
        <item x="613"/>
        <item x="617"/>
        <item x="436"/>
        <item x="80"/>
        <item x="211"/>
        <item x="521"/>
        <item x="297"/>
        <item x="270"/>
        <item x="114"/>
        <item x="473"/>
        <item x="668"/>
        <item x="406"/>
        <item x="457"/>
        <item x="308"/>
        <item x="252"/>
        <item x="479"/>
        <item x="200"/>
        <item x="15"/>
        <item x="674"/>
        <item x="450"/>
        <item x="366"/>
        <item x="328"/>
        <item x="24"/>
        <item x="292"/>
        <item x="156"/>
        <item x="557"/>
        <item x="259"/>
        <item x="343"/>
        <item x="633"/>
        <item x="518"/>
        <item x="319"/>
        <item x="216"/>
        <item x="356"/>
        <item x="193"/>
        <item x="116"/>
        <item x="21"/>
        <item x="285"/>
        <item x="260"/>
        <item x="22"/>
        <item x="563"/>
        <item x="18"/>
        <item x="599"/>
        <item x="644"/>
        <item x="267"/>
        <item x="685"/>
        <item x="325"/>
        <item x="530"/>
        <item x="293"/>
        <item x="103"/>
        <item x="29"/>
        <item x="35"/>
        <item x="618"/>
        <item x="60"/>
        <item x="96"/>
        <item x="140"/>
        <item x="568"/>
        <item x="90"/>
        <item x="318"/>
        <item x="626"/>
        <item x="579"/>
        <item x="519"/>
        <item x="536"/>
        <item x="549"/>
        <item x="281"/>
        <item x="379"/>
        <item x="69"/>
        <item x="489"/>
        <item x="608"/>
        <item x="126"/>
        <item x="360"/>
        <item x="258"/>
        <item x="32"/>
        <item x="399"/>
        <item x="638"/>
        <item x="67"/>
        <item x="422"/>
        <item x="337"/>
        <item x="492"/>
        <item x="546"/>
        <item x="218"/>
        <item x="533"/>
        <item x="420"/>
        <item x="361"/>
        <item x="345"/>
        <item x="332"/>
        <item x="532"/>
        <item x="397"/>
        <item x="583"/>
        <item x="138"/>
        <item x="207"/>
        <item x="312"/>
        <item x="266"/>
        <item x="652"/>
        <item x="37"/>
        <item x="662"/>
        <item x="367"/>
        <item x="352"/>
        <item x="86"/>
        <item x="550"/>
        <item x="555"/>
        <item x="59"/>
        <item x="572"/>
        <item x="322"/>
        <item x="272"/>
        <item x="334"/>
        <item x="596"/>
        <item x="542"/>
        <item x="283"/>
        <item t="default"/>
      </items>
    </pivotField>
    <pivotField showAll="0"/>
    <pivotField showAll="0"/>
    <pivotField showAll="0"/>
    <pivotField showAll="0"/>
    <pivotField showAll="0"/>
    <pivotField showAll="0"/>
    <pivotField dragToRow="0" dragToCol="0" dragToPage="0" showAll="0" defaultSubtota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7">
    <i>
      <x/>
    </i>
    <i>
      <x v="1"/>
    </i>
    <i>
      <x v="2"/>
    </i>
    <i>
      <x v="3"/>
    </i>
    <i>
      <x v="4"/>
    </i>
    <i>
      <x v="5"/>
    </i>
    <i t="grand">
      <x/>
    </i>
  </rowItems>
  <colItems count="1">
    <i/>
  </colItems>
  <dataFields count="1">
    <dataField name="Sum of Profit" fld="26" baseField="0" baseItem="0"/>
  </dataFields>
  <formats count="1">
    <format dxfId="17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1CBA81-16A0-47B8-8665-DDFFDD4C152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3">
    <pivotField showAll="0"/>
    <pivotField showAll="0"/>
    <pivotField showAll="0"/>
    <pivotField showAll="0">
      <items count="3">
        <item x="0"/>
        <item h="1" x="1"/>
        <item t="default"/>
      </items>
    </pivotField>
    <pivotField showAll="0"/>
    <pivotField showAll="0"/>
    <pivotField showAll="0"/>
    <pivotField showAll="0">
      <items count="244">
        <item h="1" x="19"/>
        <item h="1" x="109"/>
        <item h="1" x="36"/>
        <item h="1" x="129"/>
        <item h="1" x="38"/>
        <item h="1" x="91"/>
        <item h="1" x="74"/>
        <item x="226"/>
        <item h="1" x="104"/>
        <item h="1" x="209"/>
        <item h="1" x="89"/>
        <item h="1" x="1"/>
        <item h="1" x="220"/>
        <item h="1" x="224"/>
        <item h="1" x="66"/>
        <item x="206"/>
        <item x="85"/>
        <item h="1" x="139"/>
        <item h="1" x="14"/>
        <item x="72"/>
        <item x="45"/>
        <item h="1" x="135"/>
        <item h="1" x="5"/>
        <item h="1" x="205"/>
        <item h="1" x="212"/>
        <item h="1" x="170"/>
        <item x="207"/>
        <item h="1" x="33"/>
        <item h="1" x="39"/>
        <item x="210"/>
        <item h="1" x="149"/>
        <item h="1" x="100"/>
        <item h="1" x="63"/>
        <item h="1" x="198"/>
        <item h="1" x="81"/>
        <item h="1" x="117"/>
        <item h="1" x="7"/>
        <item h="1" x="11"/>
        <item h="1" x="119"/>
        <item h="1" x="113"/>
        <item h="1" x="60"/>
        <item h="1" x="216"/>
        <item h="1" x="215"/>
        <item h="1" x="167"/>
        <item h="1" x="197"/>
        <item h="1" x="115"/>
        <item h="1" x="195"/>
        <item h="1" x="18"/>
        <item h="1" x="194"/>
        <item h="1" x="125"/>
        <item h="1" x="177"/>
        <item h="1" x="185"/>
        <item h="1" x="69"/>
        <item h="1" x="182"/>
        <item h="1" x="201"/>
        <item h="1" x="155"/>
        <item h="1" x="213"/>
        <item h="1" x="79"/>
        <item h="1" x="84"/>
        <item h="1" x="147"/>
        <item h="1" x="62"/>
        <item h="1" x="159"/>
        <item h="1" x="223"/>
        <item h="1" x="51"/>
        <item h="1" x="22"/>
        <item h="1" x="106"/>
        <item h="1" x="157"/>
        <item h="1" x="148"/>
        <item h="1" x="160"/>
        <item h="1" x="67"/>
        <item h="1" x="199"/>
        <item h="1" x="150"/>
        <item h="1" x="232"/>
        <item h="1" x="71"/>
        <item h="1" x="61"/>
        <item h="1" x="90"/>
        <item h="1" x="169"/>
        <item h="1" x="26"/>
        <item h="1" x="187"/>
        <item h="1" x="176"/>
        <item h="1" x="121"/>
        <item h="1" x="64"/>
        <item h="1" x="120"/>
        <item h="1" x="143"/>
        <item h="1" x="134"/>
        <item h="1" x="190"/>
        <item h="1" x="145"/>
        <item h="1" x="180"/>
        <item h="1" x="95"/>
        <item h="1" x="41"/>
        <item h="1" x="53"/>
        <item h="1" x="218"/>
        <item h="1" x="171"/>
        <item h="1" x="242"/>
        <item h="1" x="44"/>
        <item h="1" x="25"/>
        <item h="1" x="105"/>
        <item h="1" x="191"/>
        <item h="1" x="58"/>
        <item h="1" x="29"/>
        <item x="34"/>
        <item x="188"/>
        <item h="1" x="231"/>
        <item h="1" x="227"/>
        <item h="1" x="103"/>
        <item h="1" x="59"/>
        <item h="1" x="102"/>
        <item h="1" x="127"/>
        <item h="1" x="30"/>
        <item h="1" x="23"/>
        <item h="1" x="236"/>
        <item h="1" x="239"/>
        <item h="1" x="132"/>
        <item h="1" x="156"/>
        <item h="1" x="24"/>
        <item h="1" x="193"/>
        <item h="1" x="75"/>
        <item h="1" x="217"/>
        <item h="1" x="112"/>
        <item h="1" x="153"/>
        <item h="1" x="35"/>
        <item x="76"/>
        <item h="1" x="189"/>
        <item h="1" x="179"/>
        <item h="1" x="31"/>
        <item h="1" x="114"/>
        <item h="1" x="2"/>
        <item h="1" x="208"/>
        <item h="1" x="144"/>
        <item h="1" x="186"/>
        <item h="1" x="13"/>
        <item h="1" x="123"/>
        <item h="1" x="124"/>
        <item h="1" x="54"/>
        <item h="1" x="214"/>
        <item h="1" x="233"/>
        <item h="1" x="77"/>
        <item h="1" x="131"/>
        <item h="1" x="165"/>
        <item h="1" x="161"/>
        <item h="1" x="94"/>
        <item h="1" x="80"/>
        <item h="1" x="56"/>
        <item h="1" x="92"/>
        <item h="1" x="142"/>
        <item h="1" x="40"/>
        <item h="1" x="146"/>
        <item h="1" x="43"/>
        <item h="1" x="70"/>
        <item h="1" x="192"/>
        <item h="1" x="235"/>
        <item h="1" x="73"/>
        <item h="1" x="219"/>
        <item h="1" x="175"/>
        <item h="1" x="3"/>
        <item h="1" x="221"/>
        <item h="1" x="52"/>
        <item h="1" x="151"/>
        <item h="1" x="57"/>
        <item h="1" x="152"/>
        <item h="1" x="222"/>
        <item h="1" x="128"/>
        <item h="1" x="20"/>
        <item h="1" x="141"/>
        <item h="1" x="136"/>
        <item h="1" x="181"/>
        <item h="1" x="138"/>
        <item h="1" x="101"/>
        <item h="1" x="17"/>
        <item h="1" x="49"/>
        <item h="1" x="111"/>
        <item h="1" x="12"/>
        <item h="1" x="211"/>
        <item h="1" x="8"/>
        <item h="1" x="166"/>
        <item h="1" x="162"/>
        <item h="1" x="196"/>
        <item h="1" x="65"/>
        <item h="1" x="50"/>
        <item h="1" x="228"/>
        <item h="1" x="0"/>
        <item h="1" x="174"/>
        <item h="1" x="133"/>
        <item h="1" x="137"/>
        <item h="1" x="55"/>
        <item h="1" x="99"/>
        <item h="1" x="183"/>
        <item h="1" x="27"/>
        <item h="1" x="164"/>
        <item h="1" x="238"/>
        <item h="1" x="9"/>
        <item h="1" x="96"/>
        <item h="1" x="241"/>
        <item h="1" x="78"/>
        <item h="1" x="86"/>
        <item h="1" x="4"/>
        <item h="1" x="32"/>
        <item h="1" x="234"/>
        <item h="1" x="163"/>
        <item h="1" x="68"/>
        <item h="1" x="154"/>
        <item h="1" x="87"/>
        <item h="1" x="83"/>
        <item h="1" x="47"/>
        <item h="1" x="21"/>
        <item h="1" x="93"/>
        <item h="1" x="240"/>
        <item h="1" x="126"/>
        <item h="1" x="200"/>
        <item h="1" x="202"/>
        <item h="1" x="118"/>
        <item h="1" x="230"/>
        <item h="1" x="172"/>
        <item h="1" x="178"/>
        <item h="1" x="97"/>
        <item h="1" x="98"/>
        <item h="1" x="28"/>
        <item h="1" x="110"/>
        <item h="1" x="107"/>
        <item h="1" x="108"/>
        <item h="1" x="130"/>
        <item h="1" x="229"/>
        <item h="1" x="116"/>
        <item h="1" x="6"/>
        <item h="1" x="237"/>
        <item h="1" x="42"/>
        <item h="1" x="37"/>
        <item h="1" x="204"/>
        <item h="1" x="46"/>
        <item h="1" x="140"/>
        <item h="1" x="173"/>
        <item h="1" x="184"/>
        <item h="1" x="88"/>
        <item h="1" x="16"/>
        <item h="1" x="225"/>
        <item h="1" x="158"/>
        <item h="1" x="168"/>
        <item h="1" x="203"/>
        <item h="1" x="82"/>
        <item h="1" x="122"/>
        <item h="1" x="48"/>
        <item h="1" x="15"/>
        <item h="1" x="10"/>
        <item t="default"/>
      </items>
    </pivotField>
    <pivotField showAll="0"/>
    <pivotField showAll="0"/>
    <pivotField showAll="0"/>
    <pivotField showAll="0"/>
    <pivotField showAll="0"/>
    <pivotField showAll="0"/>
    <pivotField showAll="0"/>
    <pivotField showAll="0"/>
    <pivotField showAll="0"/>
    <pivotField numFmtId="14" showAll="0">
      <items count="687">
        <item x="83"/>
        <item x="218"/>
        <item x="244"/>
        <item x="557"/>
        <item x="271"/>
        <item x="530"/>
        <item x="265"/>
        <item x="665"/>
        <item x="603"/>
        <item x="5"/>
        <item x="100"/>
        <item x="415"/>
        <item x="326"/>
        <item x="404"/>
        <item x="212"/>
        <item x="234"/>
        <item x="301"/>
        <item x="650"/>
        <item x="193"/>
        <item x="685"/>
        <item x="262"/>
        <item x="122"/>
        <item x="655"/>
        <item x="684"/>
        <item x="168"/>
        <item x="167"/>
        <item x="602"/>
        <item x="477"/>
        <item x="57"/>
        <item x="110"/>
        <item x="604"/>
        <item x="452"/>
        <item x="384"/>
        <item x="308"/>
        <item x="64"/>
        <item x="280"/>
        <item x="150"/>
        <item x="406"/>
        <item x="396"/>
        <item x="152"/>
        <item x="336"/>
        <item x="546"/>
        <item x="267"/>
        <item x="600"/>
        <item x="197"/>
        <item x="397"/>
        <item x="543"/>
        <item x="39"/>
        <item x="332"/>
        <item x="49"/>
        <item x="163"/>
        <item x="50"/>
        <item x="35"/>
        <item x="268"/>
        <item x="160"/>
        <item x="228"/>
        <item x="565"/>
        <item x="399"/>
        <item x="214"/>
        <item x="482"/>
        <item x="580"/>
        <item x="368"/>
        <item x="422"/>
        <item x="204"/>
        <item x="434"/>
        <item x="78"/>
        <item x="512"/>
        <item x="165"/>
        <item x="132"/>
        <item x="682"/>
        <item x="241"/>
        <item x="642"/>
        <item x="31"/>
        <item x="27"/>
        <item x="589"/>
        <item x="427"/>
        <item x="282"/>
        <item x="350"/>
        <item x="264"/>
        <item x="417"/>
        <item x="313"/>
        <item x="219"/>
        <item x="195"/>
        <item x="575"/>
        <item x="680"/>
        <item x="104"/>
        <item x="274"/>
        <item x="616"/>
        <item x="647"/>
        <item x="481"/>
        <item x="569"/>
        <item x="627"/>
        <item x="295"/>
        <item x="639"/>
        <item x="649"/>
        <item x="246"/>
        <item x="637"/>
        <item x="554"/>
        <item x="410"/>
        <item x="123"/>
        <item x="215"/>
        <item x="25"/>
        <item x="492"/>
        <item x="174"/>
        <item x="243"/>
        <item x="114"/>
        <item x="479"/>
        <item x="178"/>
        <item x="259"/>
        <item x="646"/>
        <item x="222"/>
        <item x="563"/>
        <item x="194"/>
        <item x="318"/>
        <item x="253"/>
        <item x="128"/>
        <item x="461"/>
        <item x="413"/>
        <item x="208"/>
        <item x="66"/>
        <item x="143"/>
        <item x="532"/>
        <item x="485"/>
        <item x="239"/>
        <item x="223"/>
        <item x="393"/>
        <item x="366"/>
        <item x="53"/>
        <item x="597"/>
        <item x="496"/>
        <item x="221"/>
        <item x="147"/>
        <item x="394"/>
        <item x="183"/>
        <item x="22"/>
        <item x="292"/>
        <item x="291"/>
        <item x="257"/>
        <item x="651"/>
        <item x="421"/>
        <item x="436"/>
        <item x="15"/>
        <item x="286"/>
        <item x="457"/>
        <item x="312"/>
        <item x="539"/>
        <item x="468"/>
        <item x="573"/>
        <item x="662"/>
        <item x="517"/>
        <item x="89"/>
        <item x="411"/>
        <item x="120"/>
        <item x="568"/>
        <item x="13"/>
        <item x="8"/>
        <item x="99"/>
        <item x="371"/>
        <item x="205"/>
        <item x="599"/>
        <item x="619"/>
        <item x="4"/>
        <item x="6"/>
        <item x="381"/>
        <item x="328"/>
        <item x="250"/>
        <item x="325"/>
        <item x="294"/>
        <item x="459"/>
        <item x="177"/>
        <item x="548"/>
        <item x="676"/>
        <item x="382"/>
        <item x="9"/>
        <item x="364"/>
        <item x="151"/>
        <item x="612"/>
        <item x="523"/>
        <item x="583"/>
        <item x="158"/>
        <item x="95"/>
        <item x="401"/>
        <item x="287"/>
        <item x="379"/>
        <item x="488"/>
        <item x="535"/>
        <item x="516"/>
        <item x="186"/>
        <item x="365"/>
        <item x="198"/>
        <item x="79"/>
        <item x="595"/>
        <item x="345"/>
        <item x="593"/>
        <item x="32"/>
        <item x="656"/>
        <item x="442"/>
        <item x="94"/>
        <item x="141"/>
        <item x="304"/>
        <item x="571"/>
        <item x="419"/>
        <item x="21"/>
        <item x="672"/>
        <item x="87"/>
        <item x="47"/>
        <item x="412"/>
        <item x="153"/>
        <item x="112"/>
        <item x="450"/>
        <item x="559"/>
        <item x="373"/>
        <item x="378"/>
        <item x="454"/>
        <item x="645"/>
        <item x="519"/>
        <item x="623"/>
        <item x="320"/>
        <item x="285"/>
        <item x="211"/>
        <item x="125"/>
        <item x="586"/>
        <item x="358"/>
        <item x="474"/>
        <item x="309"/>
        <item x="171"/>
        <item x="509"/>
        <item x="238"/>
        <item x="494"/>
        <item x="256"/>
        <item x="148"/>
        <item x="462"/>
        <item x="674"/>
        <item x="226"/>
        <item x="352"/>
        <item x="236"/>
        <item x="61"/>
        <item x="585"/>
        <item x="227"/>
        <item x="491"/>
        <item x="156"/>
        <item x="137"/>
        <item x="362"/>
        <item x="669"/>
        <item x="648"/>
        <item x="598"/>
        <item x="281"/>
        <item x="497"/>
        <item x="201"/>
        <item x="341"/>
        <item x="353"/>
        <item x="628"/>
        <item x="663"/>
        <item x="210"/>
        <item x="54"/>
        <item x="426"/>
        <item x="166"/>
        <item x="261"/>
        <item x="601"/>
        <item x="360"/>
        <item x="428"/>
        <item x="678"/>
        <item x="72"/>
        <item x="400"/>
        <item x="37"/>
        <item x="127"/>
        <item x="577"/>
        <item x="508"/>
        <item x="179"/>
        <item x="423"/>
        <item x="671"/>
        <item x="16"/>
        <item x="172"/>
        <item x="644"/>
        <item x="65"/>
        <item x="77"/>
        <item x="247"/>
        <item x="490"/>
        <item x="121"/>
        <item x="216"/>
        <item x="549"/>
        <item x="635"/>
        <item x="624"/>
        <item x="55"/>
        <item x="613"/>
        <item x="339"/>
        <item x="36"/>
        <item x="511"/>
        <item x="441"/>
        <item x="661"/>
        <item x="633"/>
        <item x="463"/>
        <item x="652"/>
        <item x="162"/>
        <item x="469"/>
        <item x="435"/>
        <item x="398"/>
        <item x="361"/>
        <item x="144"/>
        <item x="173"/>
        <item x="306"/>
        <item x="73"/>
        <item x="433"/>
        <item x="363"/>
        <item x="374"/>
        <item x="82"/>
        <item x="3"/>
        <item x="349"/>
        <item x="157"/>
        <item x="108"/>
        <item x="278"/>
        <item x="536"/>
        <item x="634"/>
        <item x="43"/>
        <item x="626"/>
        <item x="86"/>
        <item x="240"/>
        <item x="622"/>
        <item x="618"/>
        <item x="476"/>
        <item x="342"/>
        <item x="581"/>
        <item x="103"/>
        <item x="24"/>
        <item x="664"/>
        <item x="372"/>
        <item x="334"/>
        <item x="333"/>
        <item x="28"/>
        <item x="451"/>
        <item x="248"/>
        <item x="408"/>
        <item x="390"/>
        <item x="567"/>
        <item x="617"/>
        <item x="484"/>
        <item x="544"/>
        <item x="515"/>
        <item x="367"/>
        <item x="631"/>
        <item x="76"/>
        <item x="74"/>
        <item x="611"/>
        <item x="300"/>
        <item x="88"/>
        <item x="33"/>
        <item x="288"/>
        <item x="437"/>
        <item x="1"/>
        <item x="189"/>
        <item x="470"/>
        <item x="499"/>
        <item x="472"/>
        <item x="545"/>
        <item x="188"/>
        <item x="70"/>
        <item x="641"/>
        <item x="566"/>
        <item x="187"/>
        <item x="561"/>
        <item x="432"/>
        <item x="315"/>
        <item x="269"/>
        <item x="130"/>
        <item x="170"/>
        <item x="541"/>
        <item x="667"/>
        <item x="176"/>
        <item x="540"/>
        <item x="578"/>
        <item x="592"/>
        <item x="550"/>
        <item x="584"/>
        <item x="284"/>
        <item x="316"/>
        <item x="322"/>
        <item x="458"/>
        <item x="68"/>
        <item x="625"/>
        <item x="231"/>
        <item x="196"/>
        <item x="181"/>
        <item x="522"/>
        <item x="190"/>
        <item x="518"/>
        <item x="629"/>
        <item x="449"/>
        <item x="632"/>
        <item x="607"/>
        <item x="224"/>
        <item x="159"/>
        <item x="84"/>
        <item x="429"/>
        <item x="453"/>
        <item x="402"/>
        <item x="414"/>
        <item x="111"/>
        <item x="80"/>
        <item x="98"/>
        <item x="135"/>
        <item x="503"/>
        <item x="321"/>
        <item x="242"/>
        <item x="203"/>
        <item x="303"/>
        <item x="29"/>
        <item x="348"/>
        <item x="109"/>
        <item x="254"/>
        <item x="681"/>
        <item x="11"/>
        <item x="101"/>
        <item x="359"/>
        <item x="134"/>
        <item x="75"/>
        <item x="225"/>
        <item x="447"/>
        <item x="391"/>
        <item x="273"/>
        <item x="654"/>
        <item x="131"/>
        <item x="220"/>
        <item x="572"/>
        <item x="213"/>
        <item x="403"/>
        <item x="202"/>
        <item x="542"/>
        <item x="340"/>
        <item x="327"/>
        <item x="138"/>
        <item x="277"/>
        <item x="606"/>
        <item x="44"/>
        <item x="445"/>
        <item x="23"/>
        <item x="140"/>
        <item x="338"/>
        <item x="329"/>
        <item x="298"/>
        <item x="431"/>
        <item x="258"/>
        <item x="608"/>
        <item x="51"/>
        <item x="483"/>
        <item x="252"/>
        <item x="255"/>
        <item x="487"/>
        <item x="145"/>
        <item x="63"/>
        <item x="670"/>
        <item x="443"/>
        <item x="501"/>
        <item x="683"/>
        <item x="115"/>
        <item x="677"/>
        <item x="17"/>
        <item x="289"/>
        <item x="505"/>
        <item x="418"/>
        <item x="58"/>
        <item x="233"/>
        <item x="245"/>
        <item x="529"/>
        <item x="446"/>
        <item x="200"/>
        <item x="10"/>
        <item x="175"/>
        <item x="41"/>
        <item x="420"/>
        <item x="478"/>
        <item x="591"/>
        <item x="275"/>
        <item x="562"/>
        <item x="319"/>
        <item x="206"/>
        <item x="377"/>
        <item x="337"/>
        <item x="513"/>
        <item x="56"/>
        <item x="389"/>
        <item x="552"/>
        <item x="52"/>
        <item x="119"/>
        <item x="324"/>
        <item x="310"/>
        <item x="314"/>
        <item x="621"/>
        <item x="355"/>
        <item x="498"/>
        <item x="370"/>
        <item x="85"/>
        <item x="405"/>
        <item x="526"/>
        <item x="217"/>
        <item x="679"/>
        <item x="455"/>
        <item x="290"/>
        <item x="534"/>
        <item x="169"/>
        <item x="533"/>
        <item x="466"/>
        <item x="293"/>
        <item x="444"/>
        <item x="630"/>
        <item x="343"/>
        <item x="60"/>
        <item x="409"/>
        <item x="42"/>
        <item x="184"/>
        <item x="387"/>
        <item x="486"/>
        <item x="448"/>
        <item x="139"/>
        <item x="587"/>
        <item x="385"/>
        <item x="0"/>
        <item x="386"/>
        <item x="192"/>
        <item x="18"/>
        <item x="105"/>
        <item x="235"/>
        <item x="331"/>
        <item x="521"/>
        <item x="96"/>
        <item x="71"/>
        <item x="407"/>
        <item x="30"/>
        <item x="636"/>
        <item x="547"/>
        <item x="81"/>
        <item x="657"/>
        <item x="344"/>
        <item x="191"/>
        <item x="106"/>
        <item x="510"/>
        <item x="283"/>
        <item x="12"/>
        <item x="610"/>
        <item x="154"/>
        <item x="69"/>
        <item x="653"/>
        <item x="475"/>
        <item x="272"/>
        <item x="182"/>
        <item x="185"/>
        <item x="465"/>
        <item x="579"/>
        <item x="675"/>
        <item x="438"/>
        <item x="45"/>
        <item x="506"/>
        <item x="558"/>
        <item x="527"/>
        <item x="34"/>
        <item x="564"/>
        <item x="574"/>
        <item x="299"/>
        <item x="440"/>
        <item x="7"/>
        <item x="504"/>
        <item x="537"/>
        <item x="609"/>
        <item x="514"/>
        <item x="92"/>
        <item x="473"/>
        <item x="136"/>
        <item x="520"/>
        <item x="673"/>
        <item x="643"/>
        <item x="161"/>
        <item x="666"/>
        <item x="20"/>
        <item x="133"/>
        <item x="489"/>
        <item x="19"/>
        <item x="354"/>
        <item x="38"/>
        <item x="311"/>
        <item x="276"/>
        <item x="116"/>
        <item x="279"/>
        <item x="464"/>
        <item x="149"/>
        <item x="640"/>
        <item x="335"/>
        <item x="129"/>
        <item x="658"/>
        <item x="376"/>
        <item x="229"/>
        <item x="507"/>
        <item x="155"/>
        <item x="107"/>
        <item x="614"/>
        <item x="395"/>
        <item x="467"/>
        <item x="305"/>
        <item x="555"/>
        <item x="556"/>
        <item x="146"/>
        <item x="383"/>
        <item x="230"/>
        <item x="26"/>
        <item x="582"/>
        <item x="296"/>
        <item x="249"/>
        <item x="471"/>
        <item x="430"/>
        <item x="375"/>
        <item x="40"/>
        <item x="531"/>
        <item x="251"/>
        <item x="439"/>
        <item x="307"/>
        <item x="91"/>
        <item x="576"/>
        <item x="142"/>
        <item x="260"/>
        <item x="416"/>
        <item x="180"/>
        <item x="594"/>
        <item x="525"/>
        <item x="659"/>
        <item x="502"/>
        <item x="199"/>
        <item x="357"/>
        <item x="668"/>
        <item x="351"/>
        <item x="560"/>
        <item x="588"/>
        <item x="90"/>
        <item x="369"/>
        <item x="553"/>
        <item x="524"/>
        <item x="456"/>
        <item x="388"/>
        <item x="460"/>
        <item x="392"/>
        <item x="570"/>
        <item x="93"/>
        <item x="323"/>
        <item x="59"/>
        <item x="164"/>
        <item x="117"/>
        <item x="266"/>
        <item x="97"/>
        <item x="263"/>
        <item x="480"/>
        <item x="638"/>
        <item x="124"/>
        <item x="270"/>
        <item x="237"/>
        <item x="2"/>
        <item x="380"/>
        <item x="620"/>
        <item x="102"/>
        <item x="528"/>
        <item x="46"/>
        <item x="500"/>
        <item x="297"/>
        <item x="660"/>
        <item x="48"/>
        <item x="424"/>
        <item x="347"/>
        <item x="596"/>
        <item x="495"/>
        <item x="67"/>
        <item x="615"/>
        <item x="538"/>
        <item x="605"/>
        <item x="551"/>
        <item x="590"/>
        <item x="425"/>
        <item x="113"/>
        <item x="118"/>
        <item x="317"/>
        <item x="356"/>
        <item x="346"/>
        <item x="302"/>
        <item x="207"/>
        <item x="14"/>
        <item x="62"/>
        <item x="330"/>
        <item x="209"/>
        <item x="126"/>
        <item x="232"/>
        <item x="493"/>
        <item t="default"/>
      </items>
    </pivotField>
    <pivotField numFmtId="14" showAll="0">
      <items count="689">
        <item x="134"/>
        <item x="99"/>
        <item x="327"/>
        <item x="154"/>
        <item x="383"/>
        <item x="589"/>
        <item x="564"/>
        <item x="611"/>
        <item x="443"/>
        <item x="679"/>
        <item x="470"/>
        <item x="364"/>
        <item x="496"/>
        <item x="440"/>
        <item x="378"/>
        <item x="72"/>
        <item x="421"/>
        <item x="671"/>
        <item x="101"/>
        <item x="221"/>
        <item x="145"/>
        <item x="578"/>
        <item x="236"/>
        <item x="588"/>
        <item x="71"/>
        <item x="170"/>
        <item x="639"/>
        <item x="540"/>
        <item x="357"/>
        <item x="214"/>
        <item x="503"/>
        <item x="463"/>
        <item x="30"/>
        <item x="434"/>
        <item x="510"/>
        <item x="657"/>
        <item x="418"/>
        <item x="594"/>
        <item x="401"/>
        <item x="571"/>
        <item x="388"/>
        <item x="426"/>
        <item x="439"/>
        <item x="587"/>
        <item x="524"/>
        <item x="133"/>
        <item x="404"/>
        <item x="382"/>
        <item x="468"/>
        <item x="151"/>
        <item x="400"/>
        <item x="248"/>
        <item x="125"/>
        <item x="619"/>
        <item x="191"/>
        <item x="315"/>
        <item x="199"/>
        <item x="184"/>
        <item x="102"/>
        <item x="431"/>
        <item x="654"/>
        <item x="456"/>
        <item x="508"/>
        <item x="554"/>
        <item x="629"/>
        <item x="79"/>
        <item x="148"/>
        <item x="153"/>
        <item x="185"/>
        <item x="179"/>
        <item x="350"/>
        <item x="507"/>
        <item x="66"/>
        <item x="390"/>
        <item x="235"/>
        <item x="569"/>
        <item x="93"/>
        <item x="455"/>
        <item x="182"/>
        <item x="91"/>
        <item x="628"/>
        <item x="677"/>
        <item x="168"/>
        <item x="331"/>
        <item x="3"/>
        <item x="70"/>
        <item x="601"/>
        <item x="106"/>
        <item x="562"/>
        <item x="246"/>
        <item x="391"/>
        <item x="493"/>
        <item x="593"/>
        <item x="573"/>
        <item x="123"/>
        <item x="482"/>
        <item x="387"/>
        <item x="616"/>
        <item x="50"/>
        <item x="342"/>
        <item x="525"/>
        <item x="115"/>
        <item x="398"/>
        <item x="561"/>
        <item x="251"/>
        <item x="380"/>
        <item x="277"/>
        <item x="520"/>
        <item x="41"/>
        <item x="641"/>
        <item x="529"/>
        <item x="346"/>
        <item x="321"/>
        <item x="344"/>
        <item x="358"/>
        <item x="205"/>
        <item x="646"/>
        <item x="264"/>
        <item x="44"/>
        <item x="53"/>
        <item x="282"/>
        <item x="231"/>
        <item x="202"/>
        <item x="516"/>
        <item x="607"/>
        <item x="0"/>
        <item x="127"/>
        <item x="438"/>
        <item x="625"/>
        <item x="336"/>
        <item x="499"/>
        <item x="669"/>
        <item x="615"/>
        <item x="12"/>
        <item x="152"/>
        <item x="5"/>
        <item x="234"/>
        <item x="486"/>
        <item x="165"/>
        <item x="375"/>
        <item x="206"/>
        <item x="300"/>
        <item x="137"/>
        <item x="637"/>
        <item x="209"/>
        <item x="580"/>
        <item x="476"/>
        <item x="528"/>
        <item x="298"/>
        <item x="452"/>
        <item x="514"/>
        <item x="598"/>
        <item x="570"/>
        <item x="271"/>
        <item x="600"/>
        <item x="121"/>
        <item x="256"/>
        <item x="604"/>
        <item x="544"/>
        <item x="621"/>
        <item x="157"/>
        <item x="676"/>
        <item x="181"/>
        <item x="172"/>
        <item x="290"/>
        <item x="547"/>
        <item x="683"/>
        <item x="112"/>
        <item x="189"/>
        <item x="480"/>
        <item x="687"/>
        <item x="233"/>
        <item x="517"/>
        <item x="622"/>
        <item x="48"/>
        <item x="280"/>
        <item x="244"/>
        <item x="620"/>
        <item x="117"/>
        <item x="220"/>
        <item x="653"/>
        <item x="389"/>
        <item x="354"/>
        <item x="494"/>
        <item x="278"/>
        <item x="273"/>
        <item x="370"/>
        <item x="585"/>
        <item x="446"/>
        <item x="348"/>
        <item x="582"/>
        <item x="684"/>
        <item x="627"/>
        <item x="649"/>
        <item x="369"/>
        <item x="597"/>
        <item x="556"/>
        <item x="632"/>
        <item x="386"/>
        <item x="410"/>
        <item x="335"/>
        <item x="667"/>
        <item x="276"/>
        <item x="61"/>
        <item x="51"/>
        <item x="314"/>
        <item x="310"/>
        <item x="560"/>
        <item x="228"/>
        <item x="84"/>
        <item x="462"/>
        <item x="265"/>
        <item x="565"/>
        <item x="131"/>
        <item x="164"/>
        <item x="414"/>
        <item x="146"/>
        <item x="666"/>
        <item x="42"/>
        <item x="324"/>
        <item x="642"/>
        <item x="467"/>
        <item x="504"/>
        <item x="459"/>
        <item x="113"/>
        <item x="495"/>
        <item x="427"/>
        <item x="603"/>
        <item x="429"/>
        <item x="46"/>
        <item x="461"/>
        <item x="647"/>
        <item x="287"/>
        <item x="31"/>
        <item x="175"/>
        <item x="686"/>
        <item x="339"/>
        <item x="355"/>
        <item x="303"/>
        <item x="447"/>
        <item x="122"/>
        <item x="75"/>
        <item x="488"/>
        <item x="448"/>
        <item x="402"/>
        <item x="201"/>
        <item x="372"/>
        <item x="351"/>
        <item x="435"/>
        <item x="87"/>
        <item x="58"/>
        <item x="10"/>
        <item x="242"/>
        <item x="198"/>
        <item x="26"/>
        <item x="73"/>
        <item x="610"/>
        <item x="187"/>
        <item x="243"/>
        <item x="111"/>
        <item x="299"/>
        <item x="167"/>
        <item x="559"/>
        <item x="124"/>
        <item x="212"/>
        <item x="63"/>
        <item x="257"/>
        <item x="210"/>
        <item x="130"/>
        <item x="163"/>
        <item x="173"/>
        <item x="120"/>
        <item x="186"/>
        <item x="144"/>
        <item x="33"/>
        <item x="381"/>
        <item x="416"/>
        <item x="535"/>
        <item x="362"/>
        <item x="441"/>
        <item x="8"/>
        <item x="487"/>
        <item x="250"/>
        <item x="194"/>
        <item x="656"/>
        <item x="541"/>
        <item x="203"/>
        <item x="192"/>
        <item x="566"/>
        <item x="215"/>
        <item x="591"/>
        <item x="636"/>
        <item x="100"/>
        <item x="81"/>
        <item x="349"/>
        <item x="20"/>
        <item x="284"/>
        <item x="365"/>
        <item x="289"/>
        <item x="373"/>
        <item x="651"/>
        <item x="665"/>
        <item x="28"/>
        <item x="249"/>
        <item x="222"/>
        <item x="506"/>
        <item x="458"/>
        <item x="423"/>
        <item x="294"/>
        <item x="149"/>
        <item x="682"/>
        <item x="237"/>
        <item x="174"/>
        <item x="316"/>
        <item x="88"/>
        <item x="602"/>
        <item x="658"/>
        <item x="527"/>
        <item x="239"/>
        <item x="176"/>
        <item x="405"/>
        <item x="306"/>
        <item x="13"/>
        <item x="664"/>
        <item x="52"/>
        <item x="680"/>
        <item x="195"/>
        <item x="104"/>
        <item x="497"/>
        <item x="413"/>
        <item x="417"/>
        <item x="162"/>
        <item x="437"/>
        <item x="454"/>
        <item x="83"/>
        <item x="491"/>
        <item x="109"/>
        <item x="275"/>
        <item x="469"/>
        <item x="150"/>
        <item x="40"/>
        <item x="531"/>
        <item x="648"/>
        <item x="1"/>
        <item x="36"/>
        <item x="85"/>
        <item x="385"/>
        <item x="500"/>
        <item x="419"/>
        <item x="640"/>
        <item x="17"/>
        <item x="34"/>
        <item x="586"/>
        <item x="313"/>
        <item x="442"/>
        <item x="43"/>
        <item x="606"/>
        <item x="512"/>
        <item x="155"/>
        <item x="614"/>
        <item x="68"/>
        <item x="672"/>
        <item x="25"/>
        <item x="377"/>
        <item x="295"/>
        <item x="227"/>
        <item x="347"/>
        <item x="135"/>
        <item x="11"/>
        <item x="143"/>
        <item x="675"/>
        <item x="394"/>
        <item x="359"/>
        <item x="505"/>
        <item x="166"/>
        <item x="576"/>
        <item x="16"/>
        <item x="47"/>
        <item x="471"/>
        <item x="605"/>
        <item x="396"/>
        <item x="160"/>
        <item x="269"/>
        <item x="92"/>
        <item x="141"/>
        <item x="567"/>
        <item x="338"/>
        <item x="9"/>
        <item x="341"/>
        <item x="82"/>
        <item x="466"/>
        <item x="105"/>
        <item x="132"/>
        <item x="108"/>
        <item x="247"/>
        <item x="384"/>
        <item x="526"/>
        <item x="296"/>
        <item x="188"/>
        <item x="509"/>
        <item x="424"/>
        <item x="95"/>
        <item x="574"/>
        <item x="340"/>
        <item x="177"/>
        <item x="374"/>
        <item x="161"/>
        <item x="376"/>
        <item x="353"/>
        <item x="415"/>
        <item x="57"/>
        <item x="45"/>
        <item x="432"/>
        <item x="279"/>
        <item x="453"/>
        <item x="481"/>
        <item x="430"/>
        <item x="180"/>
        <item x="449"/>
        <item x="474"/>
        <item x="39"/>
        <item x="98"/>
        <item x="159"/>
        <item x="94"/>
        <item x="129"/>
        <item x="4"/>
        <item x="660"/>
        <item x="444"/>
        <item x="661"/>
        <item x="537"/>
        <item x="650"/>
        <item x="78"/>
        <item x="323"/>
        <item x="575"/>
        <item x="304"/>
        <item x="307"/>
        <item x="624"/>
        <item x="498"/>
        <item x="23"/>
        <item x="548"/>
        <item x="76"/>
        <item x="631"/>
        <item x="268"/>
        <item x="460"/>
        <item x="363"/>
        <item x="371"/>
        <item x="232"/>
        <item x="219"/>
        <item x="558"/>
        <item x="261"/>
        <item x="213"/>
        <item x="245"/>
        <item x="196"/>
        <item x="317"/>
        <item x="262"/>
        <item x="320"/>
        <item x="136"/>
        <item x="158"/>
        <item x="62"/>
        <item x="425"/>
        <item x="592"/>
        <item x="147"/>
        <item x="655"/>
        <item x="538"/>
        <item x="19"/>
        <item x="326"/>
        <item x="288"/>
        <item x="89"/>
        <item x="545"/>
        <item x="118"/>
        <item x="302"/>
        <item x="612"/>
        <item x="225"/>
        <item x="142"/>
        <item x="483"/>
        <item x="475"/>
        <item x="97"/>
        <item x="254"/>
        <item x="204"/>
        <item x="634"/>
        <item x="38"/>
        <item x="368"/>
        <item x="534"/>
        <item x="411"/>
        <item x="6"/>
        <item x="128"/>
        <item x="539"/>
        <item x="395"/>
        <item x="595"/>
        <item x="511"/>
        <item x="229"/>
        <item x="581"/>
        <item x="433"/>
        <item x="74"/>
        <item x="311"/>
        <item x="577"/>
        <item x="255"/>
        <item x="485"/>
        <item x="183"/>
        <item x="107"/>
        <item x="7"/>
        <item x="110"/>
        <item x="253"/>
        <item x="224"/>
        <item x="238"/>
        <item x="451"/>
        <item x="223"/>
        <item x="445"/>
        <item x="673"/>
        <item x="190"/>
        <item x="635"/>
        <item x="643"/>
        <item x="670"/>
        <item x="171"/>
        <item x="513"/>
        <item x="178"/>
        <item x="56"/>
        <item x="309"/>
        <item x="217"/>
        <item x="392"/>
        <item x="465"/>
        <item x="240"/>
        <item x="409"/>
        <item x="522"/>
        <item x="139"/>
        <item x="330"/>
        <item x="490"/>
        <item x="286"/>
        <item x="301"/>
        <item x="408"/>
        <item x="329"/>
        <item x="14"/>
        <item x="77"/>
        <item x="333"/>
        <item x="630"/>
        <item x="478"/>
        <item x="543"/>
        <item x="54"/>
        <item x="551"/>
        <item x="590"/>
        <item x="645"/>
        <item x="659"/>
        <item x="305"/>
        <item x="403"/>
        <item x="584"/>
        <item x="609"/>
        <item x="412"/>
        <item x="169"/>
        <item x="681"/>
        <item x="407"/>
        <item x="226"/>
        <item x="464"/>
        <item x="274"/>
        <item x="291"/>
        <item x="263"/>
        <item x="472"/>
        <item x="523"/>
        <item x="552"/>
        <item x="119"/>
        <item x="553"/>
        <item x="49"/>
        <item x="65"/>
        <item x="55"/>
        <item x="678"/>
        <item x="241"/>
        <item x="197"/>
        <item x="484"/>
        <item x="623"/>
        <item x="393"/>
        <item x="477"/>
        <item x="502"/>
        <item x="515"/>
        <item x="27"/>
        <item x="208"/>
        <item x="230"/>
        <item x="663"/>
        <item x="501"/>
        <item x="428"/>
        <item x="64"/>
        <item x="2"/>
        <item x="613"/>
        <item x="617"/>
        <item x="436"/>
        <item x="80"/>
        <item x="211"/>
        <item x="521"/>
        <item x="297"/>
        <item x="270"/>
        <item x="114"/>
        <item x="473"/>
        <item x="668"/>
        <item x="406"/>
        <item x="457"/>
        <item x="308"/>
        <item x="252"/>
        <item x="479"/>
        <item x="200"/>
        <item x="15"/>
        <item x="674"/>
        <item x="450"/>
        <item x="366"/>
        <item x="328"/>
        <item x="24"/>
        <item x="292"/>
        <item x="156"/>
        <item x="557"/>
        <item x="259"/>
        <item x="343"/>
        <item x="633"/>
        <item x="518"/>
        <item x="319"/>
        <item x="216"/>
        <item x="356"/>
        <item x="193"/>
        <item x="116"/>
        <item x="21"/>
        <item x="285"/>
        <item x="260"/>
        <item x="22"/>
        <item x="563"/>
        <item x="18"/>
        <item x="599"/>
        <item x="644"/>
        <item x="267"/>
        <item x="685"/>
        <item x="325"/>
        <item x="530"/>
        <item x="293"/>
        <item x="103"/>
        <item x="29"/>
        <item x="35"/>
        <item x="618"/>
        <item x="60"/>
        <item x="96"/>
        <item x="140"/>
        <item x="568"/>
        <item x="90"/>
        <item x="318"/>
        <item x="626"/>
        <item x="579"/>
        <item x="519"/>
        <item x="536"/>
        <item x="549"/>
        <item x="281"/>
        <item x="379"/>
        <item x="69"/>
        <item x="489"/>
        <item x="608"/>
        <item x="126"/>
        <item x="360"/>
        <item x="258"/>
        <item x="32"/>
        <item x="399"/>
        <item x="638"/>
        <item x="67"/>
        <item x="422"/>
        <item x="337"/>
        <item x="492"/>
        <item x="546"/>
        <item x="218"/>
        <item x="533"/>
        <item x="420"/>
        <item x="361"/>
        <item x="345"/>
        <item x="332"/>
        <item x="532"/>
        <item x="397"/>
        <item x="583"/>
        <item x="138"/>
        <item x="207"/>
        <item x="312"/>
        <item x="266"/>
        <item x="652"/>
        <item x="37"/>
        <item x="662"/>
        <item x="367"/>
        <item x="352"/>
        <item x="86"/>
        <item x="550"/>
        <item x="555"/>
        <item x="59"/>
        <item x="572"/>
        <item x="322"/>
        <item x="272"/>
        <item x="334"/>
        <item x="596"/>
        <item x="542"/>
        <item x="283"/>
        <item t="default"/>
      </items>
    </pivotField>
    <pivotField showAll="0"/>
    <pivotField showAll="0"/>
    <pivotField showAll="0"/>
    <pivotField showAll="0"/>
    <pivotField showAll="0"/>
    <pivotField showAll="0"/>
    <pivotField dataField="1"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 Sales" fld="25" baseField="0" baseItem="0" numFmtId="166"/>
  </dataFields>
  <formats count="1">
    <format dxfId="17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816A31D-D4E6-4034-A5D0-4AEF25D12C75}"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6:B67" firstHeaderRow="1" firstDataRow="1" firstDataCol="1"/>
  <pivotFields count="33">
    <pivotField showAll="0"/>
    <pivotField showAll="0"/>
    <pivotField axis="axisRow" showAll="0" measureFilter="1">
      <items count="1966">
        <item x="704"/>
        <item x="1452"/>
        <item x="1531"/>
        <item x="319"/>
        <item x="1887"/>
        <item x="128"/>
        <item x="1496"/>
        <item x="532"/>
        <item x="211"/>
        <item x="861"/>
        <item x="90"/>
        <item x="579"/>
        <item x="919"/>
        <item x="879"/>
        <item x="1007"/>
        <item x="855"/>
        <item x="883"/>
        <item x="391"/>
        <item x="474"/>
        <item x="485"/>
        <item x="938"/>
        <item x="1032"/>
        <item x="1807"/>
        <item x="373"/>
        <item x="1699"/>
        <item x="1571"/>
        <item x="1193"/>
        <item x="21"/>
        <item x="620"/>
        <item x="1274"/>
        <item x="650"/>
        <item x="1164"/>
        <item x="668"/>
        <item x="1346"/>
        <item x="1664"/>
        <item x="477"/>
        <item x="56"/>
        <item x="730"/>
        <item x="936"/>
        <item x="1653"/>
        <item x="314"/>
        <item x="607"/>
        <item x="342"/>
        <item x="1035"/>
        <item x="899"/>
        <item x="312"/>
        <item x="1326"/>
        <item x="324"/>
        <item x="1176"/>
        <item x="282"/>
        <item x="1222"/>
        <item x="94"/>
        <item x="1908"/>
        <item x="1782"/>
        <item x="1878"/>
        <item x="64"/>
        <item x="1373"/>
        <item x="852"/>
        <item x="896"/>
        <item x="1113"/>
        <item x="1805"/>
        <item x="977"/>
        <item x="460"/>
        <item x="1960"/>
        <item x="659"/>
        <item x="1486"/>
        <item x="921"/>
        <item x="177"/>
        <item x="1906"/>
        <item x="1084"/>
        <item x="1591"/>
        <item x="702"/>
        <item x="1473"/>
        <item x="1098"/>
        <item x="1815"/>
        <item x="1206"/>
        <item x="888"/>
        <item x="1421"/>
        <item x="334"/>
        <item x="1721"/>
        <item x="350"/>
        <item x="859"/>
        <item x="154"/>
        <item x="1251"/>
        <item x="918"/>
        <item x="1186"/>
        <item x="1861"/>
        <item x="476"/>
        <item x="900"/>
        <item x="1598"/>
        <item x="193"/>
        <item x="168"/>
        <item x="715"/>
        <item x="113"/>
        <item x="988"/>
        <item x="273"/>
        <item x="484"/>
        <item x="1736"/>
        <item x="74"/>
        <item x="1564"/>
        <item x="925"/>
        <item x="95"/>
        <item x="1919"/>
        <item x="1756"/>
        <item x="1447"/>
        <item x="1800"/>
        <item x="495"/>
        <item x="1646"/>
        <item x="1240"/>
        <item x="881"/>
        <item x="52"/>
        <item x="503"/>
        <item x="1561"/>
        <item x="1482"/>
        <item x="42"/>
        <item x="1366"/>
        <item x="600"/>
        <item x="220"/>
        <item x="608"/>
        <item x="1393"/>
        <item x="1033"/>
        <item x="717"/>
        <item x="430"/>
        <item x="965"/>
        <item x="358"/>
        <item x="1120"/>
        <item x="1950"/>
        <item x="1192"/>
        <item x="1125"/>
        <item x="1198"/>
        <item x="625"/>
        <item x="926"/>
        <item x="913"/>
        <item x="1407"/>
        <item x="554"/>
        <item x="1342"/>
        <item x="1321"/>
        <item x="288"/>
        <item x="813"/>
        <item x="456"/>
        <item x="541"/>
        <item x="583"/>
        <item x="1659"/>
        <item x="721"/>
        <item x="1150"/>
        <item x="1857"/>
        <item x="1629"/>
        <item x="1601"/>
        <item x="890"/>
        <item x="1891"/>
        <item x="1799"/>
        <item x="20"/>
        <item x="759"/>
        <item x="549"/>
        <item x="432"/>
        <item x="1530"/>
        <item x="1001"/>
        <item x="1769"/>
        <item x="950"/>
        <item x="876"/>
        <item x="1208"/>
        <item x="706"/>
        <item x="1097"/>
        <item x="1514"/>
        <item x="1347"/>
        <item x="493"/>
        <item x="1821"/>
        <item x="863"/>
        <item x="367"/>
        <item x="880"/>
        <item x="1932"/>
        <item x="1136"/>
        <item x="589"/>
        <item x="1142"/>
        <item x="45"/>
        <item x="557"/>
        <item x="47"/>
        <item x="1548"/>
        <item x="365"/>
        <item x="874"/>
        <item x="1362"/>
        <item x="438"/>
        <item x="912"/>
        <item x="1494"/>
        <item x="1341"/>
        <item x="206"/>
        <item x="1360"/>
        <item x="451"/>
        <item x="296"/>
        <item x="1105"/>
        <item x="1765"/>
        <item x="237"/>
        <item x="1594"/>
        <item x="504"/>
        <item x="1073"/>
        <item x="189"/>
        <item x="1250"/>
        <item x="418"/>
        <item x="97"/>
        <item x="801"/>
        <item x="1746"/>
        <item x="1485"/>
        <item x="1441"/>
        <item x="303"/>
        <item x="268"/>
        <item x="73"/>
        <item x="907"/>
        <item x="1088"/>
        <item x="797"/>
        <item x="196"/>
        <item x="372"/>
        <item x="786"/>
        <item x="1333"/>
        <item x="1194"/>
        <item x="703"/>
        <item x="997"/>
        <item x="871"/>
        <item x="651"/>
        <item x="690"/>
        <item x="1761"/>
        <item x="516"/>
        <item x="246"/>
        <item x="79"/>
        <item x="635"/>
        <item x="1697"/>
        <item x="270"/>
        <item x="697"/>
        <item x="794"/>
        <item x="72"/>
        <item x="593"/>
        <item x="1826"/>
        <item x="1590"/>
        <item x="676"/>
        <item x="1534"/>
        <item x="1005"/>
        <item x="1075"/>
        <item x="486"/>
        <item x="1901"/>
        <item x="1499"/>
        <item x="464"/>
        <item x="1244"/>
        <item x="1602"/>
        <item x="1443"/>
        <item x="615"/>
        <item x="120"/>
        <item x="480"/>
        <item x="1961"/>
        <item x="1029"/>
        <item x="1011"/>
        <item x="335"/>
        <item x="1557"/>
        <item x="1718"/>
        <item x="462"/>
        <item x="929"/>
        <item x="570"/>
        <item x="1904"/>
        <item x="798"/>
        <item x="369"/>
        <item x="322"/>
        <item x="242"/>
        <item x="304"/>
        <item x="931"/>
        <item x="1238"/>
        <item x="1293"/>
        <item x="412"/>
        <item x="1711"/>
        <item x="1318"/>
        <item x="962"/>
        <item x="1221"/>
        <item x="1899"/>
        <item x="1688"/>
        <item x="1690"/>
        <item x="779"/>
        <item x="1643"/>
        <item x="1944"/>
        <item x="1575"/>
        <item x="1768"/>
        <item x="1021"/>
        <item x="796"/>
        <item x="928"/>
        <item x="472"/>
        <item x="814"/>
        <item x="1608"/>
        <item x="38"/>
        <item x="1735"/>
        <item x="1424"/>
        <item x="729"/>
        <item x="1401"/>
        <item x="705"/>
        <item x="594"/>
        <item x="1577"/>
        <item x="117"/>
        <item x="98"/>
        <item x="1241"/>
        <item x="259"/>
        <item x="701"/>
        <item x="13"/>
        <item x="1742"/>
        <item x="297"/>
        <item x="1068"/>
        <item x="1763"/>
        <item x="1110"/>
        <item x="1842"/>
        <item x="1686"/>
        <item x="1691"/>
        <item x="1955"/>
        <item x="1260"/>
        <item x="669"/>
        <item x="415"/>
        <item x="1132"/>
        <item x="1660"/>
        <item x="271"/>
        <item x="213"/>
        <item x="224"/>
        <item x="1540"/>
        <item x="628"/>
        <item x="624"/>
        <item x="711"/>
        <item x="1507"/>
        <item x="1477"/>
        <item x="473"/>
        <item x="1804"/>
        <item x="686"/>
        <item x="1764"/>
        <item x="1726"/>
        <item x="1065"/>
        <item x="738"/>
        <item x="585"/>
        <item x="858"/>
        <item x="789"/>
        <item x="853"/>
        <item x="944"/>
        <item x="1964"/>
        <item x="774"/>
        <item x="1873"/>
        <item x="1291"/>
        <item x="1340"/>
        <item x="1696"/>
        <item x="78"/>
        <item x="627"/>
        <item x="556"/>
        <item x="272"/>
        <item x="1649"/>
        <item x="652"/>
        <item x="1770"/>
        <item x="1808"/>
        <item x="371"/>
        <item x="1197"/>
        <item x="1167"/>
        <item x="719"/>
        <item x="1907"/>
        <item x="723"/>
        <item x="709"/>
        <item x="35"/>
        <item x="1871"/>
        <item x="958"/>
        <item x="1461"/>
        <item x="1153"/>
        <item x="655"/>
        <item x="1156"/>
        <item x="1385"/>
        <item x="262"/>
        <item x="1587"/>
        <item x="1420"/>
        <item x="1642"/>
        <item x="673"/>
        <item x="1442"/>
        <item x="1644"/>
        <item x="534"/>
        <item x="452"/>
        <item x="201"/>
        <item x="1380"/>
        <item x="256"/>
        <item x="1315"/>
        <item x="1355"/>
        <item x="560"/>
        <item x="421"/>
        <item x="1647"/>
        <item x="1957"/>
        <item x="807"/>
        <item x="994"/>
        <item x="548"/>
        <item x="886"/>
        <item x="1209"/>
        <item x="647"/>
        <item x="145"/>
        <item x="444"/>
        <item x="1434"/>
        <item x="1882"/>
        <item x="1023"/>
        <item x="1257"/>
        <item x="1026"/>
        <item x="587"/>
        <item x="963"/>
        <item x="980"/>
        <item x="768"/>
        <item x="1292"/>
        <item x="1281"/>
        <item x="1411"/>
        <item x="1415"/>
        <item x="1390"/>
        <item x="1627"/>
        <item x="1703"/>
        <item x="941"/>
        <item x="763"/>
        <item x="862"/>
        <item x="761"/>
        <item x="780"/>
        <item x="1317"/>
        <item x="519"/>
        <item x="1787"/>
        <item x="889"/>
        <item x="989"/>
        <item x="1927"/>
        <item x="374"/>
        <item x="823"/>
        <item x="1504"/>
        <item x="1631"/>
        <item x="724"/>
        <item x="543"/>
        <item x="1352"/>
        <item x="1597"/>
        <item x="1400"/>
        <item x="1028"/>
        <item x="1419"/>
        <item x="1832"/>
        <item x="810"/>
        <item x="12"/>
        <item x="463"/>
        <item x="1512"/>
        <item x="1445"/>
        <item x="1093"/>
        <item x="1727"/>
        <item x="459"/>
        <item x="1041"/>
        <item x="91"/>
        <item x="383"/>
        <item x="1070"/>
        <item x="320"/>
        <item x="718"/>
        <item x="760"/>
        <item x="469"/>
        <item x="240"/>
        <item x="1580"/>
        <item x="821"/>
        <item x="1129"/>
        <item x="55"/>
        <item x="1063"/>
        <item x="109"/>
        <item x="1161"/>
        <item x="345"/>
        <item x="1081"/>
        <item x="517"/>
        <item x="329"/>
        <item x="1288"/>
        <item x="848"/>
        <item x="1911"/>
        <item x="1650"/>
        <item x="657"/>
        <item x="305"/>
        <item x="1641"/>
        <item x="1838"/>
        <item x="1158"/>
        <item x="1583"/>
        <item x="1498"/>
        <item x="1501"/>
        <item x="1003"/>
        <item x="1656"/>
        <item x="100"/>
        <item x="1458"/>
        <item x="1544"/>
        <item x="61"/>
        <item x="1403"/>
        <item x="411"/>
        <item x="1285"/>
        <item x="542"/>
        <item x="870"/>
        <item x="937"/>
        <item x="501"/>
        <item x="776"/>
        <item x="378"/>
        <item x="563"/>
        <item x="404"/>
        <item x="1791"/>
        <item x="1952"/>
        <item x="985"/>
        <item x="1258"/>
        <item x="434"/>
        <item x="71"/>
        <item x="1367"/>
        <item x="92"/>
        <item x="1313"/>
        <item x="1017"/>
        <item x="173"/>
        <item x="507"/>
        <item x="34"/>
        <item x="144"/>
        <item x="753"/>
        <item x="208"/>
        <item x="1122"/>
        <item x="967"/>
        <item x="66"/>
        <item x="685"/>
        <item x="336"/>
        <item x="1946"/>
        <item x="539"/>
        <item x="567"/>
        <item x="50"/>
        <item x="1378"/>
        <item x="575"/>
        <item x="60"/>
        <item x="864"/>
        <item x="1714"/>
        <item x="1604"/>
        <item x="1618"/>
        <item x="1243"/>
        <item x="626"/>
        <item x="1817"/>
        <item x="846"/>
        <item x="437"/>
        <item x="1734"/>
        <item x="983"/>
        <item x="63"/>
        <item x="1648"/>
        <item x="972"/>
        <item x="10"/>
        <item x="898"/>
        <item x="533"/>
        <item x="1508"/>
        <item x="294"/>
        <item x="99"/>
        <item x="1896"/>
        <item x="939"/>
        <item x="1284"/>
        <item x="1467"/>
        <item x="423"/>
        <item x="1623"/>
        <item x="631"/>
        <item x="982"/>
        <item x="1327"/>
        <item x="684"/>
        <item x="1016"/>
        <item x="1448"/>
        <item x="1107"/>
        <item x="1474"/>
        <item x="33"/>
        <item x="419"/>
        <item x="606"/>
        <item x="826"/>
        <item x="102"/>
        <item x="767"/>
        <item x="728"/>
        <item x="1310"/>
        <item x="1245"/>
        <item x="241"/>
        <item x="326"/>
        <item x="1357"/>
        <item x="1127"/>
        <item x="1503"/>
        <item x="915"/>
        <item x="1163"/>
        <item x="1436"/>
        <item x="1038"/>
        <item x="573"/>
        <item x="278"/>
        <item x="257"/>
        <item x="264"/>
        <item x="36"/>
        <item x="455"/>
        <item x="1306"/>
        <item x="1731"/>
        <item x="681"/>
        <item x="742"/>
        <item x="1798"/>
        <item x="1741"/>
        <item x="1784"/>
        <item x="835"/>
        <item x="857"/>
        <item x="1560"/>
        <item x="920"/>
        <item x="126"/>
        <item x="564"/>
        <item x="214"/>
        <item x="1464"/>
        <item x="118"/>
        <item x="457"/>
        <item x="1010"/>
        <item x="424"/>
        <item x="1170"/>
        <item x="1584"/>
        <item x="1835"/>
        <item x="947"/>
        <item x="1818"/>
        <item x="441"/>
        <item x="218"/>
        <item x="127"/>
        <item x="1368"/>
        <item x="1758"/>
        <item x="1162"/>
        <item x="1267"/>
        <item x="465"/>
        <item x="1459"/>
        <item x="1779"/>
        <item x="1562"/>
        <item x="1625"/>
        <item x="1733"/>
        <item x="382"/>
        <item x="131"/>
        <item x="1052"/>
        <item x="87"/>
        <item x="1395"/>
        <item x="204"/>
        <item x="1874"/>
        <item x="1018"/>
        <item x="1356"/>
        <item x="555"/>
        <item x="1338"/>
        <item x="368"/>
        <item x="478"/>
        <item x="1047"/>
        <item x="1667"/>
        <item x="1559"/>
        <item x="1195"/>
        <item x="1658"/>
        <item x="1545"/>
        <item x="267"/>
        <item x="565"/>
        <item x="820"/>
        <item x="1138"/>
        <item x="494"/>
        <item x="696"/>
        <item x="1133"/>
        <item x="1668"/>
        <item x="766"/>
        <item x="380"/>
        <item x="1483"/>
        <item x="844"/>
        <item x="640"/>
        <item x="1404"/>
        <item x="523"/>
        <item x="1048"/>
        <item x="720"/>
        <item x="1556"/>
        <item x="998"/>
        <item x="1922"/>
        <item x="238"/>
        <item x="1803"/>
        <item x="1398"/>
        <item x="1635"/>
        <item x="578"/>
        <item x="545"/>
        <item x="1148"/>
        <item x="1555"/>
        <item x="1307"/>
        <item x="948"/>
        <item x="1354"/>
        <item x="619"/>
        <item x="1669"/>
        <item x="137"/>
        <item x="782"/>
        <item x="1079"/>
        <item x="192"/>
        <item x="1827"/>
        <item x="1550"/>
        <item x="597"/>
        <item x="298"/>
        <item x="805"/>
        <item x="561"/>
        <item x="170"/>
        <item x="1698"/>
        <item x="1304"/>
        <item x="232"/>
        <item x="1412"/>
        <item x="1229"/>
        <item x="328"/>
        <item x="1348"/>
        <item x="885"/>
        <item x="1672"/>
        <item x="194"/>
        <item x="1036"/>
        <item x="77"/>
        <item x="498"/>
        <item x="1246"/>
        <item x="847"/>
        <item x="1748"/>
        <item x="1112"/>
        <item x="16"/>
        <item x="1788"/>
        <item x="14"/>
        <item x="1738"/>
        <item x="57"/>
        <item x="356"/>
        <item x="1490"/>
        <item x="1086"/>
        <item x="1524"/>
        <item x="1681"/>
        <item x="254"/>
        <item x="141"/>
        <item x="927"/>
        <item x="176"/>
        <item x="1527"/>
        <item x="1914"/>
        <item x="360"/>
        <item x="511"/>
        <item x="1043"/>
        <item x="758"/>
        <item x="513"/>
        <item x="1060"/>
        <item x="646"/>
        <item x="1852"/>
        <item x="349"/>
        <item x="1868"/>
        <item x="1926"/>
        <item x="1000"/>
        <item x="590"/>
        <item x="778"/>
        <item x="471"/>
        <item x="1199"/>
        <item x="1169"/>
        <item x="1909"/>
        <item x="740"/>
        <item x="1492"/>
        <item x="529"/>
        <item x="449"/>
        <item x="1172"/>
        <item x="956"/>
        <item x="291"/>
        <item x="1753"/>
        <item x="409"/>
        <item x="833"/>
        <item x="403"/>
        <item x="178"/>
        <item x="634"/>
        <item x="490"/>
        <item x="935"/>
        <item x="216"/>
        <item x="809"/>
        <item x="693"/>
        <item x="1848"/>
        <item x="1541"/>
        <item x="799"/>
        <item x="969"/>
        <item x="290"/>
        <item x="878"/>
        <item x="806"/>
        <item x="1364"/>
        <item x="1732"/>
        <item x="53"/>
        <item x="1266"/>
        <item x="202"/>
        <item x="1582"/>
        <item x="1387"/>
        <item x="488"/>
        <item x="822"/>
        <item x="266"/>
        <item x="902"/>
        <item x="198"/>
        <item x="770"/>
        <item x="1128"/>
        <item x="525"/>
        <item x="1037"/>
        <item x="222"/>
        <item x="1437"/>
        <item x="1255"/>
        <item x="765"/>
        <item x="1897"/>
        <item x="535"/>
        <item x="841"/>
        <item x="546"/>
        <item x="1215"/>
        <item x="225"/>
        <item x="199"/>
        <item x="1418"/>
        <item x="103"/>
        <item x="321"/>
        <item x="1519"/>
        <item x="708"/>
        <item x="1217"/>
        <item x="1039"/>
        <item x="1481"/>
        <item x="227"/>
        <item x="1372"/>
        <item x="1903"/>
        <item x="1057"/>
        <item x="325"/>
        <item x="506"/>
        <item x="184"/>
        <item x="338"/>
        <item x="479"/>
        <item x="1054"/>
        <item x="1523"/>
        <item x="233"/>
        <item x="1730"/>
        <item x="975"/>
        <item x="612"/>
        <item x="586"/>
        <item x="1383"/>
        <item x="343"/>
        <item x="933"/>
        <item x="182"/>
        <item x="11"/>
        <item x="1253"/>
        <item x="370"/>
        <item x="6"/>
        <item x="736"/>
        <item x="566"/>
        <item x="1816"/>
        <item x="731"/>
        <item x="219"/>
        <item x="174"/>
        <item x="611"/>
        <item x="1140"/>
        <item x="1413"/>
        <item x="1261"/>
        <item x="157"/>
        <item x="610"/>
        <item x="209"/>
        <item x="255"/>
        <item x="1500"/>
        <item x="505"/>
        <item x="1702"/>
        <item x="692"/>
        <item x="1046"/>
        <item x="1405"/>
        <item x="716"/>
        <item x="1446"/>
        <item x="990"/>
        <item x="1331"/>
        <item x="1864"/>
        <item x="596"/>
        <item x="683"/>
        <item x="1226"/>
        <item x="537"/>
        <item x="623"/>
        <item x="85"/>
        <item x="1786"/>
        <item x="1831"/>
        <item x="1123"/>
        <item x="815"/>
        <item x="1109"/>
        <item x="1685"/>
        <item x="1935"/>
        <item x="979"/>
        <item x="680"/>
        <item x="1682"/>
        <item x="1196"/>
        <item x="952"/>
        <item x="22"/>
        <item x="190"/>
        <item x="1454"/>
        <item x="1811"/>
        <item x="96"/>
        <item x="865"/>
        <item x="559"/>
        <item x="1814"/>
        <item x="953"/>
        <item x="1191"/>
        <item x="1920"/>
        <item x="924"/>
        <item x="751"/>
        <item x="955"/>
        <item x="945"/>
        <item x="399"/>
        <item x="630"/>
        <item x="1141"/>
        <item x="1064"/>
        <item x="1316"/>
        <item x="1296"/>
        <item x="750"/>
        <item x="1034"/>
        <item x="333"/>
        <item x="1466"/>
        <item x="1151"/>
        <item x="1661"/>
        <item x="735"/>
        <item x="1937"/>
        <item x="510"/>
        <item x="757"/>
        <item x="402"/>
        <item x="1745"/>
        <item x="396"/>
        <item x="1487"/>
        <item x="398"/>
        <item x="376"/>
        <item x="1885"/>
        <item x="1475"/>
        <item x="487"/>
        <item x="26"/>
        <item x="1232"/>
        <item x="1923"/>
        <item x="922"/>
        <item x="639"/>
        <item x="1423"/>
        <item x="1323"/>
        <item x="1177"/>
        <item x="800"/>
        <item x="1502"/>
        <item x="439"/>
        <item x="1249"/>
        <item x="622"/>
        <item x="363"/>
        <item x="1391"/>
        <item x="155"/>
        <item x="827"/>
        <item x="1825"/>
        <item x="1100"/>
        <item x="1614"/>
        <item x="1236"/>
        <item x="1877"/>
        <item x="1872"/>
        <item x="1008"/>
        <item x="228"/>
        <item x="1581"/>
        <item x="1795"/>
        <item x="1056"/>
        <item x="15"/>
        <item x="1433"/>
        <item x="1879"/>
        <item x="1750"/>
        <item x="521"/>
        <item x="1002"/>
        <item x="868"/>
        <item x="1717"/>
        <item x="914"/>
        <item x="1130"/>
        <item x="169"/>
        <item x="1271"/>
        <item x="25"/>
        <item x="1396"/>
        <item x="1924"/>
        <item x="1651"/>
        <item x="613"/>
        <item x="1294"/>
        <item x="592"/>
        <item x="637"/>
        <item x="1345"/>
        <item x="1171"/>
        <item x="1708"/>
        <item x="1183"/>
        <item x="1723"/>
        <item x="1701"/>
        <item x="884"/>
        <item x="1936"/>
        <item x="1126"/>
        <item x="205"/>
        <item x="1252"/>
        <item x="54"/>
        <item x="1491"/>
        <item x="617"/>
        <item x="1883"/>
        <item x="7"/>
        <item x="771"/>
        <item x="1429"/>
        <item x="1776"/>
        <item x="152"/>
        <item x="540"/>
        <item x="29"/>
        <item x="191"/>
        <item x="1155"/>
        <item x="1938"/>
        <item x="1223"/>
        <item x="1115"/>
        <item x="1751"/>
        <item x="341"/>
        <item x="526"/>
        <item x="932"/>
        <item x="1930"/>
        <item x="1450"/>
        <item x="672"/>
        <item x="1399"/>
        <item x="116"/>
        <item x="354"/>
        <item x="1757"/>
        <item x="1865"/>
        <item x="1432"/>
        <item x="1663"/>
        <item x="739"/>
        <item x="1382"/>
        <item x="229"/>
        <item x="1235"/>
        <item x="1775"/>
        <item x="1596"/>
        <item x="1616"/>
        <item x="1022"/>
        <item x="1270"/>
        <item x="302"/>
        <item x="1679"/>
        <item x="150"/>
        <item x="1570"/>
        <item x="1259"/>
        <item x="1900"/>
        <item x="401"/>
        <item x="1286"/>
        <item x="632"/>
        <item x="1425"/>
        <item x="252"/>
        <item x="1925"/>
        <item x="781"/>
        <item x="644"/>
        <item x="1876"/>
        <item x="1228"/>
        <item x="1359"/>
        <item x="840"/>
        <item x="414"/>
        <item x="136"/>
        <item x="584"/>
        <item x="24"/>
        <item x="582"/>
        <item x="408"/>
        <item x="869"/>
        <item x="1430"/>
        <item x="1139"/>
        <item x="1588"/>
        <item x="909"/>
        <item x="1521"/>
        <item x="1948"/>
        <item x="139"/>
        <item x="1767"/>
        <item x="1087"/>
        <item x="115"/>
        <item x="1124"/>
        <item x="839"/>
        <item x="1940"/>
        <item x="656"/>
        <item x="785"/>
        <item x="1794"/>
        <item x="1489"/>
        <item x="1893"/>
        <item x="1072"/>
        <item x="1890"/>
        <item x="130"/>
        <item x="1847"/>
        <item x="916"/>
        <item x="265"/>
        <item x="664"/>
        <item x="1185"/>
        <item x="1365"/>
        <item x="1279"/>
        <item x="1670"/>
        <item x="482"/>
        <item x="1677"/>
        <item x="185"/>
        <item x="1375"/>
        <item x="1941"/>
        <item x="1265"/>
        <item x="1819"/>
        <item x="1339"/>
        <item x="1179"/>
        <item x="1858"/>
        <item x="1824"/>
        <item x="1104"/>
        <item x="1264"/>
        <item x="1146"/>
        <item x="1862"/>
        <item x="1422"/>
        <item x="995"/>
        <item x="1358"/>
        <item x="3"/>
        <item x="1943"/>
        <item x="19"/>
        <item x="773"/>
        <item x="1062"/>
        <item x="1118"/>
        <item x="772"/>
        <item x="30"/>
        <item x="1850"/>
        <item x="1724"/>
        <item x="1397"/>
        <item x="1613"/>
        <item x="448"/>
        <item x="1543"/>
        <item x="1532"/>
        <item x="167"/>
        <item x="601"/>
        <item x="1049"/>
        <item x="811"/>
        <item x="981"/>
        <item x="1526"/>
        <item x="49"/>
        <item x="734"/>
        <item x="1823"/>
        <item x="133"/>
        <item x="1511"/>
        <item x="1050"/>
        <item x="1956"/>
        <item x="755"/>
        <item x="245"/>
        <item x="1078"/>
        <item x="1692"/>
        <item x="1154"/>
        <item x="1611"/>
        <item x="1905"/>
        <item x="1295"/>
        <item x="281"/>
        <item x="361"/>
        <item x="1674"/>
        <item x="1051"/>
        <item x="1351"/>
        <item x="1712"/>
        <item x="603"/>
        <item x="348"/>
        <item x="1754"/>
        <item x="1947"/>
        <item x="393"/>
        <item x="1628"/>
        <item x="1652"/>
        <item x="1290"/>
        <item x="1856"/>
        <item x="1728"/>
        <item x="792"/>
        <item x="638"/>
        <item x="568"/>
        <item x="389"/>
        <item x="1379"/>
        <item x="75"/>
        <item x="1254"/>
        <item x="514"/>
        <item x="1350"/>
        <item x="17"/>
        <item x="40"/>
        <item x="1042"/>
        <item x="1621"/>
        <item x="37"/>
        <item x="860"/>
        <item x="667"/>
        <item x="1297"/>
        <item x="502"/>
        <item x="1783"/>
        <item x="1082"/>
        <item x="1012"/>
        <item x="943"/>
        <item x="1024"/>
        <item x="1181"/>
        <item x="186"/>
        <item x="1438"/>
        <item x="466"/>
        <item x="1256"/>
        <item x="1894"/>
        <item x="1493"/>
        <item x="112"/>
        <item x="1860"/>
        <item x="27"/>
        <item x="23"/>
        <item x="1538"/>
        <item x="1840"/>
        <item x="1220"/>
        <item x="1085"/>
        <item x="1020"/>
        <item x="531"/>
        <item x="164"/>
        <item x="942"/>
        <item x="134"/>
        <item x="1585"/>
        <item x="1184"/>
        <item x="1633"/>
        <item x="732"/>
        <item x="795"/>
        <item x="392"/>
        <item x="1599"/>
        <item x="172"/>
        <item x="1892"/>
        <item x="106"/>
        <item x="961"/>
        <item x="1330"/>
        <item x="1427"/>
        <item x="1853"/>
        <item x="475"/>
        <item x="1683"/>
        <item x="1409"/>
        <item x="1915"/>
        <item x="666"/>
        <item x="633"/>
        <item x="842"/>
        <item x="1612"/>
        <item x="445"/>
        <item x="41"/>
        <item x="1678"/>
        <item x="1801"/>
        <item x="571"/>
        <item x="384"/>
        <item x="1953"/>
        <item x="1792"/>
        <item x="1083"/>
        <item x="122"/>
        <item x="897"/>
        <item x="357"/>
        <item x="1565"/>
        <item x="413"/>
        <item x="1090"/>
        <item x="580"/>
        <item x="1471"/>
        <item x="1308"/>
        <item x="0"/>
        <item x="1004"/>
        <item x="793"/>
        <item x="1384"/>
        <item x="1863"/>
        <item x="999"/>
        <item x="1108"/>
        <item x="159"/>
        <item x="1820"/>
        <item x="1916"/>
        <item x="818"/>
        <item x="313"/>
        <item x="1370"/>
        <item x="1301"/>
        <item x="1389"/>
        <item x="83"/>
        <item x="1606"/>
        <item x="110"/>
        <item x="1737"/>
        <item x="1480"/>
        <item x="1210"/>
        <item x="974"/>
        <item x="1013"/>
        <item x="671"/>
        <item x="867"/>
        <item x="446"/>
        <item x="1833"/>
        <item x="226"/>
        <item x="551"/>
        <item x="59"/>
        <item x="156"/>
        <item x="492"/>
        <item x="966"/>
        <item x="895"/>
        <item x="1722"/>
        <item x="636"/>
        <item x="1439"/>
        <item x="762"/>
        <item x="207"/>
        <item x="1700"/>
        <item x="377"/>
        <item x="428"/>
        <item x="1131"/>
        <item x="1645"/>
        <item x="286"/>
        <item x="431"/>
        <item x="1149"/>
        <item x="1224"/>
        <item x="231"/>
        <item x="662"/>
        <item x="359"/>
        <item x="1689"/>
        <item x="18"/>
        <item x="1269"/>
        <item x="828"/>
        <item x="591"/>
        <item x="1463"/>
        <item x="882"/>
        <item x="1673"/>
        <item x="954"/>
        <item x="1094"/>
        <item x="1639"/>
        <item x="649"/>
        <item x="1455"/>
        <item x="1535"/>
        <item x="524"/>
        <item x="497"/>
        <item x="993"/>
        <item x="1349"/>
        <item x="911"/>
        <item x="435"/>
        <item x="788"/>
        <item x="210"/>
        <item x="1044"/>
        <item x="8"/>
        <item x="1106"/>
        <item x="1579"/>
        <item x="249"/>
        <item x="1472"/>
        <item x="1"/>
        <item x="253"/>
        <item x="1470"/>
        <item x="1027"/>
        <item x="276"/>
        <item x="1497"/>
        <item x="1451"/>
        <item x="1363"/>
        <item x="1168"/>
        <item x="1031"/>
        <item x="787"/>
        <item x="387"/>
        <item x="1207"/>
        <item x="854"/>
        <item x="80"/>
        <item x="802"/>
        <item x="1839"/>
        <item x="1622"/>
        <item x="1777"/>
        <item x="70"/>
        <item x="221"/>
        <item x="550"/>
        <item x="1822"/>
        <item x="648"/>
        <item x="160"/>
        <item x="114"/>
        <item x="1573"/>
        <item x="318"/>
        <item x="973"/>
        <item x="653"/>
        <item x="1549"/>
        <item x="346"/>
        <item x="1069"/>
        <item x="1230"/>
        <item x="992"/>
        <item x="119"/>
        <item x="1931"/>
        <item x="1928"/>
        <item x="135"/>
        <item x="1272"/>
        <item x="1077"/>
        <item x="1600"/>
        <item x="1898"/>
        <item x="62"/>
        <item x="183"/>
        <item x="180"/>
        <item x="104"/>
        <item x="1103"/>
        <item x="269"/>
        <item x="777"/>
        <item x="665"/>
        <item x="1875"/>
        <item x="447"/>
        <item x="461"/>
        <item x="101"/>
        <item x="866"/>
        <item x="1074"/>
        <item x="1518"/>
        <item x="1227"/>
        <item x="934"/>
        <item x="1778"/>
        <item x="1213"/>
        <item x="1343"/>
        <item x="1457"/>
        <item x="287"/>
        <item x="1263"/>
        <item x="362"/>
        <item x="258"/>
        <item x="310"/>
        <item x="1780"/>
        <item x="599"/>
        <item x="1160"/>
        <item x="1774"/>
        <item x="1324"/>
        <item x="1866"/>
        <item x="84"/>
        <item x="1793"/>
        <item x="1453"/>
        <item x="161"/>
        <item x="1551"/>
        <item x="892"/>
        <item x="769"/>
        <item x="410"/>
        <item x="306"/>
        <item x="1666"/>
        <item x="996"/>
        <item x="468"/>
        <item x="515"/>
        <item x="784"/>
        <item x="528"/>
        <item x="1414"/>
        <item x="65"/>
        <item x="1066"/>
        <item x="1912"/>
        <item x="694"/>
        <item x="1829"/>
        <item x="260"/>
        <item x="1759"/>
        <item x="1762"/>
        <item x="917"/>
        <item x="1963"/>
        <item x="688"/>
        <item x="301"/>
        <item x="825"/>
        <item x="1747"/>
        <item x="1844"/>
        <item x="1440"/>
        <item x="1626"/>
        <item x="1394"/>
        <item x="1572"/>
        <item x="1376"/>
        <item x="940"/>
        <item x="901"/>
        <item x="1609"/>
        <item x="1159"/>
        <item x="1515"/>
        <item x="332"/>
        <item x="1277"/>
        <item x="978"/>
        <item x="308"/>
        <item x="906"/>
        <item x="1478"/>
        <item x="247"/>
        <item x="547"/>
        <item x="957"/>
        <item x="843"/>
        <item x="748"/>
        <item x="4"/>
        <item x="1945"/>
        <item x="187"/>
        <item x="1828"/>
        <item x="111"/>
        <item x="1233"/>
        <item x="733"/>
        <item x="1506"/>
        <item x="406"/>
        <item x="725"/>
        <item x="1320"/>
        <item x="658"/>
        <item x="366"/>
        <item x="355"/>
        <item x="642"/>
        <item x="1116"/>
        <item x="300"/>
        <item x="1715"/>
        <item x="1951"/>
        <item x="824"/>
        <item x="1311"/>
        <item x="1309"/>
        <item x="263"/>
        <item x="200"/>
        <item x="426"/>
        <item x="236"/>
        <item x="1143"/>
        <item x="1525"/>
        <item x="1509"/>
        <item x="1205"/>
        <item x="1716"/>
        <item x="1188"/>
        <item x="1009"/>
        <item x="1739"/>
        <item x="745"/>
        <item x="212"/>
        <item x="1771"/>
        <item x="836"/>
        <item x="499"/>
        <item x="385"/>
        <item x="1603"/>
        <item x="1710"/>
        <item x="1869"/>
        <item x="1262"/>
        <item x="744"/>
        <item x="803"/>
        <item x="1888"/>
        <item x="1830"/>
        <item x="1089"/>
        <item x="1175"/>
        <item x="420"/>
        <item x="1361"/>
        <item x="1578"/>
        <item x="707"/>
        <item x="845"/>
        <item x="470"/>
        <item x="39"/>
        <item x="1219"/>
        <item x="530"/>
        <item x="491"/>
        <item x="1707"/>
        <item x="67"/>
        <item x="148"/>
        <item x="832"/>
        <item x="1426"/>
        <item x="292"/>
        <item x="88"/>
        <item x="68"/>
        <item x="1099"/>
        <item x="1190"/>
        <item x="752"/>
        <item x="1841"/>
        <item x="1212"/>
        <item x="9"/>
        <item x="1456"/>
        <item x="1749"/>
        <item x="581"/>
        <item x="645"/>
        <item x="1547"/>
        <item x="407"/>
        <item x="390"/>
        <item x="280"/>
        <item x="48"/>
        <item x="81"/>
        <item x="395"/>
        <item x="1353"/>
        <item x="679"/>
        <item x="1755"/>
        <item x="1444"/>
        <item x="804"/>
        <item x="1201"/>
        <item x="107"/>
        <item x="663"/>
        <item x="1806"/>
        <item x="1542"/>
        <item x="1469"/>
        <item x="1273"/>
        <item x="689"/>
        <item x="964"/>
        <item x="337"/>
        <item x="1516"/>
        <item x="1408"/>
        <item x="1479"/>
        <item x="151"/>
        <item x="677"/>
        <item x="1654"/>
        <item x="1428"/>
        <item x="602"/>
        <item x="1121"/>
        <item x="1460"/>
        <item x="1772"/>
        <item x="295"/>
        <item x="1552"/>
        <item x="713"/>
        <item x="951"/>
        <item x="1147"/>
        <item x="512"/>
        <item x="1917"/>
        <item x="1680"/>
        <item x="1705"/>
        <item x="425"/>
        <item x="1713"/>
        <item x="1574"/>
        <item x="309"/>
        <item x="1178"/>
        <item x="483"/>
        <item x="572"/>
        <item x="1484"/>
        <item x="1152"/>
        <item x="654"/>
        <item x="1369"/>
        <item x="307"/>
        <item x="1576"/>
        <item x="1610"/>
        <item x="251"/>
        <item x="1392"/>
        <item x="105"/>
        <item x="1910"/>
        <item x="1959"/>
        <item x="1859"/>
        <item x="1785"/>
        <item x="971"/>
        <item x="284"/>
        <item x="1949"/>
        <item x="1837"/>
        <item x="743"/>
        <item x="816"/>
        <item x="1203"/>
        <item x="558"/>
        <item x="203"/>
        <item x="875"/>
        <item x="323"/>
        <item x="1766"/>
        <item x="598"/>
        <item x="1934"/>
        <item x="1061"/>
        <item x="121"/>
        <item x="32"/>
        <item x="791"/>
        <item x="908"/>
        <item x="509"/>
        <item x="1567"/>
        <item x="1586"/>
        <item x="1117"/>
        <item x="905"/>
        <item x="569"/>
        <item x="108"/>
        <item x="1200"/>
        <item x="1102"/>
        <item x="93"/>
        <item x="500"/>
        <item x="1870"/>
        <item x="1662"/>
        <item x="986"/>
        <item x="1144"/>
        <item x="344"/>
        <item x="1539"/>
        <item x="577"/>
        <item x="315"/>
        <item x="1854"/>
        <item x="440"/>
        <item x="830"/>
        <item x="1449"/>
        <item x="1843"/>
        <item x="1305"/>
        <item x="1410"/>
        <item x="1605"/>
        <item x="1096"/>
        <item x="1283"/>
        <item x="1058"/>
        <item x="1684"/>
        <item x="1328"/>
        <item x="1204"/>
        <item x="812"/>
        <item x="1462"/>
        <item x="429"/>
        <item x="1015"/>
        <item x="1237"/>
        <item x="991"/>
        <item x="527"/>
        <item x="1335"/>
        <item x="508"/>
        <item x="643"/>
        <item x="1431"/>
        <item x="756"/>
        <item x="1671"/>
        <item x="217"/>
        <item x="837"/>
        <item x="86"/>
        <item x="489"/>
        <item x="69"/>
        <item x="158"/>
        <item x="1563"/>
        <item x="1173"/>
        <item x="1225"/>
        <item x="285"/>
        <item x="379"/>
        <item x="1834"/>
        <item x="1694"/>
        <item x="1135"/>
        <item x="1325"/>
        <item x="1918"/>
        <item x="442"/>
        <item x="678"/>
        <item x="1134"/>
        <item x="140"/>
        <item x="1704"/>
        <item x="1231"/>
        <item x="351"/>
        <item x="481"/>
        <item x="28"/>
        <item x="243"/>
        <item x="1402"/>
        <item x="1312"/>
        <item x="1620"/>
        <item x="609"/>
        <item x="1554"/>
        <item x="1836"/>
        <item x="670"/>
        <item x="536"/>
        <item x="699"/>
        <item x="1687"/>
        <item x="1386"/>
        <item x="834"/>
        <item x="1546"/>
        <item x="76"/>
        <item x="1101"/>
        <item x="1619"/>
        <item x="1517"/>
        <item x="1636"/>
        <item x="1388"/>
        <item x="353"/>
        <item x="687"/>
        <item x="458"/>
        <item x="1781"/>
        <item x="621"/>
        <item x="1720"/>
        <item x="347"/>
        <item x="386"/>
        <item x="1895"/>
        <item x="604"/>
        <item x="1719"/>
        <item x="364"/>
        <item x="1513"/>
        <item x="1165"/>
        <item x="124"/>
        <item x="1595"/>
        <item x="143"/>
        <item x="1954"/>
        <item x="1505"/>
        <item x="1752"/>
        <item x="454"/>
        <item x="1693"/>
        <item x="250"/>
        <item x="1902"/>
        <item x="1299"/>
        <item x="400"/>
        <item x="641"/>
        <item x="520"/>
        <item x="467"/>
        <item x="1536"/>
        <item x="831"/>
        <item x="1242"/>
        <item x="163"/>
        <item x="1617"/>
        <item x="274"/>
        <item x="691"/>
        <item x="1216"/>
        <item x="1709"/>
        <item x="1884"/>
        <item x="1773"/>
        <item x="1334"/>
        <item x="1174"/>
        <item x="1014"/>
        <item x="1280"/>
        <item x="1374"/>
        <item x="171"/>
        <item x="1797"/>
        <item x="1867"/>
        <item x="1059"/>
        <item x="277"/>
        <item x="1813"/>
        <item x="1381"/>
        <item x="970"/>
        <item x="5"/>
        <item x="1634"/>
        <item x="1657"/>
        <item x="1329"/>
        <item x="675"/>
        <item x="1287"/>
        <item x="904"/>
        <item x="1137"/>
        <item x="894"/>
        <item x="1929"/>
        <item x="1725"/>
        <item x="682"/>
        <item x="1091"/>
        <item x="188"/>
        <item x="1558"/>
        <item x="1406"/>
        <item x="283"/>
        <item x="893"/>
        <item x="223"/>
        <item x="1743"/>
        <item x="1760"/>
        <item x="1881"/>
        <item x="1789"/>
        <item x="746"/>
        <item x="605"/>
        <item x="1637"/>
        <item x="51"/>
        <item x="496"/>
        <item x="436"/>
        <item x="1298"/>
        <item x="1880"/>
        <item x="1706"/>
        <item x="1319"/>
        <item x="394"/>
        <item x="381"/>
        <item x="1568"/>
        <item x="553"/>
        <item x="1248"/>
        <item x="737"/>
        <item x="1533"/>
        <item x="388"/>
        <item x="959"/>
        <item x="887"/>
        <item x="873"/>
        <item x="244"/>
        <item x="1942"/>
        <item x="149"/>
        <item x="1624"/>
        <item x="1607"/>
        <item x="851"/>
        <item x="375"/>
        <item x="1913"/>
        <item x="125"/>
        <item x="976"/>
        <item x="574"/>
        <item x="197"/>
        <item x="1589"/>
        <item x="1665"/>
        <item x="1695"/>
        <item x="1187"/>
        <item x="1632"/>
        <item x="316"/>
        <item x="138"/>
        <item x="1067"/>
        <item x="1189"/>
        <item x="819"/>
        <item x="352"/>
        <item x="181"/>
        <item x="747"/>
        <item x="614"/>
        <item x="1278"/>
        <item x="544"/>
        <item x="1675"/>
        <item x="299"/>
        <item x="427"/>
        <item x="1740"/>
        <item x="1962"/>
        <item x="1640"/>
        <item x="1275"/>
        <item x="576"/>
        <item x="46"/>
        <item x="1092"/>
        <item x="910"/>
        <item x="588"/>
        <item x="234"/>
        <item x="923"/>
        <item x="714"/>
        <item x="1630"/>
        <item x="741"/>
        <item x="1790"/>
        <item x="339"/>
        <item x="239"/>
        <item x="1465"/>
        <item x="1314"/>
        <item x="698"/>
        <item x="1344"/>
        <item x="1488"/>
        <item x="1933"/>
        <item x="838"/>
        <item x="660"/>
        <item x="1119"/>
        <item x="1030"/>
        <item x="31"/>
        <item x="1053"/>
        <item x="1214"/>
        <item x="1529"/>
        <item x="1855"/>
        <item x="1416"/>
        <item x="1006"/>
        <item x="248"/>
        <item x="215"/>
        <item x="1802"/>
        <item x="147"/>
        <item x="518"/>
        <item x="891"/>
        <item x="1939"/>
        <item x="165"/>
        <item x="1076"/>
        <item x="1810"/>
        <item x="1234"/>
        <item x="1211"/>
        <item x="1528"/>
        <item x="1145"/>
        <item x="877"/>
        <item x="790"/>
        <item x="1845"/>
        <item x="1080"/>
        <item x="179"/>
        <item x="1045"/>
        <item x="817"/>
        <item x="1729"/>
        <item x="195"/>
        <item x="422"/>
        <item x="1615"/>
        <item x="1468"/>
        <item x="433"/>
        <item x="1921"/>
        <item x="1336"/>
        <item x="1476"/>
        <item x="1809"/>
        <item x="1638"/>
        <item x="1282"/>
        <item x="1744"/>
        <item x="930"/>
        <item x="1495"/>
        <item x="1166"/>
        <item x="43"/>
        <item x="58"/>
        <item x="1569"/>
        <item x="1553"/>
        <item x="235"/>
        <item x="1095"/>
        <item x="327"/>
        <item x="1377"/>
        <item x="1025"/>
        <item x="1322"/>
        <item x="230"/>
        <item x="1537"/>
        <item x="1958"/>
        <item x="775"/>
        <item x="1337"/>
        <item x="129"/>
        <item x="1302"/>
        <item x="317"/>
        <item x="1114"/>
        <item x="1851"/>
        <item x="1593"/>
        <item x="1796"/>
        <item x="311"/>
        <item x="1157"/>
        <item x="1812"/>
        <item x="629"/>
        <item x="726"/>
        <item x="405"/>
        <item x="1676"/>
        <item x="946"/>
        <item x="450"/>
        <item x="340"/>
        <item x="710"/>
        <item x="1592"/>
        <item x="1846"/>
        <item x="123"/>
        <item x="783"/>
        <item x="1289"/>
        <item x="153"/>
        <item x="1218"/>
        <item x="331"/>
        <item x="754"/>
        <item x="416"/>
        <item x="850"/>
        <item x="1071"/>
        <item x="1520"/>
        <item x="968"/>
        <item x="552"/>
        <item x="674"/>
        <item x="712"/>
        <item x="856"/>
        <item x="764"/>
        <item x="903"/>
        <item x="1417"/>
        <item x="1332"/>
        <item x="289"/>
        <item x="1435"/>
        <item x="616"/>
        <item x="1522"/>
        <item x="397"/>
        <item x="722"/>
        <item x="960"/>
        <item x="1300"/>
        <item x="275"/>
        <item x="1202"/>
        <item x="1268"/>
        <item x="132"/>
        <item x="1111"/>
        <item x="1182"/>
        <item x="808"/>
        <item x="1040"/>
        <item x="987"/>
        <item x="330"/>
        <item x="562"/>
        <item x="661"/>
        <item x="1566"/>
        <item x="1886"/>
        <item x="829"/>
        <item x="1889"/>
        <item x="279"/>
        <item x="849"/>
        <item x="44"/>
        <item x="175"/>
        <item x="1510"/>
        <item x="522"/>
        <item x="595"/>
        <item x="1180"/>
        <item x="82"/>
        <item x="1371"/>
        <item x="1019"/>
        <item x="142"/>
        <item x="1247"/>
        <item x="538"/>
        <item x="1239"/>
        <item x="727"/>
        <item x="443"/>
        <item x="872"/>
        <item x="261"/>
        <item x="89"/>
        <item x="949"/>
        <item x="417"/>
        <item x="1055"/>
        <item x="1303"/>
        <item x="749"/>
        <item x="162"/>
        <item x="695"/>
        <item x="1849"/>
        <item x="984"/>
        <item x="1655"/>
        <item x="293"/>
        <item x="1276"/>
        <item x="618"/>
        <item x="146"/>
        <item x="2"/>
        <item x="453"/>
        <item x="700"/>
        <item x="166"/>
        <item t="default"/>
      </items>
    </pivotField>
    <pivotField showAll="0">
      <items count="3">
        <item x="0"/>
        <item x="1"/>
        <item t="default"/>
      </items>
    </pivotField>
    <pivotField showAll="0"/>
    <pivotField showAll="0"/>
    <pivotField showAll="0"/>
    <pivotField showAll="0">
      <items count="244">
        <item h="1" x="19"/>
        <item h="1" x="109"/>
        <item h="1" x="36"/>
        <item h="1" x="129"/>
        <item h="1" x="38"/>
        <item h="1" x="91"/>
        <item h="1" x="74"/>
        <item h="1" x="226"/>
        <item h="1" x="104"/>
        <item h="1" x="209"/>
        <item h="1" x="89"/>
        <item h="1" x="1"/>
        <item h="1" x="220"/>
        <item h="1" x="224"/>
        <item h="1" x="66"/>
        <item h="1" x="206"/>
        <item h="1" x="85"/>
        <item h="1" x="139"/>
        <item h="1" x="14"/>
        <item h="1" x="72"/>
        <item h="1" x="45"/>
        <item h="1" x="135"/>
        <item h="1" x="5"/>
        <item h="1" x="205"/>
        <item h="1" x="212"/>
        <item h="1" x="170"/>
        <item h="1" x="207"/>
        <item h="1" x="33"/>
        <item h="1" x="39"/>
        <item h="1" x="210"/>
        <item h="1" x="149"/>
        <item h="1" x="100"/>
        <item h="1" x="63"/>
        <item h="1" x="198"/>
        <item h="1" x="81"/>
        <item h="1" x="117"/>
        <item h="1" x="7"/>
        <item h="1" x="11"/>
        <item h="1" x="119"/>
        <item h="1" x="113"/>
        <item h="1" x="60"/>
        <item h="1" x="216"/>
        <item h="1" x="215"/>
        <item h="1" x="167"/>
        <item x="197"/>
        <item h="1" x="115"/>
        <item h="1" x="195"/>
        <item h="1" x="18"/>
        <item h="1" x="194"/>
        <item x="125"/>
        <item h="1" x="177"/>
        <item h="1" x="185"/>
        <item h="1" x="69"/>
        <item h="1" x="182"/>
        <item x="201"/>
        <item h="1" x="155"/>
        <item h="1" x="213"/>
        <item h="1" x="79"/>
        <item h="1" x="84"/>
        <item h="1" x="147"/>
        <item h="1" x="62"/>
        <item h="1" x="159"/>
        <item x="223"/>
        <item h="1" x="51"/>
        <item h="1" x="22"/>
        <item h="1" x="106"/>
        <item h="1" x="157"/>
        <item h="1" x="148"/>
        <item h="1" x="160"/>
        <item h="1" x="67"/>
        <item h="1" x="199"/>
        <item h="1" x="150"/>
        <item h="1" x="232"/>
        <item h="1" x="71"/>
        <item h="1" x="61"/>
        <item h="1" x="90"/>
        <item h="1" x="169"/>
        <item h="1" x="26"/>
        <item h="1" x="187"/>
        <item h="1" x="176"/>
        <item h="1" x="121"/>
        <item h="1" x="64"/>
        <item h="1" x="120"/>
        <item h="1" x="143"/>
        <item h="1" x="134"/>
        <item h="1" x="190"/>
        <item h="1" x="145"/>
        <item h="1" x="180"/>
        <item h="1" x="95"/>
        <item h="1" x="41"/>
        <item h="1" x="53"/>
        <item h="1" x="218"/>
        <item h="1" x="171"/>
        <item h="1" x="242"/>
        <item h="1" x="44"/>
        <item h="1" x="25"/>
        <item h="1" x="105"/>
        <item h="1" x="191"/>
        <item h="1" x="58"/>
        <item h="1" x="29"/>
        <item h="1" x="34"/>
        <item h="1" x="188"/>
        <item h="1" x="231"/>
        <item h="1" x="227"/>
        <item h="1" x="103"/>
        <item h="1" x="59"/>
        <item h="1" x="102"/>
        <item h="1" x="127"/>
        <item h="1" x="30"/>
        <item h="1" x="23"/>
        <item h="1" x="236"/>
        <item h="1" x="239"/>
        <item h="1" x="132"/>
        <item h="1" x="156"/>
        <item h="1" x="24"/>
        <item h="1" x="193"/>
        <item h="1" x="75"/>
        <item h="1" x="217"/>
        <item h="1" x="112"/>
        <item h="1" x="153"/>
        <item h="1" x="35"/>
        <item h="1" x="76"/>
        <item h="1" x="189"/>
        <item h="1" x="179"/>
        <item h="1" x="31"/>
        <item h="1" x="114"/>
        <item h="1" x="2"/>
        <item h="1" x="208"/>
        <item h="1" x="144"/>
        <item h="1" x="186"/>
        <item h="1" x="13"/>
        <item h="1" x="123"/>
        <item h="1" x="124"/>
        <item h="1" x="54"/>
        <item h="1" x="214"/>
        <item h="1" x="233"/>
        <item h="1" x="77"/>
        <item h="1" x="131"/>
        <item h="1" x="165"/>
        <item h="1" x="161"/>
        <item h="1" x="94"/>
        <item h="1" x="80"/>
        <item h="1" x="56"/>
        <item h="1" x="92"/>
        <item h="1" x="142"/>
        <item h="1" x="40"/>
        <item h="1" x="146"/>
        <item h="1" x="43"/>
        <item h="1" x="70"/>
        <item h="1" x="192"/>
        <item h="1" x="235"/>
        <item h="1" x="73"/>
        <item h="1" x="219"/>
        <item h="1" x="175"/>
        <item h="1" x="3"/>
        <item h="1" x="221"/>
        <item h="1" x="52"/>
        <item h="1" x="151"/>
        <item h="1" x="57"/>
        <item h="1" x="152"/>
        <item h="1" x="222"/>
        <item h="1" x="128"/>
        <item h="1" x="20"/>
        <item h="1" x="141"/>
        <item h="1" x="136"/>
        <item h="1" x="181"/>
        <item h="1" x="138"/>
        <item h="1" x="101"/>
        <item h="1" x="17"/>
        <item h="1" x="49"/>
        <item h="1" x="111"/>
        <item h="1" x="12"/>
        <item h="1" x="211"/>
        <item h="1" x="8"/>
        <item h="1" x="166"/>
        <item h="1" x="162"/>
        <item h="1" x="196"/>
        <item h="1" x="65"/>
        <item h="1" x="50"/>
        <item h="1" x="228"/>
        <item h="1" x="0"/>
        <item h="1" x="174"/>
        <item h="1" x="133"/>
        <item h="1" x="137"/>
        <item h="1" x="55"/>
        <item h="1" x="99"/>
        <item h="1" x="183"/>
        <item h="1" x="27"/>
        <item h="1" x="164"/>
        <item h="1" x="238"/>
        <item h="1" x="9"/>
        <item h="1" x="96"/>
        <item h="1" x="241"/>
        <item h="1" x="78"/>
        <item h="1" x="86"/>
        <item h="1" x="4"/>
        <item h="1" x="32"/>
        <item h="1" x="234"/>
        <item h="1" x="163"/>
        <item h="1" x="68"/>
        <item h="1" x="154"/>
        <item h="1" x="87"/>
        <item h="1" x="83"/>
        <item h="1" x="47"/>
        <item h="1" x="21"/>
        <item h="1" x="93"/>
        <item h="1" x="240"/>
        <item h="1" x="126"/>
        <item h="1" x="200"/>
        <item h="1" x="202"/>
        <item h="1" x="118"/>
        <item h="1" x="230"/>
        <item h="1" x="172"/>
        <item h="1" x="178"/>
        <item h="1" x="97"/>
        <item h="1" x="98"/>
        <item h="1" x="28"/>
        <item h="1" x="110"/>
        <item h="1" x="107"/>
        <item h="1" x="108"/>
        <item h="1" x="130"/>
        <item h="1" x="229"/>
        <item h="1" x="116"/>
        <item h="1" x="6"/>
        <item h="1" x="237"/>
        <item h="1" x="42"/>
        <item h="1" x="37"/>
        <item h="1" x="204"/>
        <item h="1" x="46"/>
        <item h="1" x="140"/>
        <item h="1" x="173"/>
        <item h="1" x="184"/>
        <item h="1" x="88"/>
        <item h="1" x="16"/>
        <item h="1" x="225"/>
        <item h="1" x="158"/>
        <item h="1" x="168"/>
        <item h="1" x="203"/>
        <item h="1" x="82"/>
        <item h="1" x="122"/>
        <item h="1" x="48"/>
        <item h="1" x="15"/>
        <item h="1" x="10"/>
        <item t="default"/>
      </items>
    </pivotField>
    <pivotField showAll="0"/>
    <pivotField showAll="0"/>
    <pivotField showAll="0"/>
    <pivotField showAll="0"/>
    <pivotField showAll="0"/>
    <pivotField showAll="0"/>
    <pivotField showAll="0"/>
    <pivotField showAll="0"/>
    <pivotField showAll="0"/>
    <pivotField numFmtId="14" showAll="0">
      <items count="687">
        <item x="83"/>
        <item x="218"/>
        <item x="244"/>
        <item x="557"/>
        <item x="271"/>
        <item x="530"/>
        <item x="265"/>
        <item x="665"/>
        <item x="603"/>
        <item x="5"/>
        <item x="100"/>
        <item x="415"/>
        <item x="326"/>
        <item x="404"/>
        <item x="212"/>
        <item x="234"/>
        <item x="301"/>
        <item x="650"/>
        <item x="193"/>
        <item x="685"/>
        <item x="262"/>
        <item x="122"/>
        <item x="655"/>
        <item x="684"/>
        <item x="168"/>
        <item x="167"/>
        <item x="602"/>
        <item x="477"/>
        <item x="57"/>
        <item x="110"/>
        <item x="604"/>
        <item x="452"/>
        <item x="384"/>
        <item x="308"/>
        <item x="64"/>
        <item x="280"/>
        <item x="150"/>
        <item x="406"/>
        <item x="396"/>
        <item x="152"/>
        <item x="336"/>
        <item x="546"/>
        <item x="267"/>
        <item x="600"/>
        <item x="197"/>
        <item x="397"/>
        <item x="543"/>
        <item x="39"/>
        <item x="332"/>
        <item x="49"/>
        <item x="163"/>
        <item x="50"/>
        <item x="35"/>
        <item x="268"/>
        <item x="160"/>
        <item x="228"/>
        <item x="565"/>
        <item x="399"/>
        <item x="214"/>
        <item x="482"/>
        <item x="580"/>
        <item x="368"/>
        <item x="422"/>
        <item x="204"/>
        <item x="434"/>
        <item x="78"/>
        <item x="512"/>
        <item x="165"/>
        <item x="132"/>
        <item x="682"/>
        <item x="241"/>
        <item x="642"/>
        <item x="31"/>
        <item x="27"/>
        <item x="589"/>
        <item x="427"/>
        <item x="282"/>
        <item x="350"/>
        <item x="264"/>
        <item x="417"/>
        <item x="313"/>
        <item x="219"/>
        <item x="195"/>
        <item x="575"/>
        <item x="680"/>
        <item x="104"/>
        <item x="274"/>
        <item x="616"/>
        <item x="647"/>
        <item x="481"/>
        <item x="569"/>
        <item x="627"/>
        <item x="295"/>
        <item x="639"/>
        <item x="649"/>
        <item x="246"/>
        <item x="637"/>
        <item x="554"/>
        <item x="410"/>
        <item x="123"/>
        <item x="215"/>
        <item x="25"/>
        <item x="492"/>
        <item x="174"/>
        <item x="243"/>
        <item x="114"/>
        <item x="479"/>
        <item x="178"/>
        <item x="259"/>
        <item x="646"/>
        <item x="222"/>
        <item x="563"/>
        <item x="194"/>
        <item x="318"/>
        <item x="253"/>
        <item x="128"/>
        <item x="461"/>
        <item x="413"/>
        <item x="208"/>
        <item x="66"/>
        <item x="143"/>
        <item x="532"/>
        <item x="485"/>
        <item x="239"/>
        <item x="223"/>
        <item x="393"/>
        <item x="366"/>
        <item x="53"/>
        <item x="597"/>
        <item x="496"/>
        <item x="221"/>
        <item x="147"/>
        <item x="394"/>
        <item x="183"/>
        <item x="22"/>
        <item x="292"/>
        <item x="291"/>
        <item x="257"/>
        <item x="651"/>
        <item x="421"/>
        <item x="436"/>
        <item x="15"/>
        <item x="286"/>
        <item x="457"/>
        <item x="312"/>
        <item x="539"/>
        <item x="468"/>
        <item x="573"/>
        <item x="662"/>
        <item x="517"/>
        <item x="89"/>
        <item x="411"/>
        <item x="120"/>
        <item x="568"/>
        <item x="13"/>
        <item x="8"/>
        <item x="99"/>
        <item x="371"/>
        <item x="205"/>
        <item x="599"/>
        <item x="619"/>
        <item x="4"/>
        <item x="6"/>
        <item x="381"/>
        <item x="328"/>
        <item x="250"/>
        <item x="325"/>
        <item x="294"/>
        <item x="459"/>
        <item x="177"/>
        <item x="548"/>
        <item x="676"/>
        <item x="382"/>
        <item x="9"/>
        <item x="364"/>
        <item x="151"/>
        <item x="612"/>
        <item x="523"/>
        <item x="583"/>
        <item x="158"/>
        <item x="95"/>
        <item x="401"/>
        <item x="287"/>
        <item x="379"/>
        <item x="488"/>
        <item x="535"/>
        <item x="516"/>
        <item x="186"/>
        <item x="365"/>
        <item x="198"/>
        <item x="79"/>
        <item x="595"/>
        <item x="345"/>
        <item x="593"/>
        <item x="32"/>
        <item x="656"/>
        <item x="442"/>
        <item x="94"/>
        <item x="141"/>
        <item x="304"/>
        <item x="571"/>
        <item x="419"/>
        <item x="21"/>
        <item x="672"/>
        <item x="87"/>
        <item x="47"/>
        <item x="412"/>
        <item x="153"/>
        <item x="112"/>
        <item x="450"/>
        <item x="559"/>
        <item x="373"/>
        <item x="378"/>
        <item x="454"/>
        <item x="645"/>
        <item x="519"/>
        <item x="623"/>
        <item x="320"/>
        <item x="285"/>
        <item x="211"/>
        <item x="125"/>
        <item x="586"/>
        <item x="358"/>
        <item x="474"/>
        <item x="309"/>
        <item x="171"/>
        <item x="509"/>
        <item x="238"/>
        <item x="494"/>
        <item x="256"/>
        <item x="148"/>
        <item x="462"/>
        <item x="674"/>
        <item x="226"/>
        <item x="352"/>
        <item x="236"/>
        <item x="61"/>
        <item x="585"/>
        <item x="227"/>
        <item x="491"/>
        <item x="156"/>
        <item x="137"/>
        <item x="362"/>
        <item x="669"/>
        <item x="648"/>
        <item x="598"/>
        <item x="281"/>
        <item x="497"/>
        <item x="201"/>
        <item x="341"/>
        <item x="353"/>
        <item x="628"/>
        <item x="663"/>
        <item x="210"/>
        <item x="54"/>
        <item x="426"/>
        <item x="166"/>
        <item x="261"/>
        <item x="601"/>
        <item x="360"/>
        <item x="428"/>
        <item x="678"/>
        <item x="72"/>
        <item x="400"/>
        <item x="37"/>
        <item x="127"/>
        <item x="577"/>
        <item x="508"/>
        <item x="179"/>
        <item x="423"/>
        <item x="671"/>
        <item x="16"/>
        <item x="172"/>
        <item x="644"/>
        <item x="65"/>
        <item x="77"/>
        <item x="247"/>
        <item x="490"/>
        <item x="121"/>
        <item x="216"/>
        <item x="549"/>
        <item x="635"/>
        <item x="624"/>
        <item x="55"/>
        <item x="613"/>
        <item x="339"/>
        <item x="36"/>
        <item x="511"/>
        <item x="441"/>
        <item x="661"/>
        <item x="633"/>
        <item x="463"/>
        <item x="652"/>
        <item x="162"/>
        <item x="469"/>
        <item x="435"/>
        <item x="398"/>
        <item x="361"/>
        <item x="144"/>
        <item x="173"/>
        <item x="306"/>
        <item x="73"/>
        <item x="433"/>
        <item x="363"/>
        <item x="374"/>
        <item x="82"/>
        <item x="3"/>
        <item x="349"/>
        <item x="157"/>
        <item x="108"/>
        <item x="278"/>
        <item x="536"/>
        <item x="634"/>
        <item x="43"/>
        <item x="626"/>
        <item x="86"/>
        <item x="240"/>
        <item x="622"/>
        <item x="618"/>
        <item x="476"/>
        <item x="342"/>
        <item x="581"/>
        <item x="103"/>
        <item x="24"/>
        <item x="664"/>
        <item x="372"/>
        <item x="334"/>
        <item x="333"/>
        <item x="28"/>
        <item x="451"/>
        <item x="248"/>
        <item x="408"/>
        <item x="390"/>
        <item x="567"/>
        <item x="617"/>
        <item x="484"/>
        <item x="544"/>
        <item x="515"/>
        <item x="367"/>
        <item x="631"/>
        <item x="76"/>
        <item x="74"/>
        <item x="611"/>
        <item x="300"/>
        <item x="88"/>
        <item x="33"/>
        <item x="288"/>
        <item x="437"/>
        <item x="1"/>
        <item x="189"/>
        <item x="470"/>
        <item x="499"/>
        <item x="472"/>
        <item x="545"/>
        <item x="188"/>
        <item x="70"/>
        <item x="641"/>
        <item x="566"/>
        <item x="187"/>
        <item x="561"/>
        <item x="432"/>
        <item x="315"/>
        <item x="269"/>
        <item x="130"/>
        <item x="170"/>
        <item x="541"/>
        <item x="667"/>
        <item x="176"/>
        <item x="540"/>
        <item x="578"/>
        <item x="592"/>
        <item x="550"/>
        <item x="584"/>
        <item x="284"/>
        <item x="316"/>
        <item x="322"/>
        <item x="458"/>
        <item x="68"/>
        <item x="625"/>
        <item x="231"/>
        <item x="196"/>
        <item x="181"/>
        <item x="522"/>
        <item x="190"/>
        <item x="518"/>
        <item x="629"/>
        <item x="449"/>
        <item x="632"/>
        <item x="607"/>
        <item x="224"/>
        <item x="159"/>
        <item x="84"/>
        <item x="429"/>
        <item x="453"/>
        <item x="402"/>
        <item x="414"/>
        <item x="111"/>
        <item x="80"/>
        <item x="98"/>
        <item x="135"/>
        <item x="503"/>
        <item x="321"/>
        <item x="242"/>
        <item x="203"/>
        <item x="303"/>
        <item x="29"/>
        <item x="348"/>
        <item x="109"/>
        <item x="254"/>
        <item x="681"/>
        <item x="11"/>
        <item x="101"/>
        <item x="359"/>
        <item x="134"/>
        <item x="75"/>
        <item x="225"/>
        <item x="447"/>
        <item x="391"/>
        <item x="273"/>
        <item x="654"/>
        <item x="131"/>
        <item x="220"/>
        <item x="572"/>
        <item x="213"/>
        <item x="403"/>
        <item x="202"/>
        <item x="542"/>
        <item x="340"/>
        <item x="327"/>
        <item x="138"/>
        <item x="277"/>
        <item x="606"/>
        <item x="44"/>
        <item x="445"/>
        <item x="23"/>
        <item x="140"/>
        <item x="338"/>
        <item x="329"/>
        <item x="298"/>
        <item x="431"/>
        <item x="258"/>
        <item x="608"/>
        <item x="51"/>
        <item x="483"/>
        <item x="252"/>
        <item x="255"/>
        <item x="487"/>
        <item x="145"/>
        <item x="63"/>
        <item x="670"/>
        <item x="443"/>
        <item x="501"/>
        <item x="683"/>
        <item x="115"/>
        <item x="677"/>
        <item x="17"/>
        <item x="289"/>
        <item x="505"/>
        <item x="418"/>
        <item x="58"/>
        <item x="233"/>
        <item x="245"/>
        <item x="529"/>
        <item x="446"/>
        <item x="200"/>
        <item x="10"/>
        <item x="175"/>
        <item x="41"/>
        <item x="420"/>
        <item x="478"/>
        <item x="591"/>
        <item x="275"/>
        <item x="562"/>
        <item x="319"/>
        <item x="206"/>
        <item x="377"/>
        <item x="337"/>
        <item x="513"/>
        <item x="56"/>
        <item x="389"/>
        <item x="552"/>
        <item x="52"/>
        <item x="119"/>
        <item x="324"/>
        <item x="310"/>
        <item x="314"/>
        <item x="621"/>
        <item x="355"/>
        <item x="498"/>
        <item x="370"/>
        <item x="85"/>
        <item x="405"/>
        <item x="526"/>
        <item x="217"/>
        <item x="679"/>
        <item x="455"/>
        <item x="290"/>
        <item x="534"/>
        <item x="169"/>
        <item x="533"/>
        <item x="466"/>
        <item x="293"/>
        <item x="444"/>
        <item x="630"/>
        <item x="343"/>
        <item x="60"/>
        <item x="409"/>
        <item x="42"/>
        <item x="184"/>
        <item x="387"/>
        <item x="486"/>
        <item x="448"/>
        <item x="139"/>
        <item x="587"/>
        <item x="385"/>
        <item x="0"/>
        <item x="386"/>
        <item x="192"/>
        <item x="18"/>
        <item x="105"/>
        <item x="235"/>
        <item x="331"/>
        <item x="521"/>
        <item x="96"/>
        <item x="71"/>
        <item x="407"/>
        <item x="30"/>
        <item x="636"/>
        <item x="547"/>
        <item x="81"/>
        <item x="657"/>
        <item x="344"/>
        <item x="191"/>
        <item x="106"/>
        <item x="510"/>
        <item x="283"/>
        <item x="12"/>
        <item x="610"/>
        <item x="154"/>
        <item x="69"/>
        <item x="653"/>
        <item x="475"/>
        <item x="272"/>
        <item x="182"/>
        <item x="185"/>
        <item x="465"/>
        <item x="579"/>
        <item x="675"/>
        <item x="438"/>
        <item x="45"/>
        <item x="506"/>
        <item x="558"/>
        <item x="527"/>
        <item x="34"/>
        <item x="564"/>
        <item x="574"/>
        <item x="299"/>
        <item x="440"/>
        <item x="7"/>
        <item x="504"/>
        <item x="537"/>
        <item x="609"/>
        <item x="514"/>
        <item x="92"/>
        <item x="473"/>
        <item x="136"/>
        <item x="520"/>
        <item x="673"/>
        <item x="643"/>
        <item x="161"/>
        <item x="666"/>
        <item x="20"/>
        <item x="133"/>
        <item x="489"/>
        <item x="19"/>
        <item x="354"/>
        <item x="38"/>
        <item x="311"/>
        <item x="276"/>
        <item x="116"/>
        <item x="279"/>
        <item x="464"/>
        <item x="149"/>
        <item x="640"/>
        <item x="335"/>
        <item x="129"/>
        <item x="658"/>
        <item x="376"/>
        <item x="229"/>
        <item x="507"/>
        <item x="155"/>
        <item x="107"/>
        <item x="614"/>
        <item x="395"/>
        <item x="467"/>
        <item x="305"/>
        <item x="555"/>
        <item x="556"/>
        <item x="146"/>
        <item x="383"/>
        <item x="230"/>
        <item x="26"/>
        <item x="582"/>
        <item x="296"/>
        <item x="249"/>
        <item x="471"/>
        <item x="430"/>
        <item x="375"/>
        <item x="40"/>
        <item x="531"/>
        <item x="251"/>
        <item x="439"/>
        <item x="307"/>
        <item x="91"/>
        <item x="576"/>
        <item x="142"/>
        <item x="260"/>
        <item x="416"/>
        <item x="180"/>
        <item x="594"/>
        <item x="525"/>
        <item x="659"/>
        <item x="502"/>
        <item x="199"/>
        <item x="357"/>
        <item x="668"/>
        <item x="351"/>
        <item x="560"/>
        <item x="588"/>
        <item x="90"/>
        <item x="369"/>
        <item x="553"/>
        <item x="524"/>
        <item x="456"/>
        <item x="388"/>
        <item x="460"/>
        <item x="392"/>
        <item x="570"/>
        <item x="93"/>
        <item x="323"/>
        <item x="59"/>
        <item x="164"/>
        <item x="117"/>
        <item x="266"/>
        <item x="97"/>
        <item x="263"/>
        <item x="480"/>
        <item x="638"/>
        <item x="124"/>
        <item x="270"/>
        <item x="237"/>
        <item x="2"/>
        <item x="380"/>
        <item x="620"/>
        <item x="102"/>
        <item x="528"/>
        <item x="46"/>
        <item x="500"/>
        <item x="297"/>
        <item x="660"/>
        <item x="48"/>
        <item x="424"/>
        <item x="347"/>
        <item x="596"/>
        <item x="495"/>
        <item x="67"/>
        <item x="615"/>
        <item x="538"/>
        <item x="605"/>
        <item x="551"/>
        <item x="590"/>
        <item x="425"/>
        <item x="113"/>
        <item x="118"/>
        <item x="317"/>
        <item x="356"/>
        <item x="346"/>
        <item x="302"/>
        <item x="207"/>
        <item x="14"/>
        <item x="62"/>
        <item x="330"/>
        <item x="209"/>
        <item x="126"/>
        <item x="232"/>
        <item x="493"/>
        <item t="default"/>
      </items>
    </pivotField>
    <pivotField numFmtId="14" showAll="0">
      <items count="689">
        <item x="134"/>
        <item x="99"/>
        <item x="327"/>
        <item x="154"/>
        <item x="383"/>
        <item x="589"/>
        <item x="564"/>
        <item x="611"/>
        <item x="443"/>
        <item x="679"/>
        <item x="470"/>
        <item x="364"/>
        <item x="496"/>
        <item x="440"/>
        <item x="378"/>
        <item x="72"/>
        <item x="421"/>
        <item x="671"/>
        <item x="101"/>
        <item x="221"/>
        <item x="145"/>
        <item x="578"/>
        <item x="236"/>
        <item x="588"/>
        <item x="71"/>
        <item x="170"/>
        <item x="639"/>
        <item x="540"/>
        <item x="357"/>
        <item x="214"/>
        <item x="503"/>
        <item x="463"/>
        <item x="30"/>
        <item x="434"/>
        <item x="510"/>
        <item x="657"/>
        <item x="418"/>
        <item x="594"/>
        <item x="401"/>
        <item x="571"/>
        <item x="388"/>
        <item x="426"/>
        <item x="439"/>
        <item x="587"/>
        <item x="524"/>
        <item x="133"/>
        <item x="404"/>
        <item x="382"/>
        <item x="468"/>
        <item x="151"/>
        <item x="400"/>
        <item x="248"/>
        <item x="125"/>
        <item x="619"/>
        <item x="191"/>
        <item x="315"/>
        <item x="199"/>
        <item x="184"/>
        <item x="102"/>
        <item x="431"/>
        <item x="654"/>
        <item x="456"/>
        <item x="508"/>
        <item x="554"/>
        <item x="629"/>
        <item x="79"/>
        <item x="148"/>
        <item x="153"/>
        <item x="185"/>
        <item x="179"/>
        <item x="350"/>
        <item x="507"/>
        <item x="66"/>
        <item x="390"/>
        <item x="235"/>
        <item x="569"/>
        <item x="93"/>
        <item x="455"/>
        <item x="182"/>
        <item x="91"/>
        <item x="628"/>
        <item x="677"/>
        <item x="168"/>
        <item x="331"/>
        <item x="3"/>
        <item x="70"/>
        <item x="601"/>
        <item x="106"/>
        <item x="562"/>
        <item x="246"/>
        <item x="391"/>
        <item x="493"/>
        <item x="593"/>
        <item x="573"/>
        <item x="123"/>
        <item x="482"/>
        <item x="387"/>
        <item x="616"/>
        <item x="50"/>
        <item x="342"/>
        <item x="525"/>
        <item x="115"/>
        <item x="398"/>
        <item x="561"/>
        <item x="251"/>
        <item x="380"/>
        <item x="277"/>
        <item x="520"/>
        <item x="41"/>
        <item x="641"/>
        <item x="529"/>
        <item x="346"/>
        <item x="321"/>
        <item x="344"/>
        <item x="358"/>
        <item x="205"/>
        <item x="646"/>
        <item x="264"/>
        <item x="44"/>
        <item x="53"/>
        <item x="282"/>
        <item x="231"/>
        <item x="202"/>
        <item x="516"/>
        <item x="607"/>
        <item x="0"/>
        <item x="127"/>
        <item x="438"/>
        <item x="625"/>
        <item x="336"/>
        <item x="499"/>
        <item x="669"/>
        <item x="615"/>
        <item x="12"/>
        <item x="152"/>
        <item x="5"/>
        <item x="234"/>
        <item x="486"/>
        <item x="165"/>
        <item x="375"/>
        <item x="206"/>
        <item x="300"/>
        <item x="137"/>
        <item x="637"/>
        <item x="209"/>
        <item x="580"/>
        <item x="476"/>
        <item x="528"/>
        <item x="298"/>
        <item x="452"/>
        <item x="514"/>
        <item x="598"/>
        <item x="570"/>
        <item x="271"/>
        <item x="600"/>
        <item x="121"/>
        <item x="256"/>
        <item x="604"/>
        <item x="544"/>
        <item x="621"/>
        <item x="157"/>
        <item x="676"/>
        <item x="181"/>
        <item x="172"/>
        <item x="290"/>
        <item x="547"/>
        <item x="683"/>
        <item x="112"/>
        <item x="189"/>
        <item x="480"/>
        <item x="687"/>
        <item x="233"/>
        <item x="517"/>
        <item x="622"/>
        <item x="48"/>
        <item x="280"/>
        <item x="244"/>
        <item x="620"/>
        <item x="117"/>
        <item x="220"/>
        <item x="653"/>
        <item x="389"/>
        <item x="354"/>
        <item x="494"/>
        <item x="278"/>
        <item x="273"/>
        <item x="370"/>
        <item x="585"/>
        <item x="446"/>
        <item x="348"/>
        <item x="582"/>
        <item x="684"/>
        <item x="627"/>
        <item x="649"/>
        <item x="369"/>
        <item x="597"/>
        <item x="556"/>
        <item x="632"/>
        <item x="386"/>
        <item x="410"/>
        <item x="335"/>
        <item x="667"/>
        <item x="276"/>
        <item x="61"/>
        <item x="51"/>
        <item x="314"/>
        <item x="310"/>
        <item x="560"/>
        <item x="228"/>
        <item x="84"/>
        <item x="462"/>
        <item x="265"/>
        <item x="565"/>
        <item x="131"/>
        <item x="164"/>
        <item x="414"/>
        <item x="146"/>
        <item x="666"/>
        <item x="42"/>
        <item x="324"/>
        <item x="642"/>
        <item x="467"/>
        <item x="504"/>
        <item x="459"/>
        <item x="113"/>
        <item x="495"/>
        <item x="427"/>
        <item x="603"/>
        <item x="429"/>
        <item x="46"/>
        <item x="461"/>
        <item x="647"/>
        <item x="287"/>
        <item x="31"/>
        <item x="175"/>
        <item x="686"/>
        <item x="339"/>
        <item x="355"/>
        <item x="303"/>
        <item x="447"/>
        <item x="122"/>
        <item x="75"/>
        <item x="488"/>
        <item x="448"/>
        <item x="402"/>
        <item x="201"/>
        <item x="372"/>
        <item x="351"/>
        <item x="435"/>
        <item x="87"/>
        <item x="58"/>
        <item x="10"/>
        <item x="242"/>
        <item x="198"/>
        <item x="26"/>
        <item x="73"/>
        <item x="610"/>
        <item x="187"/>
        <item x="243"/>
        <item x="111"/>
        <item x="299"/>
        <item x="167"/>
        <item x="559"/>
        <item x="124"/>
        <item x="212"/>
        <item x="63"/>
        <item x="257"/>
        <item x="210"/>
        <item x="130"/>
        <item x="163"/>
        <item x="173"/>
        <item x="120"/>
        <item x="186"/>
        <item x="144"/>
        <item x="33"/>
        <item x="381"/>
        <item x="416"/>
        <item x="535"/>
        <item x="362"/>
        <item x="441"/>
        <item x="8"/>
        <item x="487"/>
        <item x="250"/>
        <item x="194"/>
        <item x="656"/>
        <item x="541"/>
        <item x="203"/>
        <item x="192"/>
        <item x="566"/>
        <item x="215"/>
        <item x="591"/>
        <item x="636"/>
        <item x="100"/>
        <item x="81"/>
        <item x="349"/>
        <item x="20"/>
        <item x="284"/>
        <item x="365"/>
        <item x="289"/>
        <item x="373"/>
        <item x="651"/>
        <item x="665"/>
        <item x="28"/>
        <item x="249"/>
        <item x="222"/>
        <item x="506"/>
        <item x="458"/>
        <item x="423"/>
        <item x="294"/>
        <item x="149"/>
        <item x="682"/>
        <item x="237"/>
        <item x="174"/>
        <item x="316"/>
        <item x="88"/>
        <item x="602"/>
        <item x="658"/>
        <item x="527"/>
        <item x="239"/>
        <item x="176"/>
        <item x="405"/>
        <item x="306"/>
        <item x="13"/>
        <item x="664"/>
        <item x="52"/>
        <item x="680"/>
        <item x="195"/>
        <item x="104"/>
        <item x="497"/>
        <item x="413"/>
        <item x="417"/>
        <item x="162"/>
        <item x="437"/>
        <item x="454"/>
        <item x="83"/>
        <item x="491"/>
        <item x="109"/>
        <item x="275"/>
        <item x="469"/>
        <item x="150"/>
        <item x="40"/>
        <item x="531"/>
        <item x="648"/>
        <item x="1"/>
        <item x="36"/>
        <item x="85"/>
        <item x="385"/>
        <item x="500"/>
        <item x="419"/>
        <item x="640"/>
        <item x="17"/>
        <item x="34"/>
        <item x="586"/>
        <item x="313"/>
        <item x="442"/>
        <item x="43"/>
        <item x="606"/>
        <item x="512"/>
        <item x="155"/>
        <item x="614"/>
        <item x="68"/>
        <item x="672"/>
        <item x="25"/>
        <item x="377"/>
        <item x="295"/>
        <item x="227"/>
        <item x="347"/>
        <item x="135"/>
        <item x="11"/>
        <item x="143"/>
        <item x="675"/>
        <item x="394"/>
        <item x="359"/>
        <item x="505"/>
        <item x="166"/>
        <item x="576"/>
        <item x="16"/>
        <item x="47"/>
        <item x="471"/>
        <item x="605"/>
        <item x="396"/>
        <item x="160"/>
        <item x="269"/>
        <item x="92"/>
        <item x="141"/>
        <item x="567"/>
        <item x="338"/>
        <item x="9"/>
        <item x="341"/>
        <item x="82"/>
        <item x="466"/>
        <item x="105"/>
        <item x="132"/>
        <item x="108"/>
        <item x="247"/>
        <item x="384"/>
        <item x="526"/>
        <item x="296"/>
        <item x="188"/>
        <item x="509"/>
        <item x="424"/>
        <item x="95"/>
        <item x="574"/>
        <item x="340"/>
        <item x="177"/>
        <item x="374"/>
        <item x="161"/>
        <item x="376"/>
        <item x="353"/>
        <item x="415"/>
        <item x="57"/>
        <item x="45"/>
        <item x="432"/>
        <item x="279"/>
        <item x="453"/>
        <item x="481"/>
        <item x="430"/>
        <item x="180"/>
        <item x="449"/>
        <item x="474"/>
        <item x="39"/>
        <item x="98"/>
        <item x="159"/>
        <item x="94"/>
        <item x="129"/>
        <item x="4"/>
        <item x="660"/>
        <item x="444"/>
        <item x="661"/>
        <item x="537"/>
        <item x="650"/>
        <item x="78"/>
        <item x="323"/>
        <item x="575"/>
        <item x="304"/>
        <item x="307"/>
        <item x="624"/>
        <item x="498"/>
        <item x="23"/>
        <item x="548"/>
        <item x="76"/>
        <item x="631"/>
        <item x="268"/>
        <item x="460"/>
        <item x="363"/>
        <item x="371"/>
        <item x="232"/>
        <item x="219"/>
        <item x="558"/>
        <item x="261"/>
        <item x="213"/>
        <item x="245"/>
        <item x="196"/>
        <item x="317"/>
        <item x="262"/>
        <item x="320"/>
        <item x="136"/>
        <item x="158"/>
        <item x="62"/>
        <item x="425"/>
        <item x="592"/>
        <item x="147"/>
        <item x="655"/>
        <item x="538"/>
        <item x="19"/>
        <item x="326"/>
        <item x="288"/>
        <item x="89"/>
        <item x="545"/>
        <item x="118"/>
        <item x="302"/>
        <item x="612"/>
        <item x="225"/>
        <item x="142"/>
        <item x="483"/>
        <item x="475"/>
        <item x="97"/>
        <item x="254"/>
        <item x="204"/>
        <item x="634"/>
        <item x="38"/>
        <item x="368"/>
        <item x="534"/>
        <item x="411"/>
        <item x="6"/>
        <item x="128"/>
        <item x="539"/>
        <item x="395"/>
        <item x="595"/>
        <item x="511"/>
        <item x="229"/>
        <item x="581"/>
        <item x="433"/>
        <item x="74"/>
        <item x="311"/>
        <item x="577"/>
        <item x="255"/>
        <item x="485"/>
        <item x="183"/>
        <item x="107"/>
        <item x="7"/>
        <item x="110"/>
        <item x="253"/>
        <item x="224"/>
        <item x="238"/>
        <item x="451"/>
        <item x="223"/>
        <item x="445"/>
        <item x="673"/>
        <item x="190"/>
        <item x="635"/>
        <item x="643"/>
        <item x="670"/>
        <item x="171"/>
        <item x="513"/>
        <item x="178"/>
        <item x="56"/>
        <item x="309"/>
        <item x="217"/>
        <item x="392"/>
        <item x="465"/>
        <item x="240"/>
        <item x="409"/>
        <item x="522"/>
        <item x="139"/>
        <item x="330"/>
        <item x="490"/>
        <item x="286"/>
        <item x="301"/>
        <item x="408"/>
        <item x="329"/>
        <item x="14"/>
        <item x="77"/>
        <item x="333"/>
        <item x="630"/>
        <item x="478"/>
        <item x="543"/>
        <item x="54"/>
        <item x="551"/>
        <item x="590"/>
        <item x="645"/>
        <item x="659"/>
        <item x="305"/>
        <item x="403"/>
        <item x="584"/>
        <item x="609"/>
        <item x="412"/>
        <item x="169"/>
        <item x="681"/>
        <item x="407"/>
        <item x="226"/>
        <item x="464"/>
        <item x="274"/>
        <item x="291"/>
        <item x="263"/>
        <item x="472"/>
        <item x="523"/>
        <item x="552"/>
        <item x="119"/>
        <item x="553"/>
        <item x="49"/>
        <item x="65"/>
        <item x="55"/>
        <item x="678"/>
        <item x="241"/>
        <item x="197"/>
        <item x="484"/>
        <item x="623"/>
        <item x="393"/>
        <item x="477"/>
        <item x="502"/>
        <item x="515"/>
        <item x="27"/>
        <item x="208"/>
        <item x="230"/>
        <item x="663"/>
        <item x="501"/>
        <item x="428"/>
        <item x="64"/>
        <item x="2"/>
        <item x="613"/>
        <item x="617"/>
        <item x="436"/>
        <item x="80"/>
        <item x="211"/>
        <item x="521"/>
        <item x="297"/>
        <item x="270"/>
        <item x="114"/>
        <item x="473"/>
        <item x="668"/>
        <item x="406"/>
        <item x="457"/>
        <item x="308"/>
        <item x="252"/>
        <item x="479"/>
        <item x="200"/>
        <item x="15"/>
        <item x="674"/>
        <item x="450"/>
        <item x="366"/>
        <item x="328"/>
        <item x="24"/>
        <item x="292"/>
        <item x="156"/>
        <item x="557"/>
        <item x="259"/>
        <item x="343"/>
        <item x="633"/>
        <item x="518"/>
        <item x="319"/>
        <item x="216"/>
        <item x="356"/>
        <item x="193"/>
        <item x="116"/>
        <item x="21"/>
        <item x="285"/>
        <item x="260"/>
        <item x="22"/>
        <item x="563"/>
        <item x="18"/>
        <item x="599"/>
        <item x="644"/>
        <item x="267"/>
        <item x="685"/>
        <item x="325"/>
        <item x="530"/>
        <item x="293"/>
        <item x="103"/>
        <item x="29"/>
        <item x="35"/>
        <item x="618"/>
        <item x="60"/>
        <item x="96"/>
        <item x="140"/>
        <item x="568"/>
        <item x="90"/>
        <item x="318"/>
        <item x="626"/>
        <item x="579"/>
        <item x="519"/>
        <item x="536"/>
        <item x="549"/>
        <item x="281"/>
        <item x="379"/>
        <item x="69"/>
        <item x="489"/>
        <item x="608"/>
        <item x="126"/>
        <item x="360"/>
        <item x="258"/>
        <item x="32"/>
        <item x="399"/>
        <item x="638"/>
        <item x="67"/>
        <item x="422"/>
        <item x="337"/>
        <item x="492"/>
        <item x="546"/>
        <item x="218"/>
        <item x="533"/>
        <item x="420"/>
        <item x="361"/>
        <item x="345"/>
        <item x="332"/>
        <item x="532"/>
        <item x="397"/>
        <item x="583"/>
        <item x="138"/>
        <item x="207"/>
        <item x="312"/>
        <item x="266"/>
        <item x="652"/>
        <item x="37"/>
        <item x="662"/>
        <item x="367"/>
        <item x="352"/>
        <item x="86"/>
        <item x="550"/>
        <item x="555"/>
        <item x="59"/>
        <item x="572"/>
        <item x="322"/>
        <item x="272"/>
        <item x="334"/>
        <item x="596"/>
        <item x="542"/>
        <item x="283"/>
        <item t="default"/>
      </items>
    </pivotField>
    <pivotField showAll="0"/>
    <pivotField showAll="0"/>
    <pivotField showAll="0"/>
    <pivotField showAll="0"/>
    <pivotField showAll="0"/>
    <pivotField showAll="0">
      <items count="1974">
        <item x="1533"/>
        <item x="1816"/>
        <item x="1503"/>
        <item x="1567"/>
        <item x="490"/>
        <item x="8"/>
        <item x="815"/>
        <item x="29"/>
        <item x="1532"/>
        <item x="1750"/>
        <item x="632"/>
        <item x="1835"/>
        <item x="660"/>
        <item x="1350"/>
        <item x="65"/>
        <item x="1679"/>
        <item x="1301"/>
        <item x="1794"/>
        <item x="1844"/>
        <item x="1076"/>
        <item x="1830"/>
        <item x="1112"/>
        <item x="57"/>
        <item x="990"/>
        <item x="1034"/>
        <item x="301"/>
        <item x="1616"/>
        <item x="222"/>
        <item x="1502"/>
        <item x="585"/>
        <item x="1954"/>
        <item x="981"/>
        <item x="1879"/>
        <item x="1572"/>
        <item x="1904"/>
        <item x="1318"/>
        <item x="836"/>
        <item x="919"/>
        <item x="175"/>
        <item x="1528"/>
        <item x="1466"/>
        <item x="1008"/>
        <item x="1762"/>
        <item x="1877"/>
        <item x="170"/>
        <item x="1746"/>
        <item x="1459"/>
        <item x="1770"/>
        <item x="419"/>
        <item x="1367"/>
        <item x="3"/>
        <item x="648"/>
        <item x="731"/>
        <item x="446"/>
        <item x="1165"/>
        <item x="116"/>
        <item x="1549"/>
        <item x="346"/>
        <item x="1471"/>
        <item x="1758"/>
        <item x="667"/>
        <item x="824"/>
        <item x="174"/>
        <item x="1777"/>
        <item x="1744"/>
        <item x="1476"/>
        <item x="1793"/>
        <item x="1676"/>
        <item x="1231"/>
        <item x="1389"/>
        <item x="1635"/>
        <item x="1925"/>
        <item x="1106"/>
        <item x="960"/>
        <item x="492"/>
        <item x="1303"/>
        <item x="505"/>
        <item x="562"/>
        <item x="971"/>
        <item x="1640"/>
        <item x="1542"/>
        <item x="1244"/>
        <item x="1871"/>
        <item x="397"/>
        <item x="1258"/>
        <item x="266"/>
        <item x="1454"/>
        <item x="79"/>
        <item x="1596"/>
        <item x="1046"/>
        <item x="1125"/>
        <item x="1579"/>
        <item x="1396"/>
        <item x="1266"/>
        <item x="1050"/>
        <item x="691"/>
        <item x="668"/>
        <item x="486"/>
        <item x="1169"/>
        <item x="924"/>
        <item x="6"/>
        <item x="1117"/>
        <item x="1479"/>
        <item x="1317"/>
        <item x="465"/>
        <item x="829"/>
        <item x="1893"/>
        <item x="229"/>
        <item x="1304"/>
        <item x="1701"/>
        <item x="22"/>
        <item x="756"/>
        <item x="352"/>
        <item x="497"/>
        <item x="161"/>
        <item x="87"/>
        <item x="70"/>
        <item x="461"/>
        <item x="1337"/>
        <item x="738"/>
        <item x="1016"/>
        <item x="1601"/>
        <item x="1105"/>
        <item x="51"/>
        <item x="654"/>
        <item x="639"/>
        <item x="1795"/>
        <item x="921"/>
        <item x="1939"/>
        <item x="1150"/>
        <item x="1377"/>
        <item x="889"/>
        <item x="240"/>
        <item x="1271"/>
        <item x="735"/>
        <item x="226"/>
        <item x="1438"/>
        <item x="414"/>
        <item x="946"/>
        <item x="1259"/>
        <item x="1352"/>
        <item x="1867"/>
        <item x="849"/>
        <item x="1015"/>
        <item x="364"/>
        <item x="329"/>
        <item x="657"/>
        <item x="32"/>
        <item x="1437"/>
        <item x="129"/>
        <item x="469"/>
        <item x="114"/>
        <item x="1242"/>
        <item x="1607"/>
        <item x="672"/>
        <item x="1354"/>
        <item x="1856"/>
        <item x="440"/>
        <item x="1851"/>
        <item x="598"/>
        <item x="1583"/>
        <item x="365"/>
        <item x="361"/>
        <item x="23"/>
        <item x="854"/>
        <item x="710"/>
        <item x="272"/>
        <item x="223"/>
        <item x="444"/>
        <item x="531"/>
        <item x="344"/>
        <item x="508"/>
        <item x="1068"/>
        <item x="1323"/>
        <item x="1751"/>
        <item x="1428"/>
        <item x="535"/>
        <item x="256"/>
        <item x="1680"/>
        <item x="155"/>
        <item x="404"/>
        <item x="1731"/>
        <item x="697"/>
        <item x="1246"/>
        <item x="1713"/>
        <item x="1711"/>
        <item x="194"/>
        <item x="1325"/>
        <item x="1005"/>
        <item x="1654"/>
        <item x="1883"/>
        <item x="134"/>
        <item x="424"/>
        <item x="1164"/>
        <item x="934"/>
        <item x="930"/>
        <item x="1688"/>
        <item x="844"/>
        <item x="1143"/>
        <item x="653"/>
        <item x="1956"/>
        <item x="289"/>
        <item x="97"/>
        <item x="1708"/>
        <item x="915"/>
        <item x="286"/>
        <item x="1468"/>
        <item x="196"/>
        <item x="139"/>
        <item x="522"/>
        <item x="1627"/>
        <item x="436"/>
        <item x="808"/>
        <item x="615"/>
        <item x="951"/>
        <item x="972"/>
        <item x="1458"/>
        <item x="1179"/>
        <item x="1728"/>
        <item x="1429"/>
        <item x="905"/>
        <item x="837"/>
        <item x="512"/>
        <item x="158"/>
        <item x="1850"/>
        <item x="460"/>
        <item x="1740"/>
        <item x="1771"/>
        <item x="718"/>
        <item x="482"/>
        <item x="1414"/>
        <item x="1720"/>
        <item x="1279"/>
        <item x="317"/>
        <item x="1300"/>
        <item x="676"/>
        <item x="176"/>
        <item x="1116"/>
        <item x="1526"/>
        <item x="838"/>
        <item x="28"/>
        <item x="293"/>
        <item x="1848"/>
        <item x="1550"/>
        <item x="1971"/>
        <item x="994"/>
        <item x="308"/>
        <item x="1917"/>
        <item x="782"/>
        <item x="1894"/>
        <item x="1492"/>
        <item x="1420"/>
        <item x="354"/>
        <item x="1411"/>
        <item x="742"/>
        <item x="1249"/>
        <item x="1716"/>
        <item x="1888"/>
        <item x="48"/>
        <item x="1183"/>
        <item x="41"/>
        <item x="1642"/>
        <item x="1588"/>
        <item x="507"/>
        <item x="1629"/>
        <item x="367"/>
        <item x="1235"/>
        <item x="1250"/>
        <item x="1330"/>
        <item x="812"/>
        <item x="937"/>
        <item x="1087"/>
        <item x="1672"/>
        <item x="1661"/>
        <item x="1722"/>
        <item x="1206"/>
        <item x="877"/>
        <item x="1541"/>
        <item x="269"/>
        <item x="197"/>
        <item x="894"/>
        <item x="37"/>
        <item x="868"/>
        <item x="1051"/>
        <item x="363"/>
        <item x="759"/>
        <item x="120"/>
        <item x="751"/>
        <item x="1930"/>
        <item x="428"/>
        <item x="671"/>
        <item x="729"/>
        <item x="1969"/>
        <item x="1254"/>
        <item x="1348"/>
        <item x="1038"/>
        <item x="679"/>
        <item x="543"/>
        <item x="546"/>
        <item x="1822"/>
        <item x="1340"/>
        <item x="1037"/>
        <item x="758"/>
        <item x="867"/>
        <item x="996"/>
        <item x="1232"/>
        <item x="370"/>
        <item x="846"/>
        <item x="1432"/>
        <item x="1196"/>
        <item x="491"/>
        <item x="1558"/>
        <item x="1487"/>
        <item x="1188"/>
        <item x="757"/>
        <item x="1265"/>
        <item x="1406"/>
        <item x="1075"/>
        <item x="1255"/>
        <item x="607"/>
        <item x="216"/>
        <item x="1157"/>
        <item x="1465"/>
        <item x="623"/>
        <item x="1612"/>
        <item x="1356"/>
        <item x="34"/>
        <item x="732"/>
        <item x="274"/>
        <item x="1729"/>
        <item x="323"/>
        <item x="961"/>
        <item x="1891"/>
        <item x="173"/>
        <item x="682"/>
        <item x="1031"/>
        <item x="180"/>
        <item x="933"/>
        <item x="700"/>
        <item x="1140"/>
        <item x="1776"/>
        <item x="67"/>
        <item x="1932"/>
        <item x="1745"/>
        <item x="1832"/>
        <item x="970"/>
        <item x="1281"/>
        <item x="534"/>
        <item x="1158"/>
        <item x="292"/>
        <item x="1868"/>
        <item x="1853"/>
        <item x="467"/>
        <item x="1778"/>
        <item x="1090"/>
        <item x="485"/>
        <item x="144"/>
        <item x="1357"/>
        <item x="890"/>
        <item x="314"/>
        <item x="1353"/>
        <item x="1195"/>
        <item x="1390"/>
        <item x="1865"/>
        <item x="448"/>
        <item x="1638"/>
        <item x="1270"/>
        <item x="1078"/>
        <item x="762"/>
        <item x="1152"/>
        <item x="14"/>
        <item x="1491"/>
        <item x="1237"/>
        <item x="1044"/>
        <item x="1577"/>
        <item x="1289"/>
        <item x="1968"/>
        <item x="1149"/>
        <item x="1667"/>
        <item x="1092"/>
        <item x="1345"/>
        <item x="1847"/>
        <item x="46"/>
        <item x="350"/>
        <item x="1846"/>
        <item x="1637"/>
        <item x="228"/>
        <item x="899"/>
        <item x="664"/>
        <item x="781"/>
        <item x="1176"/>
        <item x="338"/>
        <item x="586"/>
        <item x="1181"/>
        <item x="1957"/>
        <item x="1719"/>
        <item x="420"/>
        <item x="1702"/>
        <item x="1191"/>
        <item x="1657"/>
        <item x="517"/>
        <item x="1197"/>
        <item x="66"/>
        <item x="1970"/>
        <item x="432"/>
        <item x="1407"/>
        <item x="1738"/>
        <item x="967"/>
        <item x="1251"/>
        <item x="1565"/>
        <item x="544"/>
        <item x="372"/>
        <item x="1721"/>
        <item x="1204"/>
        <item x="763"/>
        <item x="213"/>
        <item x="943"/>
        <item x="1678"/>
        <item x="1172"/>
        <item x="575"/>
        <item x="429"/>
        <item x="1859"/>
        <item x="145"/>
        <item x="493"/>
        <item x="1398"/>
        <item x="521"/>
        <item x="1338"/>
        <item x="98"/>
        <item x="355"/>
        <item x="92"/>
        <item x="298"/>
        <item x="1056"/>
        <item x="285"/>
        <item x="1747"/>
        <item x="21"/>
        <item x="1391"/>
        <item x="728"/>
        <item x="1593"/>
        <item x="904"/>
        <item x="1436"/>
        <item x="1409"/>
        <item x="166"/>
        <item x="675"/>
        <item x="680"/>
        <item x="159"/>
        <item x="673"/>
        <item x="856"/>
        <item x="1826"/>
        <item x="725"/>
        <item x="295"/>
        <item x="1801"/>
        <item x="608"/>
        <item x="1608"/>
        <item x="954"/>
        <item x="179"/>
        <item x="1523"/>
        <item x="1474"/>
        <item x="1664"/>
        <item x="20"/>
        <item x="1290"/>
        <item x="1952"/>
        <item x="1592"/>
        <item x="1901"/>
        <item x="1364"/>
        <item x="1057"/>
        <item x="1440"/>
        <item x="1156"/>
        <item x="199"/>
        <item x="1535"/>
        <item x="1831"/>
        <item x="198"/>
        <item x="798"/>
        <item x="445"/>
        <item x="590"/>
        <item x="848"/>
        <item x="1434"/>
        <item x="1620"/>
        <item x="224"/>
        <item x="766"/>
        <item x="1048"/>
        <item x="1943"/>
        <item x="1382"/>
        <item x="1614"/>
        <item x="1291"/>
        <item x="1652"/>
        <item x="358"/>
        <item x="1373"/>
        <item x="1687"/>
        <item x="441"/>
        <item x="1478"/>
        <item x="860"/>
        <item x="1643"/>
        <item x="1211"/>
        <item x="1173"/>
        <item x="858"/>
        <item x="645"/>
        <item x="313"/>
        <item x="1115"/>
        <item x="471"/>
        <item x="1001"/>
        <item x="1363"/>
        <item x="1159"/>
        <item x="1286"/>
        <item x="659"/>
        <item x="1787"/>
        <item x="606"/>
        <item x="626"/>
        <item x="704"/>
        <item x="1761"/>
        <item x="1475"/>
        <item x="258"/>
        <item x="705"/>
        <item x="478"/>
        <item x="1171"/>
        <item x="1619"/>
        <item x="1187"/>
        <item x="518"/>
        <item x="235"/>
        <item x="1369"/>
        <item x="500"/>
        <item x="839"/>
        <item x="1462"/>
        <item x="1451"/>
        <item x="1312"/>
        <item x="1205"/>
        <item x="1207"/>
        <item x="1014"/>
        <item x="154"/>
        <item x="477"/>
        <item x="801"/>
        <item x="1028"/>
        <item x="1933"/>
        <item x="270"/>
        <item x="1022"/>
        <item x="977"/>
        <item x="917"/>
        <item x="1609"/>
        <item x="13"/>
        <item x="1072"/>
        <item x="18"/>
        <item x="565"/>
        <item x="406"/>
        <item x="52"/>
        <item x="591"/>
        <item x="275"/>
        <item x="1119"/>
        <item x="744"/>
        <item x="431"/>
        <item x="227"/>
        <item x="1898"/>
        <item x="30"/>
        <item x="1423"/>
        <item x="237"/>
        <item x="773"/>
        <item x="1306"/>
        <item x="93"/>
        <item x="484"/>
        <item x="109"/>
        <item x="1460"/>
        <item x="1529"/>
        <item x="634"/>
        <item x="1401"/>
        <item x="127"/>
        <item x="118"/>
        <item x="761"/>
        <item x="24"/>
        <item x="768"/>
        <item x="861"/>
        <item x="514"/>
        <item x="1779"/>
        <item x="110"/>
        <item x="685"/>
        <item x="698"/>
        <item x="462"/>
        <item x="882"/>
        <item x="1513"/>
        <item x="1563"/>
        <item x="479"/>
        <item x="76"/>
        <item x="1328"/>
        <item x="745"/>
        <item x="215"/>
        <item x="649"/>
        <item x="108"/>
        <item x="1193"/>
        <item x="386"/>
        <item x="302"/>
        <item x="1395"/>
        <item x="707"/>
        <item x="1960"/>
        <item x="16"/>
        <item x="1895"/>
        <item x="1457"/>
        <item x="1096"/>
        <item x="1704"/>
        <item x="152"/>
        <item x="211"/>
        <item x="425"/>
        <item x="1452"/>
        <item x="122"/>
        <item x="1243"/>
        <item x="1814"/>
        <item x="1489"/>
        <item x="1852"/>
        <item x="828"/>
        <item x="45"/>
        <item x="1153"/>
        <item x="123"/>
        <item x="1372"/>
        <item x="1681"/>
        <item x="1736"/>
        <item x="4"/>
        <item x="1088"/>
        <item x="511"/>
        <item x="206"/>
        <item x="1632"/>
        <item x="1562"/>
        <item x="1962"/>
        <item x="202"/>
        <item x="94"/>
        <item x="582"/>
        <item x="947"/>
        <item x="1129"/>
        <item x="1937"/>
        <item x="800"/>
        <item x="746"/>
        <item x="779"/>
        <item x="1639"/>
        <item x="342"/>
        <item x="1753"/>
        <item x="719"/>
        <item x="785"/>
        <item x="401"/>
        <item x="73"/>
        <item x="273"/>
        <item x="516"/>
        <item x="1752"/>
        <item x="1900"/>
        <item x="249"/>
        <item x="439"/>
        <item x="468"/>
        <item x="724"/>
        <item x="656"/>
        <item x="1416"/>
        <item x="1469"/>
        <item x="260"/>
        <item x="569"/>
        <item x="1202"/>
        <item x="1863"/>
        <item x="1808"/>
        <item x="1840"/>
        <item x="1909"/>
        <item x="847"/>
        <item x="1041"/>
        <item x="1485"/>
        <item x="391"/>
        <item x="450"/>
        <item x="1677"/>
        <item x="944"/>
        <item x="1192"/>
        <item x="1815"/>
        <item x="1442"/>
        <item x="1315"/>
        <item x="191"/>
        <item x="1322"/>
        <item x="601"/>
        <item x="430"/>
        <item x="931"/>
        <item x="182"/>
        <item x="1490"/>
        <item x="1226"/>
        <item x="135"/>
        <item x="1658"/>
        <item x="1134"/>
        <item x="1085"/>
        <item x="603"/>
        <item x="1110"/>
        <item x="822"/>
        <item x="949"/>
        <item x="952"/>
        <item x="1922"/>
        <item x="1536"/>
        <item x="1020"/>
        <item x="1945"/>
        <item x="263"/>
        <item x="218"/>
        <item x="741"/>
        <item x="1282"/>
        <item x="1347"/>
        <item x="1710"/>
        <item x="1219"/>
        <item x="613"/>
        <item x="525"/>
        <item x="1494"/>
        <item x="49"/>
        <item x="897"/>
        <item x="1836"/>
        <item x="1080"/>
        <item x="1131"/>
        <item x="871"/>
        <item x="1509"/>
        <item x="795"/>
        <item x="1269"/>
        <item x="1033"/>
        <item x="160"/>
        <item x="1253"/>
        <item x="78"/>
        <item x="149"/>
        <item x="1580"/>
        <item x="1314"/>
        <item x="853"/>
        <item x="1647"/>
        <item x="421"/>
        <item x="356"/>
        <item x="1872"/>
        <item x="443"/>
        <item x="487"/>
        <item x="453"/>
        <item x="219"/>
        <item x="1618"/>
        <item x="510"/>
        <item x="1383"/>
        <item x="1147"/>
        <item x="708"/>
        <item x="111"/>
        <item x="1849"/>
        <item x="1083"/>
        <item x="1570"/>
        <item x="1004"/>
        <item x="730"/>
        <item x="1175"/>
        <item x="1575"/>
        <item x="1138"/>
        <item x="929"/>
        <item x="706"/>
        <item x="1765"/>
        <item x="720"/>
        <item x="911"/>
        <item x="1108"/>
        <item x="1114"/>
        <item x="547"/>
        <item x="721"/>
        <item x="328"/>
        <item x="483"/>
        <item x="464"/>
        <item x="1548"/>
        <item x="786"/>
        <item x="1641"/>
        <item x="993"/>
        <item x="126"/>
        <item x="845"/>
        <item x="862"/>
        <item x="62"/>
        <item x="1472"/>
        <item x="973"/>
        <item x="153"/>
        <item x="1603"/>
        <item x="893"/>
        <item x="137"/>
        <item x="1032"/>
        <item x="322"/>
        <item x="604"/>
        <item x="1633"/>
        <item x="1539"/>
        <item x="650"/>
        <item x="1145"/>
        <item x="588"/>
        <item x="737"/>
        <item x="1514"/>
        <item x="633"/>
        <item x="1084"/>
        <item x="690"/>
        <item x="157"/>
        <item x="519"/>
        <item x="843"/>
        <item x="1921"/>
        <item x="602"/>
        <item x="1967"/>
        <item x="38"/>
        <item x="702"/>
        <item x="1655"/>
        <item x="1086"/>
        <item x="1410"/>
        <item x="456"/>
        <item x="203"/>
        <item x="825"/>
        <item x="475"/>
        <item x="1589"/>
        <item x="238"/>
        <item x="1127"/>
        <item x="312"/>
        <item x="1477"/>
        <item x="1560"/>
        <item x="1694"/>
        <item x="1054"/>
        <item x="595"/>
        <item x="865"/>
        <item x="1505"/>
        <item x="1782"/>
        <item x="0"/>
        <item x="1404"/>
        <item x="1393"/>
        <item x="1346"/>
        <item x="1450"/>
        <item x="1343"/>
        <item x="835"/>
        <item x="958"/>
        <item x="1160"/>
        <item x="1907"/>
        <item x="605"/>
        <item x="992"/>
        <item x="1903"/>
        <item x="261"/>
        <item x="345"/>
        <item x="360"/>
        <item x="1663"/>
        <item x="1662"/>
        <item x="300"/>
        <item x="968"/>
        <item x="422"/>
        <item x="1860"/>
        <item x="1061"/>
        <item x="1599"/>
        <item x="1735"/>
        <item x="842"/>
        <item x="938"/>
        <item x="309"/>
        <item x="1890"/>
        <item x="589"/>
        <item x="709"/>
        <item x="1525"/>
        <item x="407"/>
        <item x="10"/>
        <item x="339"/>
        <item x="1806"/>
        <item x="1496"/>
        <item x="1464"/>
        <item x="1278"/>
        <item x="1734"/>
        <item x="1899"/>
        <item x="442"/>
        <item x="271"/>
        <item x="813"/>
        <item x="457"/>
        <item x="1319"/>
        <item x="1039"/>
        <item x="1800"/>
        <item x="974"/>
        <item x="1239"/>
        <item x="388"/>
        <item x="1650"/>
        <item x="1935"/>
        <item x="1261"/>
        <item x="99"/>
        <item x="811"/>
        <item x="587"/>
        <item x="1074"/>
        <item x="688"/>
        <item x="253"/>
        <item x="900"/>
        <item x="1809"/>
        <item x="1858"/>
        <item x="1961"/>
        <item x="504"/>
        <item x="15"/>
        <item x="1651"/>
        <item x="330"/>
        <item x="770"/>
        <item x="941"/>
        <item x="736"/>
        <item x="1210"/>
        <item x="816"/>
        <item x="523"/>
        <item x="331"/>
        <item x="1914"/>
        <item x="874"/>
        <item x="1136"/>
        <item x="1512"/>
        <item x="1104"/>
        <item x="561"/>
        <item x="611"/>
        <item x="480"/>
        <item x="399"/>
        <item x="1425"/>
        <item x="1400"/>
        <item x="1501"/>
        <item x="1213"/>
        <item x="1332"/>
        <item x="1118"/>
        <item x="190"/>
        <item x="233"/>
        <item x="83"/>
        <item x="1260"/>
        <item x="1449"/>
        <item x="1225"/>
        <item x="593"/>
        <item x="250"/>
        <item x="677"/>
        <item x="1355"/>
        <item x="327"/>
        <item x="637"/>
        <item x="714"/>
        <item x="220"/>
        <item x="651"/>
        <item x="1055"/>
        <item x="1923"/>
        <item x="743"/>
        <item x="1293"/>
        <item x="695"/>
        <item x="1946"/>
        <item x="1100"/>
        <item x="869"/>
        <item x="427"/>
        <item x="576"/>
        <item x="1221"/>
        <item x="945"/>
        <item x="1435"/>
        <item x="1077"/>
        <item x="1524"/>
        <item x="995"/>
        <item x="12"/>
        <item x="513"/>
        <item x="207"/>
        <item x="1011"/>
        <item x="373"/>
        <item x="42"/>
        <item x="887"/>
        <item x="885"/>
        <item x="1021"/>
        <item x="669"/>
        <item x="1590"/>
        <item x="1257"/>
        <item x="536"/>
        <item x="627"/>
        <item x="1812"/>
        <item x="1547"/>
        <item x="796"/>
        <item x="748"/>
        <item x="715"/>
        <item x="1920"/>
        <item x="1376"/>
        <item x="26"/>
        <item x="1649"/>
        <item x="214"/>
        <item x="1386"/>
        <item x="366"/>
        <item x="1559"/>
        <item x="1003"/>
        <item x="221"/>
        <item x="133"/>
        <item x="526"/>
        <item x="642"/>
        <item x="1023"/>
        <item x="473"/>
        <item x="1673"/>
        <item x="101"/>
        <item x="558"/>
        <item x="640"/>
        <item x="1329"/>
        <item x="1374"/>
        <item x="1128"/>
        <item x="1927"/>
        <item x="1277"/>
        <item x="665"/>
        <item x="1886"/>
        <item x="115"/>
        <item x="964"/>
        <item x="142"/>
        <item x="1790"/>
        <item x="489"/>
        <item x="454"/>
        <item x="1936"/>
        <item x="1813"/>
        <item x="320"/>
        <item x="1924"/>
        <item x="336"/>
        <item x="1422"/>
        <item x="82"/>
        <item x="696"/>
        <item x="315"/>
        <item x="1344"/>
        <item x="891"/>
        <item x="733"/>
        <item x="1212"/>
        <item x="1626"/>
        <item x="783"/>
        <item x="984"/>
        <item x="409"/>
        <item x="886"/>
        <item x="241"/>
        <item x="1604"/>
        <item x="239"/>
        <item x="879"/>
        <item x="572"/>
        <item x="1445"/>
        <item x="162"/>
        <item x="1184"/>
        <item x="1686"/>
        <item x="375"/>
        <item x="418"/>
        <item x="1714"/>
        <item x="776"/>
        <item x="870"/>
        <item x="1371"/>
        <item x="1693"/>
        <item x="1606"/>
        <item x="1335"/>
        <item x="701"/>
        <item x="1829"/>
        <item x="1902"/>
        <item x="1247"/>
        <item x="1029"/>
        <item x="1223"/>
        <item x="515"/>
        <item x="827"/>
        <item x="1349"/>
        <item x="1913"/>
        <item x="1272"/>
        <item x="1896"/>
        <item x="1177"/>
        <item x="1756"/>
        <item x="765"/>
        <item x="551"/>
        <item x="1631"/>
        <item x="902"/>
        <item x="1748"/>
        <item x="850"/>
        <item x="898"/>
        <item x="935"/>
        <item x="1186"/>
        <item x="1228"/>
        <item x="1918"/>
        <item x="1786"/>
        <item x="1308"/>
        <item x="703"/>
        <item x="1724"/>
        <item x="1018"/>
        <item x="712"/>
        <item x="1236"/>
        <item x="1446"/>
        <item x="1810"/>
        <item x="1916"/>
        <item x="380"/>
        <item x="1892"/>
        <item x="1622"/>
        <item x="148"/>
        <item x="1586"/>
        <item x="1625"/>
        <item x="290"/>
        <item x="1043"/>
        <item x="1268"/>
        <item x="25"/>
        <item x="1111"/>
        <item x="1497"/>
        <item x="1381"/>
        <item x="1621"/>
        <item x="1683"/>
        <item x="463"/>
        <item x="594"/>
        <item x="1804"/>
        <item x="1926"/>
        <item x="1905"/>
        <item x="411"/>
        <item x="540"/>
        <item x="1000"/>
        <item x="1200"/>
        <item x="383"/>
        <item x="1036"/>
        <item x="1671"/>
        <item x="834"/>
        <item x="1737"/>
        <item x="452"/>
        <item x="247"/>
        <item x="1107"/>
        <item x="1294"/>
        <item x="200"/>
        <item x="1839"/>
        <item x="1963"/>
        <item x="164"/>
        <item x="90"/>
        <item x="209"/>
        <item x="1597"/>
        <item x="1287"/>
        <item x="1706"/>
        <item x="1695"/>
        <item x="1307"/>
        <item x="1229"/>
        <item x="113"/>
        <item x="1274"/>
        <item x="563"/>
        <item x="102"/>
        <item x="857"/>
        <item x="1139"/>
        <item x="243"/>
        <item x="1455"/>
        <item x="393"/>
        <item x="628"/>
        <item x="187"/>
        <item x="1133"/>
        <item x="447"/>
        <item x="1825"/>
        <item x="128"/>
        <item x="11"/>
        <item x="1461"/>
        <item x="77"/>
        <item x="281"/>
        <item x="488"/>
        <item x="855"/>
        <item x="794"/>
        <item x="599"/>
        <item x="1379"/>
        <item x="337"/>
        <item x="1855"/>
        <item x="494"/>
        <item x="1755"/>
        <item x="1248"/>
        <item x="631"/>
        <item x="1749"/>
        <item x="1166"/>
        <item x="1392"/>
        <item x="1027"/>
        <item x="807"/>
        <item x="81"/>
        <item x="552"/>
        <item x="778"/>
        <item x="1320"/>
        <item x="88"/>
        <item x="1170"/>
        <item x="403"/>
        <item x="1185"/>
        <item x="621"/>
        <item x="262"/>
        <item x="1700"/>
        <item x="1769"/>
        <item x="557"/>
        <item x="892"/>
        <item x="1154"/>
        <item x="928"/>
        <item x="1911"/>
        <item x="1"/>
        <item x="33"/>
        <item x="1669"/>
        <item x="1448"/>
        <item x="1443"/>
        <item x="789"/>
        <item x="1582"/>
        <item x="1511"/>
        <item x="1006"/>
        <item x="177"/>
        <item x="1101"/>
        <item x="549"/>
        <item x="1717"/>
        <item x="437"/>
        <item x="1240"/>
        <item x="1238"/>
        <item x="717"/>
        <item x="451"/>
        <item x="291"/>
        <item x="1418"/>
        <item x="923"/>
        <item x="1955"/>
        <item x="1342"/>
        <item x="1959"/>
        <item x="1928"/>
        <item x="693"/>
        <item x="1566"/>
        <item x="1216"/>
        <item x="866"/>
        <item x="1297"/>
        <item x="780"/>
        <item x="1427"/>
        <item x="146"/>
        <item x="1299"/>
        <item x="859"/>
        <item x="2"/>
        <item x="255"/>
        <item x="1934"/>
        <item x="1079"/>
        <item x="1906"/>
        <item x="1359"/>
        <item x="520"/>
        <item x="542"/>
        <item x="1168"/>
        <item x="1784"/>
        <item x="999"/>
        <item x="1123"/>
        <item x="1834"/>
        <item x="1666"/>
        <item x="104"/>
        <item x="1874"/>
        <item x="1504"/>
        <item x="1217"/>
        <item x="1897"/>
        <item x="1431"/>
        <item x="1498"/>
        <item x="988"/>
        <item x="652"/>
        <item x="788"/>
        <item x="1552"/>
        <item x="1412"/>
        <item x="1295"/>
        <item x="1180"/>
        <item x="1227"/>
        <item x="351"/>
        <item x="1163"/>
        <item x="1178"/>
        <item x="895"/>
        <item x="1775"/>
        <item x="912"/>
        <item x="550"/>
        <item x="178"/>
        <item x="614"/>
        <item x="666"/>
        <item x="50"/>
        <item x="910"/>
        <item x="1199"/>
        <item x="880"/>
        <item x="1203"/>
        <item x="976"/>
        <item x="1103"/>
        <item x="1540"/>
        <item x="1366"/>
        <item x="1070"/>
        <item x="1162"/>
        <item x="545"/>
        <item x="169"/>
        <item x="1845"/>
        <item x="609"/>
        <item x="564"/>
        <item x="357"/>
        <item x="726"/>
        <item x="620"/>
        <item x="553"/>
        <item x="1122"/>
        <item x="727"/>
        <item x="124"/>
        <item x="790"/>
        <item x="1764"/>
        <item x="1537"/>
        <item x="1375"/>
        <item x="1413"/>
        <item x="1698"/>
        <item x="1940"/>
        <item x="809"/>
        <item x="802"/>
        <item x="347"/>
        <item x="1949"/>
        <item x="1144"/>
        <item x="1773"/>
        <item x="1030"/>
        <item x="1656"/>
        <item x="1545"/>
        <item x="670"/>
        <item x="1948"/>
        <item x="39"/>
        <item x="324"/>
        <item x="64"/>
        <item x="1399"/>
        <item x="1581"/>
        <item x="817"/>
        <item x="769"/>
        <item x="287"/>
        <item x="1385"/>
        <item x="624"/>
        <item x="686"/>
        <item x="658"/>
        <item x="299"/>
        <item x="1060"/>
        <item x="583"/>
        <item x="1324"/>
        <item x="662"/>
        <item x="643"/>
        <item x="1137"/>
        <item x="1605"/>
        <item x="63"/>
        <item x="554"/>
        <item x="1002"/>
        <item x="1555"/>
        <item x="1456"/>
        <item x="503"/>
        <item x="1578"/>
        <item x="1402"/>
        <item x="581"/>
        <item x="1063"/>
        <item x="84"/>
        <item x="1546"/>
        <item x="167"/>
        <item x="1480"/>
        <item x="1866"/>
        <item x="1218"/>
        <item x="1624"/>
        <item x="578"/>
        <item x="1495"/>
        <item x="1723"/>
        <item x="989"/>
        <item x="156"/>
        <item x="1326"/>
        <item x="325"/>
        <item x="1519"/>
        <item x="1280"/>
        <item x="571"/>
        <item x="283"/>
        <item x="1403"/>
        <item x="472"/>
        <item x="186"/>
        <item x="1665"/>
        <item x="1433"/>
        <item x="297"/>
        <item x="625"/>
        <item x="916"/>
        <item x="950"/>
        <item x="965"/>
        <item x="1881"/>
        <item x="907"/>
        <item x="1630"/>
        <item x="246"/>
        <item x="1568"/>
        <item x="1331"/>
        <item x="106"/>
        <item x="1602"/>
        <item x="528"/>
        <item x="1025"/>
        <item x="567"/>
        <item x="1617"/>
        <item x="394"/>
        <item x="1132"/>
        <item x="321"/>
        <item x="245"/>
        <item x="1040"/>
        <item x="1053"/>
        <item x="716"/>
        <item x="1135"/>
        <item x="955"/>
        <item x="818"/>
        <item x="172"/>
        <item x="852"/>
        <item x="1499"/>
        <item x="377"/>
        <item x="163"/>
        <item x="1182"/>
        <item x="635"/>
        <item x="304"/>
        <item x="72"/>
        <item x="1972"/>
        <item x="1766"/>
        <item x="1273"/>
        <item x="103"/>
        <item x="1739"/>
        <item x="254"/>
        <item x="920"/>
        <item x="1093"/>
        <item x="1493"/>
        <item x="502"/>
        <item x="678"/>
        <item x="1378"/>
        <item x="1942"/>
        <item x="1534"/>
        <item x="1047"/>
        <item x="1052"/>
        <item x="1059"/>
        <item x="1421"/>
        <item x="112"/>
        <item x="61"/>
        <item x="47"/>
        <item x="1009"/>
        <item x="31"/>
        <item x="138"/>
        <item x="333"/>
        <item x="54"/>
        <item x="983"/>
        <item x="1870"/>
        <item x="147"/>
        <item x="573"/>
        <item x="804"/>
        <item x="242"/>
        <item x="1488"/>
        <item x="913"/>
        <item x="873"/>
        <item x="629"/>
        <item x="618"/>
        <item x="948"/>
        <item x="294"/>
        <item x="1600"/>
        <item x="1098"/>
        <item x="1263"/>
        <item x="1824"/>
        <item x="527"/>
        <item x="1876"/>
        <item x="389"/>
        <item x="1843"/>
        <item x="193"/>
        <item x="775"/>
        <item x="1515"/>
        <item x="821"/>
        <item x="884"/>
        <item x="1889"/>
        <item x="1415"/>
        <item x="231"/>
        <item x="752"/>
        <item x="1841"/>
        <item x="185"/>
        <item x="1950"/>
        <item x="579"/>
        <item x="1463"/>
        <item x="986"/>
        <item x="410"/>
        <item x="864"/>
        <item x="1313"/>
        <item x="1209"/>
        <item x="1288"/>
        <item x="570"/>
        <item x="1591"/>
        <item x="1796"/>
        <item x="1484"/>
        <item x="1102"/>
        <item x="466"/>
        <item x="1109"/>
        <item x="86"/>
        <item x="1878"/>
        <item x="568"/>
        <item x="1453"/>
        <item x="91"/>
        <item x="1675"/>
        <item x="117"/>
        <item x="225"/>
        <item x="810"/>
        <item x="1864"/>
        <item x="423"/>
        <item x="529"/>
        <item x="1441"/>
        <item x="1510"/>
        <item x="1130"/>
        <item x="1256"/>
        <item x="278"/>
        <item x="1141"/>
        <item x="1869"/>
        <item x="311"/>
        <item x="687"/>
        <item x="1327"/>
        <item x="1696"/>
        <item x="499"/>
        <item x="832"/>
        <item x="646"/>
        <item x="1208"/>
        <item x="1161"/>
        <item x="1233"/>
        <item x="279"/>
        <item x="1576"/>
        <item x="1517"/>
        <item x="282"/>
        <item x="1049"/>
        <item x="130"/>
        <item x="181"/>
        <item x="55"/>
        <item x="449"/>
        <item x="268"/>
        <item x="1017"/>
        <item x="1732"/>
        <item x="1887"/>
        <item x="820"/>
        <item x="1573"/>
        <item x="1880"/>
        <item x="387"/>
        <item x="1198"/>
        <item x="1598"/>
        <item x="1311"/>
        <item x="959"/>
        <item x="823"/>
        <item x="1214"/>
        <item x="1947"/>
        <item x="764"/>
        <item x="1551"/>
        <item x="1823"/>
        <item x="296"/>
        <item x="1120"/>
        <item x="1405"/>
        <item x="195"/>
        <item x="1862"/>
        <item x="663"/>
        <item x="236"/>
        <item x="340"/>
        <item x="319"/>
        <item x="230"/>
        <item x="1645"/>
        <item x="638"/>
        <item x="1368"/>
        <item x="1424"/>
        <item x="35"/>
        <item x="1042"/>
        <item x="1252"/>
        <item x="121"/>
        <item x="1792"/>
        <item x="1439"/>
        <item x="1690"/>
        <item x="932"/>
        <item x="1837"/>
        <item x="136"/>
        <item x="105"/>
        <item x="1334"/>
        <item x="125"/>
        <item x="966"/>
        <item x="1791"/>
        <item x="1013"/>
        <item x="580"/>
        <item x="334"/>
        <item x="1113"/>
        <item x="655"/>
        <item x="918"/>
        <item x="1283"/>
        <item x="1725"/>
        <item x="684"/>
        <item x="767"/>
        <item x="739"/>
        <item x="1296"/>
        <item x="1544"/>
        <item x="963"/>
        <item x="1370"/>
        <item x="1628"/>
        <item x="259"/>
        <item x="1530"/>
        <item x="204"/>
        <item x="1931"/>
        <item x="470"/>
        <item x="1553"/>
        <item x="1733"/>
        <item x="435"/>
        <item x="9"/>
        <item x="1142"/>
        <item x="140"/>
        <item x="617"/>
        <item x="416"/>
        <item x="641"/>
        <item x="1069"/>
        <item x="141"/>
        <item x="1842"/>
        <item x="792"/>
        <item x="1267"/>
        <item x="1019"/>
        <item x="793"/>
        <item x="537"/>
        <item x="509"/>
        <item x="1817"/>
        <item x="1692"/>
        <item x="1417"/>
        <item x="1538"/>
        <item x="942"/>
        <item x="1594"/>
        <item x="1912"/>
        <item x="978"/>
        <item x="644"/>
        <item x="1820"/>
        <item x="43"/>
        <item x="1302"/>
        <item x="1571"/>
        <item x="799"/>
        <item x="433"/>
        <item x="1873"/>
        <item x="1783"/>
        <item x="619"/>
        <item x="1010"/>
        <item x="1644"/>
        <item x="841"/>
        <item x="1554"/>
        <item x="392"/>
        <item x="381"/>
        <item x="1610"/>
        <item x="1742"/>
        <item x="791"/>
        <item x="506"/>
        <item x="458"/>
        <item x="1730"/>
        <item x="307"/>
        <item x="1321"/>
        <item x="359"/>
        <item x="1024"/>
        <item x="1447"/>
        <item x="398"/>
        <item x="1222"/>
        <item x="533"/>
        <item x="1611"/>
        <item x="840"/>
        <item x="1089"/>
        <item x="997"/>
        <item x="165"/>
        <item x="1234"/>
        <item x="303"/>
        <item x="1285"/>
        <item x="1419"/>
        <item x="1760"/>
        <item x="1522"/>
        <item x="1190"/>
        <item x="408"/>
        <item x="1430"/>
        <item x="1691"/>
        <item x="1309"/>
        <item x="100"/>
        <item x="27"/>
        <item x="903"/>
        <item x="1508"/>
        <item x="592"/>
        <item x="184"/>
        <item x="1215"/>
        <item x="265"/>
        <item x="560"/>
        <item x="1668"/>
        <item x="1741"/>
        <item x="772"/>
        <item x="694"/>
        <item x="1336"/>
        <item x="85"/>
        <item x="1615"/>
        <item x="1827"/>
        <item x="863"/>
        <item x="574"/>
        <item x="417"/>
        <item x="1275"/>
        <item x="1767"/>
        <item x="1394"/>
        <item x="232"/>
        <item x="1821"/>
        <item x="753"/>
        <item x="395"/>
        <item x="252"/>
        <item x="1316"/>
        <item x="19"/>
        <item x="107"/>
        <item x="192"/>
        <item x="630"/>
        <item x="1684"/>
        <item x="434"/>
        <item x="1929"/>
        <item x="1818"/>
        <item x="1636"/>
        <item x="760"/>
        <item x="1699"/>
        <item x="1339"/>
        <item x="872"/>
        <item x="584"/>
        <item x="636"/>
        <item x="1763"/>
        <item x="1757"/>
        <item x="1712"/>
        <item x="875"/>
        <item x="1062"/>
        <item x="681"/>
        <item x="597"/>
        <item x="244"/>
        <item x="1811"/>
        <item x="734"/>
        <item x="612"/>
        <item x="36"/>
        <item x="251"/>
        <item x="385"/>
        <item x="1941"/>
        <item x="1520"/>
        <item x="1682"/>
        <item x="1584"/>
        <item x="1531"/>
        <item x="750"/>
        <item x="1759"/>
        <item x="495"/>
        <item x="980"/>
        <item x="58"/>
        <item x="883"/>
        <item x="1045"/>
        <item x="1095"/>
        <item x="1715"/>
        <item x="1951"/>
        <item x="979"/>
        <item x="248"/>
        <item x="1953"/>
        <item x="335"/>
        <item x="1774"/>
        <item x="1875"/>
        <item x="1910"/>
        <item x="234"/>
        <item x="774"/>
        <item x="53"/>
        <item x="80"/>
        <item x="438"/>
        <item x="1964"/>
        <item x="280"/>
        <item x="1634"/>
        <item x="316"/>
        <item x="909"/>
        <item x="1091"/>
        <item x="548"/>
        <item x="806"/>
        <item x="376"/>
        <item x="1333"/>
        <item x="264"/>
        <item x="277"/>
        <item x="1220"/>
        <item x="1473"/>
        <item x="1521"/>
        <item x="1099"/>
        <item x="1828"/>
        <item x="851"/>
        <item x="343"/>
        <item x="722"/>
        <item x="501"/>
        <item x="747"/>
        <item x="956"/>
        <item x="908"/>
        <item x="1444"/>
        <item x="1067"/>
        <item x="426"/>
        <item x="384"/>
        <item x="1362"/>
        <item x="1360"/>
        <item x="969"/>
        <item x="927"/>
        <item x="382"/>
        <item x="481"/>
        <item x="288"/>
        <item x="69"/>
        <item x="7"/>
        <item x="1646"/>
        <item x="1707"/>
        <item x="577"/>
        <item x="1709"/>
        <item x="1065"/>
        <item x="369"/>
        <item x="1958"/>
        <item x="616"/>
        <item x="353"/>
        <item x="1194"/>
        <item x="1121"/>
        <item x="957"/>
        <item x="374"/>
        <item x="150"/>
        <item x="1384"/>
        <item x="474"/>
        <item x="787"/>
        <item x="1803"/>
        <item x="1298"/>
        <item x="539"/>
        <item x="59"/>
        <item x="212"/>
        <item x="71"/>
        <item x="1066"/>
        <item x="1966"/>
        <item x="205"/>
        <item x="326"/>
        <item x="1470"/>
        <item x="1788"/>
        <item x="699"/>
        <item x="188"/>
        <item x="1081"/>
        <item x="143"/>
        <item x="749"/>
        <item x="1500"/>
        <item x="1241"/>
        <item x="740"/>
        <item x="1148"/>
        <item x="1861"/>
        <item x="1174"/>
        <item x="95"/>
        <item x="378"/>
        <item x="1189"/>
        <item x="96"/>
        <item x="1768"/>
        <item x="413"/>
        <item x="1587"/>
        <item x="1613"/>
        <item x="402"/>
        <item x="210"/>
        <item x="257"/>
        <item x="982"/>
        <item x="168"/>
        <item x="201"/>
        <item x="1035"/>
        <item x="1781"/>
        <item x="939"/>
        <item x="131"/>
        <item x="1785"/>
        <item x="459"/>
        <item x="1167"/>
        <item x="306"/>
        <item x="1058"/>
        <item x="341"/>
        <item x="1727"/>
        <item x="1245"/>
        <item x="797"/>
        <item x="1151"/>
        <item x="189"/>
        <item x="1802"/>
        <item x="1264"/>
        <item x="1126"/>
        <item x="348"/>
        <item x="1718"/>
        <item x="1506"/>
        <item x="1230"/>
        <item x="777"/>
        <item x="1726"/>
        <item x="1799"/>
        <item x="559"/>
        <item x="1819"/>
        <item x="538"/>
        <item x="1689"/>
        <item x="1082"/>
        <item x="217"/>
        <item x="17"/>
        <item x="1305"/>
        <item x="1648"/>
        <item x="936"/>
        <item x="119"/>
        <item x="1780"/>
        <item x="1482"/>
        <item x="1064"/>
        <item x="784"/>
        <item x="692"/>
        <item x="1146"/>
        <item x="1789"/>
        <item x="1919"/>
        <item x="532"/>
        <item x="833"/>
        <item x="1284"/>
        <item x="455"/>
        <item x="1481"/>
        <item x="896"/>
        <item x="1201"/>
        <item x="1483"/>
        <item x="1805"/>
        <item x="755"/>
        <item x="1944"/>
        <item x="830"/>
        <item x="1772"/>
        <item x="674"/>
        <item x="1838"/>
        <item x="208"/>
        <item x="390"/>
        <item x="1705"/>
        <item x="925"/>
        <item x="1743"/>
        <item x="647"/>
        <item x="498"/>
        <item x="622"/>
        <item x="819"/>
        <item x="1938"/>
        <item x="1426"/>
        <item x="1518"/>
        <item x="183"/>
        <item x="985"/>
        <item x="362"/>
        <item x="1915"/>
        <item x="1653"/>
        <item x="1857"/>
        <item x="683"/>
        <item x="310"/>
        <item x="713"/>
        <item x="876"/>
        <item x="1467"/>
        <item x="803"/>
        <item x="1276"/>
        <item x="1670"/>
        <item x="1543"/>
        <item x="1124"/>
        <item x="1486"/>
        <item x="814"/>
        <item x="1012"/>
        <item x="987"/>
        <item x="412"/>
        <item x="524"/>
        <item x="530"/>
        <item x="754"/>
        <item x="1224"/>
        <item x="371"/>
        <item x="60"/>
        <item x="1397"/>
        <item x="405"/>
        <item x="89"/>
        <item x="5"/>
        <item x="805"/>
        <item x="1882"/>
        <item x="1807"/>
        <item x="1358"/>
        <item x="953"/>
        <item x="1703"/>
        <item x="151"/>
        <item x="878"/>
        <item x="1310"/>
        <item x="1833"/>
        <item x="68"/>
        <item x="1754"/>
        <item x="689"/>
        <item x="541"/>
        <item x="1097"/>
        <item x="1557"/>
        <item x="556"/>
        <item x="771"/>
        <item x="1965"/>
        <item x="1674"/>
        <item x="1685"/>
        <item x="415"/>
        <item x="1262"/>
        <item x="1094"/>
        <item x="400"/>
        <item x="1585"/>
        <item x="318"/>
        <item x="1885"/>
        <item x="566"/>
        <item x="44"/>
        <item x="1798"/>
        <item x="284"/>
        <item x="922"/>
        <item x="1854"/>
        <item x="1527"/>
        <item x="914"/>
        <item x="1380"/>
        <item x="881"/>
        <item x="171"/>
        <item x="396"/>
        <item x="831"/>
        <item x="991"/>
        <item x="1660"/>
        <item x="132"/>
        <item x="368"/>
        <item x="962"/>
        <item x="1007"/>
        <item x="1908"/>
        <item x="1574"/>
        <item x="1408"/>
        <item x="1387"/>
        <item x="596"/>
        <item x="75"/>
        <item x="40"/>
        <item x="600"/>
        <item x="1071"/>
        <item x="1516"/>
        <item x="1595"/>
        <item x="1341"/>
        <item x="1697"/>
        <item x="1561"/>
        <item x="1292"/>
        <item x="1659"/>
        <item x="1564"/>
        <item x="1155"/>
        <item x="555"/>
        <item x="661"/>
        <item x="496"/>
        <item x="975"/>
        <item x="1351"/>
        <item x="1569"/>
        <item x="901"/>
        <item x="1365"/>
        <item x="74"/>
        <item x="379"/>
        <item x="888"/>
        <item x="1884"/>
        <item x="1797"/>
        <item x="1556"/>
        <item x="476"/>
        <item x="267"/>
        <item x="332"/>
        <item x="1388"/>
        <item x="276"/>
        <item x="1073"/>
        <item x="305"/>
        <item x="610"/>
        <item x="1361"/>
        <item x="1026"/>
        <item x="906"/>
        <item x="723"/>
        <item x="998"/>
        <item x="1507"/>
        <item x="940"/>
        <item x="926"/>
        <item x="711"/>
        <item x="826"/>
        <item x="1623"/>
        <item x="349"/>
        <item x="56"/>
        <item t="default"/>
      </items>
    </pivotField>
    <pivotField dataField="1"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11">
    <i>
      <x v="8"/>
    </i>
    <i>
      <x v="372"/>
    </i>
    <i>
      <x v="397"/>
    </i>
    <i>
      <x v="731"/>
    </i>
    <i>
      <x v="785"/>
    </i>
    <i>
      <x v="1046"/>
    </i>
    <i>
      <x v="1324"/>
    </i>
    <i>
      <x v="1388"/>
    </i>
    <i>
      <x v="1405"/>
    </i>
    <i>
      <x v="1723"/>
    </i>
    <i t="grand">
      <x/>
    </i>
  </rowItems>
  <colItems count="1">
    <i/>
  </colItems>
  <dataFields count="1">
    <dataField name="Sum of Total Sales" fld="25" baseField="0" baseItem="0" numFmtId="164"/>
  </dataFields>
  <formats count="1">
    <format dxfId="172">
      <pivotArea outline="0" collapsedLevelsAreSubtotals="1" fieldPosition="0"/>
    </format>
  </formats>
  <pivotTableStyleInfo name="PivotStyleLight16" showRowHeaders="1" showColHeaders="1" showRowStripes="0" showColStripes="0" showLastColumn="1"/>
  <filters count="1">
    <filter fld="2"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263BFDF-7E4F-490A-A22A-E8785BE01656}"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71:I78" firstHeaderRow="1" firstDataRow="1" firstDataCol="1"/>
  <pivotFields count="33">
    <pivotField dataField="1" showAll="0"/>
    <pivotField showAll="0"/>
    <pivotField showAll="0"/>
    <pivotField showAll="0">
      <items count="3">
        <item x="0"/>
        <item x="1"/>
        <item t="default"/>
      </items>
    </pivotField>
    <pivotField showAll="0"/>
    <pivotField showAll="0"/>
    <pivotField showAll="0"/>
    <pivotField showAll="0">
      <items count="244">
        <item h="1" x="19"/>
        <item h="1" x="109"/>
        <item h="1" x="36"/>
        <item h="1" x="129"/>
        <item h="1" x="38"/>
        <item h="1" x="91"/>
        <item h="1" x="74"/>
        <item h="1" x="226"/>
        <item h="1" x="104"/>
        <item h="1" x="209"/>
        <item h="1" x="89"/>
        <item h="1" x="1"/>
        <item h="1" x="220"/>
        <item h="1" x="224"/>
        <item h="1" x="66"/>
        <item h="1" x="206"/>
        <item h="1" x="85"/>
        <item h="1" x="139"/>
        <item h="1" x="14"/>
        <item h="1" x="72"/>
        <item h="1" x="45"/>
        <item h="1" x="135"/>
        <item h="1" x="5"/>
        <item h="1" x="205"/>
        <item h="1" x="212"/>
        <item h="1" x="170"/>
        <item h="1" x="207"/>
        <item h="1" x="33"/>
        <item h="1" x="39"/>
        <item h="1" x="210"/>
        <item h="1" x="149"/>
        <item h="1" x="100"/>
        <item h="1" x="63"/>
        <item h="1" x="198"/>
        <item h="1" x="81"/>
        <item h="1" x="117"/>
        <item h="1" x="7"/>
        <item h="1" x="11"/>
        <item h="1" x="119"/>
        <item h="1" x="113"/>
        <item h="1" x="60"/>
        <item h="1" x="216"/>
        <item h="1" x="215"/>
        <item h="1" x="167"/>
        <item x="197"/>
        <item h="1" x="115"/>
        <item h="1" x="195"/>
        <item h="1" x="18"/>
        <item h="1" x="194"/>
        <item x="125"/>
        <item h="1" x="177"/>
        <item h="1" x="185"/>
        <item h="1" x="69"/>
        <item h="1" x="182"/>
        <item x="201"/>
        <item h="1" x="155"/>
        <item h="1" x="213"/>
        <item h="1" x="79"/>
        <item h="1" x="84"/>
        <item h="1" x="147"/>
        <item h="1" x="62"/>
        <item h="1" x="159"/>
        <item x="223"/>
        <item h="1" x="51"/>
        <item h="1" x="22"/>
        <item h="1" x="106"/>
        <item h="1" x="157"/>
        <item h="1" x="148"/>
        <item h="1" x="160"/>
        <item h="1" x="67"/>
        <item h="1" x="199"/>
        <item h="1" x="150"/>
        <item h="1" x="232"/>
        <item h="1" x="71"/>
        <item h="1" x="61"/>
        <item h="1" x="90"/>
        <item h="1" x="169"/>
        <item h="1" x="26"/>
        <item h="1" x="187"/>
        <item h="1" x="176"/>
        <item h="1" x="121"/>
        <item h="1" x="64"/>
        <item h="1" x="120"/>
        <item h="1" x="143"/>
        <item h="1" x="134"/>
        <item h="1" x="190"/>
        <item h="1" x="145"/>
        <item h="1" x="180"/>
        <item h="1" x="95"/>
        <item h="1" x="41"/>
        <item h="1" x="53"/>
        <item h="1" x="218"/>
        <item h="1" x="171"/>
        <item h="1" x="242"/>
        <item h="1" x="44"/>
        <item h="1" x="25"/>
        <item h="1" x="105"/>
        <item h="1" x="191"/>
        <item h="1" x="58"/>
        <item h="1" x="29"/>
        <item h="1" x="34"/>
        <item h="1" x="188"/>
        <item h="1" x="231"/>
        <item h="1" x="227"/>
        <item h="1" x="103"/>
        <item h="1" x="59"/>
        <item h="1" x="102"/>
        <item h="1" x="127"/>
        <item h="1" x="30"/>
        <item h="1" x="23"/>
        <item h="1" x="236"/>
        <item h="1" x="239"/>
        <item h="1" x="132"/>
        <item h="1" x="156"/>
        <item h="1" x="24"/>
        <item h="1" x="193"/>
        <item h="1" x="75"/>
        <item h="1" x="217"/>
        <item h="1" x="112"/>
        <item h="1" x="153"/>
        <item h="1" x="35"/>
        <item h="1" x="76"/>
        <item h="1" x="189"/>
        <item h="1" x="179"/>
        <item h="1" x="31"/>
        <item h="1" x="114"/>
        <item h="1" x="2"/>
        <item h="1" x="208"/>
        <item h="1" x="144"/>
        <item h="1" x="186"/>
        <item h="1" x="13"/>
        <item h="1" x="123"/>
        <item h="1" x="124"/>
        <item h="1" x="54"/>
        <item h="1" x="214"/>
        <item h="1" x="233"/>
        <item h="1" x="77"/>
        <item h="1" x="131"/>
        <item h="1" x="165"/>
        <item h="1" x="161"/>
        <item h="1" x="94"/>
        <item h="1" x="80"/>
        <item h="1" x="56"/>
        <item h="1" x="92"/>
        <item h="1" x="142"/>
        <item h="1" x="40"/>
        <item h="1" x="146"/>
        <item h="1" x="43"/>
        <item h="1" x="70"/>
        <item h="1" x="192"/>
        <item h="1" x="235"/>
        <item h="1" x="73"/>
        <item h="1" x="219"/>
        <item h="1" x="175"/>
        <item h="1" x="3"/>
        <item h="1" x="221"/>
        <item h="1" x="52"/>
        <item h="1" x="151"/>
        <item h="1" x="57"/>
        <item h="1" x="152"/>
        <item h="1" x="222"/>
        <item h="1" x="128"/>
        <item h="1" x="20"/>
        <item h="1" x="141"/>
        <item h="1" x="136"/>
        <item h="1" x="181"/>
        <item h="1" x="138"/>
        <item h="1" x="101"/>
        <item h="1" x="17"/>
        <item h="1" x="49"/>
        <item h="1" x="111"/>
        <item h="1" x="12"/>
        <item h="1" x="211"/>
        <item h="1" x="8"/>
        <item h="1" x="166"/>
        <item h="1" x="162"/>
        <item h="1" x="196"/>
        <item h="1" x="65"/>
        <item h="1" x="50"/>
        <item h="1" x="228"/>
        <item h="1" x="0"/>
        <item h="1" x="174"/>
        <item h="1" x="133"/>
        <item h="1" x="137"/>
        <item h="1" x="55"/>
        <item h="1" x="99"/>
        <item h="1" x="183"/>
        <item h="1" x="27"/>
        <item h="1" x="164"/>
        <item h="1" x="238"/>
        <item h="1" x="9"/>
        <item h="1" x="96"/>
        <item h="1" x="241"/>
        <item h="1" x="78"/>
        <item h="1" x="86"/>
        <item h="1" x="4"/>
        <item h="1" x="32"/>
        <item h="1" x="234"/>
        <item h="1" x="163"/>
        <item h="1" x="68"/>
        <item h="1" x="154"/>
        <item h="1" x="87"/>
        <item h="1" x="83"/>
        <item h="1" x="47"/>
        <item h="1" x="21"/>
        <item h="1" x="93"/>
        <item h="1" x="240"/>
        <item h="1" x="126"/>
        <item h="1" x="200"/>
        <item h="1" x="202"/>
        <item h="1" x="118"/>
        <item h="1" x="230"/>
        <item h="1" x="172"/>
        <item h="1" x="178"/>
        <item h="1" x="97"/>
        <item h="1" x="98"/>
        <item h="1" x="28"/>
        <item h="1" x="110"/>
        <item h="1" x="107"/>
        <item h="1" x="108"/>
        <item h="1" x="130"/>
        <item h="1" x="229"/>
        <item h="1" x="116"/>
        <item h="1" x="6"/>
        <item h="1" x="237"/>
        <item h="1" x="42"/>
        <item h="1" x="37"/>
        <item h="1" x="204"/>
        <item h="1" x="46"/>
        <item h="1" x="140"/>
        <item h="1" x="173"/>
        <item h="1" x="184"/>
        <item h="1" x="88"/>
        <item h="1" x="16"/>
        <item h="1" x="225"/>
        <item h="1" x="158"/>
        <item h="1" x="168"/>
        <item h="1" x="203"/>
        <item h="1" x="82"/>
        <item h="1" x="122"/>
        <item h="1" x="48"/>
        <item h="1" x="15"/>
        <item h="1" x="10"/>
        <item t="default"/>
      </items>
    </pivotField>
    <pivotField showAll="0"/>
    <pivotField showAll="0"/>
    <pivotField showAll="0"/>
    <pivotField axis="axisRow" showAll="0">
      <items count="7">
        <item x="1"/>
        <item x="0"/>
        <item x="2"/>
        <item x="3"/>
        <item x="5"/>
        <item x="4"/>
        <item t="default"/>
      </items>
    </pivotField>
    <pivotField showAll="0"/>
    <pivotField showAll="0"/>
    <pivotField showAll="0"/>
    <pivotField showAll="0"/>
    <pivotField showAll="0"/>
    <pivotField numFmtId="14" showAll="0">
      <items count="687">
        <item x="83"/>
        <item x="218"/>
        <item x="244"/>
        <item x="557"/>
        <item x="271"/>
        <item x="530"/>
        <item x="265"/>
        <item x="665"/>
        <item x="603"/>
        <item x="5"/>
        <item x="100"/>
        <item x="415"/>
        <item x="326"/>
        <item x="404"/>
        <item x="212"/>
        <item x="234"/>
        <item x="301"/>
        <item x="650"/>
        <item x="193"/>
        <item x="685"/>
        <item x="262"/>
        <item x="122"/>
        <item x="655"/>
        <item x="684"/>
        <item x="168"/>
        <item x="167"/>
        <item x="602"/>
        <item x="477"/>
        <item x="57"/>
        <item x="110"/>
        <item x="604"/>
        <item x="452"/>
        <item x="384"/>
        <item x="308"/>
        <item x="64"/>
        <item x="280"/>
        <item x="150"/>
        <item x="406"/>
        <item x="396"/>
        <item x="152"/>
        <item x="336"/>
        <item x="546"/>
        <item x="267"/>
        <item x="600"/>
        <item x="197"/>
        <item x="397"/>
        <item x="543"/>
        <item x="39"/>
        <item x="332"/>
        <item x="49"/>
        <item x="163"/>
        <item x="50"/>
        <item x="35"/>
        <item x="268"/>
        <item x="160"/>
        <item x="228"/>
        <item x="565"/>
        <item x="399"/>
        <item x="214"/>
        <item x="482"/>
        <item x="580"/>
        <item x="368"/>
        <item x="422"/>
        <item x="204"/>
        <item x="434"/>
        <item x="78"/>
        <item x="512"/>
        <item x="165"/>
        <item x="132"/>
        <item x="682"/>
        <item x="241"/>
        <item x="642"/>
        <item x="31"/>
        <item x="27"/>
        <item x="589"/>
        <item x="427"/>
        <item x="282"/>
        <item x="350"/>
        <item x="264"/>
        <item x="417"/>
        <item x="313"/>
        <item x="219"/>
        <item x="195"/>
        <item x="575"/>
        <item x="680"/>
        <item x="104"/>
        <item x="274"/>
        <item x="616"/>
        <item x="647"/>
        <item x="481"/>
        <item x="569"/>
        <item x="627"/>
        <item x="295"/>
        <item x="639"/>
        <item x="649"/>
        <item x="246"/>
        <item x="637"/>
        <item x="554"/>
        <item x="410"/>
        <item x="123"/>
        <item x="215"/>
        <item x="25"/>
        <item x="492"/>
        <item x="174"/>
        <item x="243"/>
        <item x="114"/>
        <item x="479"/>
        <item x="178"/>
        <item x="259"/>
        <item x="646"/>
        <item x="222"/>
        <item x="563"/>
        <item x="194"/>
        <item x="318"/>
        <item x="253"/>
        <item x="128"/>
        <item x="461"/>
        <item x="413"/>
        <item x="208"/>
        <item x="66"/>
        <item x="143"/>
        <item x="532"/>
        <item x="485"/>
        <item x="239"/>
        <item x="223"/>
        <item x="393"/>
        <item x="366"/>
        <item x="53"/>
        <item x="597"/>
        <item x="496"/>
        <item x="221"/>
        <item x="147"/>
        <item x="394"/>
        <item x="183"/>
        <item x="22"/>
        <item x="292"/>
        <item x="291"/>
        <item x="257"/>
        <item x="651"/>
        <item x="421"/>
        <item x="436"/>
        <item x="15"/>
        <item x="286"/>
        <item x="457"/>
        <item x="312"/>
        <item x="539"/>
        <item x="468"/>
        <item x="573"/>
        <item x="662"/>
        <item x="517"/>
        <item x="89"/>
        <item x="411"/>
        <item x="120"/>
        <item x="568"/>
        <item x="13"/>
        <item x="8"/>
        <item x="99"/>
        <item x="371"/>
        <item x="205"/>
        <item x="599"/>
        <item x="619"/>
        <item x="4"/>
        <item x="6"/>
        <item x="381"/>
        <item x="328"/>
        <item x="250"/>
        <item x="325"/>
        <item x="294"/>
        <item x="459"/>
        <item x="177"/>
        <item x="548"/>
        <item x="676"/>
        <item x="382"/>
        <item x="9"/>
        <item x="364"/>
        <item x="151"/>
        <item x="612"/>
        <item x="523"/>
        <item x="583"/>
        <item x="158"/>
        <item x="95"/>
        <item x="401"/>
        <item x="287"/>
        <item x="379"/>
        <item x="488"/>
        <item x="535"/>
        <item x="516"/>
        <item x="186"/>
        <item x="365"/>
        <item x="198"/>
        <item x="79"/>
        <item x="595"/>
        <item x="345"/>
        <item x="593"/>
        <item x="32"/>
        <item x="656"/>
        <item x="442"/>
        <item x="94"/>
        <item x="141"/>
        <item x="304"/>
        <item x="571"/>
        <item x="419"/>
        <item x="21"/>
        <item x="672"/>
        <item x="87"/>
        <item x="47"/>
        <item x="412"/>
        <item x="153"/>
        <item x="112"/>
        <item x="450"/>
        <item x="559"/>
        <item x="373"/>
        <item x="378"/>
        <item x="454"/>
        <item x="645"/>
        <item x="519"/>
        <item x="623"/>
        <item x="320"/>
        <item x="285"/>
        <item x="211"/>
        <item x="125"/>
        <item x="586"/>
        <item x="358"/>
        <item x="474"/>
        <item x="309"/>
        <item x="171"/>
        <item x="509"/>
        <item x="238"/>
        <item x="494"/>
        <item x="256"/>
        <item x="148"/>
        <item x="462"/>
        <item x="674"/>
        <item x="226"/>
        <item x="352"/>
        <item x="236"/>
        <item x="61"/>
        <item x="585"/>
        <item x="227"/>
        <item x="491"/>
        <item x="156"/>
        <item x="137"/>
        <item x="362"/>
        <item x="669"/>
        <item x="648"/>
        <item x="598"/>
        <item x="281"/>
        <item x="497"/>
        <item x="201"/>
        <item x="341"/>
        <item x="353"/>
        <item x="628"/>
        <item x="663"/>
        <item x="210"/>
        <item x="54"/>
        <item x="426"/>
        <item x="166"/>
        <item x="261"/>
        <item x="601"/>
        <item x="360"/>
        <item x="428"/>
        <item x="678"/>
        <item x="72"/>
        <item x="400"/>
        <item x="37"/>
        <item x="127"/>
        <item x="577"/>
        <item x="508"/>
        <item x="179"/>
        <item x="423"/>
        <item x="671"/>
        <item x="16"/>
        <item x="172"/>
        <item x="644"/>
        <item x="65"/>
        <item x="77"/>
        <item x="247"/>
        <item x="490"/>
        <item x="121"/>
        <item x="216"/>
        <item x="549"/>
        <item x="635"/>
        <item x="624"/>
        <item x="55"/>
        <item x="613"/>
        <item x="339"/>
        <item x="36"/>
        <item x="511"/>
        <item x="441"/>
        <item x="661"/>
        <item x="633"/>
        <item x="463"/>
        <item x="652"/>
        <item x="162"/>
        <item x="469"/>
        <item x="435"/>
        <item x="398"/>
        <item x="361"/>
        <item x="144"/>
        <item x="173"/>
        <item x="306"/>
        <item x="73"/>
        <item x="433"/>
        <item x="363"/>
        <item x="374"/>
        <item x="82"/>
        <item x="3"/>
        <item x="349"/>
        <item x="157"/>
        <item x="108"/>
        <item x="278"/>
        <item x="536"/>
        <item x="634"/>
        <item x="43"/>
        <item x="626"/>
        <item x="86"/>
        <item x="240"/>
        <item x="622"/>
        <item x="618"/>
        <item x="476"/>
        <item x="342"/>
        <item x="581"/>
        <item x="103"/>
        <item x="24"/>
        <item x="664"/>
        <item x="372"/>
        <item x="334"/>
        <item x="333"/>
        <item x="28"/>
        <item x="451"/>
        <item x="248"/>
        <item x="408"/>
        <item x="390"/>
        <item x="567"/>
        <item x="617"/>
        <item x="484"/>
        <item x="544"/>
        <item x="515"/>
        <item x="367"/>
        <item x="631"/>
        <item x="76"/>
        <item x="74"/>
        <item x="611"/>
        <item x="300"/>
        <item x="88"/>
        <item x="33"/>
        <item x="288"/>
        <item x="437"/>
        <item x="1"/>
        <item x="189"/>
        <item x="470"/>
        <item x="499"/>
        <item x="472"/>
        <item x="545"/>
        <item x="188"/>
        <item x="70"/>
        <item x="641"/>
        <item x="566"/>
        <item x="187"/>
        <item x="561"/>
        <item x="432"/>
        <item x="315"/>
        <item x="269"/>
        <item x="130"/>
        <item x="170"/>
        <item x="541"/>
        <item x="667"/>
        <item x="176"/>
        <item x="540"/>
        <item x="578"/>
        <item x="592"/>
        <item x="550"/>
        <item x="584"/>
        <item x="284"/>
        <item x="316"/>
        <item x="322"/>
        <item x="458"/>
        <item x="68"/>
        <item x="625"/>
        <item x="231"/>
        <item x="196"/>
        <item x="181"/>
        <item x="522"/>
        <item x="190"/>
        <item x="518"/>
        <item x="629"/>
        <item x="449"/>
        <item x="632"/>
        <item x="607"/>
        <item x="224"/>
        <item x="159"/>
        <item x="84"/>
        <item x="429"/>
        <item x="453"/>
        <item x="402"/>
        <item x="414"/>
        <item x="111"/>
        <item x="80"/>
        <item x="98"/>
        <item x="135"/>
        <item x="503"/>
        <item x="321"/>
        <item x="242"/>
        <item x="203"/>
        <item x="303"/>
        <item x="29"/>
        <item x="348"/>
        <item x="109"/>
        <item x="254"/>
        <item x="681"/>
        <item x="11"/>
        <item x="101"/>
        <item x="359"/>
        <item x="134"/>
        <item x="75"/>
        <item x="225"/>
        <item x="447"/>
        <item x="391"/>
        <item x="273"/>
        <item x="654"/>
        <item x="131"/>
        <item x="220"/>
        <item x="572"/>
        <item x="213"/>
        <item x="403"/>
        <item x="202"/>
        <item x="542"/>
        <item x="340"/>
        <item x="327"/>
        <item x="138"/>
        <item x="277"/>
        <item x="606"/>
        <item x="44"/>
        <item x="445"/>
        <item x="23"/>
        <item x="140"/>
        <item x="338"/>
        <item x="329"/>
        <item x="298"/>
        <item x="431"/>
        <item x="258"/>
        <item x="608"/>
        <item x="51"/>
        <item x="483"/>
        <item x="252"/>
        <item x="255"/>
        <item x="487"/>
        <item x="145"/>
        <item x="63"/>
        <item x="670"/>
        <item x="443"/>
        <item x="501"/>
        <item x="683"/>
        <item x="115"/>
        <item x="677"/>
        <item x="17"/>
        <item x="289"/>
        <item x="505"/>
        <item x="418"/>
        <item x="58"/>
        <item x="233"/>
        <item x="245"/>
        <item x="529"/>
        <item x="446"/>
        <item x="200"/>
        <item x="10"/>
        <item x="175"/>
        <item x="41"/>
        <item x="420"/>
        <item x="478"/>
        <item x="591"/>
        <item x="275"/>
        <item x="562"/>
        <item x="319"/>
        <item x="206"/>
        <item x="377"/>
        <item x="337"/>
        <item x="513"/>
        <item x="56"/>
        <item x="389"/>
        <item x="552"/>
        <item x="52"/>
        <item x="119"/>
        <item x="324"/>
        <item x="310"/>
        <item x="314"/>
        <item x="621"/>
        <item x="355"/>
        <item x="498"/>
        <item x="370"/>
        <item x="85"/>
        <item x="405"/>
        <item x="526"/>
        <item x="217"/>
        <item x="679"/>
        <item x="455"/>
        <item x="290"/>
        <item x="534"/>
        <item x="169"/>
        <item x="533"/>
        <item x="466"/>
        <item x="293"/>
        <item x="444"/>
        <item x="630"/>
        <item x="343"/>
        <item x="60"/>
        <item x="409"/>
        <item x="42"/>
        <item x="184"/>
        <item x="387"/>
        <item x="486"/>
        <item x="448"/>
        <item x="139"/>
        <item x="587"/>
        <item x="385"/>
        <item x="0"/>
        <item x="386"/>
        <item x="192"/>
        <item x="18"/>
        <item x="105"/>
        <item x="235"/>
        <item x="331"/>
        <item x="521"/>
        <item x="96"/>
        <item x="71"/>
        <item x="407"/>
        <item x="30"/>
        <item x="636"/>
        <item x="547"/>
        <item x="81"/>
        <item x="657"/>
        <item x="344"/>
        <item x="191"/>
        <item x="106"/>
        <item x="510"/>
        <item x="283"/>
        <item x="12"/>
        <item x="610"/>
        <item x="154"/>
        <item x="69"/>
        <item x="653"/>
        <item x="475"/>
        <item x="272"/>
        <item x="182"/>
        <item x="185"/>
        <item x="465"/>
        <item x="579"/>
        <item x="675"/>
        <item x="438"/>
        <item x="45"/>
        <item x="506"/>
        <item x="558"/>
        <item x="527"/>
        <item x="34"/>
        <item x="564"/>
        <item x="574"/>
        <item x="299"/>
        <item x="440"/>
        <item x="7"/>
        <item x="504"/>
        <item x="537"/>
        <item x="609"/>
        <item x="514"/>
        <item x="92"/>
        <item x="473"/>
        <item x="136"/>
        <item x="520"/>
        <item x="673"/>
        <item x="643"/>
        <item x="161"/>
        <item x="666"/>
        <item x="20"/>
        <item x="133"/>
        <item x="489"/>
        <item x="19"/>
        <item x="354"/>
        <item x="38"/>
        <item x="311"/>
        <item x="276"/>
        <item x="116"/>
        <item x="279"/>
        <item x="464"/>
        <item x="149"/>
        <item x="640"/>
        <item x="335"/>
        <item x="129"/>
        <item x="658"/>
        <item x="376"/>
        <item x="229"/>
        <item x="507"/>
        <item x="155"/>
        <item x="107"/>
        <item x="614"/>
        <item x="395"/>
        <item x="467"/>
        <item x="305"/>
        <item x="555"/>
        <item x="556"/>
        <item x="146"/>
        <item x="383"/>
        <item x="230"/>
        <item x="26"/>
        <item x="582"/>
        <item x="296"/>
        <item x="249"/>
        <item x="471"/>
        <item x="430"/>
        <item x="375"/>
        <item x="40"/>
        <item x="531"/>
        <item x="251"/>
        <item x="439"/>
        <item x="307"/>
        <item x="91"/>
        <item x="576"/>
        <item x="142"/>
        <item x="260"/>
        <item x="416"/>
        <item x="180"/>
        <item x="594"/>
        <item x="525"/>
        <item x="659"/>
        <item x="502"/>
        <item x="199"/>
        <item x="357"/>
        <item x="668"/>
        <item x="351"/>
        <item x="560"/>
        <item x="588"/>
        <item x="90"/>
        <item x="369"/>
        <item x="553"/>
        <item x="524"/>
        <item x="456"/>
        <item x="388"/>
        <item x="460"/>
        <item x="392"/>
        <item x="570"/>
        <item x="93"/>
        <item x="323"/>
        <item x="59"/>
        <item x="164"/>
        <item x="117"/>
        <item x="266"/>
        <item x="97"/>
        <item x="263"/>
        <item x="480"/>
        <item x="638"/>
        <item x="124"/>
        <item x="270"/>
        <item x="237"/>
        <item x="2"/>
        <item x="380"/>
        <item x="620"/>
        <item x="102"/>
        <item x="528"/>
        <item x="46"/>
        <item x="500"/>
        <item x="297"/>
        <item x="660"/>
        <item x="48"/>
        <item x="424"/>
        <item x="347"/>
        <item x="596"/>
        <item x="495"/>
        <item x="67"/>
        <item x="615"/>
        <item x="538"/>
        <item x="605"/>
        <item x="551"/>
        <item x="590"/>
        <item x="425"/>
        <item x="113"/>
        <item x="118"/>
        <item x="317"/>
        <item x="356"/>
        <item x="346"/>
        <item x="302"/>
        <item x="207"/>
        <item x="14"/>
        <item x="62"/>
        <item x="330"/>
        <item x="209"/>
        <item x="126"/>
        <item x="232"/>
        <item x="493"/>
        <item t="default"/>
      </items>
    </pivotField>
    <pivotField numFmtId="14" showAll="0">
      <items count="689">
        <item x="134"/>
        <item x="99"/>
        <item x="327"/>
        <item x="154"/>
        <item x="383"/>
        <item x="589"/>
        <item x="564"/>
        <item x="611"/>
        <item x="443"/>
        <item x="679"/>
        <item x="470"/>
        <item x="364"/>
        <item x="496"/>
        <item x="440"/>
        <item x="378"/>
        <item x="72"/>
        <item x="421"/>
        <item x="671"/>
        <item x="101"/>
        <item x="221"/>
        <item x="145"/>
        <item x="578"/>
        <item x="236"/>
        <item x="588"/>
        <item x="71"/>
        <item x="170"/>
        <item x="639"/>
        <item x="540"/>
        <item x="357"/>
        <item x="214"/>
        <item x="503"/>
        <item x="463"/>
        <item x="30"/>
        <item x="434"/>
        <item x="510"/>
        <item x="657"/>
        <item x="418"/>
        <item x="594"/>
        <item x="401"/>
        <item x="571"/>
        <item x="388"/>
        <item x="426"/>
        <item x="439"/>
        <item x="587"/>
        <item x="524"/>
        <item x="133"/>
        <item x="404"/>
        <item x="382"/>
        <item x="468"/>
        <item x="151"/>
        <item x="400"/>
        <item x="248"/>
        <item x="125"/>
        <item x="619"/>
        <item x="191"/>
        <item x="315"/>
        <item x="199"/>
        <item x="184"/>
        <item x="102"/>
        <item x="431"/>
        <item x="654"/>
        <item x="456"/>
        <item x="508"/>
        <item x="554"/>
        <item x="629"/>
        <item x="79"/>
        <item x="148"/>
        <item x="153"/>
        <item x="185"/>
        <item x="179"/>
        <item x="350"/>
        <item x="507"/>
        <item x="66"/>
        <item x="390"/>
        <item x="235"/>
        <item x="569"/>
        <item x="93"/>
        <item x="455"/>
        <item x="182"/>
        <item x="91"/>
        <item x="628"/>
        <item x="677"/>
        <item x="168"/>
        <item x="331"/>
        <item x="3"/>
        <item x="70"/>
        <item x="601"/>
        <item x="106"/>
        <item x="562"/>
        <item x="246"/>
        <item x="391"/>
        <item x="493"/>
        <item x="593"/>
        <item x="573"/>
        <item x="123"/>
        <item x="482"/>
        <item x="387"/>
        <item x="616"/>
        <item x="50"/>
        <item x="342"/>
        <item x="525"/>
        <item x="115"/>
        <item x="398"/>
        <item x="561"/>
        <item x="251"/>
        <item x="380"/>
        <item x="277"/>
        <item x="520"/>
        <item x="41"/>
        <item x="641"/>
        <item x="529"/>
        <item x="346"/>
        <item x="321"/>
        <item x="344"/>
        <item x="358"/>
        <item x="205"/>
        <item x="646"/>
        <item x="264"/>
        <item x="44"/>
        <item x="53"/>
        <item x="282"/>
        <item x="231"/>
        <item x="202"/>
        <item x="516"/>
        <item x="607"/>
        <item x="0"/>
        <item x="127"/>
        <item x="438"/>
        <item x="625"/>
        <item x="336"/>
        <item x="499"/>
        <item x="669"/>
        <item x="615"/>
        <item x="12"/>
        <item x="152"/>
        <item x="5"/>
        <item x="234"/>
        <item x="486"/>
        <item x="165"/>
        <item x="375"/>
        <item x="206"/>
        <item x="300"/>
        <item x="137"/>
        <item x="637"/>
        <item x="209"/>
        <item x="580"/>
        <item x="476"/>
        <item x="528"/>
        <item x="298"/>
        <item x="452"/>
        <item x="514"/>
        <item x="598"/>
        <item x="570"/>
        <item x="271"/>
        <item x="600"/>
        <item x="121"/>
        <item x="256"/>
        <item x="604"/>
        <item x="544"/>
        <item x="621"/>
        <item x="157"/>
        <item x="676"/>
        <item x="181"/>
        <item x="172"/>
        <item x="290"/>
        <item x="547"/>
        <item x="683"/>
        <item x="112"/>
        <item x="189"/>
        <item x="480"/>
        <item x="687"/>
        <item x="233"/>
        <item x="517"/>
        <item x="622"/>
        <item x="48"/>
        <item x="280"/>
        <item x="244"/>
        <item x="620"/>
        <item x="117"/>
        <item x="220"/>
        <item x="653"/>
        <item x="389"/>
        <item x="354"/>
        <item x="494"/>
        <item x="278"/>
        <item x="273"/>
        <item x="370"/>
        <item x="585"/>
        <item x="446"/>
        <item x="348"/>
        <item x="582"/>
        <item x="684"/>
        <item x="627"/>
        <item x="649"/>
        <item x="369"/>
        <item x="597"/>
        <item x="556"/>
        <item x="632"/>
        <item x="386"/>
        <item x="410"/>
        <item x="335"/>
        <item x="667"/>
        <item x="276"/>
        <item x="61"/>
        <item x="51"/>
        <item x="314"/>
        <item x="310"/>
        <item x="560"/>
        <item x="228"/>
        <item x="84"/>
        <item x="462"/>
        <item x="265"/>
        <item x="565"/>
        <item x="131"/>
        <item x="164"/>
        <item x="414"/>
        <item x="146"/>
        <item x="666"/>
        <item x="42"/>
        <item x="324"/>
        <item x="642"/>
        <item x="467"/>
        <item x="504"/>
        <item x="459"/>
        <item x="113"/>
        <item x="495"/>
        <item x="427"/>
        <item x="603"/>
        <item x="429"/>
        <item x="46"/>
        <item x="461"/>
        <item x="647"/>
        <item x="287"/>
        <item x="31"/>
        <item x="175"/>
        <item x="686"/>
        <item x="339"/>
        <item x="355"/>
        <item x="303"/>
        <item x="447"/>
        <item x="122"/>
        <item x="75"/>
        <item x="488"/>
        <item x="448"/>
        <item x="402"/>
        <item x="201"/>
        <item x="372"/>
        <item x="351"/>
        <item x="435"/>
        <item x="87"/>
        <item x="58"/>
        <item x="10"/>
        <item x="242"/>
        <item x="198"/>
        <item x="26"/>
        <item x="73"/>
        <item x="610"/>
        <item x="187"/>
        <item x="243"/>
        <item x="111"/>
        <item x="299"/>
        <item x="167"/>
        <item x="559"/>
        <item x="124"/>
        <item x="212"/>
        <item x="63"/>
        <item x="257"/>
        <item x="210"/>
        <item x="130"/>
        <item x="163"/>
        <item x="173"/>
        <item x="120"/>
        <item x="186"/>
        <item x="144"/>
        <item x="33"/>
        <item x="381"/>
        <item x="416"/>
        <item x="535"/>
        <item x="362"/>
        <item x="441"/>
        <item x="8"/>
        <item x="487"/>
        <item x="250"/>
        <item x="194"/>
        <item x="656"/>
        <item x="541"/>
        <item x="203"/>
        <item x="192"/>
        <item x="566"/>
        <item x="215"/>
        <item x="591"/>
        <item x="636"/>
        <item x="100"/>
        <item x="81"/>
        <item x="349"/>
        <item x="20"/>
        <item x="284"/>
        <item x="365"/>
        <item x="289"/>
        <item x="373"/>
        <item x="651"/>
        <item x="665"/>
        <item x="28"/>
        <item x="249"/>
        <item x="222"/>
        <item x="506"/>
        <item x="458"/>
        <item x="423"/>
        <item x="294"/>
        <item x="149"/>
        <item x="682"/>
        <item x="237"/>
        <item x="174"/>
        <item x="316"/>
        <item x="88"/>
        <item x="602"/>
        <item x="658"/>
        <item x="527"/>
        <item x="239"/>
        <item x="176"/>
        <item x="405"/>
        <item x="306"/>
        <item x="13"/>
        <item x="664"/>
        <item x="52"/>
        <item x="680"/>
        <item x="195"/>
        <item x="104"/>
        <item x="497"/>
        <item x="413"/>
        <item x="417"/>
        <item x="162"/>
        <item x="437"/>
        <item x="454"/>
        <item x="83"/>
        <item x="491"/>
        <item x="109"/>
        <item x="275"/>
        <item x="469"/>
        <item x="150"/>
        <item x="40"/>
        <item x="531"/>
        <item x="648"/>
        <item x="1"/>
        <item x="36"/>
        <item x="85"/>
        <item x="385"/>
        <item x="500"/>
        <item x="419"/>
        <item x="640"/>
        <item x="17"/>
        <item x="34"/>
        <item x="586"/>
        <item x="313"/>
        <item x="442"/>
        <item x="43"/>
        <item x="606"/>
        <item x="512"/>
        <item x="155"/>
        <item x="614"/>
        <item x="68"/>
        <item x="672"/>
        <item x="25"/>
        <item x="377"/>
        <item x="295"/>
        <item x="227"/>
        <item x="347"/>
        <item x="135"/>
        <item x="11"/>
        <item x="143"/>
        <item x="675"/>
        <item x="394"/>
        <item x="359"/>
        <item x="505"/>
        <item x="166"/>
        <item x="576"/>
        <item x="16"/>
        <item x="47"/>
        <item x="471"/>
        <item x="605"/>
        <item x="396"/>
        <item x="160"/>
        <item x="269"/>
        <item x="92"/>
        <item x="141"/>
        <item x="567"/>
        <item x="338"/>
        <item x="9"/>
        <item x="341"/>
        <item x="82"/>
        <item x="466"/>
        <item x="105"/>
        <item x="132"/>
        <item x="108"/>
        <item x="247"/>
        <item x="384"/>
        <item x="526"/>
        <item x="296"/>
        <item x="188"/>
        <item x="509"/>
        <item x="424"/>
        <item x="95"/>
        <item x="574"/>
        <item x="340"/>
        <item x="177"/>
        <item x="374"/>
        <item x="161"/>
        <item x="376"/>
        <item x="353"/>
        <item x="415"/>
        <item x="57"/>
        <item x="45"/>
        <item x="432"/>
        <item x="279"/>
        <item x="453"/>
        <item x="481"/>
        <item x="430"/>
        <item x="180"/>
        <item x="449"/>
        <item x="474"/>
        <item x="39"/>
        <item x="98"/>
        <item x="159"/>
        <item x="94"/>
        <item x="129"/>
        <item x="4"/>
        <item x="660"/>
        <item x="444"/>
        <item x="661"/>
        <item x="537"/>
        <item x="650"/>
        <item x="78"/>
        <item x="323"/>
        <item x="575"/>
        <item x="304"/>
        <item x="307"/>
        <item x="624"/>
        <item x="498"/>
        <item x="23"/>
        <item x="548"/>
        <item x="76"/>
        <item x="631"/>
        <item x="268"/>
        <item x="460"/>
        <item x="363"/>
        <item x="371"/>
        <item x="232"/>
        <item x="219"/>
        <item x="558"/>
        <item x="261"/>
        <item x="213"/>
        <item x="245"/>
        <item x="196"/>
        <item x="317"/>
        <item x="262"/>
        <item x="320"/>
        <item x="136"/>
        <item x="158"/>
        <item x="62"/>
        <item x="425"/>
        <item x="592"/>
        <item x="147"/>
        <item x="655"/>
        <item x="538"/>
        <item x="19"/>
        <item x="326"/>
        <item x="288"/>
        <item x="89"/>
        <item x="545"/>
        <item x="118"/>
        <item x="302"/>
        <item x="612"/>
        <item x="225"/>
        <item x="142"/>
        <item x="483"/>
        <item x="475"/>
        <item x="97"/>
        <item x="254"/>
        <item x="204"/>
        <item x="634"/>
        <item x="38"/>
        <item x="368"/>
        <item x="534"/>
        <item x="411"/>
        <item x="6"/>
        <item x="128"/>
        <item x="539"/>
        <item x="395"/>
        <item x="595"/>
        <item x="511"/>
        <item x="229"/>
        <item x="581"/>
        <item x="433"/>
        <item x="74"/>
        <item x="311"/>
        <item x="577"/>
        <item x="255"/>
        <item x="485"/>
        <item x="183"/>
        <item x="107"/>
        <item x="7"/>
        <item x="110"/>
        <item x="253"/>
        <item x="224"/>
        <item x="238"/>
        <item x="451"/>
        <item x="223"/>
        <item x="445"/>
        <item x="673"/>
        <item x="190"/>
        <item x="635"/>
        <item x="643"/>
        <item x="670"/>
        <item x="171"/>
        <item x="513"/>
        <item x="178"/>
        <item x="56"/>
        <item x="309"/>
        <item x="217"/>
        <item x="392"/>
        <item x="465"/>
        <item x="240"/>
        <item x="409"/>
        <item x="522"/>
        <item x="139"/>
        <item x="330"/>
        <item x="490"/>
        <item x="286"/>
        <item x="301"/>
        <item x="408"/>
        <item x="329"/>
        <item x="14"/>
        <item x="77"/>
        <item x="333"/>
        <item x="630"/>
        <item x="478"/>
        <item x="543"/>
        <item x="54"/>
        <item x="551"/>
        <item x="590"/>
        <item x="645"/>
        <item x="659"/>
        <item x="305"/>
        <item x="403"/>
        <item x="584"/>
        <item x="609"/>
        <item x="412"/>
        <item x="169"/>
        <item x="681"/>
        <item x="407"/>
        <item x="226"/>
        <item x="464"/>
        <item x="274"/>
        <item x="291"/>
        <item x="263"/>
        <item x="472"/>
        <item x="523"/>
        <item x="552"/>
        <item x="119"/>
        <item x="553"/>
        <item x="49"/>
        <item x="65"/>
        <item x="55"/>
        <item x="678"/>
        <item x="241"/>
        <item x="197"/>
        <item x="484"/>
        <item x="623"/>
        <item x="393"/>
        <item x="477"/>
        <item x="502"/>
        <item x="515"/>
        <item x="27"/>
        <item x="208"/>
        <item x="230"/>
        <item x="663"/>
        <item x="501"/>
        <item x="428"/>
        <item x="64"/>
        <item x="2"/>
        <item x="613"/>
        <item x="617"/>
        <item x="436"/>
        <item x="80"/>
        <item x="211"/>
        <item x="521"/>
        <item x="297"/>
        <item x="270"/>
        <item x="114"/>
        <item x="473"/>
        <item x="668"/>
        <item x="406"/>
        <item x="457"/>
        <item x="308"/>
        <item x="252"/>
        <item x="479"/>
        <item x="200"/>
        <item x="15"/>
        <item x="674"/>
        <item x="450"/>
        <item x="366"/>
        <item x="328"/>
        <item x="24"/>
        <item x="292"/>
        <item x="156"/>
        <item x="557"/>
        <item x="259"/>
        <item x="343"/>
        <item x="633"/>
        <item x="518"/>
        <item x="319"/>
        <item x="216"/>
        <item x="356"/>
        <item x="193"/>
        <item x="116"/>
        <item x="21"/>
        <item x="285"/>
        <item x="260"/>
        <item x="22"/>
        <item x="563"/>
        <item x="18"/>
        <item x="599"/>
        <item x="644"/>
        <item x="267"/>
        <item x="685"/>
        <item x="325"/>
        <item x="530"/>
        <item x="293"/>
        <item x="103"/>
        <item x="29"/>
        <item x="35"/>
        <item x="618"/>
        <item x="60"/>
        <item x="96"/>
        <item x="140"/>
        <item x="568"/>
        <item x="90"/>
        <item x="318"/>
        <item x="626"/>
        <item x="579"/>
        <item x="519"/>
        <item x="536"/>
        <item x="549"/>
        <item x="281"/>
        <item x="379"/>
        <item x="69"/>
        <item x="489"/>
        <item x="608"/>
        <item x="126"/>
        <item x="360"/>
        <item x="258"/>
        <item x="32"/>
        <item x="399"/>
        <item x="638"/>
        <item x="67"/>
        <item x="422"/>
        <item x="337"/>
        <item x="492"/>
        <item x="546"/>
        <item x="218"/>
        <item x="533"/>
        <item x="420"/>
        <item x="361"/>
        <item x="345"/>
        <item x="332"/>
        <item x="532"/>
        <item x="397"/>
        <item x="583"/>
        <item x="138"/>
        <item x="207"/>
        <item x="312"/>
        <item x="266"/>
        <item x="652"/>
        <item x="37"/>
        <item x="662"/>
        <item x="367"/>
        <item x="352"/>
        <item x="86"/>
        <item x="550"/>
        <item x="555"/>
        <item x="59"/>
        <item x="572"/>
        <item x="322"/>
        <item x="272"/>
        <item x="334"/>
        <item x="596"/>
        <item x="542"/>
        <item x="283"/>
        <item t="default"/>
      </items>
    </pivotField>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7">
    <i>
      <x/>
    </i>
    <i>
      <x v="1"/>
    </i>
    <i>
      <x v="2"/>
    </i>
    <i>
      <x v="3"/>
    </i>
    <i>
      <x v="4"/>
    </i>
    <i>
      <x v="5"/>
    </i>
    <i t="grand">
      <x/>
    </i>
  </rowItems>
  <colItems count="1">
    <i/>
  </colItems>
  <dataFields count="1">
    <dataField name="Count of Order_ID" fld="0" subtotal="count" baseField="0" baseItem="0" numFmtId="2"/>
  </dataFields>
  <formats count="1">
    <format dxfId="17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561FD38-ABF9-4559-B199-F305EB0318C7}" name="PivotTable9"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rowHeaderCaption="order ststus">
  <location ref="W32:AH37" firstHeaderRow="1" firstDataRow="2" firstDataCol="1"/>
  <pivotFields count="33">
    <pivotField compact="0" showAll="0"/>
    <pivotField compact="0" showAll="0"/>
    <pivotField compact="0" showAll="0"/>
    <pivotField compact="0" showAll="0">
      <items count="3">
        <item x="0"/>
        <item x="1"/>
        <item t="default"/>
      </items>
    </pivotField>
    <pivotField compact="0" showAll="0"/>
    <pivotField compact="0" showAll="0"/>
    <pivotField compact="0" showAll="0"/>
    <pivotField compact="0" showAll="0">
      <items count="244">
        <item h="1" x="19"/>
        <item h="1" x="109"/>
        <item h="1" x="36"/>
        <item h="1" x="129"/>
        <item h="1" x="38"/>
        <item h="1" x="91"/>
        <item h="1" x="74"/>
        <item h="1" x="226"/>
        <item h="1" x="104"/>
        <item h="1" x="209"/>
        <item h="1" x="89"/>
        <item h="1" x="1"/>
        <item h="1" x="220"/>
        <item h="1" x="224"/>
        <item h="1" x="66"/>
        <item h="1" x="206"/>
        <item h="1" x="85"/>
        <item h="1" x="139"/>
        <item h="1" x="14"/>
        <item h="1" x="72"/>
        <item h="1" x="45"/>
        <item h="1" x="135"/>
        <item h="1" x="5"/>
        <item h="1" x="205"/>
        <item h="1" x="212"/>
        <item h="1" x="170"/>
        <item h="1" x="207"/>
        <item h="1" x="33"/>
        <item h="1" x="39"/>
        <item h="1" x="210"/>
        <item h="1" x="149"/>
        <item h="1" x="100"/>
        <item h="1" x="63"/>
        <item h="1" x="198"/>
        <item h="1" x="81"/>
        <item h="1" x="117"/>
        <item h="1" x="7"/>
        <item h="1" x="11"/>
        <item h="1" x="119"/>
        <item h="1" x="113"/>
        <item h="1" x="60"/>
        <item h="1" x="216"/>
        <item h="1" x="215"/>
        <item h="1" x="167"/>
        <item x="197"/>
        <item h="1" x="115"/>
        <item h="1" x="195"/>
        <item h="1" x="18"/>
        <item h="1" x="194"/>
        <item x="125"/>
        <item h="1" x="177"/>
        <item h="1" x="185"/>
        <item h="1" x="69"/>
        <item h="1" x="182"/>
        <item x="201"/>
        <item h="1" x="155"/>
        <item h="1" x="213"/>
        <item h="1" x="79"/>
        <item h="1" x="84"/>
        <item h="1" x="147"/>
        <item h="1" x="62"/>
        <item h="1" x="159"/>
        <item x="223"/>
        <item h="1" x="51"/>
        <item h="1" x="22"/>
        <item h="1" x="106"/>
        <item h="1" x="157"/>
        <item h="1" x="148"/>
        <item h="1" x="160"/>
        <item h="1" x="67"/>
        <item h="1" x="199"/>
        <item h="1" x="150"/>
        <item h="1" x="232"/>
        <item h="1" x="71"/>
        <item h="1" x="61"/>
        <item h="1" x="90"/>
        <item h="1" x="169"/>
        <item h="1" x="26"/>
        <item h="1" x="187"/>
        <item h="1" x="176"/>
        <item h="1" x="121"/>
        <item h="1" x="64"/>
        <item h="1" x="120"/>
        <item h="1" x="143"/>
        <item h="1" x="134"/>
        <item h="1" x="190"/>
        <item h="1" x="145"/>
        <item h="1" x="180"/>
        <item h="1" x="95"/>
        <item h="1" x="41"/>
        <item h="1" x="53"/>
        <item h="1" x="218"/>
        <item h="1" x="171"/>
        <item h="1" x="242"/>
        <item h="1" x="44"/>
        <item h="1" x="25"/>
        <item h="1" x="105"/>
        <item h="1" x="191"/>
        <item h="1" x="58"/>
        <item h="1" x="29"/>
        <item h="1" x="34"/>
        <item h="1" x="188"/>
        <item h="1" x="231"/>
        <item h="1" x="227"/>
        <item h="1" x="103"/>
        <item h="1" x="59"/>
        <item h="1" x="102"/>
        <item h="1" x="127"/>
        <item h="1" x="30"/>
        <item h="1" x="23"/>
        <item h="1" x="236"/>
        <item h="1" x="239"/>
        <item h="1" x="132"/>
        <item h="1" x="156"/>
        <item h="1" x="24"/>
        <item h="1" x="193"/>
        <item h="1" x="75"/>
        <item h="1" x="217"/>
        <item h="1" x="112"/>
        <item h="1" x="153"/>
        <item h="1" x="35"/>
        <item h="1" x="76"/>
        <item h="1" x="189"/>
        <item h="1" x="179"/>
        <item h="1" x="31"/>
        <item h="1" x="114"/>
        <item h="1" x="2"/>
        <item h="1" x="208"/>
        <item h="1" x="144"/>
        <item h="1" x="186"/>
        <item h="1" x="13"/>
        <item h="1" x="123"/>
        <item h="1" x="124"/>
        <item h="1" x="54"/>
        <item h="1" x="214"/>
        <item h="1" x="233"/>
        <item h="1" x="77"/>
        <item h="1" x="131"/>
        <item h="1" x="165"/>
        <item h="1" x="161"/>
        <item h="1" x="94"/>
        <item h="1" x="80"/>
        <item h="1" x="56"/>
        <item h="1" x="92"/>
        <item h="1" x="142"/>
        <item h="1" x="40"/>
        <item h="1" x="146"/>
        <item h="1" x="43"/>
        <item h="1" x="70"/>
        <item h="1" x="192"/>
        <item h="1" x="235"/>
        <item h="1" x="73"/>
        <item h="1" x="219"/>
        <item h="1" x="175"/>
        <item h="1" x="3"/>
        <item h="1" x="221"/>
        <item h="1" x="52"/>
        <item h="1" x="151"/>
        <item h="1" x="57"/>
        <item h="1" x="152"/>
        <item h="1" x="222"/>
        <item h="1" x="128"/>
        <item h="1" x="20"/>
        <item h="1" x="141"/>
        <item h="1" x="136"/>
        <item h="1" x="181"/>
        <item h="1" x="138"/>
        <item h="1" x="101"/>
        <item h="1" x="17"/>
        <item h="1" x="49"/>
        <item h="1" x="111"/>
        <item h="1" x="12"/>
        <item h="1" x="211"/>
        <item h="1" x="8"/>
        <item h="1" x="166"/>
        <item h="1" x="162"/>
        <item h="1" x="196"/>
        <item h="1" x="65"/>
        <item h="1" x="50"/>
        <item h="1" x="228"/>
        <item h="1" x="0"/>
        <item h="1" x="174"/>
        <item h="1" x="133"/>
        <item h="1" x="137"/>
        <item h="1" x="55"/>
        <item h="1" x="99"/>
        <item h="1" x="183"/>
        <item h="1" x="27"/>
        <item h="1" x="164"/>
        <item h="1" x="238"/>
        <item h="1" x="9"/>
        <item h="1" x="96"/>
        <item h="1" x="241"/>
        <item h="1" x="78"/>
        <item h="1" x="86"/>
        <item h="1" x="4"/>
        <item h="1" x="32"/>
        <item h="1" x="234"/>
        <item h="1" x="163"/>
        <item h="1" x="68"/>
        <item h="1" x="154"/>
        <item h="1" x="87"/>
        <item h="1" x="83"/>
        <item h="1" x="47"/>
        <item h="1" x="21"/>
        <item h="1" x="93"/>
        <item h="1" x="240"/>
        <item h="1" x="126"/>
        <item h="1" x="200"/>
        <item h="1" x="202"/>
        <item h="1" x="118"/>
        <item h="1" x="230"/>
        <item h="1" x="172"/>
        <item h="1" x="178"/>
        <item h="1" x="97"/>
        <item h="1" x="98"/>
        <item h="1" x="28"/>
        <item h="1" x="110"/>
        <item h="1" x="107"/>
        <item h="1" x="108"/>
        <item h="1" x="130"/>
        <item h="1" x="229"/>
        <item h="1" x="116"/>
        <item h="1" x="6"/>
        <item h="1" x="237"/>
        <item h="1" x="42"/>
        <item h="1" x="37"/>
        <item h="1" x="204"/>
        <item h="1" x="46"/>
        <item h="1" x="140"/>
        <item h="1" x="173"/>
        <item h="1" x="184"/>
        <item h="1" x="88"/>
        <item h="1" x="16"/>
        <item h="1" x="225"/>
        <item h="1" x="158"/>
        <item h="1" x="168"/>
        <item h="1" x="203"/>
        <item h="1" x="82"/>
        <item h="1" x="122"/>
        <item h="1" x="48"/>
        <item h="1" x="15"/>
        <item h="1" x="10"/>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numFmtId="14" showAll="0">
      <items count="687">
        <item x="83"/>
        <item x="218"/>
        <item x="244"/>
        <item x="557"/>
        <item x="271"/>
        <item x="530"/>
        <item x="265"/>
        <item x="665"/>
        <item x="603"/>
        <item x="5"/>
        <item x="100"/>
        <item x="415"/>
        <item x="326"/>
        <item x="404"/>
        <item x="212"/>
        <item x="234"/>
        <item x="301"/>
        <item x="650"/>
        <item x="193"/>
        <item x="685"/>
        <item x="262"/>
        <item x="122"/>
        <item x="655"/>
        <item x="684"/>
        <item x="168"/>
        <item x="167"/>
        <item x="602"/>
        <item x="477"/>
        <item x="57"/>
        <item x="110"/>
        <item x="604"/>
        <item x="452"/>
        <item x="384"/>
        <item x="308"/>
        <item x="64"/>
        <item x="280"/>
        <item x="150"/>
        <item x="406"/>
        <item x="396"/>
        <item x="152"/>
        <item x="336"/>
        <item x="546"/>
        <item x="267"/>
        <item x="600"/>
        <item x="197"/>
        <item x="397"/>
        <item x="543"/>
        <item x="39"/>
        <item x="332"/>
        <item x="49"/>
        <item x="163"/>
        <item x="50"/>
        <item x="35"/>
        <item x="268"/>
        <item x="160"/>
        <item x="228"/>
        <item x="565"/>
        <item x="399"/>
        <item x="214"/>
        <item x="482"/>
        <item x="580"/>
        <item x="368"/>
        <item x="422"/>
        <item x="204"/>
        <item x="434"/>
        <item x="78"/>
        <item x="512"/>
        <item x="165"/>
        <item x="132"/>
        <item x="682"/>
        <item x="241"/>
        <item x="642"/>
        <item x="31"/>
        <item x="27"/>
        <item x="589"/>
        <item x="427"/>
        <item x="282"/>
        <item x="350"/>
        <item x="264"/>
        <item x="417"/>
        <item x="313"/>
        <item x="219"/>
        <item x="195"/>
        <item x="575"/>
        <item x="680"/>
        <item x="104"/>
        <item x="274"/>
        <item x="616"/>
        <item x="647"/>
        <item x="481"/>
        <item x="569"/>
        <item x="627"/>
        <item x="295"/>
        <item x="639"/>
        <item x="649"/>
        <item x="246"/>
        <item x="637"/>
        <item x="554"/>
        <item x="410"/>
        <item x="123"/>
        <item x="215"/>
        <item x="25"/>
        <item x="492"/>
        <item x="174"/>
        <item x="243"/>
        <item x="114"/>
        <item x="479"/>
        <item x="178"/>
        <item x="259"/>
        <item x="646"/>
        <item x="222"/>
        <item x="563"/>
        <item x="194"/>
        <item x="318"/>
        <item x="253"/>
        <item x="128"/>
        <item x="461"/>
        <item x="413"/>
        <item x="208"/>
        <item x="66"/>
        <item x="143"/>
        <item x="532"/>
        <item x="485"/>
        <item x="239"/>
        <item x="223"/>
        <item x="393"/>
        <item x="366"/>
        <item x="53"/>
        <item x="597"/>
        <item x="496"/>
        <item x="221"/>
        <item x="147"/>
        <item x="394"/>
        <item x="183"/>
        <item x="22"/>
        <item x="292"/>
        <item x="291"/>
        <item x="257"/>
        <item x="651"/>
        <item x="421"/>
        <item x="436"/>
        <item x="15"/>
        <item x="286"/>
        <item x="457"/>
        <item x="312"/>
        <item x="539"/>
        <item x="468"/>
        <item x="573"/>
        <item x="662"/>
        <item x="517"/>
        <item x="89"/>
        <item x="411"/>
        <item x="120"/>
        <item x="568"/>
        <item x="13"/>
        <item x="8"/>
        <item x="99"/>
        <item x="371"/>
        <item x="205"/>
        <item x="599"/>
        <item x="619"/>
        <item x="4"/>
        <item x="6"/>
        <item x="381"/>
        <item x="328"/>
        <item x="250"/>
        <item x="325"/>
        <item x="294"/>
        <item x="459"/>
        <item x="177"/>
        <item x="548"/>
        <item x="676"/>
        <item x="382"/>
        <item x="9"/>
        <item x="364"/>
        <item x="151"/>
        <item x="612"/>
        <item x="523"/>
        <item x="583"/>
        <item x="158"/>
        <item x="95"/>
        <item x="401"/>
        <item x="287"/>
        <item x="379"/>
        <item x="488"/>
        <item x="535"/>
        <item x="516"/>
        <item x="186"/>
        <item x="365"/>
        <item x="198"/>
        <item x="79"/>
        <item x="595"/>
        <item x="345"/>
        <item x="593"/>
        <item x="32"/>
        <item x="656"/>
        <item x="442"/>
        <item x="94"/>
        <item x="141"/>
        <item x="304"/>
        <item x="571"/>
        <item x="419"/>
        <item x="21"/>
        <item x="672"/>
        <item x="87"/>
        <item x="47"/>
        <item x="412"/>
        <item x="153"/>
        <item x="112"/>
        <item x="450"/>
        <item x="559"/>
        <item x="373"/>
        <item x="378"/>
        <item x="454"/>
        <item x="645"/>
        <item x="519"/>
        <item x="623"/>
        <item x="320"/>
        <item x="285"/>
        <item x="211"/>
        <item x="125"/>
        <item x="586"/>
        <item x="358"/>
        <item x="474"/>
        <item x="309"/>
        <item x="171"/>
        <item x="509"/>
        <item x="238"/>
        <item x="494"/>
        <item x="256"/>
        <item x="148"/>
        <item x="462"/>
        <item x="674"/>
        <item x="226"/>
        <item x="352"/>
        <item x="236"/>
        <item x="61"/>
        <item x="585"/>
        <item x="227"/>
        <item x="491"/>
        <item x="156"/>
        <item x="137"/>
        <item x="362"/>
        <item x="669"/>
        <item x="648"/>
        <item x="598"/>
        <item x="281"/>
        <item x="497"/>
        <item x="201"/>
        <item x="341"/>
        <item x="353"/>
        <item x="628"/>
        <item x="663"/>
        <item x="210"/>
        <item x="54"/>
        <item x="426"/>
        <item x="166"/>
        <item x="261"/>
        <item x="601"/>
        <item x="360"/>
        <item x="428"/>
        <item x="678"/>
        <item x="72"/>
        <item x="400"/>
        <item x="37"/>
        <item x="127"/>
        <item x="577"/>
        <item x="508"/>
        <item x="179"/>
        <item x="423"/>
        <item x="671"/>
        <item x="16"/>
        <item x="172"/>
        <item x="644"/>
        <item x="65"/>
        <item x="77"/>
        <item x="247"/>
        <item x="490"/>
        <item x="121"/>
        <item x="216"/>
        <item x="549"/>
        <item x="635"/>
        <item x="624"/>
        <item x="55"/>
        <item x="613"/>
        <item x="339"/>
        <item x="36"/>
        <item x="511"/>
        <item x="441"/>
        <item x="661"/>
        <item x="633"/>
        <item x="463"/>
        <item x="652"/>
        <item x="162"/>
        <item x="469"/>
        <item x="435"/>
        <item x="398"/>
        <item x="361"/>
        <item x="144"/>
        <item x="173"/>
        <item x="306"/>
        <item x="73"/>
        <item x="433"/>
        <item x="363"/>
        <item x="374"/>
        <item x="82"/>
        <item x="3"/>
        <item x="349"/>
        <item x="157"/>
        <item x="108"/>
        <item x="278"/>
        <item x="536"/>
        <item x="634"/>
        <item x="43"/>
        <item x="626"/>
        <item x="86"/>
        <item x="240"/>
        <item x="622"/>
        <item x="618"/>
        <item x="476"/>
        <item x="342"/>
        <item x="581"/>
        <item x="103"/>
        <item x="24"/>
        <item x="664"/>
        <item x="372"/>
        <item x="334"/>
        <item x="333"/>
        <item x="28"/>
        <item x="451"/>
        <item x="248"/>
        <item x="408"/>
        <item x="390"/>
        <item x="567"/>
        <item x="617"/>
        <item x="484"/>
        <item x="544"/>
        <item x="515"/>
        <item x="367"/>
        <item x="631"/>
        <item x="76"/>
        <item x="74"/>
        <item x="611"/>
        <item x="300"/>
        <item x="88"/>
        <item x="33"/>
        <item x="288"/>
        <item x="437"/>
        <item x="1"/>
        <item x="189"/>
        <item x="470"/>
        <item x="499"/>
        <item x="472"/>
        <item x="545"/>
        <item x="188"/>
        <item x="70"/>
        <item x="641"/>
        <item x="566"/>
        <item x="187"/>
        <item x="561"/>
        <item x="432"/>
        <item x="315"/>
        <item x="269"/>
        <item x="130"/>
        <item x="170"/>
        <item x="541"/>
        <item x="667"/>
        <item x="176"/>
        <item x="540"/>
        <item x="578"/>
        <item x="592"/>
        <item x="550"/>
        <item x="584"/>
        <item x="284"/>
        <item x="316"/>
        <item x="322"/>
        <item x="458"/>
        <item x="68"/>
        <item x="625"/>
        <item x="231"/>
        <item x="196"/>
        <item x="181"/>
        <item x="522"/>
        <item x="190"/>
        <item x="518"/>
        <item x="629"/>
        <item x="449"/>
        <item x="632"/>
        <item x="607"/>
        <item x="224"/>
        <item x="159"/>
        <item x="84"/>
        <item x="429"/>
        <item x="453"/>
        <item x="402"/>
        <item x="414"/>
        <item x="111"/>
        <item x="80"/>
        <item x="98"/>
        <item x="135"/>
        <item x="503"/>
        <item x="321"/>
        <item x="242"/>
        <item x="203"/>
        <item x="303"/>
        <item x="29"/>
        <item x="348"/>
        <item x="109"/>
        <item x="254"/>
        <item x="681"/>
        <item x="11"/>
        <item x="101"/>
        <item x="359"/>
        <item x="134"/>
        <item x="75"/>
        <item x="225"/>
        <item x="447"/>
        <item x="391"/>
        <item x="273"/>
        <item x="654"/>
        <item x="131"/>
        <item x="220"/>
        <item x="572"/>
        <item x="213"/>
        <item x="403"/>
        <item x="202"/>
        <item x="542"/>
        <item x="340"/>
        <item x="327"/>
        <item x="138"/>
        <item x="277"/>
        <item x="606"/>
        <item x="44"/>
        <item x="445"/>
        <item x="23"/>
        <item x="140"/>
        <item x="338"/>
        <item x="329"/>
        <item x="298"/>
        <item x="431"/>
        <item x="258"/>
        <item x="608"/>
        <item x="51"/>
        <item x="483"/>
        <item x="252"/>
        <item x="255"/>
        <item x="487"/>
        <item x="145"/>
        <item x="63"/>
        <item x="670"/>
        <item x="443"/>
        <item x="501"/>
        <item x="683"/>
        <item x="115"/>
        <item x="677"/>
        <item x="17"/>
        <item x="289"/>
        <item x="505"/>
        <item x="418"/>
        <item x="58"/>
        <item x="233"/>
        <item x="245"/>
        <item x="529"/>
        <item x="446"/>
        <item x="200"/>
        <item x="10"/>
        <item x="175"/>
        <item x="41"/>
        <item x="420"/>
        <item x="478"/>
        <item x="591"/>
        <item x="275"/>
        <item x="562"/>
        <item x="319"/>
        <item x="206"/>
        <item x="377"/>
        <item x="337"/>
        <item x="513"/>
        <item x="56"/>
        <item x="389"/>
        <item x="552"/>
        <item x="52"/>
        <item x="119"/>
        <item x="324"/>
        <item x="310"/>
        <item x="314"/>
        <item x="621"/>
        <item x="355"/>
        <item x="498"/>
        <item x="370"/>
        <item x="85"/>
        <item x="405"/>
        <item x="526"/>
        <item x="217"/>
        <item x="679"/>
        <item x="455"/>
        <item x="290"/>
        <item x="534"/>
        <item x="169"/>
        <item x="533"/>
        <item x="466"/>
        <item x="293"/>
        <item x="444"/>
        <item x="630"/>
        <item x="343"/>
        <item x="60"/>
        <item x="409"/>
        <item x="42"/>
        <item x="184"/>
        <item x="387"/>
        <item x="486"/>
        <item x="448"/>
        <item x="139"/>
        <item x="587"/>
        <item x="385"/>
        <item x="0"/>
        <item x="386"/>
        <item x="192"/>
        <item x="18"/>
        <item x="105"/>
        <item x="235"/>
        <item x="331"/>
        <item x="521"/>
        <item x="96"/>
        <item x="71"/>
        <item x="407"/>
        <item x="30"/>
        <item x="636"/>
        <item x="547"/>
        <item x="81"/>
        <item x="657"/>
        <item x="344"/>
        <item x="191"/>
        <item x="106"/>
        <item x="510"/>
        <item x="283"/>
        <item x="12"/>
        <item x="610"/>
        <item x="154"/>
        <item x="69"/>
        <item x="653"/>
        <item x="475"/>
        <item x="272"/>
        <item x="182"/>
        <item x="185"/>
        <item x="465"/>
        <item x="579"/>
        <item x="675"/>
        <item x="438"/>
        <item x="45"/>
        <item x="506"/>
        <item x="558"/>
        <item x="527"/>
        <item x="34"/>
        <item x="564"/>
        <item x="574"/>
        <item x="299"/>
        <item x="440"/>
        <item x="7"/>
        <item x="504"/>
        <item x="537"/>
        <item x="609"/>
        <item x="514"/>
        <item x="92"/>
        <item x="473"/>
        <item x="136"/>
        <item x="520"/>
        <item x="673"/>
        <item x="643"/>
        <item x="161"/>
        <item x="666"/>
        <item x="20"/>
        <item x="133"/>
        <item x="489"/>
        <item x="19"/>
        <item x="354"/>
        <item x="38"/>
        <item x="311"/>
        <item x="276"/>
        <item x="116"/>
        <item x="279"/>
        <item x="464"/>
        <item x="149"/>
        <item x="640"/>
        <item x="335"/>
        <item x="129"/>
        <item x="658"/>
        <item x="376"/>
        <item x="229"/>
        <item x="507"/>
        <item x="155"/>
        <item x="107"/>
        <item x="614"/>
        <item x="395"/>
        <item x="467"/>
        <item x="305"/>
        <item x="555"/>
        <item x="556"/>
        <item x="146"/>
        <item x="383"/>
        <item x="230"/>
        <item x="26"/>
        <item x="582"/>
        <item x="296"/>
        <item x="249"/>
        <item x="471"/>
        <item x="430"/>
        <item x="375"/>
        <item x="40"/>
        <item x="531"/>
        <item x="251"/>
        <item x="439"/>
        <item x="307"/>
        <item x="91"/>
        <item x="576"/>
        <item x="142"/>
        <item x="260"/>
        <item x="416"/>
        <item x="180"/>
        <item x="594"/>
        <item x="525"/>
        <item x="659"/>
        <item x="502"/>
        <item x="199"/>
        <item x="357"/>
        <item x="668"/>
        <item x="351"/>
        <item x="560"/>
        <item x="588"/>
        <item x="90"/>
        <item x="369"/>
        <item x="553"/>
        <item x="524"/>
        <item x="456"/>
        <item x="388"/>
        <item x="460"/>
        <item x="392"/>
        <item x="570"/>
        <item x="93"/>
        <item x="323"/>
        <item x="59"/>
        <item x="164"/>
        <item x="117"/>
        <item x="266"/>
        <item x="97"/>
        <item x="263"/>
        <item x="480"/>
        <item x="638"/>
        <item x="124"/>
        <item x="270"/>
        <item x="237"/>
        <item x="2"/>
        <item x="380"/>
        <item x="620"/>
        <item x="102"/>
        <item x="528"/>
        <item x="46"/>
        <item x="500"/>
        <item x="297"/>
        <item x="660"/>
        <item x="48"/>
        <item x="424"/>
        <item x="347"/>
        <item x="596"/>
        <item x="495"/>
        <item x="67"/>
        <item x="615"/>
        <item x="538"/>
        <item x="605"/>
        <item x="551"/>
        <item x="590"/>
        <item x="425"/>
        <item x="113"/>
        <item x="118"/>
        <item x="317"/>
        <item x="356"/>
        <item x="346"/>
        <item x="302"/>
        <item x="207"/>
        <item x="14"/>
        <item x="62"/>
        <item x="330"/>
        <item x="209"/>
        <item x="126"/>
        <item x="232"/>
        <item x="493"/>
        <item t="default"/>
      </items>
    </pivotField>
    <pivotField compact="0" numFmtId="14" showAll="0">
      <items count="689">
        <item x="134"/>
        <item x="99"/>
        <item x="327"/>
        <item x="154"/>
        <item x="383"/>
        <item x="589"/>
        <item x="564"/>
        <item x="611"/>
        <item x="443"/>
        <item x="679"/>
        <item x="470"/>
        <item x="364"/>
        <item x="496"/>
        <item x="440"/>
        <item x="378"/>
        <item x="72"/>
        <item x="421"/>
        <item x="671"/>
        <item x="101"/>
        <item x="221"/>
        <item x="145"/>
        <item x="578"/>
        <item x="236"/>
        <item x="588"/>
        <item x="71"/>
        <item x="170"/>
        <item x="639"/>
        <item x="540"/>
        <item x="357"/>
        <item x="214"/>
        <item x="503"/>
        <item x="463"/>
        <item x="30"/>
        <item x="434"/>
        <item x="510"/>
        <item x="657"/>
        <item x="418"/>
        <item x="594"/>
        <item x="401"/>
        <item x="571"/>
        <item x="388"/>
        <item x="426"/>
        <item x="439"/>
        <item x="587"/>
        <item x="524"/>
        <item x="133"/>
        <item x="404"/>
        <item x="382"/>
        <item x="468"/>
        <item x="151"/>
        <item x="400"/>
        <item x="248"/>
        <item x="125"/>
        <item x="619"/>
        <item x="191"/>
        <item x="315"/>
        <item x="199"/>
        <item x="184"/>
        <item x="102"/>
        <item x="431"/>
        <item x="654"/>
        <item x="456"/>
        <item x="508"/>
        <item x="554"/>
        <item x="629"/>
        <item x="79"/>
        <item x="148"/>
        <item x="153"/>
        <item x="185"/>
        <item x="179"/>
        <item x="350"/>
        <item x="507"/>
        <item x="66"/>
        <item x="390"/>
        <item x="235"/>
        <item x="569"/>
        <item x="93"/>
        <item x="455"/>
        <item x="182"/>
        <item x="91"/>
        <item x="628"/>
        <item x="677"/>
        <item x="168"/>
        <item x="331"/>
        <item x="3"/>
        <item x="70"/>
        <item x="601"/>
        <item x="106"/>
        <item x="562"/>
        <item x="246"/>
        <item x="391"/>
        <item x="493"/>
        <item x="593"/>
        <item x="573"/>
        <item x="123"/>
        <item x="482"/>
        <item x="387"/>
        <item x="616"/>
        <item x="50"/>
        <item x="342"/>
        <item x="525"/>
        <item x="115"/>
        <item x="398"/>
        <item x="561"/>
        <item x="251"/>
        <item x="380"/>
        <item x="277"/>
        <item x="520"/>
        <item x="41"/>
        <item x="641"/>
        <item x="529"/>
        <item x="346"/>
        <item x="321"/>
        <item x="344"/>
        <item x="358"/>
        <item x="205"/>
        <item x="646"/>
        <item x="264"/>
        <item x="44"/>
        <item x="53"/>
        <item x="282"/>
        <item x="231"/>
        <item x="202"/>
        <item x="516"/>
        <item x="607"/>
        <item x="0"/>
        <item x="127"/>
        <item x="438"/>
        <item x="625"/>
        <item x="336"/>
        <item x="499"/>
        <item x="669"/>
        <item x="615"/>
        <item x="12"/>
        <item x="152"/>
        <item x="5"/>
        <item x="234"/>
        <item x="486"/>
        <item x="165"/>
        <item x="375"/>
        <item x="206"/>
        <item x="300"/>
        <item x="137"/>
        <item x="637"/>
        <item x="209"/>
        <item x="580"/>
        <item x="476"/>
        <item x="528"/>
        <item x="298"/>
        <item x="452"/>
        <item x="514"/>
        <item x="598"/>
        <item x="570"/>
        <item x="271"/>
        <item x="600"/>
        <item x="121"/>
        <item x="256"/>
        <item x="604"/>
        <item x="544"/>
        <item x="621"/>
        <item x="157"/>
        <item x="676"/>
        <item x="181"/>
        <item x="172"/>
        <item x="290"/>
        <item x="547"/>
        <item x="683"/>
        <item x="112"/>
        <item x="189"/>
        <item x="480"/>
        <item x="687"/>
        <item x="233"/>
        <item x="517"/>
        <item x="622"/>
        <item x="48"/>
        <item x="280"/>
        <item x="244"/>
        <item x="620"/>
        <item x="117"/>
        <item x="220"/>
        <item x="653"/>
        <item x="389"/>
        <item x="354"/>
        <item x="494"/>
        <item x="278"/>
        <item x="273"/>
        <item x="370"/>
        <item x="585"/>
        <item x="446"/>
        <item x="348"/>
        <item x="582"/>
        <item x="684"/>
        <item x="627"/>
        <item x="649"/>
        <item x="369"/>
        <item x="597"/>
        <item x="556"/>
        <item x="632"/>
        <item x="386"/>
        <item x="410"/>
        <item x="335"/>
        <item x="667"/>
        <item x="276"/>
        <item x="61"/>
        <item x="51"/>
        <item x="314"/>
        <item x="310"/>
        <item x="560"/>
        <item x="228"/>
        <item x="84"/>
        <item x="462"/>
        <item x="265"/>
        <item x="565"/>
        <item x="131"/>
        <item x="164"/>
        <item x="414"/>
        <item x="146"/>
        <item x="666"/>
        <item x="42"/>
        <item x="324"/>
        <item x="642"/>
        <item x="467"/>
        <item x="504"/>
        <item x="459"/>
        <item x="113"/>
        <item x="495"/>
        <item x="427"/>
        <item x="603"/>
        <item x="429"/>
        <item x="46"/>
        <item x="461"/>
        <item x="647"/>
        <item x="287"/>
        <item x="31"/>
        <item x="175"/>
        <item x="686"/>
        <item x="339"/>
        <item x="355"/>
        <item x="303"/>
        <item x="447"/>
        <item x="122"/>
        <item x="75"/>
        <item x="488"/>
        <item x="448"/>
        <item x="402"/>
        <item x="201"/>
        <item x="372"/>
        <item x="351"/>
        <item x="435"/>
        <item x="87"/>
        <item x="58"/>
        <item x="10"/>
        <item x="242"/>
        <item x="198"/>
        <item x="26"/>
        <item x="73"/>
        <item x="610"/>
        <item x="187"/>
        <item x="243"/>
        <item x="111"/>
        <item x="299"/>
        <item x="167"/>
        <item x="559"/>
        <item x="124"/>
        <item x="212"/>
        <item x="63"/>
        <item x="257"/>
        <item x="210"/>
        <item x="130"/>
        <item x="163"/>
        <item x="173"/>
        <item x="120"/>
        <item x="186"/>
        <item x="144"/>
        <item x="33"/>
        <item x="381"/>
        <item x="416"/>
        <item x="535"/>
        <item x="362"/>
        <item x="441"/>
        <item x="8"/>
        <item x="487"/>
        <item x="250"/>
        <item x="194"/>
        <item x="656"/>
        <item x="541"/>
        <item x="203"/>
        <item x="192"/>
        <item x="566"/>
        <item x="215"/>
        <item x="591"/>
        <item x="636"/>
        <item x="100"/>
        <item x="81"/>
        <item x="349"/>
        <item x="20"/>
        <item x="284"/>
        <item x="365"/>
        <item x="289"/>
        <item x="373"/>
        <item x="651"/>
        <item x="665"/>
        <item x="28"/>
        <item x="249"/>
        <item x="222"/>
        <item x="506"/>
        <item x="458"/>
        <item x="423"/>
        <item x="294"/>
        <item x="149"/>
        <item x="682"/>
        <item x="237"/>
        <item x="174"/>
        <item x="316"/>
        <item x="88"/>
        <item x="602"/>
        <item x="658"/>
        <item x="527"/>
        <item x="239"/>
        <item x="176"/>
        <item x="405"/>
        <item x="306"/>
        <item x="13"/>
        <item x="664"/>
        <item x="52"/>
        <item x="680"/>
        <item x="195"/>
        <item x="104"/>
        <item x="497"/>
        <item x="413"/>
        <item x="417"/>
        <item x="162"/>
        <item x="437"/>
        <item x="454"/>
        <item x="83"/>
        <item x="491"/>
        <item x="109"/>
        <item x="275"/>
        <item x="469"/>
        <item x="150"/>
        <item x="40"/>
        <item x="531"/>
        <item x="648"/>
        <item x="1"/>
        <item x="36"/>
        <item x="85"/>
        <item x="385"/>
        <item x="500"/>
        <item x="419"/>
        <item x="640"/>
        <item x="17"/>
        <item x="34"/>
        <item x="586"/>
        <item x="313"/>
        <item x="442"/>
        <item x="43"/>
        <item x="606"/>
        <item x="512"/>
        <item x="155"/>
        <item x="614"/>
        <item x="68"/>
        <item x="672"/>
        <item x="25"/>
        <item x="377"/>
        <item x="295"/>
        <item x="227"/>
        <item x="347"/>
        <item x="135"/>
        <item x="11"/>
        <item x="143"/>
        <item x="675"/>
        <item x="394"/>
        <item x="359"/>
        <item x="505"/>
        <item x="166"/>
        <item x="576"/>
        <item x="16"/>
        <item x="47"/>
        <item x="471"/>
        <item x="605"/>
        <item x="396"/>
        <item x="160"/>
        <item x="269"/>
        <item x="92"/>
        <item x="141"/>
        <item x="567"/>
        <item x="338"/>
        <item x="9"/>
        <item x="341"/>
        <item x="82"/>
        <item x="466"/>
        <item x="105"/>
        <item x="132"/>
        <item x="108"/>
        <item x="247"/>
        <item x="384"/>
        <item x="526"/>
        <item x="296"/>
        <item x="188"/>
        <item x="509"/>
        <item x="424"/>
        <item x="95"/>
        <item x="574"/>
        <item x="340"/>
        <item x="177"/>
        <item x="374"/>
        <item x="161"/>
        <item x="376"/>
        <item x="353"/>
        <item x="415"/>
        <item x="57"/>
        <item x="45"/>
        <item x="432"/>
        <item x="279"/>
        <item x="453"/>
        <item x="481"/>
        <item x="430"/>
        <item x="180"/>
        <item x="449"/>
        <item x="474"/>
        <item x="39"/>
        <item x="98"/>
        <item x="159"/>
        <item x="94"/>
        <item x="129"/>
        <item x="4"/>
        <item x="660"/>
        <item x="444"/>
        <item x="661"/>
        <item x="537"/>
        <item x="650"/>
        <item x="78"/>
        <item x="323"/>
        <item x="575"/>
        <item x="304"/>
        <item x="307"/>
        <item x="624"/>
        <item x="498"/>
        <item x="23"/>
        <item x="548"/>
        <item x="76"/>
        <item x="631"/>
        <item x="268"/>
        <item x="460"/>
        <item x="363"/>
        <item x="371"/>
        <item x="232"/>
        <item x="219"/>
        <item x="558"/>
        <item x="261"/>
        <item x="213"/>
        <item x="245"/>
        <item x="196"/>
        <item x="317"/>
        <item x="262"/>
        <item x="320"/>
        <item x="136"/>
        <item x="158"/>
        <item x="62"/>
        <item x="425"/>
        <item x="592"/>
        <item x="147"/>
        <item x="655"/>
        <item x="538"/>
        <item x="19"/>
        <item x="326"/>
        <item x="288"/>
        <item x="89"/>
        <item x="545"/>
        <item x="118"/>
        <item x="302"/>
        <item x="612"/>
        <item x="225"/>
        <item x="142"/>
        <item x="483"/>
        <item x="475"/>
        <item x="97"/>
        <item x="254"/>
        <item x="204"/>
        <item x="634"/>
        <item x="38"/>
        <item x="368"/>
        <item x="534"/>
        <item x="411"/>
        <item x="6"/>
        <item x="128"/>
        <item x="539"/>
        <item x="395"/>
        <item x="595"/>
        <item x="511"/>
        <item x="229"/>
        <item x="581"/>
        <item x="433"/>
        <item x="74"/>
        <item x="311"/>
        <item x="577"/>
        <item x="255"/>
        <item x="485"/>
        <item x="183"/>
        <item x="107"/>
        <item x="7"/>
        <item x="110"/>
        <item x="253"/>
        <item x="224"/>
        <item x="238"/>
        <item x="451"/>
        <item x="223"/>
        <item x="445"/>
        <item x="673"/>
        <item x="190"/>
        <item x="635"/>
        <item x="643"/>
        <item x="670"/>
        <item x="171"/>
        <item x="513"/>
        <item x="178"/>
        <item x="56"/>
        <item x="309"/>
        <item x="217"/>
        <item x="392"/>
        <item x="465"/>
        <item x="240"/>
        <item x="409"/>
        <item x="522"/>
        <item x="139"/>
        <item x="330"/>
        <item x="490"/>
        <item x="286"/>
        <item x="301"/>
        <item x="408"/>
        <item x="329"/>
        <item x="14"/>
        <item x="77"/>
        <item x="333"/>
        <item x="630"/>
        <item x="478"/>
        <item x="543"/>
        <item x="54"/>
        <item x="551"/>
        <item x="590"/>
        <item x="645"/>
        <item x="659"/>
        <item x="305"/>
        <item x="403"/>
        <item x="584"/>
        <item x="609"/>
        <item x="412"/>
        <item x="169"/>
        <item x="681"/>
        <item x="407"/>
        <item x="226"/>
        <item x="464"/>
        <item x="274"/>
        <item x="291"/>
        <item x="263"/>
        <item x="472"/>
        <item x="523"/>
        <item x="552"/>
        <item x="119"/>
        <item x="553"/>
        <item x="49"/>
        <item x="65"/>
        <item x="55"/>
        <item x="678"/>
        <item x="241"/>
        <item x="197"/>
        <item x="484"/>
        <item x="623"/>
        <item x="393"/>
        <item x="477"/>
        <item x="502"/>
        <item x="515"/>
        <item x="27"/>
        <item x="208"/>
        <item x="230"/>
        <item x="663"/>
        <item x="501"/>
        <item x="428"/>
        <item x="64"/>
        <item x="2"/>
        <item x="613"/>
        <item x="617"/>
        <item x="436"/>
        <item x="80"/>
        <item x="211"/>
        <item x="521"/>
        <item x="297"/>
        <item x="270"/>
        <item x="114"/>
        <item x="473"/>
        <item x="668"/>
        <item x="406"/>
        <item x="457"/>
        <item x="308"/>
        <item x="252"/>
        <item x="479"/>
        <item x="200"/>
        <item x="15"/>
        <item x="674"/>
        <item x="450"/>
        <item x="366"/>
        <item x="328"/>
        <item x="24"/>
        <item x="292"/>
        <item x="156"/>
        <item x="557"/>
        <item x="259"/>
        <item x="343"/>
        <item x="633"/>
        <item x="518"/>
        <item x="319"/>
        <item x="216"/>
        <item x="356"/>
        <item x="193"/>
        <item x="116"/>
        <item x="21"/>
        <item x="285"/>
        <item x="260"/>
        <item x="22"/>
        <item x="563"/>
        <item x="18"/>
        <item x="599"/>
        <item x="644"/>
        <item x="267"/>
        <item x="685"/>
        <item x="325"/>
        <item x="530"/>
        <item x="293"/>
        <item x="103"/>
        <item x="29"/>
        <item x="35"/>
        <item x="618"/>
        <item x="60"/>
        <item x="96"/>
        <item x="140"/>
        <item x="568"/>
        <item x="90"/>
        <item x="318"/>
        <item x="626"/>
        <item x="579"/>
        <item x="519"/>
        <item x="536"/>
        <item x="549"/>
        <item x="281"/>
        <item x="379"/>
        <item x="69"/>
        <item x="489"/>
        <item x="608"/>
        <item x="126"/>
        <item x="360"/>
        <item x="258"/>
        <item x="32"/>
        <item x="399"/>
        <item x="638"/>
        <item x="67"/>
        <item x="422"/>
        <item x="337"/>
        <item x="492"/>
        <item x="546"/>
        <item x="218"/>
        <item x="533"/>
        <item x="420"/>
        <item x="361"/>
        <item x="345"/>
        <item x="332"/>
        <item x="532"/>
        <item x="397"/>
        <item x="583"/>
        <item x="138"/>
        <item x="207"/>
        <item x="312"/>
        <item x="266"/>
        <item x="652"/>
        <item x="37"/>
        <item x="662"/>
        <item x="367"/>
        <item x="352"/>
        <item x="86"/>
        <item x="550"/>
        <item x="555"/>
        <item x="59"/>
        <item x="572"/>
        <item x="322"/>
        <item x="272"/>
        <item x="334"/>
        <item x="596"/>
        <item x="542"/>
        <item x="283"/>
        <item t="default"/>
      </items>
    </pivotField>
    <pivotField compact="0" showAll="0"/>
    <pivotField compact="0" showAll="0"/>
    <pivotField compact="0" showAll="0"/>
    <pivotField compact="0" showAll="0"/>
    <pivotField compact="0" showAll="0"/>
    <pivotField compact="0" showAll="0"/>
    <pivotField compact="0" dragToRow="0" dragToCol="0" dragToPage="0" showAll="0" defaultSubtotal="0"/>
    <pivotField dataField="1" compact="0" dragToRow="0" dragToCol="0" dragToPage="0" showAll="0" defaultSubtotal="0"/>
    <pivotField axis="axisCol" compact="0" showAll="0">
      <items count="15">
        <item sd="0" x="0"/>
        <item sd="0" x="1"/>
        <item sd="0" x="2"/>
        <item sd="0" x="3"/>
        <item sd="0" x="4"/>
        <item sd="0" x="5"/>
        <item sd="0" x="6"/>
        <item sd="0" x="7"/>
        <item sd="0" x="8"/>
        <item sd="0" x="9"/>
        <item sd="0" x="10"/>
        <item sd="0" x="11"/>
        <item sd="0" x="12"/>
        <item sd="0" x="13"/>
        <item t="default"/>
      </items>
    </pivotField>
    <pivotField compact="0" showAll="0">
      <items count="7">
        <item sd="0" x="0"/>
        <item sd="0" x="1"/>
        <item sd="0" x="2"/>
        <item sd="0" x="3"/>
        <item sd="0" x="4"/>
        <item sd="0" x="5"/>
        <item t="default"/>
      </items>
    </pivotField>
    <pivotField axis="axisRow" compact="0" multipleItemSelectionAllowed="1" showAll="0">
      <items count="6">
        <item h="1" sd="0" x="0"/>
        <item sd="0" x="1"/>
        <item sd="0" x="2"/>
        <item sd="0" x="3"/>
        <item h="1" sd="0" x="4"/>
        <item t="default"/>
      </items>
    </pivotField>
    <pivotField compact="0" showAll="0">
      <items count="15">
        <item sd="0" x="0"/>
        <item sd="0" x="1"/>
        <item sd="0" x="2"/>
        <item sd="0" x="3"/>
        <item sd="0" x="4"/>
        <item sd="0" x="5"/>
        <item sd="0" x="6"/>
        <item sd="0" x="7"/>
        <item sd="0" x="8"/>
        <item sd="0" x="9"/>
        <item sd="0" x="10"/>
        <item sd="0" x="11"/>
        <item sd="0" x="12"/>
        <item sd="0" x="13"/>
        <item t="default"/>
      </items>
    </pivotField>
    <pivotField compact="0" showAll="0">
      <items count="7">
        <item sd="0" x="0"/>
        <item sd="0" x="1"/>
        <item sd="0" x="2"/>
        <item sd="0" x="3"/>
        <item sd="0" x="4"/>
        <item sd="0" x="5"/>
        <item t="default"/>
      </items>
    </pivotField>
    <pivotField compact="0" showAll="0">
      <items count="6">
        <item sd="0" x="0"/>
        <item sd="0" x="1"/>
        <item sd="0" x="2"/>
        <item sd="0" x="3"/>
        <item sd="0" x="4"/>
        <item t="default"/>
      </items>
    </pivotField>
  </pivotFields>
  <rowFields count="1">
    <field x="29"/>
  </rowFields>
  <rowItems count="4">
    <i>
      <x v="1"/>
    </i>
    <i>
      <x v="2"/>
    </i>
    <i>
      <x v="3"/>
    </i>
    <i t="grand">
      <x/>
    </i>
  </rowItems>
  <colFields count="1">
    <field x="27"/>
  </colFields>
  <colItems count="11">
    <i>
      <x v="1"/>
    </i>
    <i>
      <x v="2"/>
    </i>
    <i>
      <x v="4"/>
    </i>
    <i>
      <x v="5"/>
    </i>
    <i>
      <x v="6"/>
    </i>
    <i>
      <x v="8"/>
    </i>
    <i>
      <x v="9"/>
    </i>
    <i>
      <x v="10"/>
    </i>
    <i>
      <x v="11"/>
    </i>
    <i>
      <x v="12"/>
    </i>
    <i t="grand">
      <x/>
    </i>
  </colItems>
  <dataFields count="1">
    <dataField name="Sum of Profit" fld="26" baseField="0" baseItem="0"/>
  </dataFields>
  <formats count="1">
    <format dxfId="17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5DF0C5F-C31C-43BE-BA52-95EF9EDC521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rder ststus">
  <location ref="H31:I40" firstHeaderRow="1" firstDataRow="1" firstDataCol="1"/>
  <pivotFields count="33">
    <pivotField showAll="0"/>
    <pivotField showAll="0"/>
    <pivotField showAll="0"/>
    <pivotField showAll="0">
      <items count="3">
        <item x="0"/>
        <item x="1"/>
        <item t="default"/>
      </items>
    </pivotField>
    <pivotField showAll="0"/>
    <pivotField showAll="0"/>
    <pivotField showAll="0"/>
    <pivotField showAll="0">
      <items count="244">
        <item h="1" x="19"/>
        <item h="1" x="109"/>
        <item h="1" x="36"/>
        <item h="1" x="129"/>
        <item h="1" x="38"/>
        <item h="1" x="91"/>
        <item h="1" x="74"/>
        <item h="1" x="226"/>
        <item h="1" x="104"/>
        <item h="1" x="209"/>
        <item h="1" x="89"/>
        <item h="1" x="1"/>
        <item h="1" x="220"/>
        <item h="1" x="224"/>
        <item h="1" x="66"/>
        <item h="1" x="206"/>
        <item h="1" x="85"/>
        <item h="1" x="139"/>
        <item h="1" x="14"/>
        <item h="1" x="72"/>
        <item h="1" x="45"/>
        <item h="1" x="135"/>
        <item h="1" x="5"/>
        <item h="1" x="205"/>
        <item h="1" x="212"/>
        <item h="1" x="170"/>
        <item h="1" x="207"/>
        <item h="1" x="33"/>
        <item h="1" x="39"/>
        <item h="1" x="210"/>
        <item h="1" x="149"/>
        <item h="1" x="100"/>
        <item h="1" x="63"/>
        <item h="1" x="198"/>
        <item h="1" x="81"/>
        <item h="1" x="117"/>
        <item h="1" x="7"/>
        <item h="1" x="11"/>
        <item h="1" x="119"/>
        <item h="1" x="113"/>
        <item h="1" x="60"/>
        <item h="1" x="216"/>
        <item h="1" x="215"/>
        <item h="1" x="167"/>
        <item x="197"/>
        <item h="1" x="115"/>
        <item h="1" x="195"/>
        <item h="1" x="18"/>
        <item h="1" x="194"/>
        <item x="125"/>
        <item h="1" x="177"/>
        <item h="1" x="185"/>
        <item h="1" x="69"/>
        <item h="1" x="182"/>
        <item x="201"/>
        <item h="1" x="155"/>
        <item h="1" x="213"/>
        <item h="1" x="79"/>
        <item h="1" x="84"/>
        <item h="1" x="147"/>
        <item h="1" x="62"/>
        <item h="1" x="159"/>
        <item x="223"/>
        <item h="1" x="51"/>
        <item h="1" x="22"/>
        <item h="1" x="106"/>
        <item h="1" x="157"/>
        <item h="1" x="148"/>
        <item h="1" x="160"/>
        <item h="1" x="67"/>
        <item h="1" x="199"/>
        <item h="1" x="150"/>
        <item h="1" x="232"/>
        <item h="1" x="71"/>
        <item h="1" x="61"/>
        <item h="1" x="90"/>
        <item h="1" x="169"/>
        <item h="1" x="26"/>
        <item h="1" x="187"/>
        <item h="1" x="176"/>
        <item h="1" x="121"/>
        <item h="1" x="64"/>
        <item h="1" x="120"/>
        <item h="1" x="143"/>
        <item h="1" x="134"/>
        <item h="1" x="190"/>
        <item h="1" x="145"/>
        <item h="1" x="180"/>
        <item h="1" x="95"/>
        <item h="1" x="41"/>
        <item h="1" x="53"/>
        <item h="1" x="218"/>
        <item h="1" x="171"/>
        <item h="1" x="242"/>
        <item h="1" x="44"/>
        <item h="1" x="25"/>
        <item h="1" x="105"/>
        <item h="1" x="191"/>
        <item h="1" x="58"/>
        <item h="1" x="29"/>
        <item h="1" x="34"/>
        <item h="1" x="188"/>
        <item h="1" x="231"/>
        <item h="1" x="227"/>
        <item h="1" x="103"/>
        <item h="1" x="59"/>
        <item h="1" x="102"/>
        <item h="1" x="127"/>
        <item h="1" x="30"/>
        <item h="1" x="23"/>
        <item h="1" x="236"/>
        <item h="1" x="239"/>
        <item h="1" x="132"/>
        <item h="1" x="156"/>
        <item h="1" x="24"/>
        <item h="1" x="193"/>
        <item h="1" x="75"/>
        <item h="1" x="217"/>
        <item h="1" x="112"/>
        <item h="1" x="153"/>
        <item h="1" x="35"/>
        <item h="1" x="76"/>
        <item h="1" x="189"/>
        <item h="1" x="179"/>
        <item h="1" x="31"/>
        <item h="1" x="114"/>
        <item h="1" x="2"/>
        <item h="1" x="208"/>
        <item h="1" x="144"/>
        <item h="1" x="186"/>
        <item h="1" x="13"/>
        <item h="1" x="123"/>
        <item h="1" x="124"/>
        <item h="1" x="54"/>
        <item h="1" x="214"/>
        <item h="1" x="233"/>
        <item h="1" x="77"/>
        <item h="1" x="131"/>
        <item h="1" x="165"/>
        <item h="1" x="161"/>
        <item h="1" x="94"/>
        <item h="1" x="80"/>
        <item h="1" x="56"/>
        <item h="1" x="92"/>
        <item h="1" x="142"/>
        <item h="1" x="40"/>
        <item h="1" x="146"/>
        <item h="1" x="43"/>
        <item h="1" x="70"/>
        <item h="1" x="192"/>
        <item h="1" x="235"/>
        <item h="1" x="73"/>
        <item h="1" x="219"/>
        <item h="1" x="175"/>
        <item h="1" x="3"/>
        <item h="1" x="221"/>
        <item h="1" x="52"/>
        <item h="1" x="151"/>
        <item h="1" x="57"/>
        <item h="1" x="152"/>
        <item h="1" x="222"/>
        <item h="1" x="128"/>
        <item h="1" x="20"/>
        <item h="1" x="141"/>
        <item h="1" x="136"/>
        <item h="1" x="181"/>
        <item h="1" x="138"/>
        <item h="1" x="101"/>
        <item h="1" x="17"/>
        <item h="1" x="49"/>
        <item h="1" x="111"/>
        <item h="1" x="12"/>
        <item h="1" x="211"/>
        <item h="1" x="8"/>
        <item h="1" x="166"/>
        <item h="1" x="162"/>
        <item h="1" x="196"/>
        <item h="1" x="65"/>
        <item h="1" x="50"/>
        <item h="1" x="228"/>
        <item h="1" x="0"/>
        <item h="1" x="174"/>
        <item h="1" x="133"/>
        <item h="1" x="137"/>
        <item h="1" x="55"/>
        <item h="1" x="99"/>
        <item h="1" x="183"/>
        <item h="1" x="27"/>
        <item h="1" x="164"/>
        <item h="1" x="238"/>
        <item h="1" x="9"/>
        <item h="1" x="96"/>
        <item h="1" x="241"/>
        <item h="1" x="78"/>
        <item h="1" x="86"/>
        <item h="1" x="4"/>
        <item h="1" x="32"/>
        <item h="1" x="234"/>
        <item h="1" x="163"/>
        <item h="1" x="68"/>
        <item h="1" x="154"/>
        <item h="1" x="87"/>
        <item h="1" x="83"/>
        <item h="1" x="47"/>
        <item h="1" x="21"/>
        <item h="1" x="93"/>
        <item h="1" x="240"/>
        <item h="1" x="126"/>
        <item h="1" x="200"/>
        <item h="1" x="202"/>
        <item h="1" x="118"/>
        <item h="1" x="230"/>
        <item h="1" x="172"/>
        <item h="1" x="178"/>
        <item h="1" x="97"/>
        <item h="1" x="98"/>
        <item h="1" x="28"/>
        <item h="1" x="110"/>
        <item h="1" x="107"/>
        <item h="1" x="108"/>
        <item h="1" x="130"/>
        <item h="1" x="229"/>
        <item h="1" x="116"/>
        <item h="1" x="6"/>
        <item h="1" x="237"/>
        <item h="1" x="42"/>
        <item h="1" x="37"/>
        <item h="1" x="204"/>
        <item h="1" x="46"/>
        <item h="1" x="140"/>
        <item h="1" x="173"/>
        <item h="1" x="184"/>
        <item h="1" x="88"/>
        <item h="1" x="16"/>
        <item h="1" x="225"/>
        <item h="1" x="158"/>
        <item h="1" x="168"/>
        <item h="1" x="203"/>
        <item h="1" x="82"/>
        <item h="1" x="122"/>
        <item h="1" x="48"/>
        <item h="1" x="15"/>
        <item h="1" x="10"/>
        <item t="default"/>
      </items>
    </pivotField>
    <pivotField showAll="0"/>
    <pivotField showAll="0"/>
    <pivotField axis="axisRow" showAll="0">
      <items count="9">
        <item x="0"/>
        <item x="1"/>
        <item x="7"/>
        <item x="5"/>
        <item x="6"/>
        <item x="2"/>
        <item x="4"/>
        <item x="3"/>
        <item t="default"/>
      </items>
    </pivotField>
    <pivotField showAll="0"/>
    <pivotField showAll="0"/>
    <pivotField showAll="0"/>
    <pivotField showAll="0"/>
    <pivotField showAll="0"/>
    <pivotField showAll="0"/>
    <pivotField numFmtId="14" showAll="0">
      <items count="687">
        <item x="83"/>
        <item x="218"/>
        <item x="244"/>
        <item x="557"/>
        <item x="271"/>
        <item x="530"/>
        <item x="265"/>
        <item x="665"/>
        <item x="603"/>
        <item x="5"/>
        <item x="100"/>
        <item x="415"/>
        <item x="326"/>
        <item x="404"/>
        <item x="212"/>
        <item x="234"/>
        <item x="301"/>
        <item x="650"/>
        <item x="193"/>
        <item x="685"/>
        <item x="262"/>
        <item x="122"/>
        <item x="655"/>
        <item x="684"/>
        <item x="168"/>
        <item x="167"/>
        <item x="602"/>
        <item x="477"/>
        <item x="57"/>
        <item x="110"/>
        <item x="604"/>
        <item x="452"/>
        <item x="384"/>
        <item x="308"/>
        <item x="64"/>
        <item x="280"/>
        <item x="150"/>
        <item x="406"/>
        <item x="396"/>
        <item x="152"/>
        <item x="336"/>
        <item x="546"/>
        <item x="267"/>
        <item x="600"/>
        <item x="197"/>
        <item x="397"/>
        <item x="543"/>
        <item x="39"/>
        <item x="332"/>
        <item x="49"/>
        <item x="163"/>
        <item x="50"/>
        <item x="35"/>
        <item x="268"/>
        <item x="160"/>
        <item x="228"/>
        <item x="565"/>
        <item x="399"/>
        <item x="214"/>
        <item x="482"/>
        <item x="580"/>
        <item x="368"/>
        <item x="422"/>
        <item x="204"/>
        <item x="434"/>
        <item x="78"/>
        <item x="512"/>
        <item x="165"/>
        <item x="132"/>
        <item x="682"/>
        <item x="241"/>
        <item x="642"/>
        <item x="31"/>
        <item x="27"/>
        <item x="589"/>
        <item x="427"/>
        <item x="282"/>
        <item x="350"/>
        <item x="264"/>
        <item x="417"/>
        <item x="313"/>
        <item x="219"/>
        <item x="195"/>
        <item x="575"/>
        <item x="680"/>
        <item x="104"/>
        <item x="274"/>
        <item x="616"/>
        <item x="647"/>
        <item x="481"/>
        <item x="569"/>
        <item x="627"/>
        <item x="295"/>
        <item x="639"/>
        <item x="649"/>
        <item x="246"/>
        <item x="637"/>
        <item x="554"/>
        <item x="410"/>
        <item x="123"/>
        <item x="215"/>
        <item x="25"/>
        <item x="492"/>
        <item x="174"/>
        <item x="243"/>
        <item x="114"/>
        <item x="479"/>
        <item x="178"/>
        <item x="259"/>
        <item x="646"/>
        <item x="222"/>
        <item x="563"/>
        <item x="194"/>
        <item x="318"/>
        <item x="253"/>
        <item x="128"/>
        <item x="461"/>
        <item x="413"/>
        <item x="208"/>
        <item x="66"/>
        <item x="143"/>
        <item x="532"/>
        <item x="485"/>
        <item x="239"/>
        <item x="223"/>
        <item x="393"/>
        <item x="366"/>
        <item x="53"/>
        <item x="597"/>
        <item x="496"/>
        <item x="221"/>
        <item x="147"/>
        <item x="394"/>
        <item x="183"/>
        <item x="22"/>
        <item x="292"/>
        <item x="291"/>
        <item x="257"/>
        <item x="651"/>
        <item x="421"/>
        <item x="436"/>
        <item x="15"/>
        <item x="286"/>
        <item x="457"/>
        <item x="312"/>
        <item x="539"/>
        <item x="468"/>
        <item x="573"/>
        <item x="662"/>
        <item x="517"/>
        <item x="89"/>
        <item x="411"/>
        <item x="120"/>
        <item x="568"/>
        <item x="13"/>
        <item x="8"/>
        <item x="99"/>
        <item x="371"/>
        <item x="205"/>
        <item x="599"/>
        <item x="619"/>
        <item x="4"/>
        <item x="6"/>
        <item x="381"/>
        <item x="328"/>
        <item x="250"/>
        <item x="325"/>
        <item x="294"/>
        <item x="459"/>
        <item x="177"/>
        <item x="548"/>
        <item x="676"/>
        <item x="382"/>
        <item x="9"/>
        <item x="364"/>
        <item x="151"/>
        <item x="612"/>
        <item x="523"/>
        <item x="583"/>
        <item x="158"/>
        <item x="95"/>
        <item x="401"/>
        <item x="287"/>
        <item x="379"/>
        <item x="488"/>
        <item x="535"/>
        <item x="516"/>
        <item x="186"/>
        <item x="365"/>
        <item x="198"/>
        <item x="79"/>
        <item x="595"/>
        <item x="345"/>
        <item x="593"/>
        <item x="32"/>
        <item x="656"/>
        <item x="442"/>
        <item x="94"/>
        <item x="141"/>
        <item x="304"/>
        <item x="571"/>
        <item x="419"/>
        <item x="21"/>
        <item x="672"/>
        <item x="87"/>
        <item x="47"/>
        <item x="412"/>
        <item x="153"/>
        <item x="112"/>
        <item x="450"/>
        <item x="559"/>
        <item x="373"/>
        <item x="378"/>
        <item x="454"/>
        <item x="645"/>
        <item x="519"/>
        <item x="623"/>
        <item x="320"/>
        <item x="285"/>
        <item x="211"/>
        <item x="125"/>
        <item x="586"/>
        <item x="358"/>
        <item x="474"/>
        <item x="309"/>
        <item x="171"/>
        <item x="509"/>
        <item x="238"/>
        <item x="494"/>
        <item x="256"/>
        <item x="148"/>
        <item x="462"/>
        <item x="674"/>
        <item x="226"/>
        <item x="352"/>
        <item x="236"/>
        <item x="61"/>
        <item x="585"/>
        <item x="227"/>
        <item x="491"/>
        <item x="156"/>
        <item x="137"/>
        <item x="362"/>
        <item x="669"/>
        <item x="648"/>
        <item x="598"/>
        <item x="281"/>
        <item x="497"/>
        <item x="201"/>
        <item x="341"/>
        <item x="353"/>
        <item x="628"/>
        <item x="663"/>
        <item x="210"/>
        <item x="54"/>
        <item x="426"/>
        <item x="166"/>
        <item x="261"/>
        <item x="601"/>
        <item x="360"/>
        <item x="428"/>
        <item x="678"/>
        <item x="72"/>
        <item x="400"/>
        <item x="37"/>
        <item x="127"/>
        <item x="577"/>
        <item x="508"/>
        <item x="179"/>
        <item x="423"/>
        <item x="671"/>
        <item x="16"/>
        <item x="172"/>
        <item x="644"/>
        <item x="65"/>
        <item x="77"/>
        <item x="247"/>
        <item x="490"/>
        <item x="121"/>
        <item x="216"/>
        <item x="549"/>
        <item x="635"/>
        <item x="624"/>
        <item x="55"/>
        <item x="613"/>
        <item x="339"/>
        <item x="36"/>
        <item x="511"/>
        <item x="441"/>
        <item x="661"/>
        <item x="633"/>
        <item x="463"/>
        <item x="652"/>
        <item x="162"/>
        <item x="469"/>
        <item x="435"/>
        <item x="398"/>
        <item x="361"/>
        <item x="144"/>
        <item x="173"/>
        <item x="306"/>
        <item x="73"/>
        <item x="433"/>
        <item x="363"/>
        <item x="374"/>
        <item x="82"/>
        <item x="3"/>
        <item x="349"/>
        <item x="157"/>
        <item x="108"/>
        <item x="278"/>
        <item x="536"/>
        <item x="634"/>
        <item x="43"/>
        <item x="626"/>
        <item x="86"/>
        <item x="240"/>
        <item x="622"/>
        <item x="618"/>
        <item x="476"/>
        <item x="342"/>
        <item x="581"/>
        <item x="103"/>
        <item x="24"/>
        <item x="664"/>
        <item x="372"/>
        <item x="334"/>
        <item x="333"/>
        <item x="28"/>
        <item x="451"/>
        <item x="248"/>
        <item x="408"/>
        <item x="390"/>
        <item x="567"/>
        <item x="617"/>
        <item x="484"/>
        <item x="544"/>
        <item x="515"/>
        <item x="367"/>
        <item x="631"/>
        <item x="76"/>
        <item x="74"/>
        <item x="611"/>
        <item x="300"/>
        <item x="88"/>
        <item x="33"/>
        <item x="288"/>
        <item x="437"/>
        <item x="1"/>
        <item x="189"/>
        <item x="470"/>
        <item x="499"/>
        <item x="472"/>
        <item x="545"/>
        <item x="188"/>
        <item x="70"/>
        <item x="641"/>
        <item x="566"/>
        <item x="187"/>
        <item x="561"/>
        <item x="432"/>
        <item x="315"/>
        <item x="269"/>
        <item x="130"/>
        <item x="170"/>
        <item x="541"/>
        <item x="667"/>
        <item x="176"/>
        <item x="540"/>
        <item x="578"/>
        <item x="592"/>
        <item x="550"/>
        <item x="584"/>
        <item x="284"/>
        <item x="316"/>
        <item x="322"/>
        <item x="458"/>
        <item x="68"/>
        <item x="625"/>
        <item x="231"/>
        <item x="196"/>
        <item x="181"/>
        <item x="522"/>
        <item x="190"/>
        <item x="518"/>
        <item x="629"/>
        <item x="449"/>
        <item x="632"/>
        <item x="607"/>
        <item x="224"/>
        <item x="159"/>
        <item x="84"/>
        <item x="429"/>
        <item x="453"/>
        <item x="402"/>
        <item x="414"/>
        <item x="111"/>
        <item x="80"/>
        <item x="98"/>
        <item x="135"/>
        <item x="503"/>
        <item x="321"/>
        <item x="242"/>
        <item x="203"/>
        <item x="303"/>
        <item x="29"/>
        <item x="348"/>
        <item x="109"/>
        <item x="254"/>
        <item x="681"/>
        <item x="11"/>
        <item x="101"/>
        <item x="359"/>
        <item x="134"/>
        <item x="75"/>
        <item x="225"/>
        <item x="447"/>
        <item x="391"/>
        <item x="273"/>
        <item x="654"/>
        <item x="131"/>
        <item x="220"/>
        <item x="572"/>
        <item x="213"/>
        <item x="403"/>
        <item x="202"/>
        <item x="542"/>
        <item x="340"/>
        <item x="327"/>
        <item x="138"/>
        <item x="277"/>
        <item x="606"/>
        <item x="44"/>
        <item x="445"/>
        <item x="23"/>
        <item x="140"/>
        <item x="338"/>
        <item x="329"/>
        <item x="298"/>
        <item x="431"/>
        <item x="258"/>
        <item x="608"/>
        <item x="51"/>
        <item x="483"/>
        <item x="252"/>
        <item x="255"/>
        <item x="487"/>
        <item x="145"/>
        <item x="63"/>
        <item x="670"/>
        <item x="443"/>
        <item x="501"/>
        <item x="683"/>
        <item x="115"/>
        <item x="677"/>
        <item x="17"/>
        <item x="289"/>
        <item x="505"/>
        <item x="418"/>
        <item x="58"/>
        <item x="233"/>
        <item x="245"/>
        <item x="529"/>
        <item x="446"/>
        <item x="200"/>
        <item x="10"/>
        <item x="175"/>
        <item x="41"/>
        <item x="420"/>
        <item x="478"/>
        <item x="591"/>
        <item x="275"/>
        <item x="562"/>
        <item x="319"/>
        <item x="206"/>
        <item x="377"/>
        <item x="337"/>
        <item x="513"/>
        <item x="56"/>
        <item x="389"/>
        <item x="552"/>
        <item x="52"/>
        <item x="119"/>
        <item x="324"/>
        <item x="310"/>
        <item x="314"/>
        <item x="621"/>
        <item x="355"/>
        <item x="498"/>
        <item x="370"/>
        <item x="85"/>
        <item x="405"/>
        <item x="526"/>
        <item x="217"/>
        <item x="679"/>
        <item x="455"/>
        <item x="290"/>
        <item x="534"/>
        <item x="169"/>
        <item x="533"/>
        <item x="466"/>
        <item x="293"/>
        <item x="444"/>
        <item x="630"/>
        <item x="343"/>
        <item x="60"/>
        <item x="409"/>
        <item x="42"/>
        <item x="184"/>
        <item x="387"/>
        <item x="486"/>
        <item x="448"/>
        <item x="139"/>
        <item x="587"/>
        <item x="385"/>
        <item x="0"/>
        <item x="386"/>
        <item x="192"/>
        <item x="18"/>
        <item x="105"/>
        <item x="235"/>
        <item x="331"/>
        <item x="521"/>
        <item x="96"/>
        <item x="71"/>
        <item x="407"/>
        <item x="30"/>
        <item x="636"/>
        <item x="547"/>
        <item x="81"/>
        <item x="657"/>
        <item x="344"/>
        <item x="191"/>
        <item x="106"/>
        <item x="510"/>
        <item x="283"/>
        <item x="12"/>
        <item x="610"/>
        <item x="154"/>
        <item x="69"/>
        <item x="653"/>
        <item x="475"/>
        <item x="272"/>
        <item x="182"/>
        <item x="185"/>
        <item x="465"/>
        <item x="579"/>
        <item x="675"/>
        <item x="438"/>
        <item x="45"/>
        <item x="506"/>
        <item x="558"/>
        <item x="527"/>
        <item x="34"/>
        <item x="564"/>
        <item x="574"/>
        <item x="299"/>
        <item x="440"/>
        <item x="7"/>
        <item x="504"/>
        <item x="537"/>
        <item x="609"/>
        <item x="514"/>
        <item x="92"/>
        <item x="473"/>
        <item x="136"/>
        <item x="520"/>
        <item x="673"/>
        <item x="643"/>
        <item x="161"/>
        <item x="666"/>
        <item x="20"/>
        <item x="133"/>
        <item x="489"/>
        <item x="19"/>
        <item x="354"/>
        <item x="38"/>
        <item x="311"/>
        <item x="276"/>
        <item x="116"/>
        <item x="279"/>
        <item x="464"/>
        <item x="149"/>
        <item x="640"/>
        <item x="335"/>
        <item x="129"/>
        <item x="658"/>
        <item x="376"/>
        <item x="229"/>
        <item x="507"/>
        <item x="155"/>
        <item x="107"/>
        <item x="614"/>
        <item x="395"/>
        <item x="467"/>
        <item x="305"/>
        <item x="555"/>
        <item x="556"/>
        <item x="146"/>
        <item x="383"/>
        <item x="230"/>
        <item x="26"/>
        <item x="582"/>
        <item x="296"/>
        <item x="249"/>
        <item x="471"/>
        <item x="430"/>
        <item x="375"/>
        <item x="40"/>
        <item x="531"/>
        <item x="251"/>
        <item x="439"/>
        <item x="307"/>
        <item x="91"/>
        <item x="576"/>
        <item x="142"/>
        <item x="260"/>
        <item x="416"/>
        <item x="180"/>
        <item x="594"/>
        <item x="525"/>
        <item x="659"/>
        <item x="502"/>
        <item x="199"/>
        <item x="357"/>
        <item x="668"/>
        <item x="351"/>
        <item x="560"/>
        <item x="588"/>
        <item x="90"/>
        <item x="369"/>
        <item x="553"/>
        <item x="524"/>
        <item x="456"/>
        <item x="388"/>
        <item x="460"/>
        <item x="392"/>
        <item x="570"/>
        <item x="93"/>
        <item x="323"/>
        <item x="59"/>
        <item x="164"/>
        <item x="117"/>
        <item x="266"/>
        <item x="97"/>
        <item x="263"/>
        <item x="480"/>
        <item x="638"/>
        <item x="124"/>
        <item x="270"/>
        <item x="237"/>
        <item x="2"/>
        <item x="380"/>
        <item x="620"/>
        <item x="102"/>
        <item x="528"/>
        <item x="46"/>
        <item x="500"/>
        <item x="297"/>
        <item x="660"/>
        <item x="48"/>
        <item x="424"/>
        <item x="347"/>
        <item x="596"/>
        <item x="495"/>
        <item x="67"/>
        <item x="615"/>
        <item x="538"/>
        <item x="605"/>
        <item x="551"/>
        <item x="590"/>
        <item x="425"/>
        <item x="113"/>
        <item x="118"/>
        <item x="317"/>
        <item x="356"/>
        <item x="346"/>
        <item x="302"/>
        <item x="207"/>
        <item x="14"/>
        <item x="62"/>
        <item x="330"/>
        <item x="209"/>
        <item x="126"/>
        <item x="232"/>
        <item x="493"/>
        <item t="default"/>
      </items>
    </pivotField>
    <pivotField numFmtId="14" showAll="0">
      <items count="689">
        <item x="134"/>
        <item x="99"/>
        <item x="327"/>
        <item x="154"/>
        <item x="383"/>
        <item x="589"/>
        <item x="564"/>
        <item x="611"/>
        <item x="443"/>
        <item x="679"/>
        <item x="470"/>
        <item x="364"/>
        <item x="496"/>
        <item x="440"/>
        <item x="378"/>
        <item x="72"/>
        <item x="421"/>
        <item x="671"/>
        <item x="101"/>
        <item x="221"/>
        <item x="145"/>
        <item x="578"/>
        <item x="236"/>
        <item x="588"/>
        <item x="71"/>
        <item x="170"/>
        <item x="639"/>
        <item x="540"/>
        <item x="357"/>
        <item x="214"/>
        <item x="503"/>
        <item x="463"/>
        <item x="30"/>
        <item x="434"/>
        <item x="510"/>
        <item x="657"/>
        <item x="418"/>
        <item x="594"/>
        <item x="401"/>
        <item x="571"/>
        <item x="388"/>
        <item x="426"/>
        <item x="439"/>
        <item x="587"/>
        <item x="524"/>
        <item x="133"/>
        <item x="404"/>
        <item x="382"/>
        <item x="468"/>
        <item x="151"/>
        <item x="400"/>
        <item x="248"/>
        <item x="125"/>
        <item x="619"/>
        <item x="191"/>
        <item x="315"/>
        <item x="199"/>
        <item x="184"/>
        <item x="102"/>
        <item x="431"/>
        <item x="654"/>
        <item x="456"/>
        <item x="508"/>
        <item x="554"/>
        <item x="629"/>
        <item x="79"/>
        <item x="148"/>
        <item x="153"/>
        <item x="185"/>
        <item x="179"/>
        <item x="350"/>
        <item x="507"/>
        <item x="66"/>
        <item x="390"/>
        <item x="235"/>
        <item x="569"/>
        <item x="93"/>
        <item x="455"/>
        <item x="182"/>
        <item x="91"/>
        <item x="628"/>
        <item x="677"/>
        <item x="168"/>
        <item x="331"/>
        <item x="3"/>
        <item x="70"/>
        <item x="601"/>
        <item x="106"/>
        <item x="562"/>
        <item x="246"/>
        <item x="391"/>
        <item x="493"/>
        <item x="593"/>
        <item x="573"/>
        <item x="123"/>
        <item x="482"/>
        <item x="387"/>
        <item x="616"/>
        <item x="50"/>
        <item x="342"/>
        <item x="525"/>
        <item x="115"/>
        <item x="398"/>
        <item x="561"/>
        <item x="251"/>
        <item x="380"/>
        <item x="277"/>
        <item x="520"/>
        <item x="41"/>
        <item x="641"/>
        <item x="529"/>
        <item x="346"/>
        <item x="321"/>
        <item x="344"/>
        <item x="358"/>
        <item x="205"/>
        <item x="646"/>
        <item x="264"/>
        <item x="44"/>
        <item x="53"/>
        <item x="282"/>
        <item x="231"/>
        <item x="202"/>
        <item x="516"/>
        <item x="607"/>
        <item x="0"/>
        <item x="127"/>
        <item x="438"/>
        <item x="625"/>
        <item x="336"/>
        <item x="499"/>
        <item x="669"/>
        <item x="615"/>
        <item x="12"/>
        <item x="152"/>
        <item x="5"/>
        <item x="234"/>
        <item x="486"/>
        <item x="165"/>
        <item x="375"/>
        <item x="206"/>
        <item x="300"/>
        <item x="137"/>
        <item x="637"/>
        <item x="209"/>
        <item x="580"/>
        <item x="476"/>
        <item x="528"/>
        <item x="298"/>
        <item x="452"/>
        <item x="514"/>
        <item x="598"/>
        <item x="570"/>
        <item x="271"/>
        <item x="600"/>
        <item x="121"/>
        <item x="256"/>
        <item x="604"/>
        <item x="544"/>
        <item x="621"/>
        <item x="157"/>
        <item x="676"/>
        <item x="181"/>
        <item x="172"/>
        <item x="290"/>
        <item x="547"/>
        <item x="683"/>
        <item x="112"/>
        <item x="189"/>
        <item x="480"/>
        <item x="687"/>
        <item x="233"/>
        <item x="517"/>
        <item x="622"/>
        <item x="48"/>
        <item x="280"/>
        <item x="244"/>
        <item x="620"/>
        <item x="117"/>
        <item x="220"/>
        <item x="653"/>
        <item x="389"/>
        <item x="354"/>
        <item x="494"/>
        <item x="278"/>
        <item x="273"/>
        <item x="370"/>
        <item x="585"/>
        <item x="446"/>
        <item x="348"/>
        <item x="582"/>
        <item x="684"/>
        <item x="627"/>
        <item x="649"/>
        <item x="369"/>
        <item x="597"/>
        <item x="556"/>
        <item x="632"/>
        <item x="386"/>
        <item x="410"/>
        <item x="335"/>
        <item x="667"/>
        <item x="276"/>
        <item x="61"/>
        <item x="51"/>
        <item x="314"/>
        <item x="310"/>
        <item x="560"/>
        <item x="228"/>
        <item x="84"/>
        <item x="462"/>
        <item x="265"/>
        <item x="565"/>
        <item x="131"/>
        <item x="164"/>
        <item x="414"/>
        <item x="146"/>
        <item x="666"/>
        <item x="42"/>
        <item x="324"/>
        <item x="642"/>
        <item x="467"/>
        <item x="504"/>
        <item x="459"/>
        <item x="113"/>
        <item x="495"/>
        <item x="427"/>
        <item x="603"/>
        <item x="429"/>
        <item x="46"/>
        <item x="461"/>
        <item x="647"/>
        <item x="287"/>
        <item x="31"/>
        <item x="175"/>
        <item x="686"/>
        <item x="339"/>
        <item x="355"/>
        <item x="303"/>
        <item x="447"/>
        <item x="122"/>
        <item x="75"/>
        <item x="488"/>
        <item x="448"/>
        <item x="402"/>
        <item x="201"/>
        <item x="372"/>
        <item x="351"/>
        <item x="435"/>
        <item x="87"/>
        <item x="58"/>
        <item x="10"/>
        <item x="242"/>
        <item x="198"/>
        <item x="26"/>
        <item x="73"/>
        <item x="610"/>
        <item x="187"/>
        <item x="243"/>
        <item x="111"/>
        <item x="299"/>
        <item x="167"/>
        <item x="559"/>
        <item x="124"/>
        <item x="212"/>
        <item x="63"/>
        <item x="257"/>
        <item x="210"/>
        <item x="130"/>
        <item x="163"/>
        <item x="173"/>
        <item x="120"/>
        <item x="186"/>
        <item x="144"/>
        <item x="33"/>
        <item x="381"/>
        <item x="416"/>
        <item x="535"/>
        <item x="362"/>
        <item x="441"/>
        <item x="8"/>
        <item x="487"/>
        <item x="250"/>
        <item x="194"/>
        <item x="656"/>
        <item x="541"/>
        <item x="203"/>
        <item x="192"/>
        <item x="566"/>
        <item x="215"/>
        <item x="591"/>
        <item x="636"/>
        <item x="100"/>
        <item x="81"/>
        <item x="349"/>
        <item x="20"/>
        <item x="284"/>
        <item x="365"/>
        <item x="289"/>
        <item x="373"/>
        <item x="651"/>
        <item x="665"/>
        <item x="28"/>
        <item x="249"/>
        <item x="222"/>
        <item x="506"/>
        <item x="458"/>
        <item x="423"/>
        <item x="294"/>
        <item x="149"/>
        <item x="682"/>
        <item x="237"/>
        <item x="174"/>
        <item x="316"/>
        <item x="88"/>
        <item x="602"/>
        <item x="658"/>
        <item x="527"/>
        <item x="239"/>
        <item x="176"/>
        <item x="405"/>
        <item x="306"/>
        <item x="13"/>
        <item x="664"/>
        <item x="52"/>
        <item x="680"/>
        <item x="195"/>
        <item x="104"/>
        <item x="497"/>
        <item x="413"/>
        <item x="417"/>
        <item x="162"/>
        <item x="437"/>
        <item x="454"/>
        <item x="83"/>
        <item x="491"/>
        <item x="109"/>
        <item x="275"/>
        <item x="469"/>
        <item x="150"/>
        <item x="40"/>
        <item x="531"/>
        <item x="648"/>
        <item x="1"/>
        <item x="36"/>
        <item x="85"/>
        <item x="385"/>
        <item x="500"/>
        <item x="419"/>
        <item x="640"/>
        <item x="17"/>
        <item x="34"/>
        <item x="586"/>
        <item x="313"/>
        <item x="442"/>
        <item x="43"/>
        <item x="606"/>
        <item x="512"/>
        <item x="155"/>
        <item x="614"/>
        <item x="68"/>
        <item x="672"/>
        <item x="25"/>
        <item x="377"/>
        <item x="295"/>
        <item x="227"/>
        <item x="347"/>
        <item x="135"/>
        <item x="11"/>
        <item x="143"/>
        <item x="675"/>
        <item x="394"/>
        <item x="359"/>
        <item x="505"/>
        <item x="166"/>
        <item x="576"/>
        <item x="16"/>
        <item x="47"/>
        <item x="471"/>
        <item x="605"/>
        <item x="396"/>
        <item x="160"/>
        <item x="269"/>
        <item x="92"/>
        <item x="141"/>
        <item x="567"/>
        <item x="338"/>
        <item x="9"/>
        <item x="341"/>
        <item x="82"/>
        <item x="466"/>
        <item x="105"/>
        <item x="132"/>
        <item x="108"/>
        <item x="247"/>
        <item x="384"/>
        <item x="526"/>
        <item x="296"/>
        <item x="188"/>
        <item x="509"/>
        <item x="424"/>
        <item x="95"/>
        <item x="574"/>
        <item x="340"/>
        <item x="177"/>
        <item x="374"/>
        <item x="161"/>
        <item x="376"/>
        <item x="353"/>
        <item x="415"/>
        <item x="57"/>
        <item x="45"/>
        <item x="432"/>
        <item x="279"/>
        <item x="453"/>
        <item x="481"/>
        <item x="430"/>
        <item x="180"/>
        <item x="449"/>
        <item x="474"/>
        <item x="39"/>
        <item x="98"/>
        <item x="159"/>
        <item x="94"/>
        <item x="129"/>
        <item x="4"/>
        <item x="660"/>
        <item x="444"/>
        <item x="661"/>
        <item x="537"/>
        <item x="650"/>
        <item x="78"/>
        <item x="323"/>
        <item x="575"/>
        <item x="304"/>
        <item x="307"/>
        <item x="624"/>
        <item x="498"/>
        <item x="23"/>
        <item x="548"/>
        <item x="76"/>
        <item x="631"/>
        <item x="268"/>
        <item x="460"/>
        <item x="363"/>
        <item x="371"/>
        <item x="232"/>
        <item x="219"/>
        <item x="558"/>
        <item x="261"/>
        <item x="213"/>
        <item x="245"/>
        <item x="196"/>
        <item x="317"/>
        <item x="262"/>
        <item x="320"/>
        <item x="136"/>
        <item x="158"/>
        <item x="62"/>
        <item x="425"/>
        <item x="592"/>
        <item x="147"/>
        <item x="655"/>
        <item x="538"/>
        <item x="19"/>
        <item x="326"/>
        <item x="288"/>
        <item x="89"/>
        <item x="545"/>
        <item x="118"/>
        <item x="302"/>
        <item x="612"/>
        <item x="225"/>
        <item x="142"/>
        <item x="483"/>
        <item x="475"/>
        <item x="97"/>
        <item x="254"/>
        <item x="204"/>
        <item x="634"/>
        <item x="38"/>
        <item x="368"/>
        <item x="534"/>
        <item x="411"/>
        <item x="6"/>
        <item x="128"/>
        <item x="539"/>
        <item x="395"/>
        <item x="595"/>
        <item x="511"/>
        <item x="229"/>
        <item x="581"/>
        <item x="433"/>
        <item x="74"/>
        <item x="311"/>
        <item x="577"/>
        <item x="255"/>
        <item x="485"/>
        <item x="183"/>
        <item x="107"/>
        <item x="7"/>
        <item x="110"/>
        <item x="253"/>
        <item x="224"/>
        <item x="238"/>
        <item x="451"/>
        <item x="223"/>
        <item x="445"/>
        <item x="673"/>
        <item x="190"/>
        <item x="635"/>
        <item x="643"/>
        <item x="670"/>
        <item x="171"/>
        <item x="513"/>
        <item x="178"/>
        <item x="56"/>
        <item x="309"/>
        <item x="217"/>
        <item x="392"/>
        <item x="465"/>
        <item x="240"/>
        <item x="409"/>
        <item x="522"/>
        <item x="139"/>
        <item x="330"/>
        <item x="490"/>
        <item x="286"/>
        <item x="301"/>
        <item x="408"/>
        <item x="329"/>
        <item x="14"/>
        <item x="77"/>
        <item x="333"/>
        <item x="630"/>
        <item x="478"/>
        <item x="543"/>
        <item x="54"/>
        <item x="551"/>
        <item x="590"/>
        <item x="645"/>
        <item x="659"/>
        <item x="305"/>
        <item x="403"/>
        <item x="584"/>
        <item x="609"/>
        <item x="412"/>
        <item x="169"/>
        <item x="681"/>
        <item x="407"/>
        <item x="226"/>
        <item x="464"/>
        <item x="274"/>
        <item x="291"/>
        <item x="263"/>
        <item x="472"/>
        <item x="523"/>
        <item x="552"/>
        <item x="119"/>
        <item x="553"/>
        <item x="49"/>
        <item x="65"/>
        <item x="55"/>
        <item x="678"/>
        <item x="241"/>
        <item x="197"/>
        <item x="484"/>
        <item x="623"/>
        <item x="393"/>
        <item x="477"/>
        <item x="502"/>
        <item x="515"/>
        <item x="27"/>
        <item x="208"/>
        <item x="230"/>
        <item x="663"/>
        <item x="501"/>
        <item x="428"/>
        <item x="64"/>
        <item x="2"/>
        <item x="613"/>
        <item x="617"/>
        <item x="436"/>
        <item x="80"/>
        <item x="211"/>
        <item x="521"/>
        <item x="297"/>
        <item x="270"/>
        <item x="114"/>
        <item x="473"/>
        <item x="668"/>
        <item x="406"/>
        <item x="457"/>
        <item x="308"/>
        <item x="252"/>
        <item x="479"/>
        <item x="200"/>
        <item x="15"/>
        <item x="674"/>
        <item x="450"/>
        <item x="366"/>
        <item x="328"/>
        <item x="24"/>
        <item x="292"/>
        <item x="156"/>
        <item x="557"/>
        <item x="259"/>
        <item x="343"/>
        <item x="633"/>
        <item x="518"/>
        <item x="319"/>
        <item x="216"/>
        <item x="356"/>
        <item x="193"/>
        <item x="116"/>
        <item x="21"/>
        <item x="285"/>
        <item x="260"/>
        <item x="22"/>
        <item x="563"/>
        <item x="18"/>
        <item x="599"/>
        <item x="644"/>
        <item x="267"/>
        <item x="685"/>
        <item x="325"/>
        <item x="530"/>
        <item x="293"/>
        <item x="103"/>
        <item x="29"/>
        <item x="35"/>
        <item x="618"/>
        <item x="60"/>
        <item x="96"/>
        <item x="140"/>
        <item x="568"/>
        <item x="90"/>
        <item x="318"/>
        <item x="626"/>
        <item x="579"/>
        <item x="519"/>
        <item x="536"/>
        <item x="549"/>
        <item x="281"/>
        <item x="379"/>
        <item x="69"/>
        <item x="489"/>
        <item x="608"/>
        <item x="126"/>
        <item x="360"/>
        <item x="258"/>
        <item x="32"/>
        <item x="399"/>
        <item x="638"/>
        <item x="67"/>
        <item x="422"/>
        <item x="337"/>
        <item x="492"/>
        <item x="546"/>
        <item x="218"/>
        <item x="533"/>
        <item x="420"/>
        <item x="361"/>
        <item x="345"/>
        <item x="332"/>
        <item x="532"/>
        <item x="397"/>
        <item x="583"/>
        <item x="138"/>
        <item x="207"/>
        <item x="312"/>
        <item x="266"/>
        <item x="652"/>
        <item x="37"/>
        <item x="662"/>
        <item x="367"/>
        <item x="352"/>
        <item x="86"/>
        <item x="550"/>
        <item x="555"/>
        <item x="59"/>
        <item x="572"/>
        <item x="322"/>
        <item x="272"/>
        <item x="334"/>
        <item x="596"/>
        <item x="542"/>
        <item x="283"/>
        <item t="default"/>
      </items>
    </pivotField>
    <pivotField showAll="0"/>
    <pivotField showAll="0"/>
    <pivotField showAll="0"/>
    <pivotField showAll="0"/>
    <pivotField showAll="0"/>
    <pivotField showAll="0"/>
    <pivotField dragToRow="0" dragToCol="0" dragToPage="0" showAll="0" defaultSubtota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9">
    <i>
      <x/>
    </i>
    <i>
      <x v="1"/>
    </i>
    <i>
      <x v="2"/>
    </i>
    <i>
      <x v="3"/>
    </i>
    <i>
      <x v="4"/>
    </i>
    <i>
      <x v="5"/>
    </i>
    <i>
      <x v="6"/>
    </i>
    <i>
      <x v="7"/>
    </i>
    <i t="grand">
      <x/>
    </i>
  </rowItems>
  <colItems count="1">
    <i/>
  </colItems>
  <dataFields count="1">
    <dataField name="Sum of Profit" fld="26" baseField="0" baseItem="0"/>
  </dataFields>
  <formats count="1">
    <format dxfId="17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C2026EE-528E-4B6A-9DBF-5F6FB520A1B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3:K12" firstHeaderRow="1" firstDataRow="1" firstDataCol="1"/>
  <pivotFields count="33">
    <pivotField showAll="0"/>
    <pivotField showAll="0"/>
    <pivotField showAll="0"/>
    <pivotField showAll="0">
      <items count="3">
        <item x="0"/>
        <item x="1"/>
        <item t="default"/>
      </items>
    </pivotField>
    <pivotField showAll="0"/>
    <pivotField showAll="0"/>
    <pivotField showAll="0"/>
    <pivotField showAll="0">
      <items count="244">
        <item h="1" x="19"/>
        <item h="1" x="109"/>
        <item h="1" x="36"/>
        <item h="1" x="129"/>
        <item h="1" x="38"/>
        <item h="1" x="91"/>
        <item h="1" x="74"/>
        <item h="1" x="226"/>
        <item h="1" x="104"/>
        <item h="1" x="209"/>
        <item h="1" x="89"/>
        <item h="1" x="1"/>
        <item h="1" x="220"/>
        <item h="1" x="224"/>
        <item h="1" x="66"/>
        <item h="1" x="206"/>
        <item h="1" x="85"/>
        <item h="1" x="139"/>
        <item h="1" x="14"/>
        <item h="1" x="72"/>
        <item h="1" x="45"/>
        <item h="1" x="135"/>
        <item h="1" x="5"/>
        <item h="1" x="205"/>
        <item h="1" x="212"/>
        <item h="1" x="170"/>
        <item h="1" x="207"/>
        <item h="1" x="33"/>
        <item h="1" x="39"/>
        <item h="1" x="210"/>
        <item h="1" x="149"/>
        <item h="1" x="100"/>
        <item h="1" x="63"/>
        <item h="1" x="198"/>
        <item h="1" x="81"/>
        <item h="1" x="117"/>
        <item h="1" x="7"/>
        <item h="1" x="11"/>
        <item h="1" x="119"/>
        <item h="1" x="113"/>
        <item h="1" x="60"/>
        <item h="1" x="216"/>
        <item h="1" x="215"/>
        <item h="1" x="167"/>
        <item x="197"/>
        <item h="1" x="115"/>
        <item h="1" x="195"/>
        <item h="1" x="18"/>
        <item h="1" x="194"/>
        <item x="125"/>
        <item h="1" x="177"/>
        <item h="1" x="185"/>
        <item h="1" x="69"/>
        <item h="1" x="182"/>
        <item x="201"/>
        <item h="1" x="155"/>
        <item h="1" x="213"/>
        <item h="1" x="79"/>
        <item h="1" x="84"/>
        <item h="1" x="147"/>
        <item h="1" x="62"/>
        <item h="1" x="159"/>
        <item x="223"/>
        <item h="1" x="51"/>
        <item h="1" x="22"/>
        <item h="1" x="106"/>
        <item h="1" x="157"/>
        <item h="1" x="148"/>
        <item h="1" x="160"/>
        <item h="1" x="67"/>
        <item h="1" x="199"/>
        <item h="1" x="150"/>
        <item h="1" x="232"/>
        <item h="1" x="71"/>
        <item h="1" x="61"/>
        <item h="1" x="90"/>
        <item h="1" x="169"/>
        <item h="1" x="26"/>
        <item h="1" x="187"/>
        <item h="1" x="176"/>
        <item h="1" x="121"/>
        <item h="1" x="64"/>
        <item h="1" x="120"/>
        <item h="1" x="143"/>
        <item h="1" x="134"/>
        <item h="1" x="190"/>
        <item h="1" x="145"/>
        <item h="1" x="180"/>
        <item h="1" x="95"/>
        <item h="1" x="41"/>
        <item h="1" x="53"/>
        <item h="1" x="218"/>
        <item h="1" x="171"/>
        <item h="1" x="242"/>
        <item h="1" x="44"/>
        <item h="1" x="25"/>
        <item h="1" x="105"/>
        <item h="1" x="191"/>
        <item h="1" x="58"/>
        <item h="1" x="29"/>
        <item h="1" x="34"/>
        <item h="1" x="188"/>
        <item h="1" x="231"/>
        <item h="1" x="227"/>
        <item h="1" x="103"/>
        <item h="1" x="59"/>
        <item h="1" x="102"/>
        <item h="1" x="127"/>
        <item h="1" x="30"/>
        <item h="1" x="23"/>
        <item h="1" x="236"/>
        <item h="1" x="239"/>
        <item h="1" x="132"/>
        <item h="1" x="156"/>
        <item h="1" x="24"/>
        <item h="1" x="193"/>
        <item h="1" x="75"/>
        <item h="1" x="217"/>
        <item h="1" x="112"/>
        <item h="1" x="153"/>
        <item h="1" x="35"/>
        <item h="1" x="76"/>
        <item h="1" x="189"/>
        <item h="1" x="179"/>
        <item h="1" x="31"/>
        <item h="1" x="114"/>
        <item h="1" x="2"/>
        <item h="1" x="208"/>
        <item h="1" x="144"/>
        <item h="1" x="186"/>
        <item h="1" x="13"/>
        <item h="1" x="123"/>
        <item h="1" x="124"/>
        <item h="1" x="54"/>
        <item h="1" x="214"/>
        <item h="1" x="233"/>
        <item h="1" x="77"/>
        <item h="1" x="131"/>
        <item h="1" x="165"/>
        <item h="1" x="161"/>
        <item h="1" x="94"/>
        <item h="1" x="80"/>
        <item h="1" x="56"/>
        <item h="1" x="92"/>
        <item h="1" x="142"/>
        <item h="1" x="40"/>
        <item h="1" x="146"/>
        <item h="1" x="43"/>
        <item h="1" x="70"/>
        <item h="1" x="192"/>
        <item h="1" x="235"/>
        <item h="1" x="73"/>
        <item h="1" x="219"/>
        <item h="1" x="175"/>
        <item h="1" x="3"/>
        <item h="1" x="221"/>
        <item h="1" x="52"/>
        <item h="1" x="151"/>
        <item h="1" x="57"/>
        <item h="1" x="152"/>
        <item h="1" x="222"/>
        <item h="1" x="128"/>
        <item h="1" x="20"/>
        <item h="1" x="141"/>
        <item h="1" x="136"/>
        <item h="1" x="181"/>
        <item h="1" x="138"/>
        <item h="1" x="101"/>
        <item h="1" x="17"/>
        <item h="1" x="49"/>
        <item h="1" x="111"/>
        <item h="1" x="12"/>
        <item h="1" x="211"/>
        <item h="1" x="8"/>
        <item h="1" x="166"/>
        <item h="1" x="162"/>
        <item h="1" x="196"/>
        <item h="1" x="65"/>
        <item h="1" x="50"/>
        <item h="1" x="228"/>
        <item h="1" x="0"/>
        <item h="1" x="174"/>
        <item h="1" x="133"/>
        <item h="1" x="137"/>
        <item h="1" x="55"/>
        <item h="1" x="99"/>
        <item h="1" x="183"/>
        <item h="1" x="27"/>
        <item h="1" x="164"/>
        <item h="1" x="238"/>
        <item h="1" x="9"/>
        <item h="1" x="96"/>
        <item h="1" x="241"/>
        <item h="1" x="78"/>
        <item h="1" x="86"/>
        <item h="1" x="4"/>
        <item h="1" x="32"/>
        <item h="1" x="234"/>
        <item h="1" x="163"/>
        <item h="1" x="68"/>
        <item h="1" x="154"/>
        <item h="1" x="87"/>
        <item h="1" x="83"/>
        <item h="1" x="47"/>
        <item h="1" x="21"/>
        <item h="1" x="93"/>
        <item h="1" x="240"/>
        <item h="1" x="126"/>
        <item h="1" x="200"/>
        <item h="1" x="202"/>
        <item h="1" x="118"/>
        <item h="1" x="230"/>
        <item h="1" x="172"/>
        <item h="1" x="178"/>
        <item h="1" x="97"/>
        <item h="1" x="98"/>
        <item h="1" x="28"/>
        <item h="1" x="110"/>
        <item h="1" x="107"/>
        <item h="1" x="108"/>
        <item h="1" x="130"/>
        <item h="1" x="229"/>
        <item h="1" x="116"/>
        <item h="1" x="6"/>
        <item h="1" x="237"/>
        <item h="1" x="42"/>
        <item h="1" x="37"/>
        <item h="1" x="204"/>
        <item h="1" x="46"/>
        <item h="1" x="140"/>
        <item h="1" x="173"/>
        <item h="1" x="184"/>
        <item h="1" x="88"/>
        <item h="1" x="16"/>
        <item h="1" x="225"/>
        <item h="1" x="158"/>
        <item h="1" x="168"/>
        <item h="1" x="203"/>
        <item h="1" x="82"/>
        <item h="1" x="122"/>
        <item h="1" x="48"/>
        <item h="1" x="15"/>
        <item h="1" x="10"/>
        <item t="default"/>
      </items>
    </pivotField>
    <pivotField showAll="0"/>
    <pivotField showAll="0"/>
    <pivotField axis="axisRow" showAll="0" measureFilter="1">
      <items count="9">
        <item x="0"/>
        <item x="1"/>
        <item x="7"/>
        <item x="5"/>
        <item x="6"/>
        <item x="2"/>
        <item x="4"/>
        <item x="3"/>
        <item t="default"/>
      </items>
    </pivotField>
    <pivotField showAll="0"/>
    <pivotField showAll="0"/>
    <pivotField showAll="0"/>
    <pivotField showAll="0"/>
    <pivotField showAll="0"/>
    <pivotField showAll="0"/>
    <pivotField numFmtId="14" showAll="0">
      <items count="687">
        <item x="83"/>
        <item x="218"/>
        <item x="244"/>
        <item x="557"/>
        <item x="271"/>
        <item x="530"/>
        <item x="265"/>
        <item x="665"/>
        <item x="603"/>
        <item x="5"/>
        <item x="100"/>
        <item x="415"/>
        <item x="326"/>
        <item x="404"/>
        <item x="212"/>
        <item x="234"/>
        <item x="301"/>
        <item x="650"/>
        <item x="193"/>
        <item x="685"/>
        <item x="262"/>
        <item x="122"/>
        <item x="655"/>
        <item x="684"/>
        <item x="168"/>
        <item x="167"/>
        <item x="602"/>
        <item x="477"/>
        <item x="57"/>
        <item x="110"/>
        <item x="604"/>
        <item x="452"/>
        <item x="384"/>
        <item x="308"/>
        <item x="64"/>
        <item x="280"/>
        <item x="150"/>
        <item x="406"/>
        <item x="396"/>
        <item x="152"/>
        <item x="336"/>
        <item x="546"/>
        <item x="267"/>
        <item x="600"/>
        <item x="197"/>
        <item x="397"/>
        <item x="543"/>
        <item x="39"/>
        <item x="332"/>
        <item x="49"/>
        <item x="163"/>
        <item x="50"/>
        <item x="35"/>
        <item x="268"/>
        <item x="160"/>
        <item x="228"/>
        <item x="565"/>
        <item x="399"/>
        <item x="214"/>
        <item x="482"/>
        <item x="580"/>
        <item x="368"/>
        <item x="422"/>
        <item x="204"/>
        <item x="434"/>
        <item x="78"/>
        <item x="512"/>
        <item x="165"/>
        <item x="132"/>
        <item x="682"/>
        <item x="241"/>
        <item x="642"/>
        <item x="31"/>
        <item x="27"/>
        <item x="589"/>
        <item x="427"/>
        <item x="282"/>
        <item x="350"/>
        <item x="264"/>
        <item x="417"/>
        <item x="313"/>
        <item x="219"/>
        <item x="195"/>
        <item x="575"/>
        <item x="680"/>
        <item x="104"/>
        <item x="274"/>
        <item x="616"/>
        <item x="647"/>
        <item x="481"/>
        <item x="569"/>
        <item x="627"/>
        <item x="295"/>
        <item x="639"/>
        <item x="649"/>
        <item x="246"/>
        <item x="637"/>
        <item x="554"/>
        <item x="410"/>
        <item x="123"/>
        <item x="215"/>
        <item x="25"/>
        <item x="492"/>
        <item x="174"/>
        <item x="243"/>
        <item x="114"/>
        <item x="479"/>
        <item x="178"/>
        <item x="259"/>
        <item x="646"/>
        <item x="222"/>
        <item x="563"/>
        <item x="194"/>
        <item x="318"/>
        <item x="253"/>
        <item x="128"/>
        <item x="461"/>
        <item x="413"/>
        <item x="208"/>
        <item x="66"/>
        <item x="143"/>
        <item x="532"/>
        <item x="485"/>
        <item x="239"/>
        <item x="223"/>
        <item x="393"/>
        <item x="366"/>
        <item x="53"/>
        <item x="597"/>
        <item x="496"/>
        <item x="221"/>
        <item x="147"/>
        <item x="394"/>
        <item x="183"/>
        <item x="22"/>
        <item x="292"/>
        <item x="291"/>
        <item x="257"/>
        <item x="651"/>
        <item x="421"/>
        <item x="436"/>
        <item x="15"/>
        <item x="286"/>
        <item x="457"/>
        <item x="312"/>
        <item x="539"/>
        <item x="468"/>
        <item x="573"/>
        <item x="662"/>
        <item x="517"/>
        <item x="89"/>
        <item x="411"/>
        <item x="120"/>
        <item x="568"/>
        <item x="13"/>
        <item x="8"/>
        <item x="99"/>
        <item x="371"/>
        <item x="205"/>
        <item x="599"/>
        <item x="619"/>
        <item x="4"/>
        <item x="6"/>
        <item x="381"/>
        <item x="328"/>
        <item x="250"/>
        <item x="325"/>
        <item x="294"/>
        <item x="459"/>
        <item x="177"/>
        <item x="548"/>
        <item x="676"/>
        <item x="382"/>
        <item x="9"/>
        <item x="364"/>
        <item x="151"/>
        <item x="612"/>
        <item x="523"/>
        <item x="583"/>
        <item x="158"/>
        <item x="95"/>
        <item x="401"/>
        <item x="287"/>
        <item x="379"/>
        <item x="488"/>
        <item x="535"/>
        <item x="516"/>
        <item x="186"/>
        <item x="365"/>
        <item x="198"/>
        <item x="79"/>
        <item x="595"/>
        <item x="345"/>
        <item x="593"/>
        <item x="32"/>
        <item x="656"/>
        <item x="442"/>
        <item x="94"/>
        <item x="141"/>
        <item x="304"/>
        <item x="571"/>
        <item x="419"/>
        <item x="21"/>
        <item x="672"/>
        <item x="87"/>
        <item x="47"/>
        <item x="412"/>
        <item x="153"/>
        <item x="112"/>
        <item x="450"/>
        <item x="559"/>
        <item x="373"/>
        <item x="378"/>
        <item x="454"/>
        <item x="645"/>
        <item x="519"/>
        <item x="623"/>
        <item x="320"/>
        <item x="285"/>
        <item x="211"/>
        <item x="125"/>
        <item x="586"/>
        <item x="358"/>
        <item x="474"/>
        <item x="309"/>
        <item x="171"/>
        <item x="509"/>
        <item x="238"/>
        <item x="494"/>
        <item x="256"/>
        <item x="148"/>
        <item x="462"/>
        <item x="674"/>
        <item x="226"/>
        <item x="352"/>
        <item x="236"/>
        <item x="61"/>
        <item x="585"/>
        <item x="227"/>
        <item x="491"/>
        <item x="156"/>
        <item x="137"/>
        <item x="362"/>
        <item x="669"/>
        <item x="648"/>
        <item x="598"/>
        <item x="281"/>
        <item x="497"/>
        <item x="201"/>
        <item x="341"/>
        <item x="353"/>
        <item x="628"/>
        <item x="663"/>
        <item x="210"/>
        <item x="54"/>
        <item x="426"/>
        <item x="166"/>
        <item x="261"/>
        <item x="601"/>
        <item x="360"/>
        <item x="428"/>
        <item x="678"/>
        <item x="72"/>
        <item x="400"/>
        <item x="37"/>
        <item x="127"/>
        <item x="577"/>
        <item x="508"/>
        <item x="179"/>
        <item x="423"/>
        <item x="671"/>
        <item x="16"/>
        <item x="172"/>
        <item x="644"/>
        <item x="65"/>
        <item x="77"/>
        <item x="247"/>
        <item x="490"/>
        <item x="121"/>
        <item x="216"/>
        <item x="549"/>
        <item x="635"/>
        <item x="624"/>
        <item x="55"/>
        <item x="613"/>
        <item x="339"/>
        <item x="36"/>
        <item x="511"/>
        <item x="441"/>
        <item x="661"/>
        <item x="633"/>
        <item x="463"/>
        <item x="652"/>
        <item x="162"/>
        <item x="469"/>
        <item x="435"/>
        <item x="398"/>
        <item x="361"/>
        <item x="144"/>
        <item x="173"/>
        <item x="306"/>
        <item x="73"/>
        <item x="433"/>
        <item x="363"/>
        <item x="374"/>
        <item x="82"/>
        <item x="3"/>
        <item x="349"/>
        <item x="157"/>
        <item x="108"/>
        <item x="278"/>
        <item x="536"/>
        <item x="634"/>
        <item x="43"/>
        <item x="626"/>
        <item x="86"/>
        <item x="240"/>
        <item x="622"/>
        <item x="618"/>
        <item x="476"/>
        <item x="342"/>
        <item x="581"/>
        <item x="103"/>
        <item x="24"/>
        <item x="664"/>
        <item x="372"/>
        <item x="334"/>
        <item x="333"/>
        <item x="28"/>
        <item x="451"/>
        <item x="248"/>
        <item x="408"/>
        <item x="390"/>
        <item x="567"/>
        <item x="617"/>
        <item x="484"/>
        <item x="544"/>
        <item x="515"/>
        <item x="367"/>
        <item x="631"/>
        <item x="76"/>
        <item x="74"/>
        <item x="611"/>
        <item x="300"/>
        <item x="88"/>
        <item x="33"/>
        <item x="288"/>
        <item x="437"/>
        <item x="1"/>
        <item x="189"/>
        <item x="470"/>
        <item x="499"/>
        <item x="472"/>
        <item x="545"/>
        <item x="188"/>
        <item x="70"/>
        <item x="641"/>
        <item x="566"/>
        <item x="187"/>
        <item x="561"/>
        <item x="432"/>
        <item x="315"/>
        <item x="269"/>
        <item x="130"/>
        <item x="170"/>
        <item x="541"/>
        <item x="667"/>
        <item x="176"/>
        <item x="540"/>
        <item x="578"/>
        <item x="592"/>
        <item x="550"/>
        <item x="584"/>
        <item x="284"/>
        <item x="316"/>
        <item x="322"/>
        <item x="458"/>
        <item x="68"/>
        <item x="625"/>
        <item x="231"/>
        <item x="196"/>
        <item x="181"/>
        <item x="522"/>
        <item x="190"/>
        <item x="518"/>
        <item x="629"/>
        <item x="449"/>
        <item x="632"/>
        <item x="607"/>
        <item x="224"/>
        <item x="159"/>
        <item x="84"/>
        <item x="429"/>
        <item x="453"/>
        <item x="402"/>
        <item x="414"/>
        <item x="111"/>
        <item x="80"/>
        <item x="98"/>
        <item x="135"/>
        <item x="503"/>
        <item x="321"/>
        <item x="242"/>
        <item x="203"/>
        <item x="303"/>
        <item x="29"/>
        <item x="348"/>
        <item x="109"/>
        <item x="254"/>
        <item x="681"/>
        <item x="11"/>
        <item x="101"/>
        <item x="359"/>
        <item x="134"/>
        <item x="75"/>
        <item x="225"/>
        <item x="447"/>
        <item x="391"/>
        <item x="273"/>
        <item x="654"/>
        <item x="131"/>
        <item x="220"/>
        <item x="572"/>
        <item x="213"/>
        <item x="403"/>
        <item x="202"/>
        <item x="542"/>
        <item x="340"/>
        <item x="327"/>
        <item x="138"/>
        <item x="277"/>
        <item x="606"/>
        <item x="44"/>
        <item x="445"/>
        <item x="23"/>
        <item x="140"/>
        <item x="338"/>
        <item x="329"/>
        <item x="298"/>
        <item x="431"/>
        <item x="258"/>
        <item x="608"/>
        <item x="51"/>
        <item x="483"/>
        <item x="252"/>
        <item x="255"/>
        <item x="487"/>
        <item x="145"/>
        <item x="63"/>
        <item x="670"/>
        <item x="443"/>
        <item x="501"/>
        <item x="683"/>
        <item x="115"/>
        <item x="677"/>
        <item x="17"/>
        <item x="289"/>
        <item x="505"/>
        <item x="418"/>
        <item x="58"/>
        <item x="233"/>
        <item x="245"/>
        <item x="529"/>
        <item x="446"/>
        <item x="200"/>
        <item x="10"/>
        <item x="175"/>
        <item x="41"/>
        <item x="420"/>
        <item x="478"/>
        <item x="591"/>
        <item x="275"/>
        <item x="562"/>
        <item x="319"/>
        <item x="206"/>
        <item x="377"/>
        <item x="337"/>
        <item x="513"/>
        <item x="56"/>
        <item x="389"/>
        <item x="552"/>
        <item x="52"/>
        <item x="119"/>
        <item x="324"/>
        <item x="310"/>
        <item x="314"/>
        <item x="621"/>
        <item x="355"/>
        <item x="498"/>
        <item x="370"/>
        <item x="85"/>
        <item x="405"/>
        <item x="526"/>
        <item x="217"/>
        <item x="679"/>
        <item x="455"/>
        <item x="290"/>
        <item x="534"/>
        <item x="169"/>
        <item x="533"/>
        <item x="466"/>
        <item x="293"/>
        <item x="444"/>
        <item x="630"/>
        <item x="343"/>
        <item x="60"/>
        <item x="409"/>
        <item x="42"/>
        <item x="184"/>
        <item x="387"/>
        <item x="486"/>
        <item x="448"/>
        <item x="139"/>
        <item x="587"/>
        <item x="385"/>
        <item x="0"/>
        <item x="386"/>
        <item x="192"/>
        <item x="18"/>
        <item x="105"/>
        <item x="235"/>
        <item x="331"/>
        <item x="521"/>
        <item x="96"/>
        <item x="71"/>
        <item x="407"/>
        <item x="30"/>
        <item x="636"/>
        <item x="547"/>
        <item x="81"/>
        <item x="657"/>
        <item x="344"/>
        <item x="191"/>
        <item x="106"/>
        <item x="510"/>
        <item x="283"/>
        <item x="12"/>
        <item x="610"/>
        <item x="154"/>
        <item x="69"/>
        <item x="653"/>
        <item x="475"/>
        <item x="272"/>
        <item x="182"/>
        <item x="185"/>
        <item x="465"/>
        <item x="579"/>
        <item x="675"/>
        <item x="438"/>
        <item x="45"/>
        <item x="506"/>
        <item x="558"/>
        <item x="527"/>
        <item x="34"/>
        <item x="564"/>
        <item x="574"/>
        <item x="299"/>
        <item x="440"/>
        <item x="7"/>
        <item x="504"/>
        <item x="537"/>
        <item x="609"/>
        <item x="514"/>
        <item x="92"/>
        <item x="473"/>
        <item x="136"/>
        <item x="520"/>
        <item x="673"/>
        <item x="643"/>
        <item x="161"/>
        <item x="666"/>
        <item x="20"/>
        <item x="133"/>
        <item x="489"/>
        <item x="19"/>
        <item x="354"/>
        <item x="38"/>
        <item x="311"/>
        <item x="276"/>
        <item x="116"/>
        <item x="279"/>
        <item x="464"/>
        <item x="149"/>
        <item x="640"/>
        <item x="335"/>
        <item x="129"/>
        <item x="658"/>
        <item x="376"/>
        <item x="229"/>
        <item x="507"/>
        <item x="155"/>
        <item x="107"/>
        <item x="614"/>
        <item x="395"/>
        <item x="467"/>
        <item x="305"/>
        <item x="555"/>
        <item x="556"/>
        <item x="146"/>
        <item x="383"/>
        <item x="230"/>
        <item x="26"/>
        <item x="582"/>
        <item x="296"/>
        <item x="249"/>
        <item x="471"/>
        <item x="430"/>
        <item x="375"/>
        <item x="40"/>
        <item x="531"/>
        <item x="251"/>
        <item x="439"/>
        <item x="307"/>
        <item x="91"/>
        <item x="576"/>
        <item x="142"/>
        <item x="260"/>
        <item x="416"/>
        <item x="180"/>
        <item x="594"/>
        <item x="525"/>
        <item x="659"/>
        <item x="502"/>
        <item x="199"/>
        <item x="357"/>
        <item x="668"/>
        <item x="351"/>
        <item x="560"/>
        <item x="588"/>
        <item x="90"/>
        <item x="369"/>
        <item x="553"/>
        <item x="524"/>
        <item x="456"/>
        <item x="388"/>
        <item x="460"/>
        <item x="392"/>
        <item x="570"/>
        <item x="93"/>
        <item x="323"/>
        <item x="59"/>
        <item x="164"/>
        <item x="117"/>
        <item x="266"/>
        <item x="97"/>
        <item x="263"/>
        <item x="480"/>
        <item x="638"/>
        <item x="124"/>
        <item x="270"/>
        <item x="237"/>
        <item x="2"/>
        <item x="380"/>
        <item x="620"/>
        <item x="102"/>
        <item x="528"/>
        <item x="46"/>
        <item x="500"/>
        <item x="297"/>
        <item x="660"/>
        <item x="48"/>
        <item x="424"/>
        <item x="347"/>
        <item x="596"/>
        <item x="495"/>
        <item x="67"/>
        <item x="615"/>
        <item x="538"/>
        <item x="605"/>
        <item x="551"/>
        <item x="590"/>
        <item x="425"/>
        <item x="113"/>
        <item x="118"/>
        <item x="317"/>
        <item x="356"/>
        <item x="346"/>
        <item x="302"/>
        <item x="207"/>
        <item x="14"/>
        <item x="62"/>
        <item x="330"/>
        <item x="209"/>
        <item x="126"/>
        <item x="232"/>
        <item x="493"/>
        <item t="default"/>
      </items>
    </pivotField>
    <pivotField numFmtId="14" showAll="0">
      <items count="689">
        <item x="134"/>
        <item x="99"/>
        <item x="327"/>
        <item x="154"/>
        <item x="383"/>
        <item x="589"/>
        <item x="564"/>
        <item x="611"/>
        <item x="443"/>
        <item x="679"/>
        <item x="470"/>
        <item x="364"/>
        <item x="496"/>
        <item x="440"/>
        <item x="378"/>
        <item x="72"/>
        <item x="421"/>
        <item x="671"/>
        <item x="101"/>
        <item x="221"/>
        <item x="145"/>
        <item x="578"/>
        <item x="236"/>
        <item x="588"/>
        <item x="71"/>
        <item x="170"/>
        <item x="639"/>
        <item x="540"/>
        <item x="357"/>
        <item x="214"/>
        <item x="503"/>
        <item x="463"/>
        <item x="30"/>
        <item x="434"/>
        <item x="510"/>
        <item x="657"/>
        <item x="418"/>
        <item x="594"/>
        <item x="401"/>
        <item x="571"/>
        <item x="388"/>
        <item x="426"/>
        <item x="439"/>
        <item x="587"/>
        <item x="524"/>
        <item x="133"/>
        <item x="404"/>
        <item x="382"/>
        <item x="468"/>
        <item x="151"/>
        <item x="400"/>
        <item x="248"/>
        <item x="125"/>
        <item x="619"/>
        <item x="191"/>
        <item x="315"/>
        <item x="199"/>
        <item x="184"/>
        <item x="102"/>
        <item x="431"/>
        <item x="654"/>
        <item x="456"/>
        <item x="508"/>
        <item x="554"/>
        <item x="629"/>
        <item x="79"/>
        <item x="148"/>
        <item x="153"/>
        <item x="185"/>
        <item x="179"/>
        <item x="350"/>
        <item x="507"/>
        <item x="66"/>
        <item x="390"/>
        <item x="235"/>
        <item x="569"/>
        <item x="93"/>
        <item x="455"/>
        <item x="182"/>
        <item x="91"/>
        <item x="628"/>
        <item x="677"/>
        <item x="168"/>
        <item x="331"/>
        <item x="3"/>
        <item x="70"/>
        <item x="601"/>
        <item x="106"/>
        <item x="562"/>
        <item x="246"/>
        <item x="391"/>
        <item x="493"/>
        <item x="593"/>
        <item x="573"/>
        <item x="123"/>
        <item x="482"/>
        <item x="387"/>
        <item x="616"/>
        <item x="50"/>
        <item x="342"/>
        <item x="525"/>
        <item x="115"/>
        <item x="398"/>
        <item x="561"/>
        <item x="251"/>
        <item x="380"/>
        <item x="277"/>
        <item x="520"/>
        <item x="41"/>
        <item x="641"/>
        <item x="529"/>
        <item x="346"/>
        <item x="321"/>
        <item x="344"/>
        <item x="358"/>
        <item x="205"/>
        <item x="646"/>
        <item x="264"/>
        <item x="44"/>
        <item x="53"/>
        <item x="282"/>
        <item x="231"/>
        <item x="202"/>
        <item x="516"/>
        <item x="607"/>
        <item x="0"/>
        <item x="127"/>
        <item x="438"/>
        <item x="625"/>
        <item x="336"/>
        <item x="499"/>
        <item x="669"/>
        <item x="615"/>
        <item x="12"/>
        <item x="152"/>
        <item x="5"/>
        <item x="234"/>
        <item x="486"/>
        <item x="165"/>
        <item x="375"/>
        <item x="206"/>
        <item x="300"/>
        <item x="137"/>
        <item x="637"/>
        <item x="209"/>
        <item x="580"/>
        <item x="476"/>
        <item x="528"/>
        <item x="298"/>
        <item x="452"/>
        <item x="514"/>
        <item x="598"/>
        <item x="570"/>
        <item x="271"/>
        <item x="600"/>
        <item x="121"/>
        <item x="256"/>
        <item x="604"/>
        <item x="544"/>
        <item x="621"/>
        <item x="157"/>
        <item x="676"/>
        <item x="181"/>
        <item x="172"/>
        <item x="290"/>
        <item x="547"/>
        <item x="683"/>
        <item x="112"/>
        <item x="189"/>
        <item x="480"/>
        <item x="687"/>
        <item x="233"/>
        <item x="517"/>
        <item x="622"/>
        <item x="48"/>
        <item x="280"/>
        <item x="244"/>
        <item x="620"/>
        <item x="117"/>
        <item x="220"/>
        <item x="653"/>
        <item x="389"/>
        <item x="354"/>
        <item x="494"/>
        <item x="278"/>
        <item x="273"/>
        <item x="370"/>
        <item x="585"/>
        <item x="446"/>
        <item x="348"/>
        <item x="582"/>
        <item x="684"/>
        <item x="627"/>
        <item x="649"/>
        <item x="369"/>
        <item x="597"/>
        <item x="556"/>
        <item x="632"/>
        <item x="386"/>
        <item x="410"/>
        <item x="335"/>
        <item x="667"/>
        <item x="276"/>
        <item x="61"/>
        <item x="51"/>
        <item x="314"/>
        <item x="310"/>
        <item x="560"/>
        <item x="228"/>
        <item x="84"/>
        <item x="462"/>
        <item x="265"/>
        <item x="565"/>
        <item x="131"/>
        <item x="164"/>
        <item x="414"/>
        <item x="146"/>
        <item x="666"/>
        <item x="42"/>
        <item x="324"/>
        <item x="642"/>
        <item x="467"/>
        <item x="504"/>
        <item x="459"/>
        <item x="113"/>
        <item x="495"/>
        <item x="427"/>
        <item x="603"/>
        <item x="429"/>
        <item x="46"/>
        <item x="461"/>
        <item x="647"/>
        <item x="287"/>
        <item x="31"/>
        <item x="175"/>
        <item x="686"/>
        <item x="339"/>
        <item x="355"/>
        <item x="303"/>
        <item x="447"/>
        <item x="122"/>
        <item x="75"/>
        <item x="488"/>
        <item x="448"/>
        <item x="402"/>
        <item x="201"/>
        <item x="372"/>
        <item x="351"/>
        <item x="435"/>
        <item x="87"/>
        <item x="58"/>
        <item x="10"/>
        <item x="242"/>
        <item x="198"/>
        <item x="26"/>
        <item x="73"/>
        <item x="610"/>
        <item x="187"/>
        <item x="243"/>
        <item x="111"/>
        <item x="299"/>
        <item x="167"/>
        <item x="559"/>
        <item x="124"/>
        <item x="212"/>
        <item x="63"/>
        <item x="257"/>
        <item x="210"/>
        <item x="130"/>
        <item x="163"/>
        <item x="173"/>
        <item x="120"/>
        <item x="186"/>
        <item x="144"/>
        <item x="33"/>
        <item x="381"/>
        <item x="416"/>
        <item x="535"/>
        <item x="362"/>
        <item x="441"/>
        <item x="8"/>
        <item x="487"/>
        <item x="250"/>
        <item x="194"/>
        <item x="656"/>
        <item x="541"/>
        <item x="203"/>
        <item x="192"/>
        <item x="566"/>
        <item x="215"/>
        <item x="591"/>
        <item x="636"/>
        <item x="100"/>
        <item x="81"/>
        <item x="349"/>
        <item x="20"/>
        <item x="284"/>
        <item x="365"/>
        <item x="289"/>
        <item x="373"/>
        <item x="651"/>
        <item x="665"/>
        <item x="28"/>
        <item x="249"/>
        <item x="222"/>
        <item x="506"/>
        <item x="458"/>
        <item x="423"/>
        <item x="294"/>
        <item x="149"/>
        <item x="682"/>
        <item x="237"/>
        <item x="174"/>
        <item x="316"/>
        <item x="88"/>
        <item x="602"/>
        <item x="658"/>
        <item x="527"/>
        <item x="239"/>
        <item x="176"/>
        <item x="405"/>
        <item x="306"/>
        <item x="13"/>
        <item x="664"/>
        <item x="52"/>
        <item x="680"/>
        <item x="195"/>
        <item x="104"/>
        <item x="497"/>
        <item x="413"/>
        <item x="417"/>
        <item x="162"/>
        <item x="437"/>
        <item x="454"/>
        <item x="83"/>
        <item x="491"/>
        <item x="109"/>
        <item x="275"/>
        <item x="469"/>
        <item x="150"/>
        <item x="40"/>
        <item x="531"/>
        <item x="648"/>
        <item x="1"/>
        <item x="36"/>
        <item x="85"/>
        <item x="385"/>
        <item x="500"/>
        <item x="419"/>
        <item x="640"/>
        <item x="17"/>
        <item x="34"/>
        <item x="586"/>
        <item x="313"/>
        <item x="442"/>
        <item x="43"/>
        <item x="606"/>
        <item x="512"/>
        <item x="155"/>
        <item x="614"/>
        <item x="68"/>
        <item x="672"/>
        <item x="25"/>
        <item x="377"/>
        <item x="295"/>
        <item x="227"/>
        <item x="347"/>
        <item x="135"/>
        <item x="11"/>
        <item x="143"/>
        <item x="675"/>
        <item x="394"/>
        <item x="359"/>
        <item x="505"/>
        <item x="166"/>
        <item x="576"/>
        <item x="16"/>
        <item x="47"/>
        <item x="471"/>
        <item x="605"/>
        <item x="396"/>
        <item x="160"/>
        <item x="269"/>
        <item x="92"/>
        <item x="141"/>
        <item x="567"/>
        <item x="338"/>
        <item x="9"/>
        <item x="341"/>
        <item x="82"/>
        <item x="466"/>
        <item x="105"/>
        <item x="132"/>
        <item x="108"/>
        <item x="247"/>
        <item x="384"/>
        <item x="526"/>
        <item x="296"/>
        <item x="188"/>
        <item x="509"/>
        <item x="424"/>
        <item x="95"/>
        <item x="574"/>
        <item x="340"/>
        <item x="177"/>
        <item x="374"/>
        <item x="161"/>
        <item x="376"/>
        <item x="353"/>
        <item x="415"/>
        <item x="57"/>
        <item x="45"/>
        <item x="432"/>
        <item x="279"/>
        <item x="453"/>
        <item x="481"/>
        <item x="430"/>
        <item x="180"/>
        <item x="449"/>
        <item x="474"/>
        <item x="39"/>
        <item x="98"/>
        <item x="159"/>
        <item x="94"/>
        <item x="129"/>
        <item x="4"/>
        <item x="660"/>
        <item x="444"/>
        <item x="661"/>
        <item x="537"/>
        <item x="650"/>
        <item x="78"/>
        <item x="323"/>
        <item x="575"/>
        <item x="304"/>
        <item x="307"/>
        <item x="624"/>
        <item x="498"/>
        <item x="23"/>
        <item x="548"/>
        <item x="76"/>
        <item x="631"/>
        <item x="268"/>
        <item x="460"/>
        <item x="363"/>
        <item x="371"/>
        <item x="232"/>
        <item x="219"/>
        <item x="558"/>
        <item x="261"/>
        <item x="213"/>
        <item x="245"/>
        <item x="196"/>
        <item x="317"/>
        <item x="262"/>
        <item x="320"/>
        <item x="136"/>
        <item x="158"/>
        <item x="62"/>
        <item x="425"/>
        <item x="592"/>
        <item x="147"/>
        <item x="655"/>
        <item x="538"/>
        <item x="19"/>
        <item x="326"/>
        <item x="288"/>
        <item x="89"/>
        <item x="545"/>
        <item x="118"/>
        <item x="302"/>
        <item x="612"/>
        <item x="225"/>
        <item x="142"/>
        <item x="483"/>
        <item x="475"/>
        <item x="97"/>
        <item x="254"/>
        <item x="204"/>
        <item x="634"/>
        <item x="38"/>
        <item x="368"/>
        <item x="534"/>
        <item x="411"/>
        <item x="6"/>
        <item x="128"/>
        <item x="539"/>
        <item x="395"/>
        <item x="595"/>
        <item x="511"/>
        <item x="229"/>
        <item x="581"/>
        <item x="433"/>
        <item x="74"/>
        <item x="311"/>
        <item x="577"/>
        <item x="255"/>
        <item x="485"/>
        <item x="183"/>
        <item x="107"/>
        <item x="7"/>
        <item x="110"/>
        <item x="253"/>
        <item x="224"/>
        <item x="238"/>
        <item x="451"/>
        <item x="223"/>
        <item x="445"/>
        <item x="673"/>
        <item x="190"/>
        <item x="635"/>
        <item x="643"/>
        <item x="670"/>
        <item x="171"/>
        <item x="513"/>
        <item x="178"/>
        <item x="56"/>
        <item x="309"/>
        <item x="217"/>
        <item x="392"/>
        <item x="465"/>
        <item x="240"/>
        <item x="409"/>
        <item x="522"/>
        <item x="139"/>
        <item x="330"/>
        <item x="490"/>
        <item x="286"/>
        <item x="301"/>
        <item x="408"/>
        <item x="329"/>
        <item x="14"/>
        <item x="77"/>
        <item x="333"/>
        <item x="630"/>
        <item x="478"/>
        <item x="543"/>
        <item x="54"/>
        <item x="551"/>
        <item x="590"/>
        <item x="645"/>
        <item x="659"/>
        <item x="305"/>
        <item x="403"/>
        <item x="584"/>
        <item x="609"/>
        <item x="412"/>
        <item x="169"/>
        <item x="681"/>
        <item x="407"/>
        <item x="226"/>
        <item x="464"/>
        <item x="274"/>
        <item x="291"/>
        <item x="263"/>
        <item x="472"/>
        <item x="523"/>
        <item x="552"/>
        <item x="119"/>
        <item x="553"/>
        <item x="49"/>
        <item x="65"/>
        <item x="55"/>
        <item x="678"/>
        <item x="241"/>
        <item x="197"/>
        <item x="484"/>
        <item x="623"/>
        <item x="393"/>
        <item x="477"/>
        <item x="502"/>
        <item x="515"/>
        <item x="27"/>
        <item x="208"/>
        <item x="230"/>
        <item x="663"/>
        <item x="501"/>
        <item x="428"/>
        <item x="64"/>
        <item x="2"/>
        <item x="613"/>
        <item x="617"/>
        <item x="436"/>
        <item x="80"/>
        <item x="211"/>
        <item x="521"/>
        <item x="297"/>
        <item x="270"/>
        <item x="114"/>
        <item x="473"/>
        <item x="668"/>
        <item x="406"/>
        <item x="457"/>
        <item x="308"/>
        <item x="252"/>
        <item x="479"/>
        <item x="200"/>
        <item x="15"/>
        <item x="674"/>
        <item x="450"/>
        <item x="366"/>
        <item x="328"/>
        <item x="24"/>
        <item x="292"/>
        <item x="156"/>
        <item x="557"/>
        <item x="259"/>
        <item x="343"/>
        <item x="633"/>
        <item x="518"/>
        <item x="319"/>
        <item x="216"/>
        <item x="356"/>
        <item x="193"/>
        <item x="116"/>
        <item x="21"/>
        <item x="285"/>
        <item x="260"/>
        <item x="22"/>
        <item x="563"/>
        <item x="18"/>
        <item x="599"/>
        <item x="644"/>
        <item x="267"/>
        <item x="685"/>
        <item x="325"/>
        <item x="530"/>
        <item x="293"/>
        <item x="103"/>
        <item x="29"/>
        <item x="35"/>
        <item x="618"/>
        <item x="60"/>
        <item x="96"/>
        <item x="140"/>
        <item x="568"/>
        <item x="90"/>
        <item x="318"/>
        <item x="626"/>
        <item x="579"/>
        <item x="519"/>
        <item x="536"/>
        <item x="549"/>
        <item x="281"/>
        <item x="379"/>
        <item x="69"/>
        <item x="489"/>
        <item x="608"/>
        <item x="126"/>
        <item x="360"/>
        <item x="258"/>
        <item x="32"/>
        <item x="399"/>
        <item x="638"/>
        <item x="67"/>
        <item x="422"/>
        <item x="337"/>
        <item x="492"/>
        <item x="546"/>
        <item x="218"/>
        <item x="533"/>
        <item x="420"/>
        <item x="361"/>
        <item x="345"/>
        <item x="332"/>
        <item x="532"/>
        <item x="397"/>
        <item x="583"/>
        <item x="138"/>
        <item x="207"/>
        <item x="312"/>
        <item x="266"/>
        <item x="652"/>
        <item x="37"/>
        <item x="662"/>
        <item x="367"/>
        <item x="352"/>
        <item x="86"/>
        <item x="550"/>
        <item x="555"/>
        <item x="59"/>
        <item x="572"/>
        <item x="322"/>
        <item x="272"/>
        <item x="334"/>
        <item x="596"/>
        <item x="542"/>
        <item x="283"/>
        <item t="default"/>
      </items>
    </pivotField>
    <pivotField showAll="0"/>
    <pivotField showAll="0"/>
    <pivotField showAll="0"/>
    <pivotField showAll="0"/>
    <pivotField showAll="0"/>
    <pivotField showAll="0"/>
    <pivotField dataField="1"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9">
    <i>
      <x/>
    </i>
    <i>
      <x v="1"/>
    </i>
    <i>
      <x v="2"/>
    </i>
    <i>
      <x v="3"/>
    </i>
    <i>
      <x v="4"/>
    </i>
    <i>
      <x v="5"/>
    </i>
    <i>
      <x v="6"/>
    </i>
    <i>
      <x v="7"/>
    </i>
    <i t="grand">
      <x/>
    </i>
  </rowItems>
  <colItems count="1">
    <i/>
  </colItems>
  <dataFields count="1">
    <dataField name="Sum of Total Sales" fld="25" baseField="0" baseItem="0" numFmtId="164"/>
  </dataFields>
  <formats count="1">
    <format dxfId="176">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1E20C25-2A68-4869-9403-A3B2A22B386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3:H12" firstHeaderRow="1" firstDataRow="1" firstDataCol="1"/>
  <pivotFields count="33">
    <pivotField showAll="0"/>
    <pivotField showAll="0"/>
    <pivotField showAll="0"/>
    <pivotField showAll="0">
      <items count="3">
        <item x="0"/>
        <item x="1"/>
        <item t="default"/>
      </items>
    </pivotField>
    <pivotField showAll="0"/>
    <pivotField showAll="0"/>
    <pivotField showAll="0"/>
    <pivotField showAll="0">
      <items count="244">
        <item h="1" x="19"/>
        <item h="1" x="109"/>
        <item h="1" x="36"/>
        <item h="1" x="129"/>
        <item h="1" x="38"/>
        <item h="1" x="91"/>
        <item h="1" x="74"/>
        <item h="1" x="226"/>
        <item h="1" x="104"/>
        <item h="1" x="209"/>
        <item h="1" x="89"/>
        <item h="1" x="1"/>
        <item h="1" x="220"/>
        <item h="1" x="224"/>
        <item h="1" x="66"/>
        <item h="1" x="206"/>
        <item h="1" x="85"/>
        <item h="1" x="139"/>
        <item h="1" x="14"/>
        <item h="1" x="72"/>
        <item h="1" x="45"/>
        <item h="1" x="135"/>
        <item h="1" x="5"/>
        <item h="1" x="205"/>
        <item h="1" x="212"/>
        <item h="1" x="170"/>
        <item h="1" x="207"/>
        <item h="1" x="33"/>
        <item h="1" x="39"/>
        <item h="1" x="210"/>
        <item h="1" x="149"/>
        <item h="1" x="100"/>
        <item h="1" x="63"/>
        <item h="1" x="198"/>
        <item h="1" x="81"/>
        <item h="1" x="117"/>
        <item h="1" x="7"/>
        <item h="1" x="11"/>
        <item h="1" x="119"/>
        <item h="1" x="113"/>
        <item h="1" x="60"/>
        <item h="1" x="216"/>
        <item h="1" x="215"/>
        <item h="1" x="167"/>
        <item x="197"/>
        <item h="1" x="115"/>
        <item h="1" x="195"/>
        <item h="1" x="18"/>
        <item h="1" x="194"/>
        <item x="125"/>
        <item h="1" x="177"/>
        <item h="1" x="185"/>
        <item h="1" x="69"/>
        <item h="1" x="182"/>
        <item x="201"/>
        <item h="1" x="155"/>
        <item h="1" x="213"/>
        <item h="1" x="79"/>
        <item h="1" x="84"/>
        <item h="1" x="147"/>
        <item h="1" x="62"/>
        <item h="1" x="159"/>
        <item x="223"/>
        <item h="1" x="51"/>
        <item h="1" x="22"/>
        <item h="1" x="106"/>
        <item h="1" x="157"/>
        <item h="1" x="148"/>
        <item h="1" x="160"/>
        <item h="1" x="67"/>
        <item h="1" x="199"/>
        <item h="1" x="150"/>
        <item h="1" x="232"/>
        <item h="1" x="71"/>
        <item h="1" x="61"/>
        <item h="1" x="90"/>
        <item h="1" x="169"/>
        <item h="1" x="26"/>
        <item h="1" x="187"/>
        <item h="1" x="176"/>
        <item h="1" x="121"/>
        <item h="1" x="64"/>
        <item h="1" x="120"/>
        <item h="1" x="143"/>
        <item h="1" x="134"/>
        <item h="1" x="190"/>
        <item h="1" x="145"/>
        <item h="1" x="180"/>
        <item h="1" x="95"/>
        <item h="1" x="41"/>
        <item h="1" x="53"/>
        <item h="1" x="218"/>
        <item h="1" x="171"/>
        <item h="1" x="242"/>
        <item h="1" x="44"/>
        <item h="1" x="25"/>
        <item h="1" x="105"/>
        <item h="1" x="191"/>
        <item h="1" x="58"/>
        <item h="1" x="29"/>
        <item h="1" x="34"/>
        <item h="1" x="188"/>
        <item h="1" x="231"/>
        <item h="1" x="227"/>
        <item h="1" x="103"/>
        <item h="1" x="59"/>
        <item h="1" x="102"/>
        <item h="1" x="127"/>
        <item h="1" x="30"/>
        <item h="1" x="23"/>
        <item h="1" x="236"/>
        <item h="1" x="239"/>
        <item h="1" x="132"/>
        <item h="1" x="156"/>
        <item h="1" x="24"/>
        <item h="1" x="193"/>
        <item h="1" x="75"/>
        <item h="1" x="217"/>
        <item h="1" x="112"/>
        <item h="1" x="153"/>
        <item h="1" x="35"/>
        <item h="1" x="76"/>
        <item h="1" x="189"/>
        <item h="1" x="179"/>
        <item h="1" x="31"/>
        <item h="1" x="114"/>
        <item h="1" x="2"/>
        <item h="1" x="208"/>
        <item h="1" x="144"/>
        <item h="1" x="186"/>
        <item h="1" x="13"/>
        <item h="1" x="123"/>
        <item h="1" x="124"/>
        <item h="1" x="54"/>
        <item h="1" x="214"/>
        <item h="1" x="233"/>
        <item h="1" x="77"/>
        <item h="1" x="131"/>
        <item h="1" x="165"/>
        <item h="1" x="161"/>
        <item h="1" x="94"/>
        <item h="1" x="80"/>
        <item h="1" x="56"/>
        <item h="1" x="92"/>
        <item h="1" x="142"/>
        <item h="1" x="40"/>
        <item h="1" x="146"/>
        <item h="1" x="43"/>
        <item h="1" x="70"/>
        <item h="1" x="192"/>
        <item h="1" x="235"/>
        <item h="1" x="73"/>
        <item h="1" x="219"/>
        <item h="1" x="175"/>
        <item h="1" x="3"/>
        <item h="1" x="221"/>
        <item h="1" x="52"/>
        <item h="1" x="151"/>
        <item h="1" x="57"/>
        <item h="1" x="152"/>
        <item h="1" x="222"/>
        <item h="1" x="128"/>
        <item h="1" x="20"/>
        <item h="1" x="141"/>
        <item h="1" x="136"/>
        <item h="1" x="181"/>
        <item h="1" x="138"/>
        <item h="1" x="101"/>
        <item h="1" x="17"/>
        <item h="1" x="49"/>
        <item h="1" x="111"/>
        <item h="1" x="12"/>
        <item h="1" x="211"/>
        <item h="1" x="8"/>
        <item h="1" x="166"/>
        <item h="1" x="162"/>
        <item h="1" x="196"/>
        <item h="1" x="65"/>
        <item h="1" x="50"/>
        <item h="1" x="228"/>
        <item h="1" x="0"/>
        <item h="1" x="174"/>
        <item h="1" x="133"/>
        <item h="1" x="137"/>
        <item h="1" x="55"/>
        <item h="1" x="99"/>
        <item h="1" x="183"/>
        <item h="1" x="27"/>
        <item h="1" x="164"/>
        <item h="1" x="238"/>
        <item h="1" x="9"/>
        <item h="1" x="96"/>
        <item h="1" x="241"/>
        <item h="1" x="78"/>
        <item h="1" x="86"/>
        <item h="1" x="4"/>
        <item h="1" x="32"/>
        <item h="1" x="234"/>
        <item h="1" x="163"/>
        <item h="1" x="68"/>
        <item h="1" x="154"/>
        <item h="1" x="87"/>
        <item h="1" x="83"/>
        <item h="1" x="47"/>
        <item h="1" x="21"/>
        <item h="1" x="93"/>
        <item h="1" x="240"/>
        <item h="1" x="126"/>
        <item h="1" x="200"/>
        <item h="1" x="202"/>
        <item h="1" x="118"/>
        <item h="1" x="230"/>
        <item h="1" x="172"/>
        <item h="1" x="178"/>
        <item h="1" x="97"/>
        <item h="1" x="98"/>
        <item h="1" x="28"/>
        <item h="1" x="110"/>
        <item h="1" x="107"/>
        <item h="1" x="108"/>
        <item h="1" x="130"/>
        <item h="1" x="229"/>
        <item h="1" x="116"/>
        <item h="1" x="6"/>
        <item h="1" x="237"/>
        <item h="1" x="42"/>
        <item h="1" x="37"/>
        <item h="1" x="204"/>
        <item h="1" x="46"/>
        <item h="1" x="140"/>
        <item h="1" x="173"/>
        <item h="1" x="184"/>
        <item h="1" x="88"/>
        <item h="1" x="16"/>
        <item h="1" x="225"/>
        <item h="1" x="158"/>
        <item h="1" x="168"/>
        <item h="1" x="203"/>
        <item h="1" x="82"/>
        <item h="1" x="122"/>
        <item h="1" x="48"/>
        <item h="1" x="15"/>
        <item h="1" x="10"/>
        <item t="default"/>
      </items>
    </pivotField>
    <pivotField showAll="0"/>
    <pivotField showAll="0"/>
    <pivotField axis="axisRow" showAll="0">
      <items count="9">
        <item x="0"/>
        <item x="1"/>
        <item x="7"/>
        <item x="5"/>
        <item x="6"/>
        <item x="2"/>
        <item x="4"/>
        <item x="3"/>
        <item t="default"/>
      </items>
    </pivotField>
    <pivotField showAll="0"/>
    <pivotField showAll="0"/>
    <pivotField showAll="0"/>
    <pivotField showAll="0"/>
    <pivotField showAll="0"/>
    <pivotField showAll="0"/>
    <pivotField numFmtId="14" showAll="0">
      <items count="687">
        <item x="83"/>
        <item x="218"/>
        <item x="244"/>
        <item x="557"/>
        <item x="271"/>
        <item x="530"/>
        <item x="265"/>
        <item x="665"/>
        <item x="603"/>
        <item x="5"/>
        <item x="100"/>
        <item x="415"/>
        <item x="326"/>
        <item x="404"/>
        <item x="212"/>
        <item x="234"/>
        <item x="301"/>
        <item x="650"/>
        <item x="193"/>
        <item x="685"/>
        <item x="262"/>
        <item x="122"/>
        <item x="655"/>
        <item x="684"/>
        <item x="168"/>
        <item x="167"/>
        <item x="602"/>
        <item x="477"/>
        <item x="57"/>
        <item x="110"/>
        <item x="604"/>
        <item x="452"/>
        <item x="384"/>
        <item x="308"/>
        <item x="64"/>
        <item x="280"/>
        <item x="150"/>
        <item x="406"/>
        <item x="396"/>
        <item x="152"/>
        <item x="336"/>
        <item x="546"/>
        <item x="267"/>
        <item x="600"/>
        <item x="197"/>
        <item x="397"/>
        <item x="543"/>
        <item x="39"/>
        <item x="332"/>
        <item x="49"/>
        <item x="163"/>
        <item x="50"/>
        <item x="35"/>
        <item x="268"/>
        <item x="160"/>
        <item x="228"/>
        <item x="565"/>
        <item x="399"/>
        <item x="214"/>
        <item x="482"/>
        <item x="580"/>
        <item x="368"/>
        <item x="422"/>
        <item x="204"/>
        <item x="434"/>
        <item x="78"/>
        <item x="512"/>
        <item x="165"/>
        <item x="132"/>
        <item x="682"/>
        <item x="241"/>
        <item x="642"/>
        <item x="31"/>
        <item x="27"/>
        <item x="589"/>
        <item x="427"/>
        <item x="282"/>
        <item x="350"/>
        <item x="264"/>
        <item x="417"/>
        <item x="313"/>
        <item x="219"/>
        <item x="195"/>
        <item x="575"/>
        <item x="680"/>
        <item x="104"/>
        <item x="274"/>
        <item x="616"/>
        <item x="647"/>
        <item x="481"/>
        <item x="569"/>
        <item x="627"/>
        <item x="295"/>
        <item x="639"/>
        <item x="649"/>
        <item x="246"/>
        <item x="637"/>
        <item x="554"/>
        <item x="410"/>
        <item x="123"/>
        <item x="215"/>
        <item x="25"/>
        <item x="492"/>
        <item x="174"/>
        <item x="243"/>
        <item x="114"/>
        <item x="479"/>
        <item x="178"/>
        <item x="259"/>
        <item x="646"/>
        <item x="222"/>
        <item x="563"/>
        <item x="194"/>
        <item x="318"/>
        <item x="253"/>
        <item x="128"/>
        <item x="461"/>
        <item x="413"/>
        <item x="208"/>
        <item x="66"/>
        <item x="143"/>
        <item x="532"/>
        <item x="485"/>
        <item x="239"/>
        <item x="223"/>
        <item x="393"/>
        <item x="366"/>
        <item x="53"/>
        <item x="597"/>
        <item x="496"/>
        <item x="221"/>
        <item x="147"/>
        <item x="394"/>
        <item x="183"/>
        <item x="22"/>
        <item x="292"/>
        <item x="291"/>
        <item x="257"/>
        <item x="651"/>
        <item x="421"/>
        <item x="436"/>
        <item x="15"/>
        <item x="286"/>
        <item x="457"/>
        <item x="312"/>
        <item x="539"/>
        <item x="468"/>
        <item x="573"/>
        <item x="662"/>
        <item x="517"/>
        <item x="89"/>
        <item x="411"/>
        <item x="120"/>
        <item x="568"/>
        <item x="13"/>
        <item x="8"/>
        <item x="99"/>
        <item x="371"/>
        <item x="205"/>
        <item x="599"/>
        <item x="619"/>
        <item x="4"/>
        <item x="6"/>
        <item x="381"/>
        <item x="328"/>
        <item x="250"/>
        <item x="325"/>
        <item x="294"/>
        <item x="459"/>
        <item x="177"/>
        <item x="548"/>
        <item x="676"/>
        <item x="382"/>
        <item x="9"/>
        <item x="364"/>
        <item x="151"/>
        <item x="612"/>
        <item x="523"/>
        <item x="583"/>
        <item x="158"/>
        <item x="95"/>
        <item x="401"/>
        <item x="287"/>
        <item x="379"/>
        <item x="488"/>
        <item x="535"/>
        <item x="516"/>
        <item x="186"/>
        <item x="365"/>
        <item x="198"/>
        <item x="79"/>
        <item x="595"/>
        <item x="345"/>
        <item x="593"/>
        <item x="32"/>
        <item x="656"/>
        <item x="442"/>
        <item x="94"/>
        <item x="141"/>
        <item x="304"/>
        <item x="571"/>
        <item x="419"/>
        <item x="21"/>
        <item x="672"/>
        <item x="87"/>
        <item x="47"/>
        <item x="412"/>
        <item x="153"/>
        <item x="112"/>
        <item x="450"/>
        <item x="559"/>
        <item x="373"/>
        <item x="378"/>
        <item x="454"/>
        <item x="645"/>
        <item x="519"/>
        <item x="623"/>
        <item x="320"/>
        <item x="285"/>
        <item x="211"/>
        <item x="125"/>
        <item x="586"/>
        <item x="358"/>
        <item x="474"/>
        <item x="309"/>
        <item x="171"/>
        <item x="509"/>
        <item x="238"/>
        <item x="494"/>
        <item x="256"/>
        <item x="148"/>
        <item x="462"/>
        <item x="674"/>
        <item x="226"/>
        <item x="352"/>
        <item x="236"/>
        <item x="61"/>
        <item x="585"/>
        <item x="227"/>
        <item x="491"/>
        <item x="156"/>
        <item x="137"/>
        <item x="362"/>
        <item x="669"/>
        <item x="648"/>
        <item x="598"/>
        <item x="281"/>
        <item x="497"/>
        <item x="201"/>
        <item x="341"/>
        <item x="353"/>
        <item x="628"/>
        <item x="663"/>
        <item x="210"/>
        <item x="54"/>
        <item x="426"/>
        <item x="166"/>
        <item x="261"/>
        <item x="601"/>
        <item x="360"/>
        <item x="428"/>
        <item x="678"/>
        <item x="72"/>
        <item x="400"/>
        <item x="37"/>
        <item x="127"/>
        <item x="577"/>
        <item x="508"/>
        <item x="179"/>
        <item x="423"/>
        <item x="671"/>
        <item x="16"/>
        <item x="172"/>
        <item x="644"/>
        <item x="65"/>
        <item x="77"/>
        <item x="247"/>
        <item x="490"/>
        <item x="121"/>
        <item x="216"/>
        <item x="549"/>
        <item x="635"/>
        <item x="624"/>
        <item x="55"/>
        <item x="613"/>
        <item x="339"/>
        <item x="36"/>
        <item x="511"/>
        <item x="441"/>
        <item x="661"/>
        <item x="633"/>
        <item x="463"/>
        <item x="652"/>
        <item x="162"/>
        <item x="469"/>
        <item x="435"/>
        <item x="398"/>
        <item x="361"/>
        <item x="144"/>
        <item x="173"/>
        <item x="306"/>
        <item x="73"/>
        <item x="433"/>
        <item x="363"/>
        <item x="374"/>
        <item x="82"/>
        <item x="3"/>
        <item x="349"/>
        <item x="157"/>
        <item x="108"/>
        <item x="278"/>
        <item x="536"/>
        <item x="634"/>
        <item x="43"/>
        <item x="626"/>
        <item x="86"/>
        <item x="240"/>
        <item x="622"/>
        <item x="618"/>
        <item x="476"/>
        <item x="342"/>
        <item x="581"/>
        <item x="103"/>
        <item x="24"/>
        <item x="664"/>
        <item x="372"/>
        <item x="334"/>
        <item x="333"/>
        <item x="28"/>
        <item x="451"/>
        <item x="248"/>
        <item x="408"/>
        <item x="390"/>
        <item x="567"/>
        <item x="617"/>
        <item x="484"/>
        <item x="544"/>
        <item x="515"/>
        <item x="367"/>
        <item x="631"/>
        <item x="76"/>
        <item x="74"/>
        <item x="611"/>
        <item x="300"/>
        <item x="88"/>
        <item x="33"/>
        <item x="288"/>
        <item x="437"/>
        <item x="1"/>
        <item x="189"/>
        <item x="470"/>
        <item x="499"/>
        <item x="472"/>
        <item x="545"/>
        <item x="188"/>
        <item x="70"/>
        <item x="641"/>
        <item x="566"/>
        <item x="187"/>
        <item x="561"/>
        <item x="432"/>
        <item x="315"/>
        <item x="269"/>
        <item x="130"/>
        <item x="170"/>
        <item x="541"/>
        <item x="667"/>
        <item x="176"/>
        <item x="540"/>
        <item x="578"/>
        <item x="592"/>
        <item x="550"/>
        <item x="584"/>
        <item x="284"/>
        <item x="316"/>
        <item x="322"/>
        <item x="458"/>
        <item x="68"/>
        <item x="625"/>
        <item x="231"/>
        <item x="196"/>
        <item x="181"/>
        <item x="522"/>
        <item x="190"/>
        <item x="518"/>
        <item x="629"/>
        <item x="449"/>
        <item x="632"/>
        <item x="607"/>
        <item x="224"/>
        <item x="159"/>
        <item x="84"/>
        <item x="429"/>
        <item x="453"/>
        <item x="402"/>
        <item x="414"/>
        <item x="111"/>
        <item x="80"/>
        <item x="98"/>
        <item x="135"/>
        <item x="503"/>
        <item x="321"/>
        <item x="242"/>
        <item x="203"/>
        <item x="303"/>
        <item x="29"/>
        <item x="348"/>
        <item x="109"/>
        <item x="254"/>
        <item x="681"/>
        <item x="11"/>
        <item x="101"/>
        <item x="359"/>
        <item x="134"/>
        <item x="75"/>
        <item x="225"/>
        <item x="447"/>
        <item x="391"/>
        <item x="273"/>
        <item x="654"/>
        <item x="131"/>
        <item x="220"/>
        <item x="572"/>
        <item x="213"/>
        <item x="403"/>
        <item x="202"/>
        <item x="542"/>
        <item x="340"/>
        <item x="327"/>
        <item x="138"/>
        <item x="277"/>
        <item x="606"/>
        <item x="44"/>
        <item x="445"/>
        <item x="23"/>
        <item x="140"/>
        <item x="338"/>
        <item x="329"/>
        <item x="298"/>
        <item x="431"/>
        <item x="258"/>
        <item x="608"/>
        <item x="51"/>
        <item x="483"/>
        <item x="252"/>
        <item x="255"/>
        <item x="487"/>
        <item x="145"/>
        <item x="63"/>
        <item x="670"/>
        <item x="443"/>
        <item x="501"/>
        <item x="683"/>
        <item x="115"/>
        <item x="677"/>
        <item x="17"/>
        <item x="289"/>
        <item x="505"/>
        <item x="418"/>
        <item x="58"/>
        <item x="233"/>
        <item x="245"/>
        <item x="529"/>
        <item x="446"/>
        <item x="200"/>
        <item x="10"/>
        <item x="175"/>
        <item x="41"/>
        <item x="420"/>
        <item x="478"/>
        <item x="591"/>
        <item x="275"/>
        <item x="562"/>
        <item x="319"/>
        <item x="206"/>
        <item x="377"/>
        <item x="337"/>
        <item x="513"/>
        <item x="56"/>
        <item x="389"/>
        <item x="552"/>
        <item x="52"/>
        <item x="119"/>
        <item x="324"/>
        <item x="310"/>
        <item x="314"/>
        <item x="621"/>
        <item x="355"/>
        <item x="498"/>
        <item x="370"/>
        <item x="85"/>
        <item x="405"/>
        <item x="526"/>
        <item x="217"/>
        <item x="679"/>
        <item x="455"/>
        <item x="290"/>
        <item x="534"/>
        <item x="169"/>
        <item x="533"/>
        <item x="466"/>
        <item x="293"/>
        <item x="444"/>
        <item x="630"/>
        <item x="343"/>
        <item x="60"/>
        <item x="409"/>
        <item x="42"/>
        <item x="184"/>
        <item x="387"/>
        <item x="486"/>
        <item x="448"/>
        <item x="139"/>
        <item x="587"/>
        <item x="385"/>
        <item x="0"/>
        <item x="386"/>
        <item x="192"/>
        <item x="18"/>
        <item x="105"/>
        <item x="235"/>
        <item x="331"/>
        <item x="521"/>
        <item x="96"/>
        <item x="71"/>
        <item x="407"/>
        <item x="30"/>
        <item x="636"/>
        <item x="547"/>
        <item x="81"/>
        <item x="657"/>
        <item x="344"/>
        <item x="191"/>
        <item x="106"/>
        <item x="510"/>
        <item x="283"/>
        <item x="12"/>
        <item x="610"/>
        <item x="154"/>
        <item x="69"/>
        <item x="653"/>
        <item x="475"/>
        <item x="272"/>
        <item x="182"/>
        <item x="185"/>
        <item x="465"/>
        <item x="579"/>
        <item x="675"/>
        <item x="438"/>
        <item x="45"/>
        <item x="506"/>
        <item x="558"/>
        <item x="527"/>
        <item x="34"/>
        <item x="564"/>
        <item x="574"/>
        <item x="299"/>
        <item x="440"/>
        <item x="7"/>
        <item x="504"/>
        <item x="537"/>
        <item x="609"/>
        <item x="514"/>
        <item x="92"/>
        <item x="473"/>
        <item x="136"/>
        <item x="520"/>
        <item x="673"/>
        <item x="643"/>
        <item x="161"/>
        <item x="666"/>
        <item x="20"/>
        <item x="133"/>
        <item x="489"/>
        <item x="19"/>
        <item x="354"/>
        <item x="38"/>
        <item x="311"/>
        <item x="276"/>
        <item x="116"/>
        <item x="279"/>
        <item x="464"/>
        <item x="149"/>
        <item x="640"/>
        <item x="335"/>
        <item x="129"/>
        <item x="658"/>
        <item x="376"/>
        <item x="229"/>
        <item x="507"/>
        <item x="155"/>
        <item x="107"/>
        <item x="614"/>
        <item x="395"/>
        <item x="467"/>
        <item x="305"/>
        <item x="555"/>
        <item x="556"/>
        <item x="146"/>
        <item x="383"/>
        <item x="230"/>
        <item x="26"/>
        <item x="582"/>
        <item x="296"/>
        <item x="249"/>
        <item x="471"/>
        <item x="430"/>
        <item x="375"/>
        <item x="40"/>
        <item x="531"/>
        <item x="251"/>
        <item x="439"/>
        <item x="307"/>
        <item x="91"/>
        <item x="576"/>
        <item x="142"/>
        <item x="260"/>
        <item x="416"/>
        <item x="180"/>
        <item x="594"/>
        <item x="525"/>
        <item x="659"/>
        <item x="502"/>
        <item x="199"/>
        <item x="357"/>
        <item x="668"/>
        <item x="351"/>
        <item x="560"/>
        <item x="588"/>
        <item x="90"/>
        <item x="369"/>
        <item x="553"/>
        <item x="524"/>
        <item x="456"/>
        <item x="388"/>
        <item x="460"/>
        <item x="392"/>
        <item x="570"/>
        <item x="93"/>
        <item x="323"/>
        <item x="59"/>
        <item x="164"/>
        <item x="117"/>
        <item x="266"/>
        <item x="97"/>
        <item x="263"/>
        <item x="480"/>
        <item x="638"/>
        <item x="124"/>
        <item x="270"/>
        <item x="237"/>
        <item x="2"/>
        <item x="380"/>
        <item x="620"/>
        <item x="102"/>
        <item x="528"/>
        <item x="46"/>
        <item x="500"/>
        <item x="297"/>
        <item x="660"/>
        <item x="48"/>
        <item x="424"/>
        <item x="347"/>
        <item x="596"/>
        <item x="495"/>
        <item x="67"/>
        <item x="615"/>
        <item x="538"/>
        <item x="605"/>
        <item x="551"/>
        <item x="590"/>
        <item x="425"/>
        <item x="113"/>
        <item x="118"/>
        <item x="317"/>
        <item x="356"/>
        <item x="346"/>
        <item x="302"/>
        <item x="207"/>
        <item x="14"/>
        <item x="62"/>
        <item x="330"/>
        <item x="209"/>
        <item x="126"/>
        <item x="232"/>
        <item x="493"/>
        <item t="default"/>
      </items>
    </pivotField>
    <pivotField numFmtId="14" showAll="0">
      <items count="689">
        <item x="134"/>
        <item x="99"/>
        <item x="327"/>
        <item x="154"/>
        <item x="383"/>
        <item x="589"/>
        <item x="564"/>
        <item x="611"/>
        <item x="443"/>
        <item x="679"/>
        <item x="470"/>
        <item x="364"/>
        <item x="496"/>
        <item x="440"/>
        <item x="378"/>
        <item x="72"/>
        <item x="421"/>
        <item x="671"/>
        <item x="101"/>
        <item x="221"/>
        <item x="145"/>
        <item x="578"/>
        <item x="236"/>
        <item x="588"/>
        <item x="71"/>
        <item x="170"/>
        <item x="639"/>
        <item x="540"/>
        <item x="357"/>
        <item x="214"/>
        <item x="503"/>
        <item x="463"/>
        <item x="30"/>
        <item x="434"/>
        <item x="510"/>
        <item x="657"/>
        <item x="418"/>
        <item x="594"/>
        <item x="401"/>
        <item x="571"/>
        <item x="388"/>
        <item x="426"/>
        <item x="439"/>
        <item x="587"/>
        <item x="524"/>
        <item x="133"/>
        <item x="404"/>
        <item x="382"/>
        <item x="468"/>
        <item x="151"/>
        <item x="400"/>
        <item x="248"/>
        <item x="125"/>
        <item x="619"/>
        <item x="191"/>
        <item x="315"/>
        <item x="199"/>
        <item x="184"/>
        <item x="102"/>
        <item x="431"/>
        <item x="654"/>
        <item x="456"/>
        <item x="508"/>
        <item x="554"/>
        <item x="629"/>
        <item x="79"/>
        <item x="148"/>
        <item x="153"/>
        <item x="185"/>
        <item x="179"/>
        <item x="350"/>
        <item x="507"/>
        <item x="66"/>
        <item x="390"/>
        <item x="235"/>
        <item x="569"/>
        <item x="93"/>
        <item x="455"/>
        <item x="182"/>
        <item x="91"/>
        <item x="628"/>
        <item x="677"/>
        <item x="168"/>
        <item x="331"/>
        <item x="3"/>
        <item x="70"/>
        <item x="601"/>
        <item x="106"/>
        <item x="562"/>
        <item x="246"/>
        <item x="391"/>
        <item x="493"/>
        <item x="593"/>
        <item x="573"/>
        <item x="123"/>
        <item x="482"/>
        <item x="387"/>
        <item x="616"/>
        <item x="50"/>
        <item x="342"/>
        <item x="525"/>
        <item x="115"/>
        <item x="398"/>
        <item x="561"/>
        <item x="251"/>
        <item x="380"/>
        <item x="277"/>
        <item x="520"/>
        <item x="41"/>
        <item x="641"/>
        <item x="529"/>
        <item x="346"/>
        <item x="321"/>
        <item x="344"/>
        <item x="358"/>
        <item x="205"/>
        <item x="646"/>
        <item x="264"/>
        <item x="44"/>
        <item x="53"/>
        <item x="282"/>
        <item x="231"/>
        <item x="202"/>
        <item x="516"/>
        <item x="607"/>
        <item x="0"/>
        <item x="127"/>
        <item x="438"/>
        <item x="625"/>
        <item x="336"/>
        <item x="499"/>
        <item x="669"/>
        <item x="615"/>
        <item x="12"/>
        <item x="152"/>
        <item x="5"/>
        <item x="234"/>
        <item x="486"/>
        <item x="165"/>
        <item x="375"/>
        <item x="206"/>
        <item x="300"/>
        <item x="137"/>
        <item x="637"/>
        <item x="209"/>
        <item x="580"/>
        <item x="476"/>
        <item x="528"/>
        <item x="298"/>
        <item x="452"/>
        <item x="514"/>
        <item x="598"/>
        <item x="570"/>
        <item x="271"/>
        <item x="600"/>
        <item x="121"/>
        <item x="256"/>
        <item x="604"/>
        <item x="544"/>
        <item x="621"/>
        <item x="157"/>
        <item x="676"/>
        <item x="181"/>
        <item x="172"/>
        <item x="290"/>
        <item x="547"/>
        <item x="683"/>
        <item x="112"/>
        <item x="189"/>
        <item x="480"/>
        <item x="687"/>
        <item x="233"/>
        <item x="517"/>
        <item x="622"/>
        <item x="48"/>
        <item x="280"/>
        <item x="244"/>
        <item x="620"/>
        <item x="117"/>
        <item x="220"/>
        <item x="653"/>
        <item x="389"/>
        <item x="354"/>
        <item x="494"/>
        <item x="278"/>
        <item x="273"/>
        <item x="370"/>
        <item x="585"/>
        <item x="446"/>
        <item x="348"/>
        <item x="582"/>
        <item x="684"/>
        <item x="627"/>
        <item x="649"/>
        <item x="369"/>
        <item x="597"/>
        <item x="556"/>
        <item x="632"/>
        <item x="386"/>
        <item x="410"/>
        <item x="335"/>
        <item x="667"/>
        <item x="276"/>
        <item x="61"/>
        <item x="51"/>
        <item x="314"/>
        <item x="310"/>
        <item x="560"/>
        <item x="228"/>
        <item x="84"/>
        <item x="462"/>
        <item x="265"/>
        <item x="565"/>
        <item x="131"/>
        <item x="164"/>
        <item x="414"/>
        <item x="146"/>
        <item x="666"/>
        <item x="42"/>
        <item x="324"/>
        <item x="642"/>
        <item x="467"/>
        <item x="504"/>
        <item x="459"/>
        <item x="113"/>
        <item x="495"/>
        <item x="427"/>
        <item x="603"/>
        <item x="429"/>
        <item x="46"/>
        <item x="461"/>
        <item x="647"/>
        <item x="287"/>
        <item x="31"/>
        <item x="175"/>
        <item x="686"/>
        <item x="339"/>
        <item x="355"/>
        <item x="303"/>
        <item x="447"/>
        <item x="122"/>
        <item x="75"/>
        <item x="488"/>
        <item x="448"/>
        <item x="402"/>
        <item x="201"/>
        <item x="372"/>
        <item x="351"/>
        <item x="435"/>
        <item x="87"/>
        <item x="58"/>
        <item x="10"/>
        <item x="242"/>
        <item x="198"/>
        <item x="26"/>
        <item x="73"/>
        <item x="610"/>
        <item x="187"/>
        <item x="243"/>
        <item x="111"/>
        <item x="299"/>
        <item x="167"/>
        <item x="559"/>
        <item x="124"/>
        <item x="212"/>
        <item x="63"/>
        <item x="257"/>
        <item x="210"/>
        <item x="130"/>
        <item x="163"/>
        <item x="173"/>
        <item x="120"/>
        <item x="186"/>
        <item x="144"/>
        <item x="33"/>
        <item x="381"/>
        <item x="416"/>
        <item x="535"/>
        <item x="362"/>
        <item x="441"/>
        <item x="8"/>
        <item x="487"/>
        <item x="250"/>
        <item x="194"/>
        <item x="656"/>
        <item x="541"/>
        <item x="203"/>
        <item x="192"/>
        <item x="566"/>
        <item x="215"/>
        <item x="591"/>
        <item x="636"/>
        <item x="100"/>
        <item x="81"/>
        <item x="349"/>
        <item x="20"/>
        <item x="284"/>
        <item x="365"/>
        <item x="289"/>
        <item x="373"/>
        <item x="651"/>
        <item x="665"/>
        <item x="28"/>
        <item x="249"/>
        <item x="222"/>
        <item x="506"/>
        <item x="458"/>
        <item x="423"/>
        <item x="294"/>
        <item x="149"/>
        <item x="682"/>
        <item x="237"/>
        <item x="174"/>
        <item x="316"/>
        <item x="88"/>
        <item x="602"/>
        <item x="658"/>
        <item x="527"/>
        <item x="239"/>
        <item x="176"/>
        <item x="405"/>
        <item x="306"/>
        <item x="13"/>
        <item x="664"/>
        <item x="52"/>
        <item x="680"/>
        <item x="195"/>
        <item x="104"/>
        <item x="497"/>
        <item x="413"/>
        <item x="417"/>
        <item x="162"/>
        <item x="437"/>
        <item x="454"/>
        <item x="83"/>
        <item x="491"/>
        <item x="109"/>
        <item x="275"/>
        <item x="469"/>
        <item x="150"/>
        <item x="40"/>
        <item x="531"/>
        <item x="648"/>
        <item x="1"/>
        <item x="36"/>
        <item x="85"/>
        <item x="385"/>
        <item x="500"/>
        <item x="419"/>
        <item x="640"/>
        <item x="17"/>
        <item x="34"/>
        <item x="586"/>
        <item x="313"/>
        <item x="442"/>
        <item x="43"/>
        <item x="606"/>
        <item x="512"/>
        <item x="155"/>
        <item x="614"/>
        <item x="68"/>
        <item x="672"/>
        <item x="25"/>
        <item x="377"/>
        <item x="295"/>
        <item x="227"/>
        <item x="347"/>
        <item x="135"/>
        <item x="11"/>
        <item x="143"/>
        <item x="675"/>
        <item x="394"/>
        <item x="359"/>
        <item x="505"/>
        <item x="166"/>
        <item x="576"/>
        <item x="16"/>
        <item x="47"/>
        <item x="471"/>
        <item x="605"/>
        <item x="396"/>
        <item x="160"/>
        <item x="269"/>
        <item x="92"/>
        <item x="141"/>
        <item x="567"/>
        <item x="338"/>
        <item x="9"/>
        <item x="341"/>
        <item x="82"/>
        <item x="466"/>
        <item x="105"/>
        <item x="132"/>
        <item x="108"/>
        <item x="247"/>
        <item x="384"/>
        <item x="526"/>
        <item x="296"/>
        <item x="188"/>
        <item x="509"/>
        <item x="424"/>
        <item x="95"/>
        <item x="574"/>
        <item x="340"/>
        <item x="177"/>
        <item x="374"/>
        <item x="161"/>
        <item x="376"/>
        <item x="353"/>
        <item x="415"/>
        <item x="57"/>
        <item x="45"/>
        <item x="432"/>
        <item x="279"/>
        <item x="453"/>
        <item x="481"/>
        <item x="430"/>
        <item x="180"/>
        <item x="449"/>
        <item x="474"/>
        <item x="39"/>
        <item x="98"/>
        <item x="159"/>
        <item x="94"/>
        <item x="129"/>
        <item x="4"/>
        <item x="660"/>
        <item x="444"/>
        <item x="661"/>
        <item x="537"/>
        <item x="650"/>
        <item x="78"/>
        <item x="323"/>
        <item x="575"/>
        <item x="304"/>
        <item x="307"/>
        <item x="624"/>
        <item x="498"/>
        <item x="23"/>
        <item x="548"/>
        <item x="76"/>
        <item x="631"/>
        <item x="268"/>
        <item x="460"/>
        <item x="363"/>
        <item x="371"/>
        <item x="232"/>
        <item x="219"/>
        <item x="558"/>
        <item x="261"/>
        <item x="213"/>
        <item x="245"/>
        <item x="196"/>
        <item x="317"/>
        <item x="262"/>
        <item x="320"/>
        <item x="136"/>
        <item x="158"/>
        <item x="62"/>
        <item x="425"/>
        <item x="592"/>
        <item x="147"/>
        <item x="655"/>
        <item x="538"/>
        <item x="19"/>
        <item x="326"/>
        <item x="288"/>
        <item x="89"/>
        <item x="545"/>
        <item x="118"/>
        <item x="302"/>
        <item x="612"/>
        <item x="225"/>
        <item x="142"/>
        <item x="483"/>
        <item x="475"/>
        <item x="97"/>
        <item x="254"/>
        <item x="204"/>
        <item x="634"/>
        <item x="38"/>
        <item x="368"/>
        <item x="534"/>
        <item x="411"/>
        <item x="6"/>
        <item x="128"/>
        <item x="539"/>
        <item x="395"/>
        <item x="595"/>
        <item x="511"/>
        <item x="229"/>
        <item x="581"/>
        <item x="433"/>
        <item x="74"/>
        <item x="311"/>
        <item x="577"/>
        <item x="255"/>
        <item x="485"/>
        <item x="183"/>
        <item x="107"/>
        <item x="7"/>
        <item x="110"/>
        <item x="253"/>
        <item x="224"/>
        <item x="238"/>
        <item x="451"/>
        <item x="223"/>
        <item x="445"/>
        <item x="673"/>
        <item x="190"/>
        <item x="635"/>
        <item x="643"/>
        <item x="670"/>
        <item x="171"/>
        <item x="513"/>
        <item x="178"/>
        <item x="56"/>
        <item x="309"/>
        <item x="217"/>
        <item x="392"/>
        <item x="465"/>
        <item x="240"/>
        <item x="409"/>
        <item x="522"/>
        <item x="139"/>
        <item x="330"/>
        <item x="490"/>
        <item x="286"/>
        <item x="301"/>
        <item x="408"/>
        <item x="329"/>
        <item x="14"/>
        <item x="77"/>
        <item x="333"/>
        <item x="630"/>
        <item x="478"/>
        <item x="543"/>
        <item x="54"/>
        <item x="551"/>
        <item x="590"/>
        <item x="645"/>
        <item x="659"/>
        <item x="305"/>
        <item x="403"/>
        <item x="584"/>
        <item x="609"/>
        <item x="412"/>
        <item x="169"/>
        <item x="681"/>
        <item x="407"/>
        <item x="226"/>
        <item x="464"/>
        <item x="274"/>
        <item x="291"/>
        <item x="263"/>
        <item x="472"/>
        <item x="523"/>
        <item x="552"/>
        <item x="119"/>
        <item x="553"/>
        <item x="49"/>
        <item x="65"/>
        <item x="55"/>
        <item x="678"/>
        <item x="241"/>
        <item x="197"/>
        <item x="484"/>
        <item x="623"/>
        <item x="393"/>
        <item x="477"/>
        <item x="502"/>
        <item x="515"/>
        <item x="27"/>
        <item x="208"/>
        <item x="230"/>
        <item x="663"/>
        <item x="501"/>
        <item x="428"/>
        <item x="64"/>
        <item x="2"/>
        <item x="613"/>
        <item x="617"/>
        <item x="436"/>
        <item x="80"/>
        <item x="211"/>
        <item x="521"/>
        <item x="297"/>
        <item x="270"/>
        <item x="114"/>
        <item x="473"/>
        <item x="668"/>
        <item x="406"/>
        <item x="457"/>
        <item x="308"/>
        <item x="252"/>
        <item x="479"/>
        <item x="200"/>
        <item x="15"/>
        <item x="674"/>
        <item x="450"/>
        <item x="366"/>
        <item x="328"/>
        <item x="24"/>
        <item x="292"/>
        <item x="156"/>
        <item x="557"/>
        <item x="259"/>
        <item x="343"/>
        <item x="633"/>
        <item x="518"/>
        <item x="319"/>
        <item x="216"/>
        <item x="356"/>
        <item x="193"/>
        <item x="116"/>
        <item x="21"/>
        <item x="285"/>
        <item x="260"/>
        <item x="22"/>
        <item x="563"/>
        <item x="18"/>
        <item x="599"/>
        <item x="644"/>
        <item x="267"/>
        <item x="685"/>
        <item x="325"/>
        <item x="530"/>
        <item x="293"/>
        <item x="103"/>
        <item x="29"/>
        <item x="35"/>
        <item x="618"/>
        <item x="60"/>
        <item x="96"/>
        <item x="140"/>
        <item x="568"/>
        <item x="90"/>
        <item x="318"/>
        <item x="626"/>
        <item x="579"/>
        <item x="519"/>
        <item x="536"/>
        <item x="549"/>
        <item x="281"/>
        <item x="379"/>
        <item x="69"/>
        <item x="489"/>
        <item x="608"/>
        <item x="126"/>
        <item x="360"/>
        <item x="258"/>
        <item x="32"/>
        <item x="399"/>
        <item x="638"/>
        <item x="67"/>
        <item x="422"/>
        <item x="337"/>
        <item x="492"/>
        <item x="546"/>
        <item x="218"/>
        <item x="533"/>
        <item x="420"/>
        <item x="361"/>
        <item x="345"/>
        <item x="332"/>
        <item x="532"/>
        <item x="397"/>
        <item x="583"/>
        <item x="138"/>
        <item x="207"/>
        <item x="312"/>
        <item x="266"/>
        <item x="652"/>
        <item x="37"/>
        <item x="662"/>
        <item x="367"/>
        <item x="352"/>
        <item x="86"/>
        <item x="550"/>
        <item x="555"/>
        <item x="59"/>
        <item x="572"/>
        <item x="322"/>
        <item x="272"/>
        <item x="334"/>
        <item x="596"/>
        <item x="542"/>
        <item x="283"/>
        <item t="default"/>
      </items>
    </pivotField>
    <pivotField showAll="0"/>
    <pivotField showAll="0"/>
    <pivotField showAll="0"/>
    <pivotField showAll="0"/>
    <pivotField showAll="0"/>
    <pivotField showAll="0"/>
    <pivotField dataField="1"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9">
    <i>
      <x/>
    </i>
    <i>
      <x v="1"/>
    </i>
    <i>
      <x v="2"/>
    </i>
    <i>
      <x v="3"/>
    </i>
    <i>
      <x v="4"/>
    </i>
    <i>
      <x v="5"/>
    </i>
    <i>
      <x v="6"/>
    </i>
    <i>
      <x v="7"/>
    </i>
    <i t="grand">
      <x/>
    </i>
  </rowItems>
  <colItems count="1">
    <i/>
  </colItems>
  <dataFields count="1">
    <dataField name="Sum of Total Sales" fld="25" baseField="0" baseItem="0" numFmtId="164"/>
  </dataFields>
  <formats count="1">
    <format dxfId="177">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61AD1F2-CCCA-4D64-8E72-2FDF21B0F14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M3:M4" firstHeaderRow="1" firstDataRow="1" firstDataCol="0"/>
  <pivotFields count="33">
    <pivotField showAll="0"/>
    <pivotField showAll="0"/>
    <pivotField showAll="0"/>
    <pivotField showAll="0">
      <items count="3">
        <item x="0"/>
        <item h="1" x="1"/>
        <item t="default"/>
      </items>
    </pivotField>
    <pivotField dataField="1" showAll="0">
      <items count="53">
        <item x="1"/>
        <item x="35"/>
        <item x="48"/>
        <item x="13"/>
        <item x="15"/>
        <item x="7"/>
        <item x="21"/>
        <item x="39"/>
        <item x="43"/>
        <item x="11"/>
        <item x="27"/>
        <item x="9"/>
        <item x="32"/>
        <item x="23"/>
        <item x="33"/>
        <item x="18"/>
        <item x="10"/>
        <item x="6"/>
        <item x="19"/>
        <item x="5"/>
        <item x="42"/>
        <item x="0"/>
        <item x="46"/>
        <item x="12"/>
        <item x="41"/>
        <item x="16"/>
        <item x="47"/>
        <item x="24"/>
        <item x="30"/>
        <item x="40"/>
        <item x="20"/>
        <item x="26"/>
        <item x="49"/>
        <item x="45"/>
        <item x="31"/>
        <item x="17"/>
        <item x="51"/>
        <item x="4"/>
        <item x="22"/>
        <item x="37"/>
        <item x="38"/>
        <item x="14"/>
        <item x="3"/>
        <item x="28"/>
        <item x="29"/>
        <item x="44"/>
        <item x="50"/>
        <item x="2"/>
        <item x="8"/>
        <item x="36"/>
        <item x="34"/>
        <item x="25"/>
        <item t="default"/>
      </items>
    </pivotField>
    <pivotField showAll="0"/>
    <pivotField showAll="0"/>
    <pivotField showAll="0">
      <items count="244">
        <item h="1" x="19"/>
        <item h="1" x="109"/>
        <item h="1" x="36"/>
        <item h="1" x="129"/>
        <item h="1" x="38"/>
        <item h="1" x="91"/>
        <item h="1" x="74"/>
        <item x="226"/>
        <item h="1" x="104"/>
        <item h="1" x="209"/>
        <item h="1" x="89"/>
        <item h="1" x="1"/>
        <item h="1" x="220"/>
        <item h="1" x="224"/>
        <item h="1" x="66"/>
        <item x="206"/>
        <item x="85"/>
        <item h="1" x="139"/>
        <item h="1" x="14"/>
        <item x="72"/>
        <item x="45"/>
        <item h="1" x="135"/>
        <item h="1" x="5"/>
        <item h="1" x="205"/>
        <item h="1" x="212"/>
        <item h="1" x="170"/>
        <item x="207"/>
        <item h="1" x="33"/>
        <item h="1" x="39"/>
        <item x="210"/>
        <item h="1" x="149"/>
        <item h="1" x="100"/>
        <item h="1" x="63"/>
        <item h="1" x="198"/>
        <item h="1" x="81"/>
        <item h="1" x="117"/>
        <item h="1" x="7"/>
        <item h="1" x="11"/>
        <item h="1" x="119"/>
        <item h="1" x="113"/>
        <item h="1" x="60"/>
        <item h="1" x="216"/>
        <item h="1" x="215"/>
        <item h="1" x="167"/>
        <item h="1" x="197"/>
        <item h="1" x="115"/>
        <item h="1" x="195"/>
        <item h="1" x="18"/>
        <item h="1" x="194"/>
        <item h="1" x="125"/>
        <item h="1" x="177"/>
        <item h="1" x="185"/>
        <item h="1" x="69"/>
        <item h="1" x="182"/>
        <item h="1" x="201"/>
        <item h="1" x="155"/>
        <item h="1" x="213"/>
        <item h="1" x="79"/>
        <item h="1" x="84"/>
        <item h="1" x="147"/>
        <item h="1" x="62"/>
        <item h="1" x="159"/>
        <item h="1" x="223"/>
        <item h="1" x="51"/>
        <item h="1" x="22"/>
        <item h="1" x="106"/>
        <item h="1" x="157"/>
        <item h="1" x="148"/>
        <item h="1" x="160"/>
        <item h="1" x="67"/>
        <item h="1" x="199"/>
        <item h="1" x="150"/>
        <item h="1" x="232"/>
        <item h="1" x="71"/>
        <item h="1" x="61"/>
        <item h="1" x="90"/>
        <item h="1" x="169"/>
        <item h="1" x="26"/>
        <item h="1" x="187"/>
        <item h="1" x="176"/>
        <item h="1" x="121"/>
        <item h="1" x="64"/>
        <item h="1" x="120"/>
        <item h="1" x="143"/>
        <item h="1" x="134"/>
        <item h="1" x="190"/>
        <item h="1" x="145"/>
        <item h="1" x="180"/>
        <item h="1" x="95"/>
        <item h="1" x="41"/>
        <item h="1" x="53"/>
        <item h="1" x="218"/>
        <item h="1" x="171"/>
        <item h="1" x="242"/>
        <item h="1" x="44"/>
        <item h="1" x="25"/>
        <item h="1" x="105"/>
        <item h="1" x="191"/>
        <item h="1" x="58"/>
        <item h="1" x="29"/>
        <item x="34"/>
        <item x="188"/>
        <item h="1" x="231"/>
        <item h="1" x="227"/>
        <item h="1" x="103"/>
        <item h="1" x="59"/>
        <item h="1" x="102"/>
        <item h="1" x="127"/>
        <item h="1" x="30"/>
        <item h="1" x="23"/>
        <item h="1" x="236"/>
        <item h="1" x="239"/>
        <item h="1" x="132"/>
        <item h="1" x="156"/>
        <item h="1" x="24"/>
        <item h="1" x="193"/>
        <item h="1" x="75"/>
        <item h="1" x="217"/>
        <item h="1" x="112"/>
        <item h="1" x="153"/>
        <item h="1" x="35"/>
        <item x="76"/>
        <item h="1" x="189"/>
        <item h="1" x="179"/>
        <item h="1" x="31"/>
        <item h="1" x="114"/>
        <item h="1" x="2"/>
        <item h="1" x="208"/>
        <item h="1" x="144"/>
        <item h="1" x="186"/>
        <item h="1" x="13"/>
        <item h="1" x="123"/>
        <item h="1" x="124"/>
        <item h="1" x="54"/>
        <item h="1" x="214"/>
        <item h="1" x="233"/>
        <item h="1" x="77"/>
        <item h="1" x="131"/>
        <item h="1" x="165"/>
        <item h="1" x="161"/>
        <item h="1" x="94"/>
        <item h="1" x="80"/>
        <item h="1" x="56"/>
        <item h="1" x="92"/>
        <item h="1" x="142"/>
        <item h="1" x="40"/>
        <item h="1" x="146"/>
        <item h="1" x="43"/>
        <item h="1" x="70"/>
        <item h="1" x="192"/>
        <item h="1" x="235"/>
        <item h="1" x="73"/>
        <item h="1" x="219"/>
        <item h="1" x="175"/>
        <item h="1" x="3"/>
        <item h="1" x="221"/>
        <item h="1" x="52"/>
        <item h="1" x="151"/>
        <item h="1" x="57"/>
        <item h="1" x="152"/>
        <item h="1" x="222"/>
        <item h="1" x="128"/>
        <item h="1" x="20"/>
        <item h="1" x="141"/>
        <item h="1" x="136"/>
        <item h="1" x="181"/>
        <item h="1" x="138"/>
        <item h="1" x="101"/>
        <item h="1" x="17"/>
        <item h="1" x="49"/>
        <item h="1" x="111"/>
        <item h="1" x="12"/>
        <item h="1" x="211"/>
        <item h="1" x="8"/>
        <item h="1" x="166"/>
        <item h="1" x="162"/>
        <item h="1" x="196"/>
        <item h="1" x="65"/>
        <item h="1" x="50"/>
        <item h="1" x="228"/>
        <item h="1" x="0"/>
        <item h="1" x="174"/>
        <item h="1" x="133"/>
        <item h="1" x="137"/>
        <item h="1" x="55"/>
        <item h="1" x="99"/>
        <item h="1" x="183"/>
        <item h="1" x="27"/>
        <item h="1" x="164"/>
        <item h="1" x="238"/>
        <item h="1" x="9"/>
        <item h="1" x="96"/>
        <item h="1" x="241"/>
        <item h="1" x="78"/>
        <item h="1" x="86"/>
        <item h="1" x="4"/>
        <item h="1" x="32"/>
        <item h="1" x="234"/>
        <item h="1" x="163"/>
        <item h="1" x="68"/>
        <item h="1" x="154"/>
        <item h="1" x="87"/>
        <item h="1" x="83"/>
        <item h="1" x="47"/>
        <item h="1" x="21"/>
        <item h="1" x="93"/>
        <item h="1" x="240"/>
        <item h="1" x="126"/>
        <item h="1" x="200"/>
        <item h="1" x="202"/>
        <item h="1" x="118"/>
        <item h="1" x="230"/>
        <item h="1" x="172"/>
        <item h="1" x="178"/>
        <item h="1" x="97"/>
        <item h="1" x="98"/>
        <item h="1" x="28"/>
        <item h="1" x="110"/>
        <item h="1" x="107"/>
        <item h="1" x="108"/>
        <item h="1" x="130"/>
        <item h="1" x="229"/>
        <item h="1" x="116"/>
        <item h="1" x="6"/>
        <item h="1" x="237"/>
        <item h="1" x="42"/>
        <item h="1" x="37"/>
        <item h="1" x="204"/>
        <item h="1" x="46"/>
        <item h="1" x="140"/>
        <item h="1" x="173"/>
        <item h="1" x="184"/>
        <item h="1" x="88"/>
        <item h="1" x="16"/>
        <item h="1" x="225"/>
        <item h="1" x="158"/>
        <item h="1" x="168"/>
        <item h="1" x="203"/>
        <item h="1" x="82"/>
        <item h="1" x="122"/>
        <item h="1" x="48"/>
        <item h="1" x="15"/>
        <item h="1" x="10"/>
        <item t="default"/>
      </items>
    </pivotField>
    <pivotField showAll="0"/>
    <pivotField showAll="0"/>
    <pivotField showAll="0">
      <items count="9">
        <item x="0"/>
        <item x="1"/>
        <item x="7"/>
        <item x="5"/>
        <item x="6"/>
        <item x="2"/>
        <item x="4"/>
        <item x="3"/>
        <item t="default"/>
      </items>
    </pivotField>
    <pivotField showAll="0"/>
    <pivotField showAll="0"/>
    <pivotField showAll="0"/>
    <pivotField showAll="0"/>
    <pivotField showAll="0"/>
    <pivotField showAll="0"/>
    <pivotField numFmtId="14" showAll="0">
      <items count="687">
        <item x="83"/>
        <item x="218"/>
        <item x="244"/>
        <item x="557"/>
        <item x="271"/>
        <item x="530"/>
        <item x="265"/>
        <item x="665"/>
        <item x="603"/>
        <item x="5"/>
        <item x="100"/>
        <item x="415"/>
        <item x="326"/>
        <item x="404"/>
        <item x="212"/>
        <item x="234"/>
        <item x="301"/>
        <item x="650"/>
        <item x="193"/>
        <item x="685"/>
        <item x="262"/>
        <item x="122"/>
        <item x="655"/>
        <item x="684"/>
        <item x="168"/>
        <item x="167"/>
        <item x="602"/>
        <item x="477"/>
        <item x="57"/>
        <item x="110"/>
        <item x="604"/>
        <item x="452"/>
        <item x="384"/>
        <item x="308"/>
        <item x="64"/>
        <item x="280"/>
        <item x="150"/>
        <item x="406"/>
        <item x="396"/>
        <item x="152"/>
        <item x="336"/>
        <item x="546"/>
        <item x="267"/>
        <item x="600"/>
        <item x="197"/>
        <item x="397"/>
        <item x="543"/>
        <item x="39"/>
        <item x="332"/>
        <item x="49"/>
        <item x="163"/>
        <item x="50"/>
        <item x="35"/>
        <item x="268"/>
        <item x="160"/>
        <item x="228"/>
        <item x="565"/>
        <item x="399"/>
        <item x="214"/>
        <item x="482"/>
        <item x="580"/>
        <item x="368"/>
        <item x="422"/>
        <item x="204"/>
        <item x="434"/>
        <item x="78"/>
        <item x="512"/>
        <item x="165"/>
        <item x="132"/>
        <item x="682"/>
        <item x="241"/>
        <item x="642"/>
        <item x="31"/>
        <item x="27"/>
        <item x="589"/>
        <item x="427"/>
        <item x="282"/>
        <item x="350"/>
        <item x="264"/>
        <item x="417"/>
        <item x="313"/>
        <item x="219"/>
        <item x="195"/>
        <item x="575"/>
        <item x="680"/>
        <item x="104"/>
        <item x="274"/>
        <item x="616"/>
        <item x="647"/>
        <item x="481"/>
        <item x="569"/>
        <item x="627"/>
        <item x="295"/>
        <item x="639"/>
        <item x="649"/>
        <item x="246"/>
        <item x="637"/>
        <item x="554"/>
        <item x="410"/>
        <item x="123"/>
        <item x="215"/>
        <item x="25"/>
        <item x="492"/>
        <item x="174"/>
        <item x="243"/>
        <item x="114"/>
        <item x="479"/>
        <item x="178"/>
        <item x="259"/>
        <item x="646"/>
        <item x="222"/>
        <item x="563"/>
        <item x="194"/>
        <item x="318"/>
        <item x="253"/>
        <item x="128"/>
        <item x="461"/>
        <item x="413"/>
        <item x="208"/>
        <item x="66"/>
        <item x="143"/>
        <item x="532"/>
        <item x="485"/>
        <item x="239"/>
        <item x="223"/>
        <item x="393"/>
        <item x="366"/>
        <item x="53"/>
        <item x="597"/>
        <item x="496"/>
        <item x="221"/>
        <item x="147"/>
        <item x="394"/>
        <item x="183"/>
        <item x="22"/>
        <item x="292"/>
        <item x="291"/>
        <item x="257"/>
        <item x="651"/>
        <item x="421"/>
        <item x="436"/>
        <item x="15"/>
        <item x="286"/>
        <item x="457"/>
        <item x="312"/>
        <item x="539"/>
        <item x="468"/>
        <item x="573"/>
        <item x="662"/>
        <item x="517"/>
        <item x="89"/>
        <item x="411"/>
        <item x="120"/>
        <item x="568"/>
        <item x="13"/>
        <item x="8"/>
        <item x="99"/>
        <item x="371"/>
        <item x="205"/>
        <item x="599"/>
        <item x="619"/>
        <item x="4"/>
        <item x="6"/>
        <item x="381"/>
        <item x="328"/>
        <item x="250"/>
        <item x="325"/>
        <item x="294"/>
        <item x="459"/>
        <item x="177"/>
        <item x="548"/>
        <item x="676"/>
        <item x="382"/>
        <item x="9"/>
        <item x="364"/>
        <item x="151"/>
        <item x="612"/>
        <item x="523"/>
        <item x="583"/>
        <item x="158"/>
        <item x="95"/>
        <item x="401"/>
        <item x="287"/>
        <item x="379"/>
        <item x="488"/>
        <item x="535"/>
        <item x="516"/>
        <item x="186"/>
        <item x="365"/>
        <item x="198"/>
        <item x="79"/>
        <item x="595"/>
        <item x="345"/>
        <item x="593"/>
        <item x="32"/>
        <item x="656"/>
        <item x="442"/>
        <item x="94"/>
        <item x="141"/>
        <item x="304"/>
        <item x="571"/>
        <item x="419"/>
        <item x="21"/>
        <item x="672"/>
        <item x="87"/>
        <item x="47"/>
        <item x="412"/>
        <item x="153"/>
        <item x="112"/>
        <item x="450"/>
        <item x="559"/>
        <item x="373"/>
        <item x="378"/>
        <item x="454"/>
        <item x="645"/>
        <item x="519"/>
        <item x="623"/>
        <item x="320"/>
        <item x="285"/>
        <item x="211"/>
        <item x="125"/>
        <item x="586"/>
        <item x="358"/>
        <item x="474"/>
        <item x="309"/>
        <item x="171"/>
        <item x="509"/>
        <item x="238"/>
        <item x="494"/>
        <item x="256"/>
        <item x="148"/>
        <item x="462"/>
        <item x="674"/>
        <item x="226"/>
        <item x="352"/>
        <item x="236"/>
        <item x="61"/>
        <item x="585"/>
        <item x="227"/>
        <item x="491"/>
        <item x="156"/>
        <item x="137"/>
        <item x="362"/>
        <item x="669"/>
        <item x="648"/>
        <item x="598"/>
        <item x="281"/>
        <item x="497"/>
        <item x="201"/>
        <item x="341"/>
        <item x="353"/>
        <item x="628"/>
        <item x="663"/>
        <item x="210"/>
        <item x="54"/>
        <item x="426"/>
        <item x="166"/>
        <item x="261"/>
        <item x="601"/>
        <item x="360"/>
        <item x="428"/>
        <item x="678"/>
        <item x="72"/>
        <item x="400"/>
        <item x="37"/>
        <item x="127"/>
        <item x="577"/>
        <item x="508"/>
        <item x="179"/>
        <item x="423"/>
        <item x="671"/>
        <item x="16"/>
        <item x="172"/>
        <item x="644"/>
        <item x="65"/>
        <item x="77"/>
        <item x="247"/>
        <item x="490"/>
        <item x="121"/>
        <item x="216"/>
        <item x="549"/>
        <item x="635"/>
        <item x="624"/>
        <item x="55"/>
        <item x="613"/>
        <item x="339"/>
        <item x="36"/>
        <item x="511"/>
        <item x="441"/>
        <item x="661"/>
        <item x="633"/>
        <item x="463"/>
        <item x="652"/>
        <item x="162"/>
        <item x="469"/>
        <item x="435"/>
        <item x="398"/>
        <item x="361"/>
        <item x="144"/>
        <item x="173"/>
        <item x="306"/>
        <item x="73"/>
        <item x="433"/>
        <item x="363"/>
        <item x="374"/>
        <item x="82"/>
        <item x="3"/>
        <item x="349"/>
        <item x="157"/>
        <item x="108"/>
        <item x="278"/>
        <item x="536"/>
        <item x="634"/>
        <item x="43"/>
        <item x="626"/>
        <item x="86"/>
        <item x="240"/>
        <item x="622"/>
        <item x="618"/>
        <item x="476"/>
        <item x="342"/>
        <item x="581"/>
        <item x="103"/>
        <item x="24"/>
        <item x="664"/>
        <item x="372"/>
        <item x="334"/>
        <item x="333"/>
        <item x="28"/>
        <item x="451"/>
        <item x="248"/>
        <item x="408"/>
        <item x="390"/>
        <item x="567"/>
        <item x="617"/>
        <item x="484"/>
        <item x="544"/>
        <item x="515"/>
        <item x="367"/>
        <item x="631"/>
        <item x="76"/>
        <item x="74"/>
        <item x="611"/>
        <item x="300"/>
        <item x="88"/>
        <item x="33"/>
        <item x="288"/>
        <item x="437"/>
        <item x="1"/>
        <item x="189"/>
        <item x="470"/>
        <item x="499"/>
        <item x="472"/>
        <item x="545"/>
        <item x="188"/>
        <item x="70"/>
        <item x="641"/>
        <item x="566"/>
        <item x="187"/>
        <item x="561"/>
        <item x="432"/>
        <item x="315"/>
        <item x="269"/>
        <item x="130"/>
        <item x="170"/>
        <item x="541"/>
        <item x="667"/>
        <item x="176"/>
        <item x="540"/>
        <item x="578"/>
        <item x="592"/>
        <item x="550"/>
        <item x="584"/>
        <item x="284"/>
        <item x="316"/>
        <item x="322"/>
        <item x="458"/>
        <item x="68"/>
        <item x="625"/>
        <item x="231"/>
        <item x="196"/>
        <item x="181"/>
        <item x="522"/>
        <item x="190"/>
        <item x="518"/>
        <item x="629"/>
        <item x="449"/>
        <item x="632"/>
        <item x="607"/>
        <item x="224"/>
        <item x="159"/>
        <item x="84"/>
        <item x="429"/>
        <item x="453"/>
        <item x="402"/>
        <item x="414"/>
        <item x="111"/>
        <item x="80"/>
        <item x="98"/>
        <item x="135"/>
        <item x="503"/>
        <item x="321"/>
        <item x="242"/>
        <item x="203"/>
        <item x="303"/>
        <item x="29"/>
        <item x="348"/>
        <item x="109"/>
        <item x="254"/>
        <item x="681"/>
        <item x="11"/>
        <item x="101"/>
        <item x="359"/>
        <item x="134"/>
        <item x="75"/>
        <item x="225"/>
        <item x="447"/>
        <item x="391"/>
        <item x="273"/>
        <item x="654"/>
        <item x="131"/>
        <item x="220"/>
        <item x="572"/>
        <item x="213"/>
        <item x="403"/>
        <item x="202"/>
        <item x="542"/>
        <item x="340"/>
        <item x="327"/>
        <item x="138"/>
        <item x="277"/>
        <item x="606"/>
        <item x="44"/>
        <item x="445"/>
        <item x="23"/>
        <item x="140"/>
        <item x="338"/>
        <item x="329"/>
        <item x="298"/>
        <item x="431"/>
        <item x="258"/>
        <item x="608"/>
        <item x="51"/>
        <item x="483"/>
        <item x="252"/>
        <item x="255"/>
        <item x="487"/>
        <item x="145"/>
        <item x="63"/>
        <item x="670"/>
        <item x="443"/>
        <item x="501"/>
        <item x="683"/>
        <item x="115"/>
        <item x="677"/>
        <item x="17"/>
        <item x="289"/>
        <item x="505"/>
        <item x="418"/>
        <item x="58"/>
        <item x="233"/>
        <item x="245"/>
        <item x="529"/>
        <item x="446"/>
        <item x="200"/>
        <item x="10"/>
        <item x="175"/>
        <item x="41"/>
        <item x="420"/>
        <item x="478"/>
        <item x="591"/>
        <item x="275"/>
        <item x="562"/>
        <item x="319"/>
        <item x="206"/>
        <item x="377"/>
        <item x="337"/>
        <item x="513"/>
        <item x="56"/>
        <item x="389"/>
        <item x="552"/>
        <item x="52"/>
        <item x="119"/>
        <item x="324"/>
        <item x="310"/>
        <item x="314"/>
        <item x="621"/>
        <item x="355"/>
        <item x="498"/>
        <item x="370"/>
        <item x="85"/>
        <item x="405"/>
        <item x="526"/>
        <item x="217"/>
        <item x="679"/>
        <item x="455"/>
        <item x="290"/>
        <item x="534"/>
        <item x="169"/>
        <item x="533"/>
        <item x="466"/>
        <item x="293"/>
        <item x="444"/>
        <item x="630"/>
        <item x="343"/>
        <item x="60"/>
        <item x="409"/>
        <item x="42"/>
        <item x="184"/>
        <item x="387"/>
        <item x="486"/>
        <item x="448"/>
        <item x="139"/>
        <item x="587"/>
        <item x="385"/>
        <item x="0"/>
        <item x="386"/>
        <item x="192"/>
        <item x="18"/>
        <item x="105"/>
        <item x="235"/>
        <item x="331"/>
        <item x="521"/>
        <item x="96"/>
        <item x="71"/>
        <item x="407"/>
        <item x="30"/>
        <item x="636"/>
        <item x="547"/>
        <item x="81"/>
        <item x="657"/>
        <item x="344"/>
        <item x="191"/>
        <item x="106"/>
        <item x="510"/>
        <item x="283"/>
        <item x="12"/>
        <item x="610"/>
        <item x="154"/>
        <item x="69"/>
        <item x="653"/>
        <item x="475"/>
        <item x="272"/>
        <item x="182"/>
        <item x="185"/>
        <item x="465"/>
        <item x="579"/>
        <item x="675"/>
        <item x="438"/>
        <item x="45"/>
        <item x="506"/>
        <item x="558"/>
        <item x="527"/>
        <item x="34"/>
        <item x="564"/>
        <item x="574"/>
        <item x="299"/>
        <item x="440"/>
        <item x="7"/>
        <item x="504"/>
        <item x="537"/>
        <item x="609"/>
        <item x="514"/>
        <item x="92"/>
        <item x="473"/>
        <item x="136"/>
        <item x="520"/>
        <item x="673"/>
        <item x="643"/>
        <item x="161"/>
        <item x="666"/>
        <item x="20"/>
        <item x="133"/>
        <item x="489"/>
        <item x="19"/>
        <item x="354"/>
        <item x="38"/>
        <item x="311"/>
        <item x="276"/>
        <item x="116"/>
        <item x="279"/>
        <item x="464"/>
        <item x="149"/>
        <item x="640"/>
        <item x="335"/>
        <item x="129"/>
        <item x="658"/>
        <item x="376"/>
        <item x="229"/>
        <item x="507"/>
        <item x="155"/>
        <item x="107"/>
        <item x="614"/>
        <item x="395"/>
        <item x="467"/>
        <item x="305"/>
        <item x="555"/>
        <item x="556"/>
        <item x="146"/>
        <item x="383"/>
        <item x="230"/>
        <item x="26"/>
        <item x="582"/>
        <item x="296"/>
        <item x="249"/>
        <item x="471"/>
        <item x="430"/>
        <item x="375"/>
        <item x="40"/>
        <item x="531"/>
        <item x="251"/>
        <item x="439"/>
        <item x="307"/>
        <item x="91"/>
        <item x="576"/>
        <item x="142"/>
        <item x="260"/>
        <item x="416"/>
        <item x="180"/>
        <item x="594"/>
        <item x="525"/>
        <item x="659"/>
        <item x="502"/>
        <item x="199"/>
        <item x="357"/>
        <item x="668"/>
        <item x="351"/>
        <item x="560"/>
        <item x="588"/>
        <item x="90"/>
        <item x="369"/>
        <item x="553"/>
        <item x="524"/>
        <item x="456"/>
        <item x="388"/>
        <item x="460"/>
        <item x="392"/>
        <item x="570"/>
        <item x="93"/>
        <item x="323"/>
        <item x="59"/>
        <item x="164"/>
        <item x="117"/>
        <item x="266"/>
        <item x="97"/>
        <item x="263"/>
        <item x="480"/>
        <item x="638"/>
        <item x="124"/>
        <item x="270"/>
        <item x="237"/>
        <item x="2"/>
        <item x="380"/>
        <item x="620"/>
        <item x="102"/>
        <item x="528"/>
        <item x="46"/>
        <item x="500"/>
        <item x="297"/>
        <item x="660"/>
        <item x="48"/>
        <item x="424"/>
        <item x="347"/>
        <item x="596"/>
        <item x="495"/>
        <item x="67"/>
        <item x="615"/>
        <item x="538"/>
        <item x="605"/>
        <item x="551"/>
        <item x="590"/>
        <item x="425"/>
        <item x="113"/>
        <item x="118"/>
        <item x="317"/>
        <item x="356"/>
        <item x="346"/>
        <item x="302"/>
        <item x="207"/>
        <item x="14"/>
        <item x="62"/>
        <item x="330"/>
        <item x="209"/>
        <item x="126"/>
        <item x="232"/>
        <item x="493"/>
        <item t="default"/>
      </items>
    </pivotField>
    <pivotField numFmtId="14" showAll="0">
      <items count="689">
        <item x="134"/>
        <item x="99"/>
        <item x="327"/>
        <item x="154"/>
        <item x="383"/>
        <item x="589"/>
        <item x="564"/>
        <item x="611"/>
        <item x="443"/>
        <item x="679"/>
        <item x="470"/>
        <item x="364"/>
        <item x="496"/>
        <item x="440"/>
        <item x="378"/>
        <item x="72"/>
        <item x="421"/>
        <item x="671"/>
        <item x="101"/>
        <item x="221"/>
        <item x="145"/>
        <item x="578"/>
        <item x="236"/>
        <item x="588"/>
        <item x="71"/>
        <item x="170"/>
        <item x="639"/>
        <item x="540"/>
        <item x="357"/>
        <item x="214"/>
        <item x="503"/>
        <item x="463"/>
        <item x="30"/>
        <item x="434"/>
        <item x="510"/>
        <item x="657"/>
        <item x="418"/>
        <item x="594"/>
        <item x="401"/>
        <item x="571"/>
        <item x="388"/>
        <item x="426"/>
        <item x="439"/>
        <item x="587"/>
        <item x="524"/>
        <item x="133"/>
        <item x="404"/>
        <item x="382"/>
        <item x="468"/>
        <item x="151"/>
        <item x="400"/>
        <item x="248"/>
        <item x="125"/>
        <item x="619"/>
        <item x="191"/>
        <item x="315"/>
        <item x="199"/>
        <item x="184"/>
        <item x="102"/>
        <item x="431"/>
        <item x="654"/>
        <item x="456"/>
        <item x="508"/>
        <item x="554"/>
        <item x="629"/>
        <item x="79"/>
        <item x="148"/>
        <item x="153"/>
        <item x="185"/>
        <item x="179"/>
        <item x="350"/>
        <item x="507"/>
        <item x="66"/>
        <item x="390"/>
        <item x="235"/>
        <item x="569"/>
        <item x="93"/>
        <item x="455"/>
        <item x="182"/>
        <item x="91"/>
        <item x="628"/>
        <item x="677"/>
        <item x="168"/>
        <item x="331"/>
        <item x="3"/>
        <item x="70"/>
        <item x="601"/>
        <item x="106"/>
        <item x="562"/>
        <item x="246"/>
        <item x="391"/>
        <item x="493"/>
        <item x="593"/>
        <item x="573"/>
        <item x="123"/>
        <item x="482"/>
        <item x="387"/>
        <item x="616"/>
        <item x="50"/>
        <item x="342"/>
        <item x="525"/>
        <item x="115"/>
        <item x="398"/>
        <item x="561"/>
        <item x="251"/>
        <item x="380"/>
        <item x="277"/>
        <item x="520"/>
        <item x="41"/>
        <item x="641"/>
        <item x="529"/>
        <item x="346"/>
        <item x="321"/>
        <item x="344"/>
        <item x="358"/>
        <item x="205"/>
        <item x="646"/>
        <item x="264"/>
        <item x="44"/>
        <item x="53"/>
        <item x="282"/>
        <item x="231"/>
        <item x="202"/>
        <item x="516"/>
        <item x="607"/>
        <item x="0"/>
        <item x="127"/>
        <item x="438"/>
        <item x="625"/>
        <item x="336"/>
        <item x="499"/>
        <item x="669"/>
        <item x="615"/>
        <item x="12"/>
        <item x="152"/>
        <item x="5"/>
        <item x="234"/>
        <item x="486"/>
        <item x="165"/>
        <item x="375"/>
        <item x="206"/>
        <item x="300"/>
        <item x="137"/>
        <item x="637"/>
        <item x="209"/>
        <item x="580"/>
        <item x="476"/>
        <item x="528"/>
        <item x="298"/>
        <item x="452"/>
        <item x="514"/>
        <item x="598"/>
        <item x="570"/>
        <item x="271"/>
        <item x="600"/>
        <item x="121"/>
        <item x="256"/>
        <item x="604"/>
        <item x="544"/>
        <item x="621"/>
        <item x="157"/>
        <item x="676"/>
        <item x="181"/>
        <item x="172"/>
        <item x="290"/>
        <item x="547"/>
        <item x="683"/>
        <item x="112"/>
        <item x="189"/>
        <item x="480"/>
        <item x="687"/>
        <item x="233"/>
        <item x="517"/>
        <item x="622"/>
        <item x="48"/>
        <item x="280"/>
        <item x="244"/>
        <item x="620"/>
        <item x="117"/>
        <item x="220"/>
        <item x="653"/>
        <item x="389"/>
        <item x="354"/>
        <item x="494"/>
        <item x="278"/>
        <item x="273"/>
        <item x="370"/>
        <item x="585"/>
        <item x="446"/>
        <item x="348"/>
        <item x="582"/>
        <item x="684"/>
        <item x="627"/>
        <item x="649"/>
        <item x="369"/>
        <item x="597"/>
        <item x="556"/>
        <item x="632"/>
        <item x="386"/>
        <item x="410"/>
        <item x="335"/>
        <item x="667"/>
        <item x="276"/>
        <item x="61"/>
        <item x="51"/>
        <item x="314"/>
        <item x="310"/>
        <item x="560"/>
        <item x="228"/>
        <item x="84"/>
        <item x="462"/>
        <item x="265"/>
        <item x="565"/>
        <item x="131"/>
        <item x="164"/>
        <item x="414"/>
        <item x="146"/>
        <item x="666"/>
        <item x="42"/>
        <item x="324"/>
        <item x="642"/>
        <item x="467"/>
        <item x="504"/>
        <item x="459"/>
        <item x="113"/>
        <item x="495"/>
        <item x="427"/>
        <item x="603"/>
        <item x="429"/>
        <item x="46"/>
        <item x="461"/>
        <item x="647"/>
        <item x="287"/>
        <item x="31"/>
        <item x="175"/>
        <item x="686"/>
        <item x="339"/>
        <item x="355"/>
        <item x="303"/>
        <item x="447"/>
        <item x="122"/>
        <item x="75"/>
        <item x="488"/>
        <item x="448"/>
        <item x="402"/>
        <item x="201"/>
        <item x="372"/>
        <item x="351"/>
        <item x="435"/>
        <item x="87"/>
        <item x="58"/>
        <item x="10"/>
        <item x="242"/>
        <item x="198"/>
        <item x="26"/>
        <item x="73"/>
        <item x="610"/>
        <item x="187"/>
        <item x="243"/>
        <item x="111"/>
        <item x="299"/>
        <item x="167"/>
        <item x="559"/>
        <item x="124"/>
        <item x="212"/>
        <item x="63"/>
        <item x="257"/>
        <item x="210"/>
        <item x="130"/>
        <item x="163"/>
        <item x="173"/>
        <item x="120"/>
        <item x="186"/>
        <item x="144"/>
        <item x="33"/>
        <item x="381"/>
        <item x="416"/>
        <item x="535"/>
        <item x="362"/>
        <item x="441"/>
        <item x="8"/>
        <item x="487"/>
        <item x="250"/>
        <item x="194"/>
        <item x="656"/>
        <item x="541"/>
        <item x="203"/>
        <item x="192"/>
        <item x="566"/>
        <item x="215"/>
        <item x="591"/>
        <item x="636"/>
        <item x="100"/>
        <item x="81"/>
        <item x="349"/>
        <item x="20"/>
        <item x="284"/>
        <item x="365"/>
        <item x="289"/>
        <item x="373"/>
        <item x="651"/>
        <item x="665"/>
        <item x="28"/>
        <item x="249"/>
        <item x="222"/>
        <item x="506"/>
        <item x="458"/>
        <item x="423"/>
        <item x="294"/>
        <item x="149"/>
        <item x="682"/>
        <item x="237"/>
        <item x="174"/>
        <item x="316"/>
        <item x="88"/>
        <item x="602"/>
        <item x="658"/>
        <item x="527"/>
        <item x="239"/>
        <item x="176"/>
        <item x="405"/>
        <item x="306"/>
        <item x="13"/>
        <item x="664"/>
        <item x="52"/>
        <item x="680"/>
        <item x="195"/>
        <item x="104"/>
        <item x="497"/>
        <item x="413"/>
        <item x="417"/>
        <item x="162"/>
        <item x="437"/>
        <item x="454"/>
        <item x="83"/>
        <item x="491"/>
        <item x="109"/>
        <item x="275"/>
        <item x="469"/>
        <item x="150"/>
        <item x="40"/>
        <item x="531"/>
        <item x="648"/>
        <item x="1"/>
        <item x="36"/>
        <item x="85"/>
        <item x="385"/>
        <item x="500"/>
        <item x="419"/>
        <item x="640"/>
        <item x="17"/>
        <item x="34"/>
        <item x="586"/>
        <item x="313"/>
        <item x="442"/>
        <item x="43"/>
        <item x="606"/>
        <item x="512"/>
        <item x="155"/>
        <item x="614"/>
        <item x="68"/>
        <item x="672"/>
        <item x="25"/>
        <item x="377"/>
        <item x="295"/>
        <item x="227"/>
        <item x="347"/>
        <item x="135"/>
        <item x="11"/>
        <item x="143"/>
        <item x="675"/>
        <item x="394"/>
        <item x="359"/>
        <item x="505"/>
        <item x="166"/>
        <item x="576"/>
        <item x="16"/>
        <item x="47"/>
        <item x="471"/>
        <item x="605"/>
        <item x="396"/>
        <item x="160"/>
        <item x="269"/>
        <item x="92"/>
        <item x="141"/>
        <item x="567"/>
        <item x="338"/>
        <item x="9"/>
        <item x="341"/>
        <item x="82"/>
        <item x="466"/>
        <item x="105"/>
        <item x="132"/>
        <item x="108"/>
        <item x="247"/>
        <item x="384"/>
        <item x="526"/>
        <item x="296"/>
        <item x="188"/>
        <item x="509"/>
        <item x="424"/>
        <item x="95"/>
        <item x="574"/>
        <item x="340"/>
        <item x="177"/>
        <item x="374"/>
        <item x="161"/>
        <item x="376"/>
        <item x="353"/>
        <item x="415"/>
        <item x="57"/>
        <item x="45"/>
        <item x="432"/>
        <item x="279"/>
        <item x="453"/>
        <item x="481"/>
        <item x="430"/>
        <item x="180"/>
        <item x="449"/>
        <item x="474"/>
        <item x="39"/>
        <item x="98"/>
        <item x="159"/>
        <item x="94"/>
        <item x="129"/>
        <item x="4"/>
        <item x="660"/>
        <item x="444"/>
        <item x="661"/>
        <item x="537"/>
        <item x="650"/>
        <item x="78"/>
        <item x="323"/>
        <item x="575"/>
        <item x="304"/>
        <item x="307"/>
        <item x="624"/>
        <item x="498"/>
        <item x="23"/>
        <item x="548"/>
        <item x="76"/>
        <item x="631"/>
        <item x="268"/>
        <item x="460"/>
        <item x="363"/>
        <item x="371"/>
        <item x="232"/>
        <item x="219"/>
        <item x="558"/>
        <item x="261"/>
        <item x="213"/>
        <item x="245"/>
        <item x="196"/>
        <item x="317"/>
        <item x="262"/>
        <item x="320"/>
        <item x="136"/>
        <item x="158"/>
        <item x="62"/>
        <item x="425"/>
        <item x="592"/>
        <item x="147"/>
        <item x="655"/>
        <item x="538"/>
        <item x="19"/>
        <item x="326"/>
        <item x="288"/>
        <item x="89"/>
        <item x="545"/>
        <item x="118"/>
        <item x="302"/>
        <item x="612"/>
        <item x="225"/>
        <item x="142"/>
        <item x="483"/>
        <item x="475"/>
        <item x="97"/>
        <item x="254"/>
        <item x="204"/>
        <item x="634"/>
        <item x="38"/>
        <item x="368"/>
        <item x="534"/>
        <item x="411"/>
        <item x="6"/>
        <item x="128"/>
        <item x="539"/>
        <item x="395"/>
        <item x="595"/>
        <item x="511"/>
        <item x="229"/>
        <item x="581"/>
        <item x="433"/>
        <item x="74"/>
        <item x="311"/>
        <item x="577"/>
        <item x="255"/>
        <item x="485"/>
        <item x="183"/>
        <item x="107"/>
        <item x="7"/>
        <item x="110"/>
        <item x="253"/>
        <item x="224"/>
        <item x="238"/>
        <item x="451"/>
        <item x="223"/>
        <item x="445"/>
        <item x="673"/>
        <item x="190"/>
        <item x="635"/>
        <item x="643"/>
        <item x="670"/>
        <item x="171"/>
        <item x="513"/>
        <item x="178"/>
        <item x="56"/>
        <item x="309"/>
        <item x="217"/>
        <item x="392"/>
        <item x="465"/>
        <item x="240"/>
        <item x="409"/>
        <item x="522"/>
        <item x="139"/>
        <item x="330"/>
        <item x="490"/>
        <item x="286"/>
        <item x="301"/>
        <item x="408"/>
        <item x="329"/>
        <item x="14"/>
        <item x="77"/>
        <item x="333"/>
        <item x="630"/>
        <item x="478"/>
        <item x="543"/>
        <item x="54"/>
        <item x="551"/>
        <item x="590"/>
        <item x="645"/>
        <item x="659"/>
        <item x="305"/>
        <item x="403"/>
        <item x="584"/>
        <item x="609"/>
        <item x="412"/>
        <item x="169"/>
        <item x="681"/>
        <item x="407"/>
        <item x="226"/>
        <item x="464"/>
        <item x="274"/>
        <item x="291"/>
        <item x="263"/>
        <item x="472"/>
        <item x="523"/>
        <item x="552"/>
        <item x="119"/>
        <item x="553"/>
        <item x="49"/>
        <item x="65"/>
        <item x="55"/>
        <item x="678"/>
        <item x="241"/>
        <item x="197"/>
        <item x="484"/>
        <item x="623"/>
        <item x="393"/>
        <item x="477"/>
        <item x="502"/>
        <item x="515"/>
        <item x="27"/>
        <item x="208"/>
        <item x="230"/>
        <item x="663"/>
        <item x="501"/>
        <item x="428"/>
        <item x="64"/>
        <item x="2"/>
        <item x="613"/>
        <item x="617"/>
        <item x="436"/>
        <item x="80"/>
        <item x="211"/>
        <item x="521"/>
        <item x="297"/>
        <item x="270"/>
        <item x="114"/>
        <item x="473"/>
        <item x="668"/>
        <item x="406"/>
        <item x="457"/>
        <item x="308"/>
        <item x="252"/>
        <item x="479"/>
        <item x="200"/>
        <item x="15"/>
        <item x="674"/>
        <item x="450"/>
        <item x="366"/>
        <item x="328"/>
        <item x="24"/>
        <item x="292"/>
        <item x="156"/>
        <item x="557"/>
        <item x="259"/>
        <item x="343"/>
        <item x="633"/>
        <item x="518"/>
        <item x="319"/>
        <item x="216"/>
        <item x="356"/>
        <item x="193"/>
        <item x="116"/>
        <item x="21"/>
        <item x="285"/>
        <item x="260"/>
        <item x="22"/>
        <item x="563"/>
        <item x="18"/>
        <item x="599"/>
        <item x="644"/>
        <item x="267"/>
        <item x="685"/>
        <item x="325"/>
        <item x="530"/>
        <item x="293"/>
        <item x="103"/>
        <item x="29"/>
        <item x="35"/>
        <item x="618"/>
        <item x="60"/>
        <item x="96"/>
        <item x="140"/>
        <item x="568"/>
        <item x="90"/>
        <item x="318"/>
        <item x="626"/>
        <item x="579"/>
        <item x="519"/>
        <item x="536"/>
        <item x="549"/>
        <item x="281"/>
        <item x="379"/>
        <item x="69"/>
        <item x="489"/>
        <item x="608"/>
        <item x="126"/>
        <item x="360"/>
        <item x="258"/>
        <item x="32"/>
        <item x="399"/>
        <item x="638"/>
        <item x="67"/>
        <item x="422"/>
        <item x="337"/>
        <item x="492"/>
        <item x="546"/>
        <item x="218"/>
        <item x="533"/>
        <item x="420"/>
        <item x="361"/>
        <item x="345"/>
        <item x="332"/>
        <item x="532"/>
        <item x="397"/>
        <item x="583"/>
        <item x="138"/>
        <item x="207"/>
        <item x="312"/>
        <item x="266"/>
        <item x="652"/>
        <item x="37"/>
        <item x="662"/>
        <item x="367"/>
        <item x="352"/>
        <item x="86"/>
        <item x="550"/>
        <item x="555"/>
        <item x="59"/>
        <item x="572"/>
        <item x="322"/>
        <item x="272"/>
        <item x="334"/>
        <item x="596"/>
        <item x="542"/>
        <item x="283"/>
        <item t="default"/>
      </items>
    </pivotField>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Age" fld="4" subtotal="average" baseField="0" baseItem="0" numFmtId="1"/>
  </dataFields>
  <formats count="1">
    <format dxfId="17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1DA2EFC-35CB-44C4-81EC-F49E92337EB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rder ststus">
  <location ref="S32:T41" firstHeaderRow="1" firstDataRow="1" firstDataCol="1"/>
  <pivotFields count="33">
    <pivotField showAll="0"/>
    <pivotField showAll="0"/>
    <pivotField showAll="0"/>
    <pivotField showAll="0">
      <items count="3">
        <item x="0"/>
        <item x="1"/>
        <item t="default"/>
      </items>
    </pivotField>
    <pivotField showAll="0"/>
    <pivotField showAll="0"/>
    <pivotField showAll="0"/>
    <pivotField showAll="0">
      <items count="244">
        <item h="1" x="19"/>
        <item h="1" x="109"/>
        <item h="1" x="36"/>
        <item h="1" x="129"/>
        <item h="1" x="38"/>
        <item h="1" x="91"/>
        <item h="1" x="74"/>
        <item h="1" x="226"/>
        <item h="1" x="104"/>
        <item h="1" x="209"/>
        <item h="1" x="89"/>
        <item h="1" x="1"/>
        <item h="1" x="220"/>
        <item h="1" x="224"/>
        <item h="1" x="66"/>
        <item h="1" x="206"/>
        <item h="1" x="85"/>
        <item h="1" x="139"/>
        <item h="1" x="14"/>
        <item h="1" x="72"/>
        <item h="1" x="45"/>
        <item h="1" x="135"/>
        <item h="1" x="5"/>
        <item h="1" x="205"/>
        <item h="1" x="212"/>
        <item h="1" x="170"/>
        <item h="1" x="207"/>
        <item h="1" x="33"/>
        <item h="1" x="39"/>
        <item h="1" x="210"/>
        <item h="1" x="149"/>
        <item h="1" x="100"/>
        <item h="1" x="63"/>
        <item h="1" x="198"/>
        <item h="1" x="81"/>
        <item h="1" x="117"/>
        <item h="1" x="7"/>
        <item h="1" x="11"/>
        <item h="1" x="119"/>
        <item h="1" x="113"/>
        <item h="1" x="60"/>
        <item h="1" x="216"/>
        <item h="1" x="215"/>
        <item h="1" x="167"/>
        <item x="197"/>
        <item h="1" x="115"/>
        <item h="1" x="195"/>
        <item h="1" x="18"/>
        <item h="1" x="194"/>
        <item x="125"/>
        <item h="1" x="177"/>
        <item h="1" x="185"/>
        <item h="1" x="69"/>
        <item h="1" x="182"/>
        <item x="201"/>
        <item h="1" x="155"/>
        <item h="1" x="213"/>
        <item h="1" x="79"/>
        <item h="1" x="84"/>
        <item h="1" x="147"/>
        <item h="1" x="62"/>
        <item h="1" x="159"/>
        <item x="223"/>
        <item h="1" x="51"/>
        <item h="1" x="22"/>
        <item h="1" x="106"/>
        <item h="1" x="157"/>
        <item h="1" x="148"/>
        <item h="1" x="160"/>
        <item h="1" x="67"/>
        <item h="1" x="199"/>
        <item h="1" x="150"/>
        <item h="1" x="232"/>
        <item h="1" x="71"/>
        <item h="1" x="61"/>
        <item h="1" x="90"/>
        <item h="1" x="169"/>
        <item h="1" x="26"/>
        <item h="1" x="187"/>
        <item h="1" x="176"/>
        <item h="1" x="121"/>
        <item h="1" x="64"/>
        <item h="1" x="120"/>
        <item h="1" x="143"/>
        <item h="1" x="134"/>
        <item h="1" x="190"/>
        <item h="1" x="145"/>
        <item h="1" x="180"/>
        <item h="1" x="95"/>
        <item h="1" x="41"/>
        <item h="1" x="53"/>
        <item h="1" x="218"/>
        <item h="1" x="171"/>
        <item h="1" x="242"/>
        <item h="1" x="44"/>
        <item h="1" x="25"/>
        <item h="1" x="105"/>
        <item h="1" x="191"/>
        <item h="1" x="58"/>
        <item h="1" x="29"/>
        <item h="1" x="34"/>
        <item h="1" x="188"/>
        <item h="1" x="231"/>
        <item h="1" x="227"/>
        <item h="1" x="103"/>
        <item h="1" x="59"/>
        <item h="1" x="102"/>
        <item h="1" x="127"/>
        <item h="1" x="30"/>
        <item h="1" x="23"/>
        <item h="1" x="236"/>
        <item h="1" x="239"/>
        <item h="1" x="132"/>
        <item h="1" x="156"/>
        <item h="1" x="24"/>
        <item h="1" x="193"/>
        <item h="1" x="75"/>
        <item h="1" x="217"/>
        <item h="1" x="112"/>
        <item h="1" x="153"/>
        <item h="1" x="35"/>
        <item h="1" x="76"/>
        <item h="1" x="189"/>
        <item h="1" x="179"/>
        <item h="1" x="31"/>
        <item h="1" x="114"/>
        <item h="1" x="2"/>
        <item h="1" x="208"/>
        <item h="1" x="144"/>
        <item h="1" x="186"/>
        <item h="1" x="13"/>
        <item h="1" x="123"/>
        <item h="1" x="124"/>
        <item h="1" x="54"/>
        <item h="1" x="214"/>
        <item h="1" x="233"/>
        <item h="1" x="77"/>
        <item h="1" x="131"/>
        <item h="1" x="165"/>
        <item h="1" x="161"/>
        <item h="1" x="94"/>
        <item h="1" x="80"/>
        <item h="1" x="56"/>
        <item h="1" x="92"/>
        <item h="1" x="142"/>
        <item h="1" x="40"/>
        <item h="1" x="146"/>
        <item h="1" x="43"/>
        <item h="1" x="70"/>
        <item h="1" x="192"/>
        <item h="1" x="235"/>
        <item h="1" x="73"/>
        <item h="1" x="219"/>
        <item h="1" x="175"/>
        <item h="1" x="3"/>
        <item h="1" x="221"/>
        <item h="1" x="52"/>
        <item h="1" x="151"/>
        <item h="1" x="57"/>
        <item h="1" x="152"/>
        <item h="1" x="222"/>
        <item h="1" x="128"/>
        <item h="1" x="20"/>
        <item h="1" x="141"/>
        <item h="1" x="136"/>
        <item h="1" x="181"/>
        <item h="1" x="138"/>
        <item h="1" x="101"/>
        <item h="1" x="17"/>
        <item h="1" x="49"/>
        <item h="1" x="111"/>
        <item h="1" x="12"/>
        <item h="1" x="211"/>
        <item h="1" x="8"/>
        <item h="1" x="166"/>
        <item h="1" x="162"/>
        <item h="1" x="196"/>
        <item h="1" x="65"/>
        <item h="1" x="50"/>
        <item h="1" x="228"/>
        <item h="1" x="0"/>
        <item h="1" x="174"/>
        <item h="1" x="133"/>
        <item h="1" x="137"/>
        <item h="1" x="55"/>
        <item h="1" x="99"/>
        <item h="1" x="183"/>
        <item h="1" x="27"/>
        <item h="1" x="164"/>
        <item h="1" x="238"/>
        <item h="1" x="9"/>
        <item h="1" x="96"/>
        <item h="1" x="241"/>
        <item h="1" x="78"/>
        <item h="1" x="86"/>
        <item h="1" x="4"/>
        <item h="1" x="32"/>
        <item h="1" x="234"/>
        <item h="1" x="163"/>
        <item h="1" x="68"/>
        <item h="1" x="154"/>
        <item h="1" x="87"/>
        <item h="1" x="83"/>
        <item h="1" x="47"/>
        <item h="1" x="21"/>
        <item h="1" x="93"/>
        <item h="1" x="240"/>
        <item h="1" x="126"/>
        <item h="1" x="200"/>
        <item h="1" x="202"/>
        <item h="1" x="118"/>
        <item h="1" x="230"/>
        <item h="1" x="172"/>
        <item h="1" x="178"/>
        <item h="1" x="97"/>
        <item h="1" x="98"/>
        <item h="1" x="28"/>
        <item h="1" x="110"/>
        <item h="1" x="107"/>
        <item h="1" x="108"/>
        <item h="1" x="130"/>
        <item h="1" x="229"/>
        <item h="1" x="116"/>
        <item h="1" x="6"/>
        <item h="1" x="237"/>
        <item h="1" x="42"/>
        <item h="1" x="37"/>
        <item h="1" x="204"/>
        <item h="1" x="46"/>
        <item h="1" x="140"/>
        <item h="1" x="173"/>
        <item h="1" x="184"/>
        <item h="1" x="88"/>
        <item h="1" x="16"/>
        <item h="1" x="225"/>
        <item h="1" x="158"/>
        <item h="1" x="168"/>
        <item h="1" x="203"/>
        <item h="1" x="82"/>
        <item h="1" x="122"/>
        <item h="1" x="48"/>
        <item h="1" x="15"/>
        <item h="1" x="10"/>
        <item t="default"/>
      </items>
    </pivotField>
    <pivotField showAll="0"/>
    <pivotField showAll="0"/>
    <pivotField axis="axisRow" showAll="0">
      <items count="9">
        <item x="0"/>
        <item x="1"/>
        <item x="7"/>
        <item x="5"/>
        <item x="6"/>
        <item x="2"/>
        <item x="4"/>
        <item x="3"/>
        <item t="default"/>
      </items>
    </pivotField>
    <pivotField showAll="0"/>
    <pivotField showAll="0"/>
    <pivotField showAll="0"/>
    <pivotField showAll="0"/>
    <pivotField showAll="0"/>
    <pivotField showAll="0"/>
    <pivotField numFmtId="14" showAll="0">
      <items count="687">
        <item x="83"/>
        <item x="218"/>
        <item x="244"/>
        <item x="557"/>
        <item x="271"/>
        <item x="530"/>
        <item x="265"/>
        <item x="665"/>
        <item x="603"/>
        <item x="5"/>
        <item x="100"/>
        <item x="415"/>
        <item x="326"/>
        <item x="404"/>
        <item x="212"/>
        <item x="234"/>
        <item x="301"/>
        <item x="650"/>
        <item x="193"/>
        <item x="685"/>
        <item x="262"/>
        <item x="122"/>
        <item x="655"/>
        <item x="684"/>
        <item x="168"/>
        <item x="167"/>
        <item x="602"/>
        <item x="477"/>
        <item x="57"/>
        <item x="110"/>
        <item x="604"/>
        <item x="452"/>
        <item x="384"/>
        <item x="308"/>
        <item x="64"/>
        <item x="280"/>
        <item x="150"/>
        <item x="406"/>
        <item x="396"/>
        <item x="152"/>
        <item x="336"/>
        <item x="546"/>
        <item x="267"/>
        <item x="600"/>
        <item x="197"/>
        <item x="397"/>
        <item x="543"/>
        <item x="39"/>
        <item x="332"/>
        <item x="49"/>
        <item x="163"/>
        <item x="50"/>
        <item x="35"/>
        <item x="268"/>
        <item x="160"/>
        <item x="228"/>
        <item x="565"/>
        <item x="399"/>
        <item x="214"/>
        <item x="482"/>
        <item x="580"/>
        <item x="368"/>
        <item x="422"/>
        <item x="204"/>
        <item x="434"/>
        <item x="78"/>
        <item x="512"/>
        <item x="165"/>
        <item x="132"/>
        <item x="682"/>
        <item x="241"/>
        <item x="642"/>
        <item x="31"/>
        <item x="27"/>
        <item x="589"/>
        <item x="427"/>
        <item x="282"/>
        <item x="350"/>
        <item x="264"/>
        <item x="417"/>
        <item x="313"/>
        <item x="219"/>
        <item x="195"/>
        <item x="575"/>
        <item x="680"/>
        <item x="104"/>
        <item x="274"/>
        <item x="616"/>
        <item x="647"/>
        <item x="481"/>
        <item x="569"/>
        <item x="627"/>
        <item x="295"/>
        <item x="639"/>
        <item x="649"/>
        <item x="246"/>
        <item x="637"/>
        <item x="554"/>
        <item x="410"/>
        <item x="123"/>
        <item x="215"/>
        <item x="25"/>
        <item x="492"/>
        <item x="174"/>
        <item x="243"/>
        <item x="114"/>
        <item x="479"/>
        <item x="178"/>
        <item x="259"/>
        <item x="646"/>
        <item x="222"/>
        <item x="563"/>
        <item x="194"/>
        <item x="318"/>
        <item x="253"/>
        <item x="128"/>
        <item x="461"/>
        <item x="413"/>
        <item x="208"/>
        <item x="66"/>
        <item x="143"/>
        <item x="532"/>
        <item x="485"/>
        <item x="239"/>
        <item x="223"/>
        <item x="393"/>
        <item x="366"/>
        <item x="53"/>
        <item x="597"/>
        <item x="496"/>
        <item x="221"/>
        <item x="147"/>
        <item x="394"/>
        <item x="183"/>
        <item x="22"/>
        <item x="292"/>
        <item x="291"/>
        <item x="257"/>
        <item x="651"/>
        <item x="421"/>
        <item x="436"/>
        <item x="15"/>
        <item x="286"/>
        <item x="457"/>
        <item x="312"/>
        <item x="539"/>
        <item x="468"/>
        <item x="573"/>
        <item x="662"/>
        <item x="517"/>
        <item x="89"/>
        <item x="411"/>
        <item x="120"/>
        <item x="568"/>
        <item x="13"/>
        <item x="8"/>
        <item x="99"/>
        <item x="371"/>
        <item x="205"/>
        <item x="599"/>
        <item x="619"/>
        <item x="4"/>
        <item x="6"/>
        <item x="381"/>
        <item x="328"/>
        <item x="250"/>
        <item x="325"/>
        <item x="294"/>
        <item x="459"/>
        <item x="177"/>
        <item x="548"/>
        <item x="676"/>
        <item x="382"/>
        <item x="9"/>
        <item x="364"/>
        <item x="151"/>
        <item x="612"/>
        <item x="523"/>
        <item x="583"/>
        <item x="158"/>
        <item x="95"/>
        <item x="401"/>
        <item x="287"/>
        <item x="379"/>
        <item x="488"/>
        <item x="535"/>
        <item x="516"/>
        <item x="186"/>
        <item x="365"/>
        <item x="198"/>
        <item x="79"/>
        <item x="595"/>
        <item x="345"/>
        <item x="593"/>
        <item x="32"/>
        <item x="656"/>
        <item x="442"/>
        <item x="94"/>
        <item x="141"/>
        <item x="304"/>
        <item x="571"/>
        <item x="419"/>
        <item x="21"/>
        <item x="672"/>
        <item x="87"/>
        <item x="47"/>
        <item x="412"/>
        <item x="153"/>
        <item x="112"/>
        <item x="450"/>
        <item x="559"/>
        <item x="373"/>
        <item x="378"/>
        <item x="454"/>
        <item x="645"/>
        <item x="519"/>
        <item x="623"/>
        <item x="320"/>
        <item x="285"/>
        <item x="211"/>
        <item x="125"/>
        <item x="586"/>
        <item x="358"/>
        <item x="474"/>
        <item x="309"/>
        <item x="171"/>
        <item x="509"/>
        <item x="238"/>
        <item x="494"/>
        <item x="256"/>
        <item x="148"/>
        <item x="462"/>
        <item x="674"/>
        <item x="226"/>
        <item x="352"/>
        <item x="236"/>
        <item x="61"/>
        <item x="585"/>
        <item x="227"/>
        <item x="491"/>
        <item x="156"/>
        <item x="137"/>
        <item x="362"/>
        <item x="669"/>
        <item x="648"/>
        <item x="598"/>
        <item x="281"/>
        <item x="497"/>
        <item x="201"/>
        <item x="341"/>
        <item x="353"/>
        <item x="628"/>
        <item x="663"/>
        <item x="210"/>
        <item x="54"/>
        <item x="426"/>
        <item x="166"/>
        <item x="261"/>
        <item x="601"/>
        <item x="360"/>
        <item x="428"/>
        <item x="678"/>
        <item x="72"/>
        <item x="400"/>
        <item x="37"/>
        <item x="127"/>
        <item x="577"/>
        <item x="508"/>
        <item x="179"/>
        <item x="423"/>
        <item x="671"/>
        <item x="16"/>
        <item x="172"/>
        <item x="644"/>
        <item x="65"/>
        <item x="77"/>
        <item x="247"/>
        <item x="490"/>
        <item x="121"/>
        <item x="216"/>
        <item x="549"/>
        <item x="635"/>
        <item x="624"/>
        <item x="55"/>
        <item x="613"/>
        <item x="339"/>
        <item x="36"/>
        <item x="511"/>
        <item x="441"/>
        <item x="661"/>
        <item x="633"/>
        <item x="463"/>
        <item x="652"/>
        <item x="162"/>
        <item x="469"/>
        <item x="435"/>
        <item x="398"/>
        <item x="361"/>
        <item x="144"/>
        <item x="173"/>
        <item x="306"/>
        <item x="73"/>
        <item x="433"/>
        <item x="363"/>
        <item x="374"/>
        <item x="82"/>
        <item x="3"/>
        <item x="349"/>
        <item x="157"/>
        <item x="108"/>
        <item x="278"/>
        <item x="536"/>
        <item x="634"/>
        <item x="43"/>
        <item x="626"/>
        <item x="86"/>
        <item x="240"/>
        <item x="622"/>
        <item x="618"/>
        <item x="476"/>
        <item x="342"/>
        <item x="581"/>
        <item x="103"/>
        <item x="24"/>
        <item x="664"/>
        <item x="372"/>
        <item x="334"/>
        <item x="333"/>
        <item x="28"/>
        <item x="451"/>
        <item x="248"/>
        <item x="408"/>
        <item x="390"/>
        <item x="567"/>
        <item x="617"/>
        <item x="484"/>
        <item x="544"/>
        <item x="515"/>
        <item x="367"/>
        <item x="631"/>
        <item x="76"/>
        <item x="74"/>
        <item x="611"/>
        <item x="300"/>
        <item x="88"/>
        <item x="33"/>
        <item x="288"/>
        <item x="437"/>
        <item x="1"/>
        <item x="189"/>
        <item x="470"/>
        <item x="499"/>
        <item x="472"/>
        <item x="545"/>
        <item x="188"/>
        <item x="70"/>
        <item x="641"/>
        <item x="566"/>
        <item x="187"/>
        <item x="561"/>
        <item x="432"/>
        <item x="315"/>
        <item x="269"/>
        <item x="130"/>
        <item x="170"/>
        <item x="541"/>
        <item x="667"/>
        <item x="176"/>
        <item x="540"/>
        <item x="578"/>
        <item x="592"/>
        <item x="550"/>
        <item x="584"/>
        <item x="284"/>
        <item x="316"/>
        <item x="322"/>
        <item x="458"/>
        <item x="68"/>
        <item x="625"/>
        <item x="231"/>
        <item x="196"/>
        <item x="181"/>
        <item x="522"/>
        <item x="190"/>
        <item x="518"/>
        <item x="629"/>
        <item x="449"/>
        <item x="632"/>
        <item x="607"/>
        <item x="224"/>
        <item x="159"/>
        <item x="84"/>
        <item x="429"/>
        <item x="453"/>
        <item x="402"/>
        <item x="414"/>
        <item x="111"/>
        <item x="80"/>
        <item x="98"/>
        <item x="135"/>
        <item x="503"/>
        <item x="321"/>
        <item x="242"/>
        <item x="203"/>
        <item x="303"/>
        <item x="29"/>
        <item x="348"/>
        <item x="109"/>
        <item x="254"/>
        <item x="681"/>
        <item x="11"/>
        <item x="101"/>
        <item x="359"/>
        <item x="134"/>
        <item x="75"/>
        <item x="225"/>
        <item x="447"/>
        <item x="391"/>
        <item x="273"/>
        <item x="654"/>
        <item x="131"/>
        <item x="220"/>
        <item x="572"/>
        <item x="213"/>
        <item x="403"/>
        <item x="202"/>
        <item x="542"/>
        <item x="340"/>
        <item x="327"/>
        <item x="138"/>
        <item x="277"/>
        <item x="606"/>
        <item x="44"/>
        <item x="445"/>
        <item x="23"/>
        <item x="140"/>
        <item x="338"/>
        <item x="329"/>
        <item x="298"/>
        <item x="431"/>
        <item x="258"/>
        <item x="608"/>
        <item x="51"/>
        <item x="483"/>
        <item x="252"/>
        <item x="255"/>
        <item x="487"/>
        <item x="145"/>
        <item x="63"/>
        <item x="670"/>
        <item x="443"/>
        <item x="501"/>
        <item x="683"/>
        <item x="115"/>
        <item x="677"/>
        <item x="17"/>
        <item x="289"/>
        <item x="505"/>
        <item x="418"/>
        <item x="58"/>
        <item x="233"/>
        <item x="245"/>
        <item x="529"/>
        <item x="446"/>
        <item x="200"/>
        <item x="10"/>
        <item x="175"/>
        <item x="41"/>
        <item x="420"/>
        <item x="478"/>
        <item x="591"/>
        <item x="275"/>
        <item x="562"/>
        <item x="319"/>
        <item x="206"/>
        <item x="377"/>
        <item x="337"/>
        <item x="513"/>
        <item x="56"/>
        <item x="389"/>
        <item x="552"/>
        <item x="52"/>
        <item x="119"/>
        <item x="324"/>
        <item x="310"/>
        <item x="314"/>
        <item x="621"/>
        <item x="355"/>
        <item x="498"/>
        <item x="370"/>
        <item x="85"/>
        <item x="405"/>
        <item x="526"/>
        <item x="217"/>
        <item x="679"/>
        <item x="455"/>
        <item x="290"/>
        <item x="534"/>
        <item x="169"/>
        <item x="533"/>
        <item x="466"/>
        <item x="293"/>
        <item x="444"/>
        <item x="630"/>
        <item x="343"/>
        <item x="60"/>
        <item x="409"/>
        <item x="42"/>
        <item x="184"/>
        <item x="387"/>
        <item x="486"/>
        <item x="448"/>
        <item x="139"/>
        <item x="587"/>
        <item x="385"/>
        <item x="0"/>
        <item x="386"/>
        <item x="192"/>
        <item x="18"/>
        <item x="105"/>
        <item x="235"/>
        <item x="331"/>
        <item x="521"/>
        <item x="96"/>
        <item x="71"/>
        <item x="407"/>
        <item x="30"/>
        <item x="636"/>
        <item x="547"/>
        <item x="81"/>
        <item x="657"/>
        <item x="344"/>
        <item x="191"/>
        <item x="106"/>
        <item x="510"/>
        <item x="283"/>
        <item x="12"/>
        <item x="610"/>
        <item x="154"/>
        <item x="69"/>
        <item x="653"/>
        <item x="475"/>
        <item x="272"/>
        <item x="182"/>
        <item x="185"/>
        <item x="465"/>
        <item x="579"/>
        <item x="675"/>
        <item x="438"/>
        <item x="45"/>
        <item x="506"/>
        <item x="558"/>
        <item x="527"/>
        <item x="34"/>
        <item x="564"/>
        <item x="574"/>
        <item x="299"/>
        <item x="440"/>
        <item x="7"/>
        <item x="504"/>
        <item x="537"/>
        <item x="609"/>
        <item x="514"/>
        <item x="92"/>
        <item x="473"/>
        <item x="136"/>
        <item x="520"/>
        <item x="673"/>
        <item x="643"/>
        <item x="161"/>
        <item x="666"/>
        <item x="20"/>
        <item x="133"/>
        <item x="489"/>
        <item x="19"/>
        <item x="354"/>
        <item x="38"/>
        <item x="311"/>
        <item x="276"/>
        <item x="116"/>
        <item x="279"/>
        <item x="464"/>
        <item x="149"/>
        <item x="640"/>
        <item x="335"/>
        <item x="129"/>
        <item x="658"/>
        <item x="376"/>
        <item x="229"/>
        <item x="507"/>
        <item x="155"/>
        <item x="107"/>
        <item x="614"/>
        <item x="395"/>
        <item x="467"/>
        <item x="305"/>
        <item x="555"/>
        <item x="556"/>
        <item x="146"/>
        <item x="383"/>
        <item x="230"/>
        <item x="26"/>
        <item x="582"/>
        <item x="296"/>
        <item x="249"/>
        <item x="471"/>
        <item x="430"/>
        <item x="375"/>
        <item x="40"/>
        <item x="531"/>
        <item x="251"/>
        <item x="439"/>
        <item x="307"/>
        <item x="91"/>
        <item x="576"/>
        <item x="142"/>
        <item x="260"/>
        <item x="416"/>
        <item x="180"/>
        <item x="594"/>
        <item x="525"/>
        <item x="659"/>
        <item x="502"/>
        <item x="199"/>
        <item x="357"/>
        <item x="668"/>
        <item x="351"/>
        <item x="560"/>
        <item x="588"/>
        <item x="90"/>
        <item x="369"/>
        <item x="553"/>
        <item x="524"/>
        <item x="456"/>
        <item x="388"/>
        <item x="460"/>
        <item x="392"/>
        <item x="570"/>
        <item x="93"/>
        <item x="323"/>
        <item x="59"/>
        <item x="164"/>
        <item x="117"/>
        <item x="266"/>
        <item x="97"/>
        <item x="263"/>
        <item x="480"/>
        <item x="638"/>
        <item x="124"/>
        <item x="270"/>
        <item x="237"/>
        <item x="2"/>
        <item x="380"/>
        <item x="620"/>
        <item x="102"/>
        <item x="528"/>
        <item x="46"/>
        <item x="500"/>
        <item x="297"/>
        <item x="660"/>
        <item x="48"/>
        <item x="424"/>
        <item x="347"/>
        <item x="596"/>
        <item x="495"/>
        <item x="67"/>
        <item x="615"/>
        <item x="538"/>
        <item x="605"/>
        <item x="551"/>
        <item x="590"/>
        <item x="425"/>
        <item x="113"/>
        <item x="118"/>
        <item x="317"/>
        <item x="356"/>
        <item x="346"/>
        <item x="302"/>
        <item x="207"/>
        <item x="14"/>
        <item x="62"/>
        <item x="330"/>
        <item x="209"/>
        <item x="126"/>
        <item x="232"/>
        <item x="493"/>
        <item t="default"/>
      </items>
    </pivotField>
    <pivotField numFmtId="14" showAll="0">
      <items count="689">
        <item x="134"/>
        <item x="99"/>
        <item x="327"/>
        <item x="154"/>
        <item x="383"/>
        <item x="589"/>
        <item x="564"/>
        <item x="611"/>
        <item x="443"/>
        <item x="679"/>
        <item x="470"/>
        <item x="364"/>
        <item x="496"/>
        <item x="440"/>
        <item x="378"/>
        <item x="72"/>
        <item x="421"/>
        <item x="671"/>
        <item x="101"/>
        <item x="221"/>
        <item x="145"/>
        <item x="578"/>
        <item x="236"/>
        <item x="588"/>
        <item x="71"/>
        <item x="170"/>
        <item x="639"/>
        <item x="540"/>
        <item x="357"/>
        <item x="214"/>
        <item x="503"/>
        <item x="463"/>
        <item x="30"/>
        <item x="434"/>
        <item x="510"/>
        <item x="657"/>
        <item x="418"/>
        <item x="594"/>
        <item x="401"/>
        <item x="571"/>
        <item x="388"/>
        <item x="426"/>
        <item x="439"/>
        <item x="587"/>
        <item x="524"/>
        <item x="133"/>
        <item x="404"/>
        <item x="382"/>
        <item x="468"/>
        <item x="151"/>
        <item x="400"/>
        <item x="248"/>
        <item x="125"/>
        <item x="619"/>
        <item x="191"/>
        <item x="315"/>
        <item x="199"/>
        <item x="184"/>
        <item x="102"/>
        <item x="431"/>
        <item x="654"/>
        <item x="456"/>
        <item x="508"/>
        <item x="554"/>
        <item x="629"/>
        <item x="79"/>
        <item x="148"/>
        <item x="153"/>
        <item x="185"/>
        <item x="179"/>
        <item x="350"/>
        <item x="507"/>
        <item x="66"/>
        <item x="390"/>
        <item x="235"/>
        <item x="569"/>
        <item x="93"/>
        <item x="455"/>
        <item x="182"/>
        <item x="91"/>
        <item x="628"/>
        <item x="677"/>
        <item x="168"/>
        <item x="331"/>
        <item x="3"/>
        <item x="70"/>
        <item x="601"/>
        <item x="106"/>
        <item x="562"/>
        <item x="246"/>
        <item x="391"/>
        <item x="493"/>
        <item x="593"/>
        <item x="573"/>
        <item x="123"/>
        <item x="482"/>
        <item x="387"/>
        <item x="616"/>
        <item x="50"/>
        <item x="342"/>
        <item x="525"/>
        <item x="115"/>
        <item x="398"/>
        <item x="561"/>
        <item x="251"/>
        <item x="380"/>
        <item x="277"/>
        <item x="520"/>
        <item x="41"/>
        <item x="641"/>
        <item x="529"/>
        <item x="346"/>
        <item x="321"/>
        <item x="344"/>
        <item x="358"/>
        <item x="205"/>
        <item x="646"/>
        <item x="264"/>
        <item x="44"/>
        <item x="53"/>
        <item x="282"/>
        <item x="231"/>
        <item x="202"/>
        <item x="516"/>
        <item x="607"/>
        <item x="0"/>
        <item x="127"/>
        <item x="438"/>
        <item x="625"/>
        <item x="336"/>
        <item x="499"/>
        <item x="669"/>
        <item x="615"/>
        <item x="12"/>
        <item x="152"/>
        <item x="5"/>
        <item x="234"/>
        <item x="486"/>
        <item x="165"/>
        <item x="375"/>
        <item x="206"/>
        <item x="300"/>
        <item x="137"/>
        <item x="637"/>
        <item x="209"/>
        <item x="580"/>
        <item x="476"/>
        <item x="528"/>
        <item x="298"/>
        <item x="452"/>
        <item x="514"/>
        <item x="598"/>
        <item x="570"/>
        <item x="271"/>
        <item x="600"/>
        <item x="121"/>
        <item x="256"/>
        <item x="604"/>
        <item x="544"/>
        <item x="621"/>
        <item x="157"/>
        <item x="676"/>
        <item x="181"/>
        <item x="172"/>
        <item x="290"/>
        <item x="547"/>
        <item x="683"/>
        <item x="112"/>
        <item x="189"/>
        <item x="480"/>
        <item x="687"/>
        <item x="233"/>
        <item x="517"/>
        <item x="622"/>
        <item x="48"/>
        <item x="280"/>
        <item x="244"/>
        <item x="620"/>
        <item x="117"/>
        <item x="220"/>
        <item x="653"/>
        <item x="389"/>
        <item x="354"/>
        <item x="494"/>
        <item x="278"/>
        <item x="273"/>
        <item x="370"/>
        <item x="585"/>
        <item x="446"/>
        <item x="348"/>
        <item x="582"/>
        <item x="684"/>
        <item x="627"/>
        <item x="649"/>
        <item x="369"/>
        <item x="597"/>
        <item x="556"/>
        <item x="632"/>
        <item x="386"/>
        <item x="410"/>
        <item x="335"/>
        <item x="667"/>
        <item x="276"/>
        <item x="61"/>
        <item x="51"/>
        <item x="314"/>
        <item x="310"/>
        <item x="560"/>
        <item x="228"/>
        <item x="84"/>
        <item x="462"/>
        <item x="265"/>
        <item x="565"/>
        <item x="131"/>
        <item x="164"/>
        <item x="414"/>
        <item x="146"/>
        <item x="666"/>
        <item x="42"/>
        <item x="324"/>
        <item x="642"/>
        <item x="467"/>
        <item x="504"/>
        <item x="459"/>
        <item x="113"/>
        <item x="495"/>
        <item x="427"/>
        <item x="603"/>
        <item x="429"/>
        <item x="46"/>
        <item x="461"/>
        <item x="647"/>
        <item x="287"/>
        <item x="31"/>
        <item x="175"/>
        <item x="686"/>
        <item x="339"/>
        <item x="355"/>
        <item x="303"/>
        <item x="447"/>
        <item x="122"/>
        <item x="75"/>
        <item x="488"/>
        <item x="448"/>
        <item x="402"/>
        <item x="201"/>
        <item x="372"/>
        <item x="351"/>
        <item x="435"/>
        <item x="87"/>
        <item x="58"/>
        <item x="10"/>
        <item x="242"/>
        <item x="198"/>
        <item x="26"/>
        <item x="73"/>
        <item x="610"/>
        <item x="187"/>
        <item x="243"/>
        <item x="111"/>
        <item x="299"/>
        <item x="167"/>
        <item x="559"/>
        <item x="124"/>
        <item x="212"/>
        <item x="63"/>
        <item x="257"/>
        <item x="210"/>
        <item x="130"/>
        <item x="163"/>
        <item x="173"/>
        <item x="120"/>
        <item x="186"/>
        <item x="144"/>
        <item x="33"/>
        <item x="381"/>
        <item x="416"/>
        <item x="535"/>
        <item x="362"/>
        <item x="441"/>
        <item x="8"/>
        <item x="487"/>
        <item x="250"/>
        <item x="194"/>
        <item x="656"/>
        <item x="541"/>
        <item x="203"/>
        <item x="192"/>
        <item x="566"/>
        <item x="215"/>
        <item x="591"/>
        <item x="636"/>
        <item x="100"/>
        <item x="81"/>
        <item x="349"/>
        <item x="20"/>
        <item x="284"/>
        <item x="365"/>
        <item x="289"/>
        <item x="373"/>
        <item x="651"/>
        <item x="665"/>
        <item x="28"/>
        <item x="249"/>
        <item x="222"/>
        <item x="506"/>
        <item x="458"/>
        <item x="423"/>
        <item x="294"/>
        <item x="149"/>
        <item x="682"/>
        <item x="237"/>
        <item x="174"/>
        <item x="316"/>
        <item x="88"/>
        <item x="602"/>
        <item x="658"/>
        <item x="527"/>
        <item x="239"/>
        <item x="176"/>
        <item x="405"/>
        <item x="306"/>
        <item x="13"/>
        <item x="664"/>
        <item x="52"/>
        <item x="680"/>
        <item x="195"/>
        <item x="104"/>
        <item x="497"/>
        <item x="413"/>
        <item x="417"/>
        <item x="162"/>
        <item x="437"/>
        <item x="454"/>
        <item x="83"/>
        <item x="491"/>
        <item x="109"/>
        <item x="275"/>
        <item x="469"/>
        <item x="150"/>
        <item x="40"/>
        <item x="531"/>
        <item x="648"/>
        <item x="1"/>
        <item x="36"/>
        <item x="85"/>
        <item x="385"/>
        <item x="500"/>
        <item x="419"/>
        <item x="640"/>
        <item x="17"/>
        <item x="34"/>
        <item x="586"/>
        <item x="313"/>
        <item x="442"/>
        <item x="43"/>
        <item x="606"/>
        <item x="512"/>
        <item x="155"/>
        <item x="614"/>
        <item x="68"/>
        <item x="672"/>
        <item x="25"/>
        <item x="377"/>
        <item x="295"/>
        <item x="227"/>
        <item x="347"/>
        <item x="135"/>
        <item x="11"/>
        <item x="143"/>
        <item x="675"/>
        <item x="394"/>
        <item x="359"/>
        <item x="505"/>
        <item x="166"/>
        <item x="576"/>
        <item x="16"/>
        <item x="47"/>
        <item x="471"/>
        <item x="605"/>
        <item x="396"/>
        <item x="160"/>
        <item x="269"/>
        <item x="92"/>
        <item x="141"/>
        <item x="567"/>
        <item x="338"/>
        <item x="9"/>
        <item x="341"/>
        <item x="82"/>
        <item x="466"/>
        <item x="105"/>
        <item x="132"/>
        <item x="108"/>
        <item x="247"/>
        <item x="384"/>
        <item x="526"/>
        <item x="296"/>
        <item x="188"/>
        <item x="509"/>
        <item x="424"/>
        <item x="95"/>
        <item x="574"/>
        <item x="340"/>
        <item x="177"/>
        <item x="374"/>
        <item x="161"/>
        <item x="376"/>
        <item x="353"/>
        <item x="415"/>
        <item x="57"/>
        <item x="45"/>
        <item x="432"/>
        <item x="279"/>
        <item x="453"/>
        <item x="481"/>
        <item x="430"/>
        <item x="180"/>
        <item x="449"/>
        <item x="474"/>
        <item x="39"/>
        <item x="98"/>
        <item x="159"/>
        <item x="94"/>
        <item x="129"/>
        <item x="4"/>
        <item x="660"/>
        <item x="444"/>
        <item x="661"/>
        <item x="537"/>
        <item x="650"/>
        <item x="78"/>
        <item x="323"/>
        <item x="575"/>
        <item x="304"/>
        <item x="307"/>
        <item x="624"/>
        <item x="498"/>
        <item x="23"/>
        <item x="548"/>
        <item x="76"/>
        <item x="631"/>
        <item x="268"/>
        <item x="460"/>
        <item x="363"/>
        <item x="371"/>
        <item x="232"/>
        <item x="219"/>
        <item x="558"/>
        <item x="261"/>
        <item x="213"/>
        <item x="245"/>
        <item x="196"/>
        <item x="317"/>
        <item x="262"/>
        <item x="320"/>
        <item x="136"/>
        <item x="158"/>
        <item x="62"/>
        <item x="425"/>
        <item x="592"/>
        <item x="147"/>
        <item x="655"/>
        <item x="538"/>
        <item x="19"/>
        <item x="326"/>
        <item x="288"/>
        <item x="89"/>
        <item x="545"/>
        <item x="118"/>
        <item x="302"/>
        <item x="612"/>
        <item x="225"/>
        <item x="142"/>
        <item x="483"/>
        <item x="475"/>
        <item x="97"/>
        <item x="254"/>
        <item x="204"/>
        <item x="634"/>
        <item x="38"/>
        <item x="368"/>
        <item x="534"/>
        <item x="411"/>
        <item x="6"/>
        <item x="128"/>
        <item x="539"/>
        <item x="395"/>
        <item x="595"/>
        <item x="511"/>
        <item x="229"/>
        <item x="581"/>
        <item x="433"/>
        <item x="74"/>
        <item x="311"/>
        <item x="577"/>
        <item x="255"/>
        <item x="485"/>
        <item x="183"/>
        <item x="107"/>
        <item x="7"/>
        <item x="110"/>
        <item x="253"/>
        <item x="224"/>
        <item x="238"/>
        <item x="451"/>
        <item x="223"/>
        <item x="445"/>
        <item x="673"/>
        <item x="190"/>
        <item x="635"/>
        <item x="643"/>
        <item x="670"/>
        <item x="171"/>
        <item x="513"/>
        <item x="178"/>
        <item x="56"/>
        <item x="309"/>
        <item x="217"/>
        <item x="392"/>
        <item x="465"/>
        <item x="240"/>
        <item x="409"/>
        <item x="522"/>
        <item x="139"/>
        <item x="330"/>
        <item x="490"/>
        <item x="286"/>
        <item x="301"/>
        <item x="408"/>
        <item x="329"/>
        <item x="14"/>
        <item x="77"/>
        <item x="333"/>
        <item x="630"/>
        <item x="478"/>
        <item x="543"/>
        <item x="54"/>
        <item x="551"/>
        <item x="590"/>
        <item x="645"/>
        <item x="659"/>
        <item x="305"/>
        <item x="403"/>
        <item x="584"/>
        <item x="609"/>
        <item x="412"/>
        <item x="169"/>
        <item x="681"/>
        <item x="407"/>
        <item x="226"/>
        <item x="464"/>
        <item x="274"/>
        <item x="291"/>
        <item x="263"/>
        <item x="472"/>
        <item x="523"/>
        <item x="552"/>
        <item x="119"/>
        <item x="553"/>
        <item x="49"/>
        <item x="65"/>
        <item x="55"/>
        <item x="678"/>
        <item x="241"/>
        <item x="197"/>
        <item x="484"/>
        <item x="623"/>
        <item x="393"/>
        <item x="477"/>
        <item x="502"/>
        <item x="515"/>
        <item x="27"/>
        <item x="208"/>
        <item x="230"/>
        <item x="663"/>
        <item x="501"/>
        <item x="428"/>
        <item x="64"/>
        <item x="2"/>
        <item x="613"/>
        <item x="617"/>
        <item x="436"/>
        <item x="80"/>
        <item x="211"/>
        <item x="521"/>
        <item x="297"/>
        <item x="270"/>
        <item x="114"/>
        <item x="473"/>
        <item x="668"/>
        <item x="406"/>
        <item x="457"/>
        <item x="308"/>
        <item x="252"/>
        <item x="479"/>
        <item x="200"/>
        <item x="15"/>
        <item x="674"/>
        <item x="450"/>
        <item x="366"/>
        <item x="328"/>
        <item x="24"/>
        <item x="292"/>
        <item x="156"/>
        <item x="557"/>
        <item x="259"/>
        <item x="343"/>
        <item x="633"/>
        <item x="518"/>
        <item x="319"/>
        <item x="216"/>
        <item x="356"/>
        <item x="193"/>
        <item x="116"/>
        <item x="21"/>
        <item x="285"/>
        <item x="260"/>
        <item x="22"/>
        <item x="563"/>
        <item x="18"/>
        <item x="599"/>
        <item x="644"/>
        <item x="267"/>
        <item x="685"/>
        <item x="325"/>
        <item x="530"/>
        <item x="293"/>
        <item x="103"/>
        <item x="29"/>
        <item x="35"/>
        <item x="618"/>
        <item x="60"/>
        <item x="96"/>
        <item x="140"/>
        <item x="568"/>
        <item x="90"/>
        <item x="318"/>
        <item x="626"/>
        <item x="579"/>
        <item x="519"/>
        <item x="536"/>
        <item x="549"/>
        <item x="281"/>
        <item x="379"/>
        <item x="69"/>
        <item x="489"/>
        <item x="608"/>
        <item x="126"/>
        <item x="360"/>
        <item x="258"/>
        <item x="32"/>
        <item x="399"/>
        <item x="638"/>
        <item x="67"/>
        <item x="422"/>
        <item x="337"/>
        <item x="492"/>
        <item x="546"/>
        <item x="218"/>
        <item x="533"/>
        <item x="420"/>
        <item x="361"/>
        <item x="345"/>
        <item x="332"/>
        <item x="532"/>
        <item x="397"/>
        <item x="583"/>
        <item x="138"/>
        <item x="207"/>
        <item x="312"/>
        <item x="266"/>
        <item x="652"/>
        <item x="37"/>
        <item x="662"/>
        <item x="367"/>
        <item x="352"/>
        <item x="86"/>
        <item x="550"/>
        <item x="555"/>
        <item x="59"/>
        <item x="572"/>
        <item x="322"/>
        <item x="272"/>
        <item x="334"/>
        <item x="596"/>
        <item x="542"/>
        <item x="283"/>
        <item t="default"/>
      </items>
    </pivotField>
    <pivotField showAll="0"/>
    <pivotField showAll="0"/>
    <pivotField showAll="0"/>
    <pivotField showAll="0"/>
    <pivotField showAll="0"/>
    <pivotField showAll="0"/>
    <pivotField dragToRow="0" dragToCol="0" dragToPage="0" showAll="0" defaultSubtota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9">
    <i>
      <x/>
    </i>
    <i>
      <x v="1"/>
    </i>
    <i>
      <x v="2"/>
    </i>
    <i>
      <x v="3"/>
    </i>
    <i>
      <x v="4"/>
    </i>
    <i>
      <x v="5"/>
    </i>
    <i>
      <x v="6"/>
    </i>
    <i>
      <x v="7"/>
    </i>
    <i t="grand">
      <x/>
    </i>
  </rowItems>
  <colItems count="1">
    <i/>
  </colItems>
  <dataFields count="1">
    <dataField name="Sum of Profit" fld="26" baseField="0" baseItem="0"/>
  </dataFields>
  <formats count="1">
    <format dxfId="17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C92B6A8-4CBD-4AE7-9C4A-79C235925409}" sourceName="Gender">
  <pivotTables>
    <pivotTable tabId="2" name="PivotTable2"/>
    <pivotTable tabId="2" name="PivotTable3"/>
    <pivotTable tabId="2" name="PivotTable10"/>
    <pivotTable tabId="2" name="PivotTable15"/>
    <pivotTable tabId="2" name="PivotTable16"/>
    <pivotTable tabId="2" name="PivotTable4"/>
    <pivotTable tabId="2" name="PivotTable5"/>
    <pivotTable tabId="2" name="PivotTable6"/>
    <pivotTable tabId="2" name="PivotTable7"/>
    <pivotTable tabId="2" name="PivotTable8"/>
    <pivotTable tabId="2" name="PivotTable9"/>
  </pivotTables>
  <data>
    <tabular pivotCacheId="173339374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5B386B0-B483-4EEB-89FE-B67DA3F01137}" sourceName="Country">
  <pivotTables>
    <pivotTable tabId="2" name="PivotTable3"/>
    <pivotTable tabId="2" name="PivotTable10"/>
    <pivotTable tabId="2" name="PivotTable15"/>
    <pivotTable tabId="2" name="PivotTable16"/>
    <pivotTable tabId="2" name="PivotTable2"/>
    <pivotTable tabId="2" name="PivotTable4"/>
    <pivotTable tabId="2" name="PivotTable5"/>
    <pivotTable tabId="2" name="PivotTable6"/>
    <pivotTable tabId="2" name="PivotTable7"/>
    <pivotTable tabId="2" name="PivotTable8"/>
    <pivotTable tabId="2" name="PivotTable9"/>
  </pivotTables>
  <data>
    <tabular pivotCacheId="1733393746">
      <items count="243">
        <i x="19"/>
        <i x="109"/>
        <i x="36"/>
        <i x="129"/>
        <i x="38"/>
        <i x="91"/>
        <i x="74"/>
        <i x="226"/>
        <i x="104"/>
        <i x="209"/>
        <i x="89"/>
        <i x="1"/>
        <i x="220"/>
        <i x="224"/>
        <i x="66"/>
        <i x="206"/>
        <i x="85"/>
        <i x="139"/>
        <i x="14"/>
        <i x="72"/>
        <i x="45"/>
        <i x="135"/>
        <i x="5"/>
        <i x="205"/>
        <i x="212"/>
        <i x="170"/>
        <i x="207"/>
        <i x="33"/>
        <i x="39"/>
        <i x="210"/>
        <i x="149"/>
        <i x="100"/>
        <i x="63"/>
        <i x="198"/>
        <i x="81"/>
        <i x="117"/>
        <i x="7"/>
        <i x="11"/>
        <i x="119"/>
        <i x="113"/>
        <i x="60"/>
        <i x="216"/>
        <i x="215"/>
        <i x="167"/>
        <i x="197" s="1"/>
        <i x="115"/>
        <i x="195"/>
        <i x="18"/>
        <i x="194"/>
        <i x="125" s="1"/>
        <i x="177"/>
        <i x="185"/>
        <i x="69"/>
        <i x="182"/>
        <i x="201" s="1"/>
        <i x="155"/>
        <i x="213"/>
        <i x="79"/>
        <i x="84"/>
        <i x="147"/>
        <i x="62"/>
        <i x="159"/>
        <i x="223" s="1"/>
        <i x="51"/>
        <i x="22"/>
        <i x="106"/>
        <i x="157"/>
        <i x="148"/>
        <i x="160"/>
        <i x="67"/>
        <i x="199"/>
        <i x="150"/>
        <i x="232"/>
        <i x="71"/>
        <i x="61"/>
        <i x="90"/>
        <i x="169"/>
        <i x="26"/>
        <i x="187"/>
        <i x="176"/>
        <i x="121"/>
        <i x="64"/>
        <i x="120"/>
        <i x="143"/>
        <i x="134"/>
        <i x="190"/>
        <i x="145"/>
        <i x="180"/>
        <i x="95"/>
        <i x="41"/>
        <i x="53"/>
        <i x="218"/>
        <i x="171"/>
        <i x="242"/>
        <i x="44"/>
        <i x="25"/>
        <i x="105"/>
        <i x="191"/>
        <i x="58"/>
        <i x="29"/>
        <i x="34"/>
        <i x="188"/>
        <i x="231"/>
        <i x="227"/>
        <i x="103"/>
        <i x="59"/>
        <i x="102"/>
        <i x="127"/>
        <i x="30"/>
        <i x="23"/>
        <i x="236"/>
        <i x="239"/>
        <i x="132"/>
        <i x="156"/>
        <i x="24"/>
        <i x="193"/>
        <i x="75"/>
        <i x="217"/>
        <i x="112"/>
        <i x="153"/>
        <i x="35"/>
        <i x="76"/>
        <i x="189"/>
        <i x="179"/>
        <i x="31"/>
        <i x="114"/>
        <i x="2"/>
        <i x="208"/>
        <i x="144"/>
        <i x="186"/>
        <i x="13"/>
        <i x="123"/>
        <i x="124"/>
        <i x="54"/>
        <i x="214"/>
        <i x="233"/>
        <i x="77"/>
        <i x="131"/>
        <i x="165"/>
        <i x="161"/>
        <i x="94"/>
        <i x="80"/>
        <i x="56"/>
        <i x="92"/>
        <i x="142"/>
        <i x="40"/>
        <i x="146"/>
        <i x="43"/>
        <i x="70"/>
        <i x="192"/>
        <i x="235"/>
        <i x="73"/>
        <i x="219"/>
        <i x="175"/>
        <i x="3"/>
        <i x="221"/>
        <i x="52"/>
        <i x="151"/>
        <i x="57"/>
        <i x="152"/>
        <i x="222"/>
        <i x="128"/>
        <i x="20"/>
        <i x="141"/>
        <i x="136"/>
        <i x="181"/>
        <i x="138"/>
        <i x="101"/>
        <i x="17"/>
        <i x="49"/>
        <i x="111"/>
        <i x="12"/>
        <i x="211"/>
        <i x="8"/>
        <i x="166"/>
        <i x="162"/>
        <i x="196"/>
        <i x="65"/>
        <i x="50"/>
        <i x="228"/>
        <i x="0"/>
        <i x="174"/>
        <i x="133"/>
        <i x="137"/>
        <i x="55"/>
        <i x="99"/>
        <i x="183"/>
        <i x="27"/>
        <i x="164"/>
        <i x="238"/>
        <i x="9"/>
        <i x="96"/>
        <i x="241"/>
        <i x="78"/>
        <i x="86"/>
        <i x="4"/>
        <i x="32"/>
        <i x="234"/>
        <i x="163"/>
        <i x="68"/>
        <i x="154"/>
        <i x="87"/>
        <i x="83"/>
        <i x="47"/>
        <i x="21"/>
        <i x="93"/>
        <i x="240"/>
        <i x="126"/>
        <i x="200"/>
        <i x="202"/>
        <i x="118"/>
        <i x="230"/>
        <i x="172"/>
        <i x="178"/>
        <i x="97"/>
        <i x="98"/>
        <i x="28"/>
        <i x="110"/>
        <i x="107"/>
        <i x="108"/>
        <i x="130"/>
        <i x="229"/>
        <i x="116"/>
        <i x="6"/>
        <i x="237"/>
        <i x="42"/>
        <i x="37"/>
        <i x="204"/>
        <i x="46"/>
        <i x="140"/>
        <i x="173"/>
        <i x="184"/>
        <i x="88"/>
        <i x="16"/>
        <i x="225"/>
        <i x="158"/>
        <i x="168"/>
        <i x="203"/>
        <i x="82"/>
        <i x="122"/>
        <i x="48"/>
        <i x="15"/>
        <i x="1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11C9667-01B3-4181-B193-2AD71ADA443F}" cache="Slicer_Gender" caption="Gender" style="Slicer Style 1" rowHeight="241300"/>
  <slicer name="Country" xr10:uid="{E1C8E826-CB14-484C-B19A-A04A192121E4}" cache="Slicer_Country" caption="Count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6A8CF6F6-D60E-4902-BD52-56C0D3FFC7FE}" cache="Slicer_Gender" caption="Gender" style="Slicer Style 1" rowHeight="241300"/>
  <slicer name="Country 1" xr10:uid="{8B0C7731-80E3-4D59-95EE-D40F4D8E7F41}" cache="Slicer_Country" caption="Country" startItem="16" columnCount="2"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90EDC7-DC30-4363-8E12-59F4A3EAA293}" name="Table1" displayName="Table1" ref="A1:Y2001" totalsRowShown="0" headerRowDxfId="165" headerRowBorderDxfId="164" tableBorderDxfId="163">
  <autoFilter ref="A1:Y2001" xr:uid="{4990EDC7-DC30-4363-8E12-59F4A3EAA293}"/>
  <tableColumns count="25">
    <tableColumn id="1" xr3:uid="{DDC34C24-4FD2-43A4-AB83-094D5B6880ED}" name="Order_ID" dataDxfId="162"/>
    <tableColumn id="2" xr3:uid="{B2F1C5EC-A7C6-44E0-93CD-AE82F92D3027}" name="Customer_ID" dataDxfId="161"/>
    <tableColumn id="3" xr3:uid="{FA2C78C9-1A7E-4372-9E38-0119383F96C3}" name="Customer_Name" dataDxfId="160"/>
    <tableColumn id="4" xr3:uid="{F92D2204-DE1A-4748-85AF-DE19154CFFE6}" name="Gender" dataDxfId="159"/>
    <tableColumn id="5" xr3:uid="{6F8E66BE-71C3-4806-9A9F-2BDFF3F01104}" name="Age" dataDxfId="158"/>
    <tableColumn id="6" xr3:uid="{C3F795F4-57E8-49D8-A888-9628159848F0}" name="Email" dataDxfId="157"/>
    <tableColumn id="7" xr3:uid="{77FB0748-08B8-43E3-B36D-7B0CA247586F}" name="Phone" dataDxfId="156"/>
    <tableColumn id="8" xr3:uid="{D562FBFF-3491-44A7-A757-B1BE6EFCB935}" name="Country" dataDxfId="155"/>
    <tableColumn id="9" xr3:uid="{2B3AF2B6-3F64-470D-81BD-6CC2E088A925}" name="City" dataDxfId="154"/>
    <tableColumn id="10" xr3:uid="{195C4BB1-B3F7-486B-B87C-1F6839DB0244}" name="Product_ID" dataDxfId="153"/>
    <tableColumn id="11" xr3:uid="{10F40A35-11E6-4AED-A741-E70D92FDC985}" name="Product_Name" dataDxfId="152"/>
    <tableColumn id="12" xr3:uid="{35E3F01E-60FB-4359-A030-FFEB3243F5FF}" name="Category" dataDxfId="151"/>
    <tableColumn id="13" xr3:uid="{B0896027-B0E7-4875-B7AD-F8147AD49888}" name="Sub_Category" dataDxfId="150"/>
    <tableColumn id="14" xr3:uid="{D4F4301A-B183-44C5-ADF1-135F8751EE93}" name="Quantity" dataDxfId="149"/>
    <tableColumn id="15" xr3:uid="{A9F247CD-F63A-444A-84F6-454B88A696D0}" name="Price_Per_Unit" dataDxfId="148"/>
    <tableColumn id="16" xr3:uid="{64ECD350-C19F-4C2E-831D-4A4C153C0D46}" name="Discount" dataDxfId="147"/>
    <tableColumn id="17" xr3:uid="{EF60C30D-3119-40A4-B15D-B47F6E41EE80}" name="Shipping_Cost" dataDxfId="146"/>
    <tableColumn id="18" xr3:uid="{B0F7204C-AE2B-4773-B37A-C7153662F439}" name="Order_Date" dataDxfId="145"/>
    <tableColumn id="19" xr3:uid="{A7AD2A4A-83AD-4DA7-9D5B-B494035F598D}" name="Shipping_Date" dataDxfId="144"/>
    <tableColumn id="20" xr3:uid="{5368BFF0-0914-4B15-A65C-F9BF950D77B1}" name="Payment_Method" dataDxfId="143"/>
    <tableColumn id="21" xr3:uid="{52E2F3E3-0F6F-405D-B7F0-80B0476D6094}" name="Order_Status" dataDxfId="142"/>
    <tableColumn id="22" xr3:uid="{E6406951-A0FA-41F5-A262-5C8A73AC3068}" name="Review_Rating" dataDxfId="141"/>
    <tableColumn id="23" xr3:uid="{EDFAB8BC-D8AE-46BA-86B8-9B3BCDCDA5D8}" name="Return_Status" dataDxfId="140"/>
    <tableColumn id="24" xr3:uid="{530D32B4-E31A-49BC-B1AD-F6AA9C2331F0}" name="Warehouse_Location" dataDxfId="139"/>
    <tableColumn id="25" xr3:uid="{48CDA9FF-29F7-42CC-ACA4-963CE8BC4D21}" name="Sales_Rep" dataDxfId="13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993C7C0-5F6B-42E1-90C9-A915625B02E6}" name="Table13" displayName="Table13" ref="A1:Y2001" totalsRowShown="0" headerRowDxfId="137" headerRowBorderDxfId="136" tableBorderDxfId="135">
  <autoFilter ref="A1:Y2001" xr:uid="{4990EDC7-DC30-4363-8E12-59F4A3EAA293}"/>
  <tableColumns count="25">
    <tableColumn id="1" xr3:uid="{9941A8B9-0307-4FE8-9D91-018CF8B4B38C}" name="Order_ID" dataDxfId="134"/>
    <tableColumn id="2" xr3:uid="{36AF98D3-FE3C-45C3-A8AD-A5910592FCCC}" name="Customer_ID" dataDxfId="133"/>
    <tableColumn id="3" xr3:uid="{1F500508-5846-4D33-90E9-7CCEF269B661}" name="Customer_Name" dataDxfId="132"/>
    <tableColumn id="4" xr3:uid="{374F2789-274D-4A5F-BC4C-32961F516B46}" name="Gender" dataDxfId="131"/>
    <tableColumn id="5" xr3:uid="{ECF05990-0394-4135-BFB9-0B67891C99F0}" name="Age" dataDxfId="130"/>
    <tableColumn id="6" xr3:uid="{F285C838-C1C4-418A-9465-63C9A801342F}" name="Email" dataDxfId="129"/>
    <tableColumn id="7" xr3:uid="{5AEF3423-02D0-442F-B8EF-53CE50F4F8BB}" name="Phone" dataDxfId="128"/>
    <tableColumn id="8" xr3:uid="{317DB5DB-244D-4C0A-BD64-E27E4FBBDED6}" name="Country" dataDxfId="127"/>
    <tableColumn id="9" xr3:uid="{4C4CD3C3-5042-47D9-812B-35393889952F}" name="City" dataDxfId="126"/>
    <tableColumn id="10" xr3:uid="{4E74B8CB-8BC5-4C30-92F6-58CA87703A64}" name="Product_ID" dataDxfId="125"/>
    <tableColumn id="11" xr3:uid="{3A38BFDB-6BC9-4924-8775-BB75EEB1A815}" name="Product_Name" dataDxfId="124"/>
    <tableColumn id="12" xr3:uid="{7012F151-F129-48A4-94AC-FB51CE251A48}" name="Category" dataDxfId="123"/>
    <tableColumn id="13" xr3:uid="{D479CC40-8A75-40A9-9BA9-8A2F87BB6609}" name="Sub_Category" dataDxfId="122"/>
    <tableColumn id="14" xr3:uid="{A44E8B39-8494-4485-AE97-552A7928C055}" name="Quantity" dataDxfId="121"/>
    <tableColumn id="15" xr3:uid="{2FBE4D18-8A35-4662-A22F-636199D82414}" name="Price_Per_Unit" dataDxfId="120"/>
    <tableColumn id="16" xr3:uid="{46B602E9-9C93-4B87-93B6-3B6B159A77D0}" name="Discount" dataDxfId="119"/>
    <tableColumn id="17" xr3:uid="{C5CE8806-EB21-4FAD-8F25-6C75ADCF8804}" name="Shipping_Cost" dataDxfId="118"/>
    <tableColumn id="18" xr3:uid="{06C59A4C-21C1-43BB-AA05-EDCF18A3A0BF}" name="Order_Date" dataDxfId="117"/>
    <tableColumn id="19" xr3:uid="{92D73D10-573C-40EB-8819-E1F4F8855861}" name="Shipping_Date" dataDxfId="116"/>
    <tableColumn id="20" xr3:uid="{5BABABF5-CF8B-4A91-A77A-A8DB4FC4E1EF}" name="Payment_Method" dataDxfId="115"/>
    <tableColumn id="21" xr3:uid="{7E3399F4-3945-47D6-B45C-C91DEE6A8125}" name="Order_Status" dataDxfId="114"/>
    <tableColumn id="22" xr3:uid="{7E17D200-B1DC-4435-AC1A-8B6817CB6A92}" name="Review_Rating" dataDxfId="113"/>
    <tableColumn id="23" xr3:uid="{91E9D9C1-C470-4981-9449-46FB2A9EA8C0}" name="Return_Status" dataDxfId="112"/>
    <tableColumn id="24" xr3:uid="{481F01DC-29FF-4320-95A5-25B26B6009F3}" name="Warehouse_Location" dataDxfId="111"/>
    <tableColumn id="25" xr3:uid="{336D87FA-A952-4A3D-9805-FA6F61C02C71}" name="Sales_Rep" dataDxfId="11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DA028-6BD4-4AFB-BF64-7ECF815198EF}">
  <dimension ref="A1:AH78"/>
  <sheetViews>
    <sheetView zoomScale="85" zoomScaleNormal="85" workbookViewId="0">
      <selection activeCell="L14" sqref="L14"/>
    </sheetView>
  </sheetViews>
  <sheetFormatPr defaultRowHeight="14.4" x14ac:dyDescent="0.3"/>
  <cols>
    <col min="1" max="1" width="14.109375" bestFit="1" customWidth="1"/>
    <col min="2" max="2" width="17.33203125" bestFit="1" customWidth="1"/>
    <col min="3" max="3" width="13.44140625" bestFit="1" customWidth="1"/>
    <col min="4" max="4" width="14.109375" bestFit="1" customWidth="1"/>
    <col min="5" max="5" width="12.77734375" bestFit="1" customWidth="1"/>
    <col min="6" max="6" width="5.6640625" bestFit="1" customWidth="1"/>
    <col min="7" max="7" width="13.44140625" bestFit="1" customWidth="1"/>
    <col min="8" max="8" width="14.109375" bestFit="1" customWidth="1"/>
    <col min="9" max="9" width="12.77734375" bestFit="1" customWidth="1"/>
    <col min="10" max="10" width="13.44140625" bestFit="1" customWidth="1"/>
    <col min="11" max="11" width="17.33203125" bestFit="1" customWidth="1"/>
    <col min="12" max="12" width="7.6640625" bestFit="1" customWidth="1"/>
    <col min="13" max="13" width="19.33203125" bestFit="1" customWidth="1"/>
    <col min="14" max="14" width="7.6640625" bestFit="1" customWidth="1"/>
    <col min="15" max="17" width="16.6640625" customWidth="1"/>
    <col min="18" max="18" width="13.44140625" bestFit="1" customWidth="1"/>
    <col min="19" max="19" width="14.109375" bestFit="1" customWidth="1"/>
    <col min="20" max="20" width="12.77734375" bestFit="1" customWidth="1"/>
    <col min="21" max="21" width="17.5546875" bestFit="1" customWidth="1"/>
    <col min="22" max="22" width="20.109375" bestFit="1" customWidth="1"/>
    <col min="23" max="23" width="20.77734375" bestFit="1" customWidth="1"/>
    <col min="24" max="33" width="23" bestFit="1" customWidth="1"/>
    <col min="34" max="34" width="11.44140625" bestFit="1" customWidth="1"/>
    <col min="35" max="35" width="15" bestFit="1" customWidth="1"/>
    <col min="36" max="36" width="17.109375" bestFit="1" customWidth="1"/>
  </cols>
  <sheetData>
    <row r="1" spans="1:27" x14ac:dyDescent="0.3">
      <c r="A1" t="s">
        <v>15614</v>
      </c>
      <c r="C1" t="s">
        <v>15615</v>
      </c>
      <c r="G1" t="s">
        <v>15616</v>
      </c>
      <c r="H1" t="s">
        <v>15617</v>
      </c>
      <c r="J1" t="s">
        <v>15639</v>
      </c>
      <c r="R1" t="s">
        <v>15618</v>
      </c>
    </row>
    <row r="3" spans="1:27" x14ac:dyDescent="0.3">
      <c r="A3" t="s">
        <v>15611</v>
      </c>
      <c r="C3" s="11" t="s">
        <v>15612</v>
      </c>
      <c r="D3" t="s">
        <v>15611</v>
      </c>
      <c r="G3" s="11" t="s">
        <v>15612</v>
      </c>
      <c r="H3" t="s">
        <v>15611</v>
      </c>
      <c r="J3" s="11" t="s">
        <v>15612</v>
      </c>
      <c r="K3" t="s">
        <v>15611</v>
      </c>
      <c r="M3" t="s">
        <v>15647</v>
      </c>
      <c r="O3" t="str">
        <f t="shared" ref="O3:O4" si="0">M3</f>
        <v>Average of Age</v>
      </c>
      <c r="R3" s="11" t="s">
        <v>15612</v>
      </c>
      <c r="S3" t="s">
        <v>15611</v>
      </c>
      <c r="U3" s="1" t="str">
        <f t="shared" ref="U3:U11" si="1">R3</f>
        <v>Row Labels</v>
      </c>
      <c r="V3" s="1" t="str">
        <f t="shared" ref="V3:V11" si="2">S3</f>
        <v>Sum of Total Sales</v>
      </c>
    </row>
    <row r="4" spans="1:27" x14ac:dyDescent="0.3">
      <c r="A4" s="16">
        <v>2527188051955.8369</v>
      </c>
      <c r="C4" s="12" t="s">
        <v>48</v>
      </c>
      <c r="D4" s="10">
        <v>20767.375200000002</v>
      </c>
      <c r="G4" s="12" t="s">
        <v>32</v>
      </c>
      <c r="H4" s="10">
        <v>25429.401600000005</v>
      </c>
      <c r="J4" s="12" t="s">
        <v>32</v>
      </c>
      <c r="K4" s="10">
        <v>25429.401600000005</v>
      </c>
      <c r="M4" s="17">
        <v>43.2455</v>
      </c>
      <c r="O4" s="17">
        <f t="shared" si="0"/>
        <v>43.2455</v>
      </c>
      <c r="R4" s="12" t="s">
        <v>2964</v>
      </c>
      <c r="S4" s="10">
        <v>52800.999999999993</v>
      </c>
      <c r="U4" s="18" t="str">
        <f t="shared" si="1"/>
        <v>China</v>
      </c>
      <c r="V4" s="19">
        <f t="shared" si="2"/>
        <v>52800.999999999993</v>
      </c>
    </row>
    <row r="5" spans="1:27" x14ac:dyDescent="0.3">
      <c r="C5" s="12" t="s">
        <v>33</v>
      </c>
      <c r="D5" s="10">
        <v>30986.533600000006</v>
      </c>
      <c r="G5" s="12" t="s">
        <v>47</v>
      </c>
      <c r="H5" s="10">
        <v>55162.036800000002</v>
      </c>
      <c r="J5" s="12" t="s">
        <v>47</v>
      </c>
      <c r="K5" s="10">
        <v>55162.036800000002</v>
      </c>
      <c r="R5" s="12" t="s">
        <v>1189</v>
      </c>
      <c r="S5" s="10">
        <v>810558.90599999996</v>
      </c>
      <c r="U5" s="18" t="str">
        <f t="shared" si="1"/>
        <v>Congo</v>
      </c>
      <c r="V5" s="19">
        <f t="shared" si="2"/>
        <v>810558.90599999996</v>
      </c>
    </row>
    <row r="6" spans="1:27" x14ac:dyDescent="0.3">
      <c r="A6" t="str">
        <f t="shared" ref="A6:A7" si="3">A3</f>
        <v>Sum of Total Sales</v>
      </c>
      <c r="C6" s="12" t="s">
        <v>72</v>
      </c>
      <c r="D6" s="10">
        <v>8957.5020000000004</v>
      </c>
      <c r="G6" s="12" t="s">
        <v>161</v>
      </c>
      <c r="H6" s="10">
        <v>13290.261600000002</v>
      </c>
      <c r="J6" s="12" t="s">
        <v>161</v>
      </c>
      <c r="K6" s="10">
        <v>13290.261600000002</v>
      </c>
      <c r="R6" s="12" t="s">
        <v>3061</v>
      </c>
      <c r="S6" s="10">
        <v>71673.611099999995</v>
      </c>
      <c r="U6" s="18" t="str">
        <f t="shared" si="1"/>
        <v>Cuba</v>
      </c>
      <c r="V6" s="19">
        <f t="shared" si="2"/>
        <v>71673.611099999995</v>
      </c>
    </row>
    <row r="7" spans="1:27" x14ac:dyDescent="0.3">
      <c r="A7" s="16">
        <f t="shared" si="3"/>
        <v>2527188051955.8369</v>
      </c>
      <c r="C7" s="12" t="s">
        <v>82</v>
      </c>
      <c r="D7" s="10">
        <v>110455.62</v>
      </c>
      <c r="G7" s="12" t="s">
        <v>109</v>
      </c>
      <c r="H7" s="10">
        <v>11032.997600000001</v>
      </c>
      <c r="J7" s="12" t="s">
        <v>109</v>
      </c>
      <c r="K7" s="10">
        <v>11032.997600000001</v>
      </c>
      <c r="R7" s="12" t="s">
        <v>4194</v>
      </c>
      <c r="S7" s="10">
        <v>46669.055999999997</v>
      </c>
      <c r="U7" s="18" t="str">
        <f t="shared" si="1"/>
        <v>Egypt</v>
      </c>
      <c r="V7" s="19">
        <f t="shared" si="2"/>
        <v>46669.055999999997</v>
      </c>
    </row>
    <row r="8" spans="1:27" x14ac:dyDescent="0.3">
      <c r="C8" s="12" t="s">
        <v>117</v>
      </c>
      <c r="D8" s="10">
        <v>13264.368600000002</v>
      </c>
      <c r="G8" s="12" t="s">
        <v>6</v>
      </c>
      <c r="H8" s="10">
        <v>61406.03</v>
      </c>
      <c r="J8" s="12" t="s">
        <v>6</v>
      </c>
      <c r="K8" s="10">
        <v>61406.03</v>
      </c>
      <c r="R8" s="12" t="s">
        <v>15613</v>
      </c>
      <c r="S8" s="10">
        <v>9169457.3343999945</v>
      </c>
      <c r="U8" s="18" t="str">
        <f t="shared" si="1"/>
        <v>Grand Total</v>
      </c>
      <c r="V8" s="19">
        <f t="shared" si="2"/>
        <v>9169457.3343999945</v>
      </c>
    </row>
    <row r="9" spans="1:27" x14ac:dyDescent="0.3">
      <c r="C9" s="12" t="s">
        <v>110</v>
      </c>
      <c r="D9" s="10">
        <v>168754.432</v>
      </c>
      <c r="G9" s="12" t="s">
        <v>61</v>
      </c>
      <c r="H9" s="10">
        <v>376.5564</v>
      </c>
      <c r="J9" s="12" t="s">
        <v>61</v>
      </c>
      <c r="K9" s="10">
        <v>376.5564</v>
      </c>
      <c r="U9" s="18">
        <f t="shared" si="1"/>
        <v>0</v>
      </c>
      <c r="V9" s="19">
        <f t="shared" si="2"/>
        <v>0</v>
      </c>
    </row>
    <row r="10" spans="1:27" x14ac:dyDescent="0.3">
      <c r="C10" s="12" t="s">
        <v>15613</v>
      </c>
      <c r="D10" s="10">
        <v>9169457.3344000001</v>
      </c>
      <c r="G10" s="12" t="s">
        <v>92</v>
      </c>
      <c r="H10" s="10">
        <v>31299.067799999997</v>
      </c>
      <c r="J10" s="12" t="s">
        <v>92</v>
      </c>
      <c r="K10" s="10">
        <v>31299.067799999997</v>
      </c>
      <c r="U10" s="18">
        <f t="shared" si="1"/>
        <v>0</v>
      </c>
      <c r="V10" s="19">
        <f t="shared" si="2"/>
        <v>0</v>
      </c>
    </row>
    <row r="11" spans="1:27" x14ac:dyDescent="0.3">
      <c r="G11" s="12" t="s">
        <v>81</v>
      </c>
      <c r="H11" s="10">
        <v>4005.3750000000005</v>
      </c>
      <c r="J11" s="12" t="s">
        <v>81</v>
      </c>
      <c r="K11" s="10">
        <v>4005.3750000000005</v>
      </c>
      <c r="U11" s="18">
        <f t="shared" si="1"/>
        <v>0</v>
      </c>
      <c r="V11" s="19">
        <f t="shared" si="2"/>
        <v>0</v>
      </c>
    </row>
    <row r="12" spans="1:27" x14ac:dyDescent="0.3">
      <c r="C12" t="s">
        <v>15645</v>
      </c>
      <c r="D12" t="s">
        <v>15646</v>
      </c>
      <c r="G12" s="12" t="s">
        <v>15613</v>
      </c>
      <c r="H12" s="10">
        <v>9169457.3344000019</v>
      </c>
      <c r="J12" s="12" t="s">
        <v>15613</v>
      </c>
      <c r="K12" s="10">
        <v>9169457.3344000019</v>
      </c>
      <c r="U12" s="12"/>
      <c r="V12" s="10"/>
    </row>
    <row r="13" spans="1:27" x14ac:dyDescent="0.3">
      <c r="C13" t="str">
        <f t="shared" ref="C13:D18" si="4">C4</f>
        <v>Beauty</v>
      </c>
      <c r="D13">
        <f t="shared" si="4"/>
        <v>20767.375200000002</v>
      </c>
      <c r="U13" s="12"/>
      <c r="V13" s="10"/>
    </row>
    <row r="14" spans="1:27" x14ac:dyDescent="0.3">
      <c r="C14" t="str">
        <f t="shared" si="4"/>
        <v>Electronics</v>
      </c>
      <c r="D14">
        <f t="shared" si="4"/>
        <v>30986.533600000006</v>
      </c>
      <c r="G14" t="str">
        <f t="shared" ref="G14:H22" si="5">G3</f>
        <v>Row Labels</v>
      </c>
      <c r="H14" t="str">
        <f t="shared" si="5"/>
        <v>Sum of Total Sales</v>
      </c>
      <c r="U14" s="12"/>
      <c r="V14" s="10"/>
    </row>
    <row r="15" spans="1:27" x14ac:dyDescent="0.3">
      <c r="C15" t="str">
        <f t="shared" si="4"/>
        <v>Fashion</v>
      </c>
      <c r="D15">
        <f t="shared" si="4"/>
        <v>8957.5020000000004</v>
      </c>
      <c r="G15" t="str">
        <f t="shared" si="5"/>
        <v>Bag</v>
      </c>
      <c r="H15" s="16">
        <f t="shared" si="5"/>
        <v>25429.401600000005</v>
      </c>
      <c r="J15" t="str">
        <f t="shared" ref="J15:K23" si="6">J3</f>
        <v>Row Labels</v>
      </c>
      <c r="K15" t="str">
        <f t="shared" si="6"/>
        <v>Sum of Total Sales</v>
      </c>
      <c r="U15" s="12"/>
      <c r="V15" s="10"/>
      <c r="W15" t="str">
        <f t="shared" ref="W15:X15" si="7">W32</f>
        <v>Sum of Profit</v>
      </c>
      <c r="X15" t="str">
        <f t="shared" si="7"/>
        <v>Months (Order_Date)</v>
      </c>
    </row>
    <row r="16" spans="1:27" x14ac:dyDescent="0.3">
      <c r="C16" t="str">
        <f t="shared" si="4"/>
        <v>Home</v>
      </c>
      <c r="D16">
        <f t="shared" si="4"/>
        <v>110455.62</v>
      </c>
      <c r="G16" t="str">
        <f t="shared" si="5"/>
        <v>Camera</v>
      </c>
      <c r="H16" s="16">
        <f t="shared" si="5"/>
        <v>55162.036800000002</v>
      </c>
      <c r="J16" t="str">
        <f t="shared" si="6"/>
        <v>Bag</v>
      </c>
      <c r="K16" s="14">
        <f t="shared" si="6"/>
        <v>25429.401600000005</v>
      </c>
      <c r="W16" t="str">
        <f t="shared" ref="W16:AA16" si="8">W33</f>
        <v>Years (Order_Date)</v>
      </c>
      <c r="X16" t="str">
        <f t="shared" si="8"/>
        <v>Jan</v>
      </c>
      <c r="Y16" t="str">
        <f t="shared" si="8"/>
        <v>Feb</v>
      </c>
      <c r="Z16" t="str">
        <f t="shared" si="8"/>
        <v>Apr</v>
      </c>
      <c r="AA16" t="str">
        <f t="shared" si="8"/>
        <v>May</v>
      </c>
    </row>
    <row r="17" spans="1:27" x14ac:dyDescent="0.3">
      <c r="C17" t="str">
        <f t="shared" si="4"/>
        <v>Sports</v>
      </c>
      <c r="D17">
        <f t="shared" si="4"/>
        <v>13264.368600000002</v>
      </c>
      <c r="G17" t="str">
        <f t="shared" si="5"/>
        <v>Headphones</v>
      </c>
      <c r="H17" s="16">
        <f t="shared" si="5"/>
        <v>13290.261600000002</v>
      </c>
      <c r="J17" t="str">
        <f t="shared" si="6"/>
        <v>Camera</v>
      </c>
      <c r="K17" s="14">
        <f t="shared" si="6"/>
        <v>55162.036800000002</v>
      </c>
      <c r="W17" t="str">
        <f t="shared" ref="W17:AA17" si="9">W34</f>
        <v>2023</v>
      </c>
      <c r="X17">
        <f t="shared" si="9"/>
        <v>0</v>
      </c>
      <c r="Y17">
        <f t="shared" si="9"/>
        <v>0</v>
      </c>
      <c r="Z17">
        <f t="shared" si="9"/>
        <v>0</v>
      </c>
      <c r="AA17">
        <f t="shared" si="9"/>
        <v>0</v>
      </c>
    </row>
    <row r="18" spans="1:27" x14ac:dyDescent="0.3">
      <c r="C18" t="str">
        <f t="shared" si="4"/>
        <v>Toys</v>
      </c>
      <c r="D18">
        <f t="shared" si="4"/>
        <v>168754.432</v>
      </c>
      <c r="G18" t="str">
        <f t="shared" si="5"/>
        <v>Laptop</v>
      </c>
      <c r="H18" s="16">
        <f t="shared" si="5"/>
        <v>11032.997600000001</v>
      </c>
      <c r="J18" t="str">
        <f t="shared" si="6"/>
        <v>Headphones</v>
      </c>
      <c r="K18" s="14">
        <f t="shared" si="6"/>
        <v>13290.261600000002</v>
      </c>
      <c r="W18" t="str">
        <f t="shared" ref="W18:AA18" si="10">W35</f>
        <v>2024</v>
      </c>
      <c r="X18">
        <f t="shared" si="10"/>
        <v>-6.134199999999999</v>
      </c>
      <c r="Y18">
        <f t="shared" si="10"/>
        <v>457.3775</v>
      </c>
      <c r="Z18">
        <f t="shared" si="10"/>
        <v>1808.3836000000003</v>
      </c>
      <c r="AA18">
        <f t="shared" si="10"/>
        <v>0</v>
      </c>
    </row>
    <row r="19" spans="1:27" x14ac:dyDescent="0.3">
      <c r="G19" t="str">
        <f t="shared" si="5"/>
        <v>Phone</v>
      </c>
      <c r="H19" s="16">
        <f t="shared" si="5"/>
        <v>61406.03</v>
      </c>
      <c r="J19" t="str">
        <f t="shared" si="6"/>
        <v>Laptop</v>
      </c>
      <c r="K19" s="14">
        <f t="shared" si="6"/>
        <v>11032.997600000001</v>
      </c>
      <c r="W19" t="str">
        <f t="shared" ref="W19:AA19" si="11">W36</f>
        <v>2025</v>
      </c>
      <c r="X19">
        <f t="shared" si="11"/>
        <v>183.29810000000001</v>
      </c>
      <c r="Y19">
        <f t="shared" si="11"/>
        <v>0</v>
      </c>
      <c r="Z19">
        <f t="shared" si="11"/>
        <v>3706.3900000000003</v>
      </c>
      <c r="AA19">
        <f t="shared" si="11"/>
        <v>6900.6095999999989</v>
      </c>
    </row>
    <row r="20" spans="1:27" x14ac:dyDescent="0.3">
      <c r="G20" t="str">
        <f t="shared" si="5"/>
        <v>Shoes</v>
      </c>
      <c r="H20" s="16">
        <f t="shared" si="5"/>
        <v>376.5564</v>
      </c>
      <c r="J20" t="str">
        <f t="shared" si="6"/>
        <v>Phone</v>
      </c>
      <c r="K20" s="14">
        <f t="shared" si="6"/>
        <v>61406.03</v>
      </c>
    </row>
    <row r="21" spans="1:27" x14ac:dyDescent="0.3">
      <c r="G21" t="str">
        <f t="shared" si="5"/>
        <v>TV</v>
      </c>
      <c r="H21" s="16">
        <f t="shared" si="5"/>
        <v>31299.067799999997</v>
      </c>
      <c r="J21" t="str">
        <f t="shared" si="6"/>
        <v>Shoes</v>
      </c>
      <c r="K21" s="14">
        <f t="shared" si="6"/>
        <v>376.5564</v>
      </c>
    </row>
    <row r="22" spans="1:27" x14ac:dyDescent="0.3">
      <c r="G22" t="str">
        <f t="shared" si="5"/>
        <v>Watch</v>
      </c>
      <c r="H22" s="16">
        <f t="shared" si="5"/>
        <v>4005.3750000000005</v>
      </c>
      <c r="J22" t="str">
        <f t="shared" si="6"/>
        <v>TV</v>
      </c>
      <c r="K22" s="14">
        <f t="shared" si="6"/>
        <v>31299.067799999997</v>
      </c>
    </row>
    <row r="23" spans="1:27" x14ac:dyDescent="0.3">
      <c r="A23" t="s">
        <v>15619</v>
      </c>
      <c r="C23" t="str">
        <f t="shared" ref="C23:C24" si="12">A23</f>
        <v>Count of Order_ID</v>
      </c>
      <c r="J23" t="str">
        <f t="shared" si="6"/>
        <v>Watch</v>
      </c>
      <c r="K23" s="14">
        <f t="shared" si="6"/>
        <v>4005.3750000000005</v>
      </c>
    </row>
    <row r="24" spans="1:27" x14ac:dyDescent="0.3">
      <c r="A24" s="13">
        <v>2000</v>
      </c>
      <c r="C24">
        <f t="shared" si="12"/>
        <v>2000</v>
      </c>
    </row>
    <row r="29" spans="1:27" x14ac:dyDescent="0.3">
      <c r="D29" t="s">
        <v>15624</v>
      </c>
      <c r="H29" t="s">
        <v>15623</v>
      </c>
    </row>
    <row r="30" spans="1:27" x14ac:dyDescent="0.3">
      <c r="A30" t="s">
        <v>15620</v>
      </c>
      <c r="S30" t="s">
        <v>15622</v>
      </c>
    </row>
    <row r="31" spans="1:27" x14ac:dyDescent="0.3">
      <c r="A31" s="11" t="s">
        <v>15620</v>
      </c>
      <c r="B31" t="s">
        <v>15619</v>
      </c>
      <c r="D31" s="11" t="s">
        <v>15620</v>
      </c>
      <c r="E31" t="s">
        <v>15621</v>
      </c>
      <c r="H31" s="11" t="s">
        <v>15620</v>
      </c>
      <c r="I31" t="s">
        <v>15621</v>
      </c>
    </row>
    <row r="32" spans="1:27" x14ac:dyDescent="0.3">
      <c r="A32" s="12" t="s">
        <v>84</v>
      </c>
      <c r="B32" s="13">
        <v>6</v>
      </c>
      <c r="D32" s="12" t="s">
        <v>48</v>
      </c>
      <c r="E32" s="13">
        <v>20606.605200000002</v>
      </c>
      <c r="H32" s="12" t="s">
        <v>32</v>
      </c>
      <c r="I32" s="13">
        <v>25320.381600000004</v>
      </c>
      <c r="J32" s="13"/>
      <c r="K32" s="13"/>
      <c r="L32" s="13"/>
      <c r="N32" s="13"/>
      <c r="O32" s="13"/>
      <c r="P32" s="13"/>
      <c r="Q32" s="13"/>
      <c r="S32" s="11" t="s">
        <v>15620</v>
      </c>
      <c r="T32" t="s">
        <v>15621</v>
      </c>
      <c r="W32" s="11" t="s">
        <v>15621</v>
      </c>
      <c r="X32" s="11" t="s">
        <v>15629</v>
      </c>
    </row>
    <row r="33" spans="1:34" x14ac:dyDescent="0.3">
      <c r="A33" s="12" t="s">
        <v>36</v>
      </c>
      <c r="B33" s="13">
        <v>11</v>
      </c>
      <c r="D33" s="12" t="s">
        <v>33</v>
      </c>
      <c r="E33" s="13">
        <v>30872.043600000005</v>
      </c>
      <c r="H33" s="12" t="s">
        <v>47</v>
      </c>
      <c r="I33" s="13">
        <v>54989.5268</v>
      </c>
      <c r="J33" s="13"/>
      <c r="K33" s="13"/>
      <c r="L33" s="13"/>
      <c r="N33" s="13"/>
      <c r="O33" s="13"/>
      <c r="P33" s="13"/>
      <c r="Q33" s="13"/>
      <c r="S33" s="12" t="s">
        <v>32</v>
      </c>
      <c r="T33" s="13">
        <v>25320.381600000004</v>
      </c>
      <c r="W33" s="11" t="s">
        <v>15628</v>
      </c>
      <c r="X33" t="s">
        <v>15635</v>
      </c>
      <c r="Y33" t="s">
        <v>15636</v>
      </c>
      <c r="Z33" t="s">
        <v>15648</v>
      </c>
      <c r="AA33" t="s">
        <v>15637</v>
      </c>
      <c r="AB33" t="s">
        <v>15638</v>
      </c>
      <c r="AC33" t="s">
        <v>15630</v>
      </c>
      <c r="AD33" t="s">
        <v>15631</v>
      </c>
      <c r="AE33" t="s">
        <v>15632</v>
      </c>
      <c r="AF33" t="s">
        <v>15633</v>
      </c>
      <c r="AG33" t="s">
        <v>15634</v>
      </c>
      <c r="AH33" t="s">
        <v>15613</v>
      </c>
    </row>
    <row r="34" spans="1:34" x14ac:dyDescent="0.3">
      <c r="A34" s="12" t="s">
        <v>162</v>
      </c>
      <c r="B34" s="13">
        <v>5</v>
      </c>
      <c r="D34" s="12" t="s">
        <v>72</v>
      </c>
      <c r="E34" s="13">
        <v>8852.1020000000008</v>
      </c>
      <c r="H34" s="12" t="s">
        <v>161</v>
      </c>
      <c r="I34" s="13">
        <v>13197.871600000002</v>
      </c>
      <c r="J34" s="13"/>
      <c r="K34" s="13"/>
      <c r="L34" s="13"/>
      <c r="N34" s="13"/>
      <c r="O34" s="13"/>
      <c r="P34" s="13"/>
      <c r="Q34" s="13"/>
      <c r="S34" s="12" t="s">
        <v>47</v>
      </c>
      <c r="T34" s="13">
        <v>54989.5268</v>
      </c>
      <c r="W34" t="s">
        <v>15625</v>
      </c>
      <c r="X34" s="13">
        <v>0</v>
      </c>
      <c r="Y34" s="13">
        <v>0</v>
      </c>
      <c r="Z34" s="13">
        <v>0</v>
      </c>
      <c r="AA34" s="13">
        <v>0</v>
      </c>
      <c r="AB34" s="13">
        <v>0</v>
      </c>
      <c r="AC34" s="13">
        <v>1515.5639999999999</v>
      </c>
      <c r="AD34" s="13">
        <v>4361.3380000000006</v>
      </c>
      <c r="AE34" s="13">
        <v>180.47240000000005</v>
      </c>
      <c r="AF34" s="13">
        <v>0</v>
      </c>
      <c r="AG34" s="13">
        <v>-33.614800000000002</v>
      </c>
      <c r="AH34" s="13">
        <v>64446.918000000012</v>
      </c>
    </row>
    <row r="35" spans="1:34" x14ac:dyDescent="0.3">
      <c r="A35" s="12" t="s">
        <v>51</v>
      </c>
      <c r="B35" s="13">
        <v>12</v>
      </c>
      <c r="D35" s="12" t="s">
        <v>82</v>
      </c>
      <c r="E35" s="13">
        <v>110264.2</v>
      </c>
      <c r="H35" s="12" t="s">
        <v>109</v>
      </c>
      <c r="I35" s="13">
        <v>10944.7076</v>
      </c>
      <c r="J35" s="13"/>
      <c r="K35" s="13"/>
      <c r="L35" s="13"/>
      <c r="N35" s="13"/>
      <c r="O35" s="13"/>
      <c r="P35" s="13"/>
      <c r="Q35" s="13"/>
      <c r="S35" s="12" t="s">
        <v>161</v>
      </c>
      <c r="T35" s="13">
        <v>13197.871600000002</v>
      </c>
      <c r="W35" t="s">
        <v>15626</v>
      </c>
      <c r="X35" s="13">
        <v>-6.134199999999999</v>
      </c>
      <c r="Y35" s="13">
        <v>457.3775</v>
      </c>
      <c r="Z35" s="13">
        <v>1808.3836000000003</v>
      </c>
      <c r="AA35" s="13">
        <v>0</v>
      </c>
      <c r="AB35" s="13">
        <v>1348.1605</v>
      </c>
      <c r="AC35" s="13">
        <v>31428.149500000003</v>
      </c>
      <c r="AD35" s="13">
        <v>3634.5280000000002</v>
      </c>
      <c r="AE35" s="13">
        <v>12885.430400000001</v>
      </c>
      <c r="AF35" s="13">
        <v>126.1003</v>
      </c>
      <c r="AG35" s="13">
        <v>1781.925</v>
      </c>
      <c r="AH35" s="13">
        <v>1989189.2418000004</v>
      </c>
    </row>
    <row r="36" spans="1:34" x14ac:dyDescent="0.3">
      <c r="A36" s="12" t="s">
        <v>15613</v>
      </c>
      <c r="B36" s="13">
        <v>34</v>
      </c>
      <c r="D36" s="12" t="s">
        <v>117</v>
      </c>
      <c r="E36" s="13">
        <v>13127.138600000002</v>
      </c>
      <c r="H36" s="12" t="s">
        <v>6</v>
      </c>
      <c r="I36" s="13">
        <v>61236.81</v>
      </c>
      <c r="J36" s="13"/>
      <c r="K36" s="13"/>
      <c r="L36" s="13"/>
      <c r="N36" s="13"/>
      <c r="O36" s="13"/>
      <c r="P36" s="13"/>
      <c r="Q36" s="13"/>
      <c r="S36" s="12" t="s">
        <v>109</v>
      </c>
      <c r="T36" s="13">
        <v>10944.7076</v>
      </c>
      <c r="W36" t="s">
        <v>15627</v>
      </c>
      <c r="X36" s="13">
        <v>183.29810000000001</v>
      </c>
      <c r="Y36" s="13">
        <v>0</v>
      </c>
      <c r="Z36" s="13">
        <v>3706.3900000000003</v>
      </c>
      <c r="AA36" s="13">
        <v>6900.6095999999989</v>
      </c>
      <c r="AB36" s="13">
        <v>0</v>
      </c>
      <c r="AC36" s="13">
        <v>0</v>
      </c>
      <c r="AD36" s="13">
        <v>0</v>
      </c>
      <c r="AE36" s="13">
        <v>0</v>
      </c>
      <c r="AF36" s="13">
        <v>0</v>
      </c>
      <c r="AG36" s="13">
        <v>0</v>
      </c>
      <c r="AH36" s="13">
        <v>71369.760800000004</v>
      </c>
    </row>
    <row r="37" spans="1:34" x14ac:dyDescent="0.3">
      <c r="D37" s="12" t="s">
        <v>110</v>
      </c>
      <c r="E37" s="13">
        <v>168598.69200000001</v>
      </c>
      <c r="H37" s="12" t="s">
        <v>61</v>
      </c>
      <c r="I37" s="13">
        <v>288.37639999999999</v>
      </c>
      <c r="J37" s="13"/>
      <c r="K37" s="13"/>
      <c r="L37" s="13"/>
      <c r="N37" s="13"/>
      <c r="O37" s="13"/>
      <c r="P37" s="13"/>
      <c r="Q37" s="13"/>
      <c r="S37" s="12" t="s">
        <v>6</v>
      </c>
      <c r="T37" s="13">
        <v>61236.81</v>
      </c>
      <c r="W37" t="s">
        <v>15613</v>
      </c>
      <c r="X37" s="13">
        <v>578.45200000000011</v>
      </c>
      <c r="Y37" s="13">
        <v>457.3775</v>
      </c>
      <c r="Z37" s="13">
        <v>21608.341000000004</v>
      </c>
      <c r="AA37" s="13">
        <v>6900.6095999999989</v>
      </c>
      <c r="AB37" s="13">
        <v>1348.1605</v>
      </c>
      <c r="AC37" s="13">
        <v>104157.3168</v>
      </c>
      <c r="AD37" s="13">
        <v>34636.644999999997</v>
      </c>
      <c r="AE37" s="13">
        <v>27653.493999999999</v>
      </c>
      <c r="AF37" s="13">
        <v>126.1003</v>
      </c>
      <c r="AG37" s="13">
        <v>3120.0688999999998</v>
      </c>
      <c r="AH37" s="13">
        <v>9168592.2843999993</v>
      </c>
    </row>
    <row r="38" spans="1:34" x14ac:dyDescent="0.3">
      <c r="A38" t="str">
        <f t="shared" ref="A38:B42" si="13">A31</f>
        <v>order ststus</v>
      </c>
      <c r="B38" t="str">
        <f t="shared" si="13"/>
        <v>Count of Order_ID</v>
      </c>
      <c r="D38" s="12" t="s">
        <v>15613</v>
      </c>
      <c r="E38" s="13">
        <v>9168592.2843999993</v>
      </c>
      <c r="H38" s="12" t="s">
        <v>92</v>
      </c>
      <c r="I38" s="13">
        <v>31190.657799999997</v>
      </c>
      <c r="J38" s="13"/>
      <c r="K38" s="13"/>
      <c r="L38" s="13"/>
      <c r="N38" s="13"/>
      <c r="O38" s="13"/>
      <c r="P38" s="13"/>
      <c r="Q38" s="13"/>
      <c r="S38" s="12" t="s">
        <v>61</v>
      </c>
      <c r="T38" s="13">
        <v>288.37639999999999</v>
      </c>
      <c r="AA38" s="16"/>
    </row>
    <row r="39" spans="1:34" x14ac:dyDescent="0.3">
      <c r="A39" t="str">
        <f t="shared" si="13"/>
        <v>Cancelled</v>
      </c>
      <c r="B39">
        <f t="shared" si="13"/>
        <v>6</v>
      </c>
      <c r="H39" s="12" t="s">
        <v>81</v>
      </c>
      <c r="I39" s="13">
        <v>3968.3450000000003</v>
      </c>
      <c r="J39" s="13"/>
      <c r="K39" s="13"/>
      <c r="L39" s="13"/>
      <c r="N39" s="13"/>
      <c r="O39" s="13"/>
      <c r="P39" s="13"/>
      <c r="Q39" s="13"/>
      <c r="S39" s="12" t="s">
        <v>92</v>
      </c>
      <c r="T39" s="13">
        <v>31190.657799999997</v>
      </c>
      <c r="AA39" s="16"/>
    </row>
    <row r="40" spans="1:34" x14ac:dyDescent="0.3">
      <c r="A40" t="str">
        <f t="shared" si="13"/>
        <v>Delivered</v>
      </c>
      <c r="B40">
        <f t="shared" si="13"/>
        <v>11</v>
      </c>
      <c r="D40" t="s">
        <v>11</v>
      </c>
      <c r="E40" t="str">
        <f t="shared" ref="D40:E46" si="14">E31</f>
        <v>Sum of Profit</v>
      </c>
      <c r="H40" s="12" t="s">
        <v>15613</v>
      </c>
      <c r="I40" s="13">
        <v>9168592.2844000012</v>
      </c>
      <c r="J40" s="13"/>
      <c r="K40" s="13"/>
      <c r="L40" s="13"/>
      <c r="N40" s="13"/>
      <c r="O40" s="13"/>
      <c r="P40" s="13"/>
      <c r="Q40" s="13"/>
      <c r="S40" s="12" t="s">
        <v>81</v>
      </c>
      <c r="T40" s="13">
        <v>3968.3450000000003</v>
      </c>
      <c r="AA40" s="16"/>
    </row>
    <row r="41" spans="1:34" x14ac:dyDescent="0.3">
      <c r="A41" t="str">
        <f t="shared" si="13"/>
        <v>Returned</v>
      </c>
      <c r="B41">
        <f t="shared" si="13"/>
        <v>5</v>
      </c>
      <c r="D41" t="str">
        <f t="shared" si="14"/>
        <v>Beauty</v>
      </c>
      <c r="E41">
        <f t="shared" si="14"/>
        <v>20606.605200000002</v>
      </c>
      <c r="S41" s="12" t="s">
        <v>15613</v>
      </c>
      <c r="T41" s="13">
        <v>9168592.2844000012</v>
      </c>
      <c r="AA41" s="16"/>
    </row>
    <row r="42" spans="1:34" x14ac:dyDescent="0.3">
      <c r="A42" t="str">
        <f t="shared" si="13"/>
        <v>Shipped</v>
      </c>
      <c r="B42">
        <f t="shared" si="13"/>
        <v>12</v>
      </c>
      <c r="D42" t="str">
        <f t="shared" si="14"/>
        <v>Electronics</v>
      </c>
      <c r="E42">
        <f t="shared" si="14"/>
        <v>30872.043600000005</v>
      </c>
      <c r="AA42" s="16"/>
    </row>
    <row r="43" spans="1:34" x14ac:dyDescent="0.3">
      <c r="D43" t="str">
        <f t="shared" si="14"/>
        <v>Fashion</v>
      </c>
      <c r="E43">
        <f t="shared" si="14"/>
        <v>8852.1020000000008</v>
      </c>
      <c r="H43" t="str">
        <f t="shared" ref="H43:I51" si="15">H31</f>
        <v>order ststus</v>
      </c>
      <c r="I43" t="str">
        <f t="shared" si="15"/>
        <v>Sum of Profit</v>
      </c>
      <c r="AA43" s="16"/>
    </row>
    <row r="44" spans="1:34" x14ac:dyDescent="0.3">
      <c r="D44" t="str">
        <f t="shared" si="14"/>
        <v>Home</v>
      </c>
      <c r="E44">
        <f t="shared" si="14"/>
        <v>110264.2</v>
      </c>
      <c r="H44" t="str">
        <f t="shared" si="15"/>
        <v>Bag</v>
      </c>
      <c r="I44" s="16">
        <f t="shared" si="15"/>
        <v>25320.381600000004</v>
      </c>
      <c r="S44" t="str">
        <f t="shared" ref="S44:T52" si="16">S32</f>
        <v>order ststus</v>
      </c>
      <c r="T44" t="str">
        <f t="shared" si="16"/>
        <v>Sum of Profit</v>
      </c>
    </row>
    <row r="45" spans="1:34" x14ac:dyDescent="0.3">
      <c r="D45" t="str">
        <f t="shared" si="14"/>
        <v>Sports</v>
      </c>
      <c r="E45">
        <f t="shared" si="14"/>
        <v>13127.138600000002</v>
      </c>
      <c r="H45" t="str">
        <f t="shared" si="15"/>
        <v>Camera</v>
      </c>
      <c r="I45" s="16">
        <f t="shared" si="15"/>
        <v>54989.5268</v>
      </c>
      <c r="S45" t="str">
        <f t="shared" si="16"/>
        <v>Bag</v>
      </c>
      <c r="T45">
        <f t="shared" si="16"/>
        <v>25320.381600000004</v>
      </c>
      <c r="Z45">
        <f t="shared" ref="Z45:Z60" si="17">W30</f>
        <v>0</v>
      </c>
      <c r="AA45">
        <f t="shared" ref="AA45:AA60" si="18">X30</f>
        <v>0</v>
      </c>
    </row>
    <row r="46" spans="1:34" x14ac:dyDescent="0.3">
      <c r="D46" t="str">
        <f t="shared" si="14"/>
        <v>Toys</v>
      </c>
      <c r="E46">
        <f t="shared" si="14"/>
        <v>168598.69200000001</v>
      </c>
      <c r="H46" t="str">
        <f t="shared" si="15"/>
        <v>Headphones</v>
      </c>
      <c r="I46" s="16">
        <f t="shared" si="15"/>
        <v>13197.871600000002</v>
      </c>
      <c r="S46" t="str">
        <f t="shared" si="16"/>
        <v>Camera</v>
      </c>
      <c r="T46">
        <f t="shared" si="16"/>
        <v>54989.5268</v>
      </c>
    </row>
    <row r="47" spans="1:34" x14ac:dyDescent="0.3">
      <c r="H47" t="str">
        <f t="shared" si="15"/>
        <v>Laptop</v>
      </c>
      <c r="I47" s="16">
        <f t="shared" si="15"/>
        <v>10944.7076</v>
      </c>
      <c r="S47" t="str">
        <f t="shared" si="16"/>
        <v>Headphones</v>
      </c>
      <c r="T47">
        <f t="shared" si="16"/>
        <v>13197.871600000002</v>
      </c>
      <c r="Z47" t="str">
        <f t="shared" si="17"/>
        <v>Sum of Profit</v>
      </c>
      <c r="AA47" t="str">
        <f t="shared" si="18"/>
        <v>Months (Order_Date)</v>
      </c>
    </row>
    <row r="48" spans="1:34" x14ac:dyDescent="0.3">
      <c r="H48" t="str">
        <f t="shared" si="15"/>
        <v>Phone</v>
      </c>
      <c r="I48" s="16">
        <f t="shared" si="15"/>
        <v>61236.81</v>
      </c>
      <c r="S48" t="str">
        <f t="shared" si="16"/>
        <v>Laptop</v>
      </c>
      <c r="T48">
        <f t="shared" si="16"/>
        <v>10944.7076</v>
      </c>
      <c r="Z48" t="str">
        <f t="shared" si="17"/>
        <v>Years (Order_Date)</v>
      </c>
      <c r="AA48" t="str">
        <f t="shared" si="18"/>
        <v>Jan</v>
      </c>
    </row>
    <row r="49" spans="1:28" x14ac:dyDescent="0.3">
      <c r="H49" t="str">
        <f t="shared" si="15"/>
        <v>Shoes</v>
      </c>
      <c r="I49" s="16">
        <f t="shared" si="15"/>
        <v>288.37639999999999</v>
      </c>
      <c r="S49" t="str">
        <f t="shared" si="16"/>
        <v>Phone</v>
      </c>
      <c r="T49">
        <f t="shared" si="16"/>
        <v>61236.81</v>
      </c>
      <c r="Z49" t="str">
        <f t="shared" si="17"/>
        <v>2023</v>
      </c>
      <c r="AA49">
        <f t="shared" si="18"/>
        <v>0</v>
      </c>
    </row>
    <row r="50" spans="1:28" x14ac:dyDescent="0.3">
      <c r="H50" t="str">
        <f t="shared" si="15"/>
        <v>TV</v>
      </c>
      <c r="I50" s="16">
        <f t="shared" si="15"/>
        <v>31190.657799999997</v>
      </c>
      <c r="S50" t="str">
        <f t="shared" si="16"/>
        <v>Shoes</v>
      </c>
      <c r="T50">
        <f t="shared" si="16"/>
        <v>288.37639999999999</v>
      </c>
      <c r="Z50" t="str">
        <f t="shared" si="17"/>
        <v>2024</v>
      </c>
      <c r="AA50">
        <f t="shared" si="18"/>
        <v>-6.134199999999999</v>
      </c>
    </row>
    <row r="51" spans="1:28" x14ac:dyDescent="0.3">
      <c r="H51" t="str">
        <f t="shared" si="15"/>
        <v>Watch</v>
      </c>
      <c r="I51" s="16">
        <f t="shared" si="15"/>
        <v>3968.3450000000003</v>
      </c>
      <c r="S51" t="str">
        <f t="shared" si="16"/>
        <v>TV</v>
      </c>
      <c r="T51">
        <f t="shared" si="16"/>
        <v>31190.657799999997</v>
      </c>
      <c r="Z51" t="str">
        <f t="shared" si="17"/>
        <v>2025</v>
      </c>
      <c r="AA51">
        <f t="shared" si="18"/>
        <v>183.29810000000001</v>
      </c>
    </row>
    <row r="52" spans="1:28" x14ac:dyDescent="0.3">
      <c r="S52" t="str">
        <f t="shared" si="16"/>
        <v>Watch</v>
      </c>
      <c r="T52">
        <f t="shared" si="16"/>
        <v>3968.3450000000003</v>
      </c>
      <c r="Z52" t="str">
        <f t="shared" si="17"/>
        <v>Grand Total</v>
      </c>
      <c r="AA52">
        <f t="shared" si="18"/>
        <v>578.45200000000011</v>
      </c>
    </row>
    <row r="53" spans="1:28" x14ac:dyDescent="0.3">
      <c r="Z53">
        <f t="shared" si="17"/>
        <v>0</v>
      </c>
      <c r="AA53">
        <f t="shared" si="18"/>
        <v>0</v>
      </c>
    </row>
    <row r="54" spans="1:28" x14ac:dyDescent="0.3">
      <c r="A54" t="s">
        <v>15640</v>
      </c>
      <c r="B54" t="s">
        <v>15641</v>
      </c>
      <c r="Z54">
        <f t="shared" si="17"/>
        <v>0</v>
      </c>
      <c r="AA54">
        <f t="shared" si="18"/>
        <v>0</v>
      </c>
    </row>
    <row r="55" spans="1:28" x14ac:dyDescent="0.3">
      <c r="Z55">
        <f t="shared" si="17"/>
        <v>0</v>
      </c>
      <c r="AA55">
        <f t="shared" si="18"/>
        <v>0</v>
      </c>
    </row>
    <row r="56" spans="1:28" x14ac:dyDescent="0.3">
      <c r="A56" s="11" t="s">
        <v>15612</v>
      </c>
      <c r="B56" t="s">
        <v>15611</v>
      </c>
      <c r="D56" s="1" t="s">
        <v>15644</v>
      </c>
      <c r="E56" s="1" t="str">
        <f t="shared" ref="E56:E66" si="19">B56</f>
        <v>Sum of Total Sales</v>
      </c>
      <c r="Z56">
        <f t="shared" si="17"/>
        <v>0</v>
      </c>
      <c r="AA56">
        <f t="shared" si="18"/>
        <v>0</v>
      </c>
    </row>
    <row r="57" spans="1:28" x14ac:dyDescent="0.3">
      <c r="A57" s="12" t="s">
        <v>1445</v>
      </c>
      <c r="B57" s="10">
        <v>813.58199999999988</v>
      </c>
      <c r="D57" s="1" t="str">
        <f t="shared" ref="D57:D66" si="20">A57</f>
        <v>Adam Davis</v>
      </c>
      <c r="E57" s="15">
        <f t="shared" si="19"/>
        <v>813.58199999999988</v>
      </c>
      <c r="Z57">
        <f t="shared" si="17"/>
        <v>0</v>
      </c>
      <c r="AA57">
        <f t="shared" si="18"/>
        <v>0</v>
      </c>
    </row>
    <row r="58" spans="1:28" x14ac:dyDescent="0.3">
      <c r="A58" s="12" t="s">
        <v>1720</v>
      </c>
      <c r="B58" s="10">
        <v>349.86719999999997</v>
      </c>
      <c r="D58" s="1" t="str">
        <f t="shared" si="20"/>
        <v>Christopher Page</v>
      </c>
      <c r="E58" s="15">
        <f t="shared" si="19"/>
        <v>349.86719999999997</v>
      </c>
      <c r="Z58">
        <f t="shared" si="17"/>
        <v>0</v>
      </c>
      <c r="AA58">
        <f t="shared" si="18"/>
        <v>0</v>
      </c>
    </row>
    <row r="59" spans="1:28" x14ac:dyDescent="0.3">
      <c r="A59" s="12" t="s">
        <v>7737</v>
      </c>
      <c r="B59" s="10">
        <v>475.5675</v>
      </c>
      <c r="D59" s="1" t="str">
        <f t="shared" si="20"/>
        <v>Cody Torres</v>
      </c>
      <c r="E59" s="15">
        <f t="shared" si="19"/>
        <v>475.5675</v>
      </c>
      <c r="W59">
        <f t="shared" ref="W59:AB62" si="21">W42</f>
        <v>0</v>
      </c>
      <c r="X59">
        <f t="shared" si="21"/>
        <v>0</v>
      </c>
      <c r="Z59">
        <f t="shared" si="17"/>
        <v>0</v>
      </c>
      <c r="AA59">
        <f t="shared" si="18"/>
        <v>0</v>
      </c>
      <c r="AB59">
        <f t="shared" si="21"/>
        <v>0</v>
      </c>
    </row>
    <row r="60" spans="1:28" x14ac:dyDescent="0.3">
      <c r="A60" s="12" t="s">
        <v>1244</v>
      </c>
      <c r="B60" s="10">
        <v>539.81280000000004</v>
      </c>
      <c r="D60" s="1" t="str">
        <f t="shared" si="20"/>
        <v>Holly Alvarez</v>
      </c>
      <c r="E60" s="15">
        <f t="shared" si="19"/>
        <v>539.81280000000004</v>
      </c>
      <c r="W60">
        <f t="shared" si="21"/>
        <v>0</v>
      </c>
      <c r="X60">
        <f t="shared" si="21"/>
        <v>0</v>
      </c>
      <c r="Z60">
        <f t="shared" si="17"/>
        <v>0</v>
      </c>
      <c r="AA60">
        <f t="shared" si="18"/>
        <v>0</v>
      </c>
      <c r="AB60">
        <f t="shared" si="21"/>
        <v>0</v>
      </c>
    </row>
    <row r="61" spans="1:28" x14ac:dyDescent="0.3">
      <c r="A61" s="12" t="s">
        <v>3232</v>
      </c>
      <c r="B61" s="10">
        <v>741.83460000000002</v>
      </c>
      <c r="D61" s="1" t="str">
        <f t="shared" si="20"/>
        <v>Janet Carroll</v>
      </c>
      <c r="E61" s="15">
        <f t="shared" si="19"/>
        <v>741.83460000000002</v>
      </c>
      <c r="W61">
        <f t="shared" si="21"/>
        <v>0</v>
      </c>
      <c r="X61">
        <f t="shared" si="21"/>
        <v>0</v>
      </c>
      <c r="AB61">
        <f t="shared" si="21"/>
        <v>0</v>
      </c>
    </row>
    <row r="62" spans="1:28" x14ac:dyDescent="0.3">
      <c r="A62" s="12" t="s">
        <v>8070</v>
      </c>
      <c r="B62" s="10">
        <v>608.02020000000005</v>
      </c>
      <c r="D62" s="1" t="str">
        <f t="shared" si="20"/>
        <v>Katie Pena</v>
      </c>
      <c r="E62" s="15">
        <f t="shared" si="19"/>
        <v>608.02020000000005</v>
      </c>
      <c r="W62">
        <f t="shared" si="21"/>
        <v>0</v>
      </c>
      <c r="X62">
        <f t="shared" si="21"/>
        <v>0</v>
      </c>
      <c r="Y62">
        <f t="shared" si="21"/>
        <v>0</v>
      </c>
      <c r="Z62">
        <f t="shared" si="21"/>
        <v>0</v>
      </c>
      <c r="AA62">
        <f t="shared" si="21"/>
        <v>0</v>
      </c>
      <c r="AB62">
        <f t="shared" si="21"/>
        <v>0</v>
      </c>
    </row>
    <row r="63" spans="1:28" x14ac:dyDescent="0.3">
      <c r="A63" s="12" t="s">
        <v>2962</v>
      </c>
      <c r="B63" s="10">
        <v>355.05360000000002</v>
      </c>
      <c r="D63" s="1" t="str">
        <f t="shared" si="20"/>
        <v>Melanie Phillips</v>
      </c>
      <c r="E63" s="15">
        <f t="shared" si="19"/>
        <v>355.05360000000002</v>
      </c>
    </row>
    <row r="64" spans="1:28" x14ac:dyDescent="0.3">
      <c r="A64" s="12" t="s">
        <v>7715</v>
      </c>
      <c r="B64" s="10">
        <v>446.61399999999998</v>
      </c>
      <c r="D64" s="1" t="str">
        <f t="shared" si="20"/>
        <v>Michele Hill</v>
      </c>
      <c r="E64" s="15">
        <f t="shared" si="19"/>
        <v>446.61399999999998</v>
      </c>
    </row>
    <row r="65" spans="1:12" x14ac:dyDescent="0.3">
      <c r="A65" s="12" t="s">
        <v>9003</v>
      </c>
      <c r="B65" s="10">
        <v>392.99400000000003</v>
      </c>
      <c r="D65" s="1" t="str">
        <f t="shared" si="20"/>
        <v>Miss Veronica James</v>
      </c>
      <c r="E65" s="15">
        <f t="shared" si="19"/>
        <v>392.99400000000003</v>
      </c>
    </row>
    <row r="66" spans="1:12" x14ac:dyDescent="0.3">
      <c r="A66" s="12" t="s">
        <v>11130</v>
      </c>
      <c r="B66" s="10">
        <v>534.78480000000002</v>
      </c>
      <c r="D66" s="1" t="str">
        <f t="shared" si="20"/>
        <v>Shane Coleman</v>
      </c>
      <c r="E66" s="15">
        <f t="shared" si="19"/>
        <v>534.78480000000002</v>
      </c>
    </row>
    <row r="67" spans="1:12" x14ac:dyDescent="0.3">
      <c r="A67" s="12" t="s">
        <v>15613</v>
      </c>
      <c r="B67" s="10">
        <v>595009.22259999986</v>
      </c>
    </row>
    <row r="70" spans="1:12" x14ac:dyDescent="0.3">
      <c r="H70" s="12" t="s">
        <v>15642</v>
      </c>
    </row>
    <row r="71" spans="1:12" x14ac:dyDescent="0.3">
      <c r="H71" s="11" t="s">
        <v>15612</v>
      </c>
      <c r="I71" t="s">
        <v>15619</v>
      </c>
    </row>
    <row r="72" spans="1:12" x14ac:dyDescent="0.3">
      <c r="H72" s="12" t="s">
        <v>48</v>
      </c>
      <c r="I72" s="13">
        <v>5</v>
      </c>
      <c r="K72" s="1" t="s">
        <v>11</v>
      </c>
      <c r="L72" s="1" t="s">
        <v>15643</v>
      </c>
    </row>
    <row r="73" spans="1:12" x14ac:dyDescent="0.3">
      <c r="H73" s="12" t="s">
        <v>33</v>
      </c>
      <c r="I73" s="13">
        <v>6</v>
      </c>
      <c r="K73" s="1" t="str">
        <f t="shared" ref="K73:L78" si="22">H72</f>
        <v>Beauty</v>
      </c>
      <c r="L73" s="1">
        <f t="shared" si="22"/>
        <v>5</v>
      </c>
    </row>
    <row r="74" spans="1:12" x14ac:dyDescent="0.3">
      <c r="H74" s="12" t="s">
        <v>72</v>
      </c>
      <c r="I74" s="13">
        <v>4</v>
      </c>
      <c r="K74" s="1" t="str">
        <f t="shared" si="22"/>
        <v>Electronics</v>
      </c>
      <c r="L74" s="1">
        <f t="shared" si="22"/>
        <v>6</v>
      </c>
    </row>
    <row r="75" spans="1:12" x14ac:dyDescent="0.3">
      <c r="H75" s="12" t="s">
        <v>82</v>
      </c>
      <c r="I75" s="13">
        <v>7</v>
      </c>
      <c r="K75" s="1" t="str">
        <f t="shared" si="22"/>
        <v>Fashion</v>
      </c>
      <c r="L75" s="1">
        <f t="shared" si="22"/>
        <v>4</v>
      </c>
    </row>
    <row r="76" spans="1:12" x14ac:dyDescent="0.3">
      <c r="H76" s="12" t="s">
        <v>117</v>
      </c>
      <c r="I76" s="13">
        <v>4</v>
      </c>
      <c r="K76" s="1" t="str">
        <f t="shared" si="22"/>
        <v>Home</v>
      </c>
      <c r="L76" s="1">
        <f t="shared" si="22"/>
        <v>7</v>
      </c>
    </row>
    <row r="77" spans="1:12" x14ac:dyDescent="0.3">
      <c r="H77" s="12" t="s">
        <v>110</v>
      </c>
      <c r="I77" s="13">
        <v>8</v>
      </c>
      <c r="K77" s="1" t="str">
        <f t="shared" si="22"/>
        <v>Sports</v>
      </c>
      <c r="L77" s="1">
        <f t="shared" si="22"/>
        <v>4</v>
      </c>
    </row>
    <row r="78" spans="1:12" x14ac:dyDescent="0.3">
      <c r="H78" s="12" t="s">
        <v>15613</v>
      </c>
      <c r="I78" s="13">
        <v>34</v>
      </c>
      <c r="K78" s="1" t="str">
        <f t="shared" si="22"/>
        <v>Toys</v>
      </c>
      <c r="L78" s="1">
        <f t="shared" si="22"/>
        <v>8</v>
      </c>
    </row>
  </sheetData>
  <pageMargins left="0.7" right="0.7" top="0.75" bottom="0.75" header="0.3" footer="0.3"/>
  <pageSetup orientation="portrait" r:id="rId15"/>
  <drawing r:id="rId16"/>
  <extLst>
    <ext xmlns:x14="http://schemas.microsoft.com/office/spreadsheetml/2009/9/main" uri="{A8765BA9-456A-4dab-B4F3-ACF838C121DE}">
      <x14:slicerList>
        <x14:slicer r:id="rId1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B6B07-F160-4F15-97D0-2CEA23F49A30}">
  <dimension ref="A1"/>
  <sheetViews>
    <sheetView showGridLines="0" zoomScale="74" zoomScaleNormal="40" workbookViewId="0">
      <selection activeCell="AE8" sqref="AE8"/>
    </sheetView>
  </sheetViews>
  <sheetFormatPr defaultColWidth="9.109375" defaultRowHeight="14.4" x14ac:dyDescent="0.3"/>
  <cols>
    <col min="1" max="16384" width="9.109375" style="2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CD9EA-3978-4AF7-A896-8473ABB7D18F}">
  <dimension ref="A1:Y2001"/>
  <sheetViews>
    <sheetView tabSelected="1" zoomScale="70" zoomScaleNormal="70" workbookViewId="0">
      <pane ySplit="1" topLeftCell="A226" activePane="bottomLeft" state="frozen"/>
      <selection pane="bottomLeft" activeCell="H250" sqref="H250"/>
    </sheetView>
  </sheetViews>
  <sheetFormatPr defaultRowHeight="14.4" x14ac:dyDescent="0.3"/>
  <cols>
    <col min="1" max="1" width="11.109375" customWidth="1"/>
    <col min="2" max="2" width="14.5546875" customWidth="1"/>
    <col min="3" max="3" width="26.6640625" bestFit="1" customWidth="1"/>
    <col min="4" max="4" width="9.88671875" customWidth="1"/>
    <col min="5" max="5" width="6.5546875" customWidth="1"/>
    <col min="6" max="6" width="41.6640625" bestFit="1" customWidth="1"/>
    <col min="7" max="7" width="22.5546875" bestFit="1" customWidth="1"/>
    <col min="8" max="8" width="47.33203125" bestFit="1" customWidth="1"/>
    <col min="9" max="9" width="24" bestFit="1" customWidth="1"/>
    <col min="10" max="10" width="12.88671875" customWidth="1"/>
    <col min="11" max="11" width="16.33203125" customWidth="1"/>
    <col min="12" max="12" width="11" customWidth="1"/>
    <col min="13" max="13" width="15.33203125" customWidth="1"/>
    <col min="14" max="14" width="10.88671875" customWidth="1"/>
    <col min="15" max="15" width="16.44140625" customWidth="1"/>
    <col min="16" max="16" width="10.88671875" customWidth="1"/>
    <col min="17" max="17" width="15.6640625" customWidth="1"/>
    <col min="18" max="18" width="13.44140625" customWidth="1"/>
    <col min="19" max="19" width="16" customWidth="1"/>
    <col min="20" max="20" width="19.109375" customWidth="1"/>
    <col min="21" max="21" width="14.6640625" customWidth="1"/>
    <col min="22" max="22" width="16.33203125" customWidth="1"/>
    <col min="23" max="23" width="15.5546875" customWidth="1"/>
    <col min="24" max="24" width="21.88671875" customWidth="1"/>
    <col min="25" max="25" width="25" bestFit="1" customWidth="1"/>
  </cols>
  <sheetData>
    <row r="1" spans="1:25" ht="15" thickBot="1" x14ac:dyDescent="0.35">
      <c r="A1" s="5"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7" t="s">
        <v>24</v>
      </c>
    </row>
    <row r="2" spans="1:25" x14ac:dyDescent="0.3">
      <c r="A2" s="3" t="s">
        <v>11614</v>
      </c>
      <c r="B2" s="3" t="s">
        <v>13614</v>
      </c>
      <c r="C2" s="3" t="s">
        <v>25</v>
      </c>
      <c r="D2" s="3" t="s">
        <v>26</v>
      </c>
      <c r="E2" s="3">
        <v>39</v>
      </c>
      <c r="F2" s="3" t="s">
        <v>27</v>
      </c>
      <c r="G2" s="3" t="s">
        <v>28</v>
      </c>
      <c r="H2" s="3" t="s">
        <v>29</v>
      </c>
      <c r="I2" s="3" t="s">
        <v>30</v>
      </c>
      <c r="J2" s="3" t="s">
        <v>31</v>
      </c>
      <c r="K2" s="3" t="s">
        <v>32</v>
      </c>
      <c r="L2" s="3" t="s">
        <v>33</v>
      </c>
      <c r="M2" s="3" t="s">
        <v>34</v>
      </c>
      <c r="N2" s="3">
        <v>2</v>
      </c>
      <c r="O2" s="3">
        <v>418.7</v>
      </c>
      <c r="P2" s="3">
        <v>0.26</v>
      </c>
      <c r="Q2" s="3">
        <v>29.85</v>
      </c>
      <c r="R2" s="4">
        <v>45673</v>
      </c>
      <c r="S2" s="4">
        <v>45254</v>
      </c>
      <c r="T2" s="3" t="s">
        <v>35</v>
      </c>
      <c r="U2" s="3" t="s">
        <v>36</v>
      </c>
      <c r="V2" s="3">
        <v>5</v>
      </c>
      <c r="W2" s="3" t="s">
        <v>37</v>
      </c>
      <c r="X2" s="3" t="s">
        <v>38</v>
      </c>
      <c r="Y2" s="3" t="s">
        <v>39</v>
      </c>
    </row>
    <row r="3" spans="1:25" x14ac:dyDescent="0.3">
      <c r="A3" s="1" t="s">
        <v>11615</v>
      </c>
      <c r="B3" s="1" t="s">
        <v>13615</v>
      </c>
      <c r="C3" s="1" t="s">
        <v>40</v>
      </c>
      <c r="D3" s="1" t="s">
        <v>41</v>
      </c>
      <c r="E3" s="1">
        <v>18</v>
      </c>
      <c r="F3" s="1" t="s">
        <v>42</v>
      </c>
      <c r="G3" s="1" t="s">
        <v>43</v>
      </c>
      <c r="H3" s="1" t="s">
        <v>44</v>
      </c>
      <c r="I3" s="1" t="s">
        <v>45</v>
      </c>
      <c r="J3" s="1" t="s">
        <v>46</v>
      </c>
      <c r="K3" s="1" t="s">
        <v>47</v>
      </c>
      <c r="L3" s="1" t="s">
        <v>48</v>
      </c>
      <c r="M3" s="1" t="s">
        <v>49</v>
      </c>
      <c r="N3" s="1">
        <v>3</v>
      </c>
      <c r="O3" s="1">
        <v>302.18</v>
      </c>
      <c r="P3" s="1">
        <v>0.19</v>
      </c>
      <c r="Q3" s="1">
        <v>33.130000000000003</v>
      </c>
      <c r="R3" s="2">
        <v>45490</v>
      </c>
      <c r="S3" s="2">
        <v>45486</v>
      </c>
      <c r="T3" s="1" t="s">
        <v>50</v>
      </c>
      <c r="U3" s="1" t="s">
        <v>51</v>
      </c>
      <c r="V3" s="1">
        <v>3</v>
      </c>
      <c r="W3" s="1" t="s">
        <v>52</v>
      </c>
      <c r="X3" s="1" t="s">
        <v>53</v>
      </c>
      <c r="Y3" s="1" t="s">
        <v>54</v>
      </c>
    </row>
    <row r="4" spans="1:25" x14ac:dyDescent="0.3">
      <c r="A4" s="1" t="s">
        <v>11616</v>
      </c>
      <c r="B4" s="1" t="s">
        <v>13616</v>
      </c>
      <c r="C4" s="1" t="s">
        <v>55</v>
      </c>
      <c r="D4" s="1" t="s">
        <v>26</v>
      </c>
      <c r="E4" s="1">
        <v>65</v>
      </c>
      <c r="F4" s="1" t="s">
        <v>56</v>
      </c>
      <c r="G4" s="1" t="s">
        <v>57</v>
      </c>
      <c r="H4" s="1" t="s">
        <v>58</v>
      </c>
      <c r="I4" s="1" t="s">
        <v>59</v>
      </c>
      <c r="J4" s="1" t="s">
        <v>60</v>
      </c>
      <c r="K4" s="1" t="s">
        <v>61</v>
      </c>
      <c r="L4" s="1" t="s">
        <v>48</v>
      </c>
      <c r="M4" s="1" t="s">
        <v>62</v>
      </c>
      <c r="N4" s="1">
        <v>4</v>
      </c>
      <c r="O4" s="1">
        <v>79.86</v>
      </c>
      <c r="P4" s="1">
        <v>0.19</v>
      </c>
      <c r="Q4" s="1">
        <v>43.71</v>
      </c>
      <c r="R4" s="2">
        <v>45814</v>
      </c>
      <c r="S4" s="2">
        <v>45735</v>
      </c>
      <c r="T4" s="1" t="s">
        <v>63</v>
      </c>
      <c r="U4" s="1" t="s">
        <v>51</v>
      </c>
      <c r="V4" s="1">
        <v>5</v>
      </c>
      <c r="W4" s="1" t="s">
        <v>37</v>
      </c>
      <c r="X4" s="1" t="s">
        <v>64</v>
      </c>
      <c r="Y4" s="1" t="s">
        <v>65</v>
      </c>
    </row>
    <row r="5" spans="1:25" x14ac:dyDescent="0.3">
      <c r="A5" s="1" t="s">
        <v>11617</v>
      </c>
      <c r="B5" s="1" t="s">
        <v>13617</v>
      </c>
      <c r="C5" s="1" t="s">
        <v>66</v>
      </c>
      <c r="D5" s="1" t="s">
        <v>41</v>
      </c>
      <c r="E5" s="1">
        <v>60</v>
      </c>
      <c r="F5" s="1" t="s">
        <v>67</v>
      </c>
      <c r="G5" s="1" t="s">
        <v>68</v>
      </c>
      <c r="H5" s="1" t="s">
        <v>69</v>
      </c>
      <c r="I5" s="1" t="s">
        <v>70</v>
      </c>
      <c r="J5" s="1" t="s">
        <v>71</v>
      </c>
      <c r="K5" s="1" t="s">
        <v>32</v>
      </c>
      <c r="L5" s="1" t="s">
        <v>72</v>
      </c>
      <c r="M5" s="1" t="s">
        <v>73</v>
      </c>
      <c r="N5" s="1">
        <v>1</v>
      </c>
      <c r="O5" s="1">
        <v>418.47</v>
      </c>
      <c r="P5" s="1">
        <v>0.48</v>
      </c>
      <c r="Q5" s="1">
        <v>26.8</v>
      </c>
      <c r="R5" s="2">
        <v>45443</v>
      </c>
      <c r="S5" s="2">
        <v>45209</v>
      </c>
      <c r="T5" s="1" t="s">
        <v>50</v>
      </c>
      <c r="U5" s="1" t="s">
        <v>36</v>
      </c>
      <c r="V5" s="1">
        <v>1</v>
      </c>
      <c r="W5" s="1" t="s">
        <v>37</v>
      </c>
      <c r="X5" s="1" t="s">
        <v>74</v>
      </c>
      <c r="Y5" s="1" t="s">
        <v>75</v>
      </c>
    </row>
    <row r="6" spans="1:25" x14ac:dyDescent="0.3">
      <c r="A6" s="1" t="s">
        <v>11618</v>
      </c>
      <c r="B6" s="1" t="s">
        <v>13618</v>
      </c>
      <c r="C6" s="1" t="s">
        <v>76</v>
      </c>
      <c r="D6" s="1" t="s">
        <v>41</v>
      </c>
      <c r="E6" s="1">
        <v>55</v>
      </c>
      <c r="F6" s="1" t="s">
        <v>77</v>
      </c>
      <c r="G6" s="1">
        <v>1688184882</v>
      </c>
      <c r="H6" s="1" t="s">
        <v>78</v>
      </c>
      <c r="I6" s="1" t="s">
        <v>79</v>
      </c>
      <c r="J6" s="1" t="s">
        <v>80</v>
      </c>
      <c r="K6" s="1" t="s">
        <v>81</v>
      </c>
      <c r="L6" s="1" t="s">
        <v>82</v>
      </c>
      <c r="M6" s="1" t="s">
        <v>62</v>
      </c>
      <c r="N6" s="1">
        <v>3</v>
      </c>
      <c r="O6" s="1">
        <v>620.01</v>
      </c>
      <c r="P6" s="1">
        <v>0.36</v>
      </c>
      <c r="Q6" s="1">
        <v>34.06</v>
      </c>
      <c r="R6" s="2">
        <v>45288</v>
      </c>
      <c r="S6" s="2">
        <v>45574</v>
      </c>
      <c r="T6" s="1" t="s">
        <v>83</v>
      </c>
      <c r="U6" s="1" t="s">
        <v>84</v>
      </c>
      <c r="V6" s="1">
        <v>4</v>
      </c>
      <c r="W6" s="1" t="s">
        <v>37</v>
      </c>
      <c r="X6" s="1" t="s">
        <v>64</v>
      </c>
      <c r="Y6" s="1" t="s">
        <v>85</v>
      </c>
    </row>
    <row r="7" spans="1:25" x14ac:dyDescent="0.3">
      <c r="A7" s="1" t="s">
        <v>11619</v>
      </c>
      <c r="B7" s="1" t="s">
        <v>13619</v>
      </c>
      <c r="C7" s="1" t="s">
        <v>86</v>
      </c>
      <c r="D7" s="1" t="s">
        <v>41</v>
      </c>
      <c r="E7" s="1">
        <v>37</v>
      </c>
      <c r="F7" s="1" t="s">
        <v>87</v>
      </c>
      <c r="G7" s="1" t="s">
        <v>88</v>
      </c>
      <c r="H7" s="1" t="s">
        <v>89</v>
      </c>
      <c r="I7" s="1" t="s">
        <v>90</v>
      </c>
      <c r="J7" s="1" t="s">
        <v>91</v>
      </c>
      <c r="K7" s="1" t="s">
        <v>92</v>
      </c>
      <c r="L7" s="1" t="s">
        <v>48</v>
      </c>
      <c r="M7" s="1" t="s">
        <v>93</v>
      </c>
      <c r="N7" s="1">
        <v>4</v>
      </c>
      <c r="O7" s="1">
        <v>186.71</v>
      </c>
      <c r="P7" s="1">
        <v>0.34</v>
      </c>
      <c r="Q7" s="1">
        <v>7.45</v>
      </c>
      <c r="R7" s="2">
        <v>45128</v>
      </c>
      <c r="S7" s="2">
        <v>45266</v>
      </c>
      <c r="T7" s="1" t="s">
        <v>35</v>
      </c>
      <c r="U7" s="1" t="s">
        <v>36</v>
      </c>
      <c r="V7" s="1">
        <v>5</v>
      </c>
      <c r="W7" s="1" t="s">
        <v>37</v>
      </c>
      <c r="X7" s="1" t="s">
        <v>64</v>
      </c>
      <c r="Y7" s="1" t="s">
        <v>94</v>
      </c>
    </row>
    <row r="8" spans="1:25" x14ac:dyDescent="0.3">
      <c r="A8" s="1" t="s">
        <v>11620</v>
      </c>
      <c r="B8" s="1" t="s">
        <v>13620</v>
      </c>
      <c r="C8" s="1" t="s">
        <v>95</v>
      </c>
      <c r="D8" s="1" t="s">
        <v>41</v>
      </c>
      <c r="E8" s="1">
        <v>35</v>
      </c>
      <c r="F8" s="1" t="s">
        <v>96</v>
      </c>
      <c r="G8" s="1" t="s">
        <v>97</v>
      </c>
      <c r="H8" s="1" t="s">
        <v>98</v>
      </c>
      <c r="I8" s="1" t="s">
        <v>99</v>
      </c>
      <c r="J8" s="1" t="s">
        <v>100</v>
      </c>
      <c r="K8" s="1" t="s">
        <v>81</v>
      </c>
      <c r="L8" s="1" t="s">
        <v>48</v>
      </c>
      <c r="M8" s="1" t="s">
        <v>34</v>
      </c>
      <c r="N8" s="1">
        <v>3</v>
      </c>
      <c r="O8" s="1">
        <v>311.98</v>
      </c>
      <c r="P8" s="1">
        <v>0.12</v>
      </c>
      <c r="Q8" s="1">
        <v>45.25</v>
      </c>
      <c r="R8" s="2">
        <v>45289</v>
      </c>
      <c r="S8" s="2">
        <v>45635</v>
      </c>
      <c r="T8" s="1" t="s">
        <v>50</v>
      </c>
      <c r="U8" s="1" t="s">
        <v>84</v>
      </c>
      <c r="V8" s="1">
        <v>4</v>
      </c>
      <c r="W8" s="1" t="s">
        <v>37</v>
      </c>
      <c r="X8" s="1" t="s">
        <v>101</v>
      </c>
      <c r="Y8" s="1" t="s">
        <v>102</v>
      </c>
    </row>
    <row r="9" spans="1:25" x14ac:dyDescent="0.3">
      <c r="A9" s="1" t="s">
        <v>11621</v>
      </c>
      <c r="B9" s="1" t="s">
        <v>13621</v>
      </c>
      <c r="C9" s="1" t="s">
        <v>103</v>
      </c>
      <c r="D9" s="1" t="s">
        <v>26</v>
      </c>
      <c r="E9" s="1">
        <v>23</v>
      </c>
      <c r="F9" s="1" t="s">
        <v>104</v>
      </c>
      <c r="G9" s="1" t="s">
        <v>105</v>
      </c>
      <c r="H9" s="1" t="s">
        <v>106</v>
      </c>
      <c r="I9" s="1" t="s">
        <v>107</v>
      </c>
      <c r="J9" s="1" t="s">
        <v>108</v>
      </c>
      <c r="K9" s="1" t="s">
        <v>109</v>
      </c>
      <c r="L9" s="1" t="s">
        <v>110</v>
      </c>
      <c r="M9" s="1" t="s">
        <v>34</v>
      </c>
      <c r="N9" s="1">
        <v>1</v>
      </c>
      <c r="O9" s="1">
        <v>642.78</v>
      </c>
      <c r="P9" s="1">
        <v>0.28000000000000003</v>
      </c>
      <c r="Q9" s="1">
        <v>19.72</v>
      </c>
      <c r="R9" s="2">
        <v>45443</v>
      </c>
      <c r="S9" s="2">
        <v>45652</v>
      </c>
      <c r="T9" s="1" t="s">
        <v>35</v>
      </c>
      <c r="U9" s="1" t="s">
        <v>51</v>
      </c>
      <c r="V9" s="1">
        <v>1</v>
      </c>
      <c r="W9" s="1" t="s">
        <v>37</v>
      </c>
      <c r="X9" s="1" t="s">
        <v>64</v>
      </c>
      <c r="Y9" s="1" t="s">
        <v>111</v>
      </c>
    </row>
    <row r="10" spans="1:25" x14ac:dyDescent="0.3">
      <c r="A10" s="1" t="s">
        <v>11622</v>
      </c>
      <c r="B10" s="1" t="s">
        <v>13622</v>
      </c>
      <c r="C10" s="1" t="s">
        <v>112</v>
      </c>
      <c r="D10" s="1" t="s">
        <v>26</v>
      </c>
      <c r="E10" s="1">
        <v>66</v>
      </c>
      <c r="F10" s="1" t="s">
        <v>113</v>
      </c>
      <c r="G10" s="1">
        <v>2248582194</v>
      </c>
      <c r="H10" s="1" t="s">
        <v>114</v>
      </c>
      <c r="I10" s="1" t="s">
        <v>115</v>
      </c>
      <c r="J10" s="1" t="s">
        <v>116</v>
      </c>
      <c r="K10" s="1" t="s">
        <v>6</v>
      </c>
      <c r="L10" s="1" t="s">
        <v>117</v>
      </c>
      <c r="M10" s="1" t="s">
        <v>49</v>
      </c>
      <c r="N10" s="1">
        <v>3</v>
      </c>
      <c r="O10" s="1">
        <v>583.53</v>
      </c>
      <c r="P10" s="1">
        <v>0.18</v>
      </c>
      <c r="Q10" s="1">
        <v>33.450000000000003</v>
      </c>
      <c r="R10" s="2">
        <v>45718</v>
      </c>
      <c r="S10" s="2">
        <v>45419</v>
      </c>
      <c r="T10" s="1" t="s">
        <v>118</v>
      </c>
      <c r="U10" s="1" t="s">
        <v>51</v>
      </c>
      <c r="V10" s="1">
        <v>2</v>
      </c>
      <c r="W10" s="1" t="s">
        <v>37</v>
      </c>
      <c r="X10" s="1" t="s">
        <v>64</v>
      </c>
      <c r="Y10" s="1" t="s">
        <v>119</v>
      </c>
    </row>
    <row r="11" spans="1:25" x14ac:dyDescent="0.3">
      <c r="A11" s="1" t="s">
        <v>11623</v>
      </c>
      <c r="B11" s="1" t="s">
        <v>13623</v>
      </c>
      <c r="C11" s="1" t="s">
        <v>120</v>
      </c>
      <c r="D11" s="1" t="s">
        <v>26</v>
      </c>
      <c r="E11" s="1">
        <v>29</v>
      </c>
      <c r="F11" s="1" t="s">
        <v>121</v>
      </c>
      <c r="G11" s="1" t="s">
        <v>122</v>
      </c>
      <c r="H11" s="1" t="s">
        <v>123</v>
      </c>
      <c r="I11" s="1" t="s">
        <v>124</v>
      </c>
      <c r="J11" s="1" t="s">
        <v>125</v>
      </c>
      <c r="K11" s="1" t="s">
        <v>61</v>
      </c>
      <c r="L11" s="1" t="s">
        <v>72</v>
      </c>
      <c r="M11" s="1" t="s">
        <v>126</v>
      </c>
      <c r="N11" s="1">
        <v>1</v>
      </c>
      <c r="O11" s="1">
        <v>870.1</v>
      </c>
      <c r="P11" s="1">
        <v>0.12</v>
      </c>
      <c r="Q11" s="1">
        <v>46.22</v>
      </c>
      <c r="R11" s="2">
        <v>45282</v>
      </c>
      <c r="S11" s="2">
        <v>45534</v>
      </c>
      <c r="T11" s="1" t="s">
        <v>118</v>
      </c>
      <c r="U11" s="1" t="s">
        <v>84</v>
      </c>
      <c r="V11" s="1">
        <v>3</v>
      </c>
      <c r="W11" s="1" t="s">
        <v>37</v>
      </c>
      <c r="X11" s="1" t="s">
        <v>101</v>
      </c>
      <c r="Y11" s="1" t="s">
        <v>127</v>
      </c>
    </row>
    <row r="12" spans="1:25" x14ac:dyDescent="0.3">
      <c r="A12" s="1" t="s">
        <v>11624</v>
      </c>
      <c r="B12" s="1" t="s">
        <v>13624</v>
      </c>
      <c r="C12" s="1" t="s">
        <v>128</v>
      </c>
      <c r="D12" s="1" t="s">
        <v>26</v>
      </c>
      <c r="E12" s="1">
        <v>34</v>
      </c>
      <c r="F12" s="1" t="s">
        <v>129</v>
      </c>
      <c r="G12" s="1" t="s">
        <v>130</v>
      </c>
      <c r="H12" s="1" t="s">
        <v>131</v>
      </c>
      <c r="I12" s="1" t="s">
        <v>132</v>
      </c>
      <c r="J12" s="1" t="s">
        <v>133</v>
      </c>
      <c r="K12" s="1" t="s">
        <v>109</v>
      </c>
      <c r="L12" s="1" t="s">
        <v>117</v>
      </c>
      <c r="M12" s="1" t="s">
        <v>73</v>
      </c>
      <c r="N12" s="1">
        <v>3</v>
      </c>
      <c r="O12" s="1">
        <v>793.32</v>
      </c>
      <c r="P12" s="1">
        <v>0.45</v>
      </c>
      <c r="Q12" s="1">
        <v>41.47</v>
      </c>
      <c r="R12" s="2">
        <v>45301</v>
      </c>
      <c r="S12" s="2">
        <v>45389</v>
      </c>
      <c r="T12" s="1" t="s">
        <v>83</v>
      </c>
      <c r="U12" s="1" t="s">
        <v>36</v>
      </c>
      <c r="V12" s="1">
        <v>5</v>
      </c>
      <c r="W12" s="1" t="s">
        <v>37</v>
      </c>
      <c r="X12" s="1" t="s">
        <v>64</v>
      </c>
      <c r="Y12" s="1" t="s">
        <v>134</v>
      </c>
    </row>
    <row r="13" spans="1:25" x14ac:dyDescent="0.3">
      <c r="A13" s="1" t="s">
        <v>11625</v>
      </c>
      <c r="B13" s="1" t="s">
        <v>13625</v>
      </c>
      <c r="C13" s="1" t="s">
        <v>135</v>
      </c>
      <c r="D13" s="1" t="s">
        <v>26</v>
      </c>
      <c r="E13" s="1">
        <v>39</v>
      </c>
      <c r="F13" s="1" t="s">
        <v>136</v>
      </c>
      <c r="G13" s="1" t="s">
        <v>137</v>
      </c>
      <c r="H13" s="1" t="s">
        <v>138</v>
      </c>
      <c r="I13" s="1" t="s">
        <v>139</v>
      </c>
      <c r="J13" s="1" t="s">
        <v>140</v>
      </c>
      <c r="K13" s="1" t="s">
        <v>32</v>
      </c>
      <c r="L13" s="1" t="s">
        <v>110</v>
      </c>
      <c r="M13" s="1" t="s">
        <v>62</v>
      </c>
      <c r="N13" s="1">
        <v>4</v>
      </c>
      <c r="O13" s="1">
        <v>965.95</v>
      </c>
      <c r="P13" s="1">
        <v>0.19</v>
      </c>
      <c r="Q13" s="1">
        <v>33.700000000000003</v>
      </c>
      <c r="R13" s="2">
        <v>45615</v>
      </c>
      <c r="S13" s="2">
        <v>45513</v>
      </c>
      <c r="T13" s="1" t="s">
        <v>83</v>
      </c>
      <c r="U13" s="1" t="s">
        <v>51</v>
      </c>
      <c r="V13" s="1">
        <v>4</v>
      </c>
      <c r="W13" s="1" t="s">
        <v>37</v>
      </c>
      <c r="X13" s="1" t="s">
        <v>101</v>
      </c>
      <c r="Y13" s="1" t="s">
        <v>141</v>
      </c>
    </row>
    <row r="14" spans="1:25" x14ac:dyDescent="0.3">
      <c r="A14" s="1" t="s">
        <v>11626</v>
      </c>
      <c r="B14" s="1" t="s">
        <v>13626</v>
      </c>
      <c r="C14" s="1" t="s">
        <v>142</v>
      </c>
      <c r="D14" s="1" t="s">
        <v>26</v>
      </c>
      <c r="E14" s="1">
        <v>35</v>
      </c>
      <c r="F14" s="1" t="s">
        <v>143</v>
      </c>
      <c r="G14" s="1" t="s">
        <v>144</v>
      </c>
      <c r="H14" s="1" t="s">
        <v>145</v>
      </c>
      <c r="I14" s="1" t="s">
        <v>146</v>
      </c>
      <c r="J14" s="1" t="s">
        <v>147</v>
      </c>
      <c r="K14" s="1" t="s">
        <v>92</v>
      </c>
      <c r="L14" s="1" t="s">
        <v>48</v>
      </c>
      <c r="M14" s="1" t="s">
        <v>73</v>
      </c>
      <c r="N14" s="1">
        <v>4</v>
      </c>
      <c r="O14" s="1">
        <v>601.22</v>
      </c>
      <c r="P14" s="1">
        <v>0.14000000000000001</v>
      </c>
      <c r="Q14" s="1">
        <v>36.659999999999997</v>
      </c>
      <c r="R14" s="2">
        <v>45558</v>
      </c>
      <c r="S14" s="2">
        <v>45264</v>
      </c>
      <c r="T14" s="1" t="s">
        <v>118</v>
      </c>
      <c r="U14" s="1" t="s">
        <v>36</v>
      </c>
      <c r="V14" s="1">
        <v>5</v>
      </c>
      <c r="W14" s="1" t="s">
        <v>37</v>
      </c>
      <c r="X14" s="1" t="s">
        <v>53</v>
      </c>
      <c r="Y14" s="1" t="s">
        <v>148</v>
      </c>
    </row>
    <row r="15" spans="1:25" x14ac:dyDescent="0.3">
      <c r="A15" s="1" t="s">
        <v>11627</v>
      </c>
      <c r="B15" s="1" t="s">
        <v>13627</v>
      </c>
      <c r="C15" s="1" t="s">
        <v>149</v>
      </c>
      <c r="D15" s="1" t="s">
        <v>26</v>
      </c>
      <c r="E15" s="1">
        <v>27</v>
      </c>
      <c r="F15" s="1" t="s">
        <v>150</v>
      </c>
      <c r="G15" s="1" t="s">
        <v>151</v>
      </c>
      <c r="H15" s="1" t="s">
        <v>152</v>
      </c>
      <c r="I15" s="1" t="s">
        <v>153</v>
      </c>
      <c r="J15" s="1" t="s">
        <v>154</v>
      </c>
      <c r="K15" s="1" t="s">
        <v>6</v>
      </c>
      <c r="L15" s="1" t="s">
        <v>48</v>
      </c>
      <c r="M15" s="1" t="s">
        <v>93</v>
      </c>
      <c r="N15" s="1">
        <v>4</v>
      </c>
      <c r="O15" s="1">
        <v>701.48</v>
      </c>
      <c r="P15" s="1">
        <v>0.47</v>
      </c>
      <c r="Q15" s="1">
        <v>46.44</v>
      </c>
      <c r="R15" s="2">
        <v>45695</v>
      </c>
      <c r="S15" s="2">
        <v>45464</v>
      </c>
      <c r="T15" s="1" t="s">
        <v>50</v>
      </c>
      <c r="U15" s="1" t="s">
        <v>51</v>
      </c>
      <c r="V15" s="1">
        <v>1</v>
      </c>
      <c r="W15" s="1" t="s">
        <v>37</v>
      </c>
      <c r="X15" s="1" t="s">
        <v>74</v>
      </c>
      <c r="Y15" s="1" t="s">
        <v>155</v>
      </c>
    </row>
    <row r="16" spans="1:25" x14ac:dyDescent="0.3">
      <c r="A16" s="1" t="s">
        <v>11628</v>
      </c>
      <c r="B16" s="1" t="s">
        <v>13628</v>
      </c>
      <c r="C16" s="1" t="s">
        <v>156</v>
      </c>
      <c r="D16" s="1" t="s">
        <v>26</v>
      </c>
      <c r="E16" s="1">
        <v>41</v>
      </c>
      <c r="F16" s="1" t="s">
        <v>157</v>
      </c>
      <c r="G16" s="1" t="s">
        <v>158</v>
      </c>
      <c r="H16" s="1" t="s">
        <v>58</v>
      </c>
      <c r="I16" s="1" t="s">
        <v>159</v>
      </c>
      <c r="J16" s="1" t="s">
        <v>160</v>
      </c>
      <c r="K16" s="1" t="s">
        <v>161</v>
      </c>
      <c r="L16" s="1" t="s">
        <v>33</v>
      </c>
      <c r="M16" s="1" t="s">
        <v>126</v>
      </c>
      <c r="N16" s="1">
        <v>2</v>
      </c>
      <c r="O16" s="1">
        <v>861.9</v>
      </c>
      <c r="P16" s="1">
        <v>0.1</v>
      </c>
      <c r="Q16" s="1">
        <v>41.54</v>
      </c>
      <c r="R16" s="2">
        <v>45281</v>
      </c>
      <c r="S16" s="2">
        <v>45683</v>
      </c>
      <c r="T16" s="1" t="s">
        <v>63</v>
      </c>
      <c r="U16" s="1" t="s">
        <v>162</v>
      </c>
      <c r="V16" s="1">
        <v>2</v>
      </c>
      <c r="W16" s="1" t="s">
        <v>37</v>
      </c>
      <c r="X16" s="1" t="s">
        <v>38</v>
      </c>
      <c r="Y16" s="1" t="s">
        <v>163</v>
      </c>
    </row>
    <row r="17" spans="1:25" x14ac:dyDescent="0.3">
      <c r="A17" s="1" t="s">
        <v>11629</v>
      </c>
      <c r="B17" s="1" t="s">
        <v>13629</v>
      </c>
      <c r="C17" s="1" t="s">
        <v>164</v>
      </c>
      <c r="D17" s="1" t="s">
        <v>26</v>
      </c>
      <c r="E17" s="1">
        <v>37</v>
      </c>
      <c r="F17" s="1" t="s">
        <v>165</v>
      </c>
      <c r="G17" s="1" t="s">
        <v>166</v>
      </c>
      <c r="H17" s="1" t="s">
        <v>167</v>
      </c>
      <c r="I17" s="1" t="s">
        <v>168</v>
      </c>
      <c r="J17" s="1" t="s">
        <v>169</v>
      </c>
      <c r="K17" s="1" t="s">
        <v>61</v>
      </c>
      <c r="L17" s="1" t="s">
        <v>117</v>
      </c>
      <c r="M17" s="1" t="s">
        <v>62</v>
      </c>
      <c r="N17" s="1">
        <v>3</v>
      </c>
      <c r="O17" s="1">
        <v>841.59</v>
      </c>
      <c r="P17" s="1">
        <v>0.37</v>
      </c>
      <c r="Q17" s="1">
        <v>32.44</v>
      </c>
      <c r="R17" s="2">
        <v>45842</v>
      </c>
      <c r="S17" s="2">
        <v>45753</v>
      </c>
      <c r="T17" s="1" t="s">
        <v>63</v>
      </c>
      <c r="U17" s="1" t="s">
        <v>162</v>
      </c>
      <c r="V17" s="1">
        <v>1</v>
      </c>
      <c r="W17" s="1" t="s">
        <v>37</v>
      </c>
      <c r="X17" s="1" t="s">
        <v>64</v>
      </c>
      <c r="Y17" s="1" t="s">
        <v>170</v>
      </c>
    </row>
    <row r="18" spans="1:25" x14ac:dyDescent="0.3">
      <c r="A18" s="1" t="s">
        <v>11630</v>
      </c>
      <c r="B18" s="1" t="s">
        <v>13630</v>
      </c>
      <c r="C18" s="1" t="s">
        <v>171</v>
      </c>
      <c r="D18" s="1" t="s">
        <v>26</v>
      </c>
      <c r="E18" s="1">
        <v>29</v>
      </c>
      <c r="F18" s="1" t="s">
        <v>172</v>
      </c>
      <c r="G18" s="1" t="s">
        <v>173</v>
      </c>
      <c r="H18" s="1" t="s">
        <v>174</v>
      </c>
      <c r="I18" s="1" t="s">
        <v>175</v>
      </c>
      <c r="J18" s="1" t="s">
        <v>176</v>
      </c>
      <c r="K18" s="1" t="s">
        <v>32</v>
      </c>
      <c r="L18" s="1" t="s">
        <v>110</v>
      </c>
      <c r="M18" s="1" t="s">
        <v>93</v>
      </c>
      <c r="N18" s="1">
        <v>3</v>
      </c>
      <c r="O18" s="1">
        <v>721.53</v>
      </c>
      <c r="P18" s="1">
        <v>0.33</v>
      </c>
      <c r="Q18" s="1">
        <v>34.64</v>
      </c>
      <c r="R18" s="2">
        <v>45267</v>
      </c>
      <c r="S18" s="2">
        <v>45521</v>
      </c>
      <c r="T18" s="1" t="s">
        <v>118</v>
      </c>
      <c r="U18" s="1" t="s">
        <v>162</v>
      </c>
      <c r="V18" s="1">
        <v>4</v>
      </c>
      <c r="W18" s="1" t="s">
        <v>37</v>
      </c>
      <c r="X18" s="1" t="s">
        <v>53</v>
      </c>
      <c r="Y18" s="1" t="s">
        <v>177</v>
      </c>
    </row>
    <row r="19" spans="1:25" x14ac:dyDescent="0.3">
      <c r="A19" s="1" t="s">
        <v>11631</v>
      </c>
      <c r="B19" s="1" t="s">
        <v>13631</v>
      </c>
      <c r="C19" s="1" t="s">
        <v>178</v>
      </c>
      <c r="D19" s="1" t="s">
        <v>26</v>
      </c>
      <c r="E19" s="1">
        <v>21</v>
      </c>
      <c r="F19" s="1" t="s">
        <v>179</v>
      </c>
      <c r="G19" s="1" t="s">
        <v>180</v>
      </c>
      <c r="H19" s="1" t="s">
        <v>181</v>
      </c>
      <c r="I19" s="1" t="s">
        <v>182</v>
      </c>
      <c r="J19" s="1" t="s">
        <v>183</v>
      </c>
      <c r="K19" s="1" t="s">
        <v>61</v>
      </c>
      <c r="L19" s="1" t="s">
        <v>72</v>
      </c>
      <c r="M19" s="1" t="s">
        <v>73</v>
      </c>
      <c r="N19" s="1">
        <v>4</v>
      </c>
      <c r="O19" s="1">
        <v>505.25</v>
      </c>
      <c r="P19" s="1">
        <v>0.46</v>
      </c>
      <c r="Q19" s="1">
        <v>11.63</v>
      </c>
      <c r="R19" s="2">
        <v>45405</v>
      </c>
      <c r="S19" s="2">
        <v>45493</v>
      </c>
      <c r="T19" s="1" t="s">
        <v>63</v>
      </c>
      <c r="U19" s="1" t="s">
        <v>84</v>
      </c>
      <c r="V19" s="1">
        <v>5</v>
      </c>
      <c r="W19" s="1" t="s">
        <v>37</v>
      </c>
      <c r="X19" s="1" t="s">
        <v>74</v>
      </c>
      <c r="Y19" s="1" t="s">
        <v>184</v>
      </c>
    </row>
    <row r="20" spans="1:25" x14ac:dyDescent="0.3">
      <c r="A20" s="1" t="s">
        <v>11632</v>
      </c>
      <c r="B20" s="1" t="s">
        <v>13632</v>
      </c>
      <c r="C20" s="1" t="s">
        <v>185</v>
      </c>
      <c r="D20" s="1" t="s">
        <v>26</v>
      </c>
      <c r="E20" s="1">
        <v>59</v>
      </c>
      <c r="F20" s="1" t="s">
        <v>186</v>
      </c>
      <c r="G20" s="1" t="s">
        <v>187</v>
      </c>
      <c r="H20" s="1" t="s">
        <v>167</v>
      </c>
      <c r="I20" s="1" t="s">
        <v>188</v>
      </c>
      <c r="J20" s="1" t="s">
        <v>189</v>
      </c>
      <c r="K20" s="1" t="s">
        <v>61</v>
      </c>
      <c r="L20" s="1" t="s">
        <v>48</v>
      </c>
      <c r="M20" s="1" t="s">
        <v>126</v>
      </c>
      <c r="N20" s="1">
        <v>1</v>
      </c>
      <c r="O20" s="1">
        <v>280.47000000000003</v>
      </c>
      <c r="P20" s="1">
        <v>0.42</v>
      </c>
      <c r="Q20" s="1">
        <v>26.16</v>
      </c>
      <c r="R20" s="2">
        <v>45605</v>
      </c>
      <c r="S20" s="2">
        <v>45779</v>
      </c>
      <c r="T20" s="1" t="s">
        <v>50</v>
      </c>
      <c r="U20" s="1" t="s">
        <v>36</v>
      </c>
      <c r="V20" s="1">
        <v>4</v>
      </c>
      <c r="W20" s="1" t="s">
        <v>37</v>
      </c>
      <c r="X20" s="1" t="s">
        <v>53</v>
      </c>
      <c r="Y20" s="1" t="s">
        <v>190</v>
      </c>
    </row>
    <row r="21" spans="1:25" x14ac:dyDescent="0.3">
      <c r="A21" s="1" t="s">
        <v>11633</v>
      </c>
      <c r="B21" s="1" t="s">
        <v>13633</v>
      </c>
      <c r="C21" s="1" t="s">
        <v>191</v>
      </c>
      <c r="D21" s="1" t="s">
        <v>41</v>
      </c>
      <c r="E21" s="1">
        <v>22</v>
      </c>
      <c r="F21" s="1" t="s">
        <v>192</v>
      </c>
      <c r="G21" s="1" t="s">
        <v>193</v>
      </c>
      <c r="H21" s="1" t="s">
        <v>194</v>
      </c>
      <c r="I21" s="1" t="s">
        <v>195</v>
      </c>
      <c r="J21" s="1" t="s">
        <v>196</v>
      </c>
      <c r="K21" s="1" t="s">
        <v>47</v>
      </c>
      <c r="L21" s="1" t="s">
        <v>33</v>
      </c>
      <c r="M21" s="1" t="s">
        <v>62</v>
      </c>
      <c r="N21" s="1">
        <v>2</v>
      </c>
      <c r="O21" s="1">
        <v>878.44</v>
      </c>
      <c r="P21" s="1">
        <v>0.35</v>
      </c>
      <c r="Q21" s="1">
        <v>18.54</v>
      </c>
      <c r="R21" s="2">
        <v>45676</v>
      </c>
      <c r="S21" s="2">
        <v>45615</v>
      </c>
      <c r="T21" s="1" t="s">
        <v>63</v>
      </c>
      <c r="U21" s="1" t="s">
        <v>162</v>
      </c>
      <c r="V21" s="1">
        <v>1</v>
      </c>
      <c r="W21" s="1" t="s">
        <v>37</v>
      </c>
      <c r="X21" s="1" t="s">
        <v>101</v>
      </c>
      <c r="Y21" s="1" t="s">
        <v>197</v>
      </c>
    </row>
    <row r="22" spans="1:25" x14ac:dyDescent="0.3">
      <c r="A22" s="1" t="s">
        <v>11634</v>
      </c>
      <c r="B22" s="1" t="s">
        <v>13634</v>
      </c>
      <c r="C22" s="1" t="s">
        <v>198</v>
      </c>
      <c r="D22" s="1" t="s">
        <v>26</v>
      </c>
      <c r="E22" s="1">
        <v>43</v>
      </c>
      <c r="F22" s="1" t="s">
        <v>199</v>
      </c>
      <c r="G22" s="1" t="s">
        <v>200</v>
      </c>
      <c r="H22" s="1" t="s">
        <v>201</v>
      </c>
      <c r="I22" s="1" t="s">
        <v>202</v>
      </c>
      <c r="J22" s="1" t="s">
        <v>203</v>
      </c>
      <c r="K22" s="1" t="s">
        <v>47</v>
      </c>
      <c r="L22" s="1" t="s">
        <v>33</v>
      </c>
      <c r="M22" s="1" t="s">
        <v>73</v>
      </c>
      <c r="N22" s="1">
        <v>3</v>
      </c>
      <c r="O22" s="1">
        <v>778.89</v>
      </c>
      <c r="P22" s="1">
        <v>0.16</v>
      </c>
      <c r="Q22" s="1">
        <v>24.44</v>
      </c>
      <c r="R22" s="2">
        <v>45734</v>
      </c>
      <c r="S22" s="2">
        <v>45436</v>
      </c>
      <c r="T22" s="1" t="s">
        <v>63</v>
      </c>
      <c r="U22" s="1" t="s">
        <v>84</v>
      </c>
      <c r="V22" s="1">
        <v>5</v>
      </c>
      <c r="W22" s="1" t="s">
        <v>37</v>
      </c>
      <c r="X22" s="1" t="s">
        <v>53</v>
      </c>
      <c r="Y22" s="1" t="s">
        <v>204</v>
      </c>
    </row>
    <row r="23" spans="1:25" x14ac:dyDescent="0.3">
      <c r="A23" s="1" t="s">
        <v>11635</v>
      </c>
      <c r="B23" s="1" t="s">
        <v>13635</v>
      </c>
      <c r="C23" s="1" t="s">
        <v>205</v>
      </c>
      <c r="D23" s="1" t="s">
        <v>26</v>
      </c>
      <c r="E23" s="1">
        <v>53</v>
      </c>
      <c r="F23" s="1" t="s">
        <v>206</v>
      </c>
      <c r="G23" s="1" t="s">
        <v>207</v>
      </c>
      <c r="H23" s="1" t="s">
        <v>208</v>
      </c>
      <c r="I23" s="1" t="s">
        <v>209</v>
      </c>
      <c r="J23" s="1" t="s">
        <v>210</v>
      </c>
      <c r="K23" s="1" t="s">
        <v>161</v>
      </c>
      <c r="L23" s="1" t="s">
        <v>82</v>
      </c>
      <c r="M23" s="1" t="s">
        <v>62</v>
      </c>
      <c r="N23" s="1">
        <v>3</v>
      </c>
      <c r="O23" s="1">
        <v>839.53</v>
      </c>
      <c r="P23" s="1">
        <v>0.25</v>
      </c>
      <c r="Q23" s="1">
        <v>34.799999999999997</v>
      </c>
      <c r="R23" s="2">
        <v>45731</v>
      </c>
      <c r="S23" s="2">
        <v>45773</v>
      </c>
      <c r="T23" s="1" t="s">
        <v>118</v>
      </c>
      <c r="U23" s="1" t="s">
        <v>162</v>
      </c>
      <c r="V23" s="1">
        <v>4</v>
      </c>
      <c r="W23" s="1" t="s">
        <v>37</v>
      </c>
      <c r="X23" s="1" t="s">
        <v>64</v>
      </c>
      <c r="Y23" s="1" t="s">
        <v>211</v>
      </c>
    </row>
    <row r="24" spans="1:25" x14ac:dyDescent="0.3">
      <c r="A24" s="1" t="s">
        <v>11636</v>
      </c>
      <c r="B24" s="1" t="s">
        <v>13636</v>
      </c>
      <c r="C24" s="1" t="s">
        <v>212</v>
      </c>
      <c r="D24" s="1" t="s">
        <v>26</v>
      </c>
      <c r="E24" s="1">
        <v>33</v>
      </c>
      <c r="F24" s="1" t="s">
        <v>213</v>
      </c>
      <c r="G24" s="1" t="s">
        <v>214</v>
      </c>
      <c r="H24" s="1" t="s">
        <v>215</v>
      </c>
      <c r="I24" s="1" t="s">
        <v>216</v>
      </c>
      <c r="J24" s="1" t="s">
        <v>217</v>
      </c>
      <c r="K24" s="1" t="s">
        <v>92</v>
      </c>
      <c r="L24" s="1" t="s">
        <v>72</v>
      </c>
      <c r="M24" s="1" t="s">
        <v>126</v>
      </c>
      <c r="N24" s="1">
        <v>2</v>
      </c>
      <c r="O24" s="1">
        <v>149.38</v>
      </c>
      <c r="P24" s="1">
        <v>0.47</v>
      </c>
      <c r="Q24" s="1">
        <v>11.71</v>
      </c>
      <c r="R24" s="2">
        <v>45332</v>
      </c>
      <c r="S24" s="2">
        <v>45776</v>
      </c>
      <c r="T24" s="1" t="s">
        <v>35</v>
      </c>
      <c r="U24" s="1" t="s">
        <v>51</v>
      </c>
      <c r="V24" s="1">
        <v>5</v>
      </c>
      <c r="W24" s="1" t="s">
        <v>37</v>
      </c>
      <c r="X24" s="1" t="s">
        <v>64</v>
      </c>
      <c r="Y24" s="1" t="s">
        <v>218</v>
      </c>
    </row>
    <row r="25" spans="1:25" x14ac:dyDescent="0.3">
      <c r="A25" s="1" t="s">
        <v>11637</v>
      </c>
      <c r="B25" s="1" t="s">
        <v>13637</v>
      </c>
      <c r="C25" s="1" t="s">
        <v>219</v>
      </c>
      <c r="D25" s="1" t="s">
        <v>26</v>
      </c>
      <c r="E25" s="1">
        <v>22</v>
      </c>
      <c r="F25" s="1" t="s">
        <v>220</v>
      </c>
      <c r="G25" s="1" t="s">
        <v>221</v>
      </c>
      <c r="H25" s="1" t="s">
        <v>222</v>
      </c>
      <c r="I25" s="1" t="s">
        <v>223</v>
      </c>
      <c r="J25" s="1" t="s">
        <v>224</v>
      </c>
      <c r="K25" s="1" t="s">
        <v>6</v>
      </c>
      <c r="L25" s="1" t="s">
        <v>33</v>
      </c>
      <c r="M25" s="1" t="s">
        <v>126</v>
      </c>
      <c r="N25" s="1">
        <v>2</v>
      </c>
      <c r="O25" s="1">
        <v>321.66000000000003</v>
      </c>
      <c r="P25" s="1">
        <v>0.01</v>
      </c>
      <c r="Q25" s="1">
        <v>5.78</v>
      </c>
      <c r="R25" s="2">
        <v>45260</v>
      </c>
      <c r="S25" s="2">
        <v>45588</v>
      </c>
      <c r="T25" s="1" t="s">
        <v>35</v>
      </c>
      <c r="U25" s="1" t="s">
        <v>162</v>
      </c>
      <c r="V25" s="1">
        <v>3</v>
      </c>
      <c r="W25" s="1" t="s">
        <v>37</v>
      </c>
      <c r="X25" s="1" t="s">
        <v>38</v>
      </c>
      <c r="Y25" s="1" t="s">
        <v>225</v>
      </c>
    </row>
    <row r="26" spans="1:25" x14ac:dyDescent="0.3">
      <c r="A26" s="1" t="s">
        <v>11638</v>
      </c>
      <c r="B26" s="1" t="s">
        <v>13638</v>
      </c>
      <c r="C26" s="1" t="s">
        <v>226</v>
      </c>
      <c r="D26" s="1" t="s">
        <v>26</v>
      </c>
      <c r="E26" s="1">
        <v>43</v>
      </c>
      <c r="F26" s="1" t="s">
        <v>227</v>
      </c>
      <c r="G26" s="1" t="s">
        <v>228</v>
      </c>
      <c r="H26" s="1" t="s">
        <v>229</v>
      </c>
      <c r="I26" s="1" t="s">
        <v>230</v>
      </c>
      <c r="J26" s="1" t="s">
        <v>231</v>
      </c>
      <c r="K26" s="1" t="s">
        <v>47</v>
      </c>
      <c r="L26" s="1" t="s">
        <v>72</v>
      </c>
      <c r="M26" s="1" t="s">
        <v>73</v>
      </c>
      <c r="N26" s="1">
        <v>4</v>
      </c>
      <c r="O26" s="1">
        <v>430.64</v>
      </c>
      <c r="P26" s="1">
        <v>0.4</v>
      </c>
      <c r="Q26" s="1">
        <v>22.86</v>
      </c>
      <c r="R26" s="2">
        <v>45584</v>
      </c>
      <c r="S26" s="2">
        <v>45758</v>
      </c>
      <c r="T26" s="1" t="s">
        <v>50</v>
      </c>
      <c r="U26" s="1" t="s">
        <v>36</v>
      </c>
      <c r="V26" s="1">
        <v>1</v>
      </c>
      <c r="W26" s="1" t="s">
        <v>37</v>
      </c>
      <c r="X26" s="1" t="s">
        <v>38</v>
      </c>
      <c r="Y26" s="1" t="s">
        <v>232</v>
      </c>
    </row>
    <row r="27" spans="1:25" x14ac:dyDescent="0.3">
      <c r="A27" s="1" t="s">
        <v>11639</v>
      </c>
      <c r="B27" s="1" t="s">
        <v>13639</v>
      </c>
      <c r="C27" s="1" t="s">
        <v>233</v>
      </c>
      <c r="D27" s="1" t="s">
        <v>41</v>
      </c>
      <c r="E27" s="1">
        <v>36</v>
      </c>
      <c r="F27" s="1" t="s">
        <v>234</v>
      </c>
      <c r="G27" s="1" t="s">
        <v>235</v>
      </c>
      <c r="H27" s="1" t="s">
        <v>236</v>
      </c>
      <c r="I27" s="1" t="s">
        <v>237</v>
      </c>
      <c r="J27" s="1" t="s">
        <v>238</v>
      </c>
      <c r="K27" s="1" t="s">
        <v>32</v>
      </c>
      <c r="L27" s="1" t="s">
        <v>48</v>
      </c>
      <c r="M27" s="1" t="s">
        <v>62</v>
      </c>
      <c r="N27" s="1">
        <v>2</v>
      </c>
      <c r="O27" s="1">
        <v>839.97</v>
      </c>
      <c r="P27" s="1">
        <v>0.13</v>
      </c>
      <c r="Q27" s="1">
        <v>19.5</v>
      </c>
      <c r="R27" s="2">
        <v>45462</v>
      </c>
      <c r="S27" s="2">
        <v>45507</v>
      </c>
      <c r="T27" s="1" t="s">
        <v>35</v>
      </c>
      <c r="U27" s="1" t="s">
        <v>36</v>
      </c>
      <c r="V27" s="1">
        <v>1</v>
      </c>
      <c r="W27" s="1" t="s">
        <v>37</v>
      </c>
      <c r="X27" s="1" t="s">
        <v>64</v>
      </c>
      <c r="Y27" s="1" t="s">
        <v>239</v>
      </c>
    </row>
    <row r="28" spans="1:25" x14ac:dyDescent="0.3">
      <c r="A28" s="1" t="s">
        <v>11640</v>
      </c>
      <c r="B28" s="1" t="s">
        <v>13640</v>
      </c>
      <c r="C28" s="1" t="s">
        <v>240</v>
      </c>
      <c r="D28" s="1" t="s">
        <v>41</v>
      </c>
      <c r="E28" s="1">
        <v>23</v>
      </c>
      <c r="F28" s="1" t="s">
        <v>241</v>
      </c>
      <c r="G28" s="1" t="s">
        <v>242</v>
      </c>
      <c r="H28" s="1" t="s">
        <v>243</v>
      </c>
      <c r="I28" s="1" t="s">
        <v>244</v>
      </c>
      <c r="J28" s="1" t="s">
        <v>245</v>
      </c>
      <c r="K28" s="1" t="s">
        <v>47</v>
      </c>
      <c r="L28" s="1" t="s">
        <v>82</v>
      </c>
      <c r="M28" s="1" t="s">
        <v>34</v>
      </c>
      <c r="N28" s="1">
        <v>4</v>
      </c>
      <c r="O28" s="1">
        <v>893.96</v>
      </c>
      <c r="P28" s="1">
        <v>0.09</v>
      </c>
      <c r="Q28" s="1">
        <v>23.92</v>
      </c>
      <c r="R28" s="2">
        <v>45226</v>
      </c>
      <c r="S28" s="2">
        <v>45392</v>
      </c>
      <c r="T28" s="1" t="s">
        <v>83</v>
      </c>
      <c r="U28" s="1" t="s">
        <v>84</v>
      </c>
      <c r="V28" s="1">
        <v>3</v>
      </c>
      <c r="W28" s="1" t="s">
        <v>37</v>
      </c>
      <c r="X28" s="1" t="s">
        <v>53</v>
      </c>
      <c r="Y28" s="1" t="s">
        <v>246</v>
      </c>
    </row>
    <row r="29" spans="1:25" x14ac:dyDescent="0.3">
      <c r="A29" s="1" t="s">
        <v>11641</v>
      </c>
      <c r="B29" s="1" t="s">
        <v>13641</v>
      </c>
      <c r="C29" s="1" t="s">
        <v>247</v>
      </c>
      <c r="D29" s="1" t="s">
        <v>26</v>
      </c>
      <c r="E29" s="1">
        <v>41</v>
      </c>
      <c r="F29" s="1" t="s">
        <v>248</v>
      </c>
      <c r="G29" s="1" t="s">
        <v>249</v>
      </c>
      <c r="H29" s="1" t="s">
        <v>250</v>
      </c>
      <c r="I29" s="1" t="s">
        <v>251</v>
      </c>
      <c r="J29" s="1" t="s">
        <v>252</v>
      </c>
      <c r="K29" s="1" t="s">
        <v>92</v>
      </c>
      <c r="L29" s="1" t="s">
        <v>110</v>
      </c>
      <c r="M29" s="1" t="s">
        <v>93</v>
      </c>
      <c r="N29" s="1">
        <v>2</v>
      </c>
      <c r="O29" s="1">
        <v>292.04000000000002</v>
      </c>
      <c r="P29" s="1">
        <v>0.12</v>
      </c>
      <c r="Q29" s="1">
        <v>46.9</v>
      </c>
      <c r="R29" s="2">
        <v>45762</v>
      </c>
      <c r="S29" s="2">
        <v>45727</v>
      </c>
      <c r="T29" s="1" t="s">
        <v>118</v>
      </c>
      <c r="U29" s="1" t="s">
        <v>36</v>
      </c>
      <c r="V29" s="1">
        <v>2</v>
      </c>
      <c r="W29" s="1" t="s">
        <v>37</v>
      </c>
      <c r="X29" s="1" t="s">
        <v>64</v>
      </c>
      <c r="Y29" s="1" t="s">
        <v>253</v>
      </c>
    </row>
    <row r="30" spans="1:25" x14ac:dyDescent="0.3">
      <c r="A30" s="1" t="s">
        <v>11642</v>
      </c>
      <c r="B30" s="1" t="s">
        <v>13642</v>
      </c>
      <c r="C30" s="1" t="s">
        <v>254</v>
      </c>
      <c r="D30" s="1" t="s">
        <v>26</v>
      </c>
      <c r="E30" s="1">
        <v>48</v>
      </c>
      <c r="F30" s="1" t="s">
        <v>255</v>
      </c>
      <c r="G30" s="1" t="s">
        <v>256</v>
      </c>
      <c r="H30" s="1" t="s">
        <v>243</v>
      </c>
      <c r="I30" s="1" t="s">
        <v>257</v>
      </c>
      <c r="J30" s="1" t="s">
        <v>258</v>
      </c>
      <c r="K30" s="1" t="s">
        <v>92</v>
      </c>
      <c r="L30" s="1" t="s">
        <v>72</v>
      </c>
      <c r="M30" s="1" t="s">
        <v>126</v>
      </c>
      <c r="N30" s="1">
        <v>2</v>
      </c>
      <c r="O30" s="1">
        <v>689.56</v>
      </c>
      <c r="P30" s="1">
        <v>0.03</v>
      </c>
      <c r="Q30" s="1">
        <v>36.82</v>
      </c>
      <c r="R30" s="2">
        <v>45197</v>
      </c>
      <c r="S30" s="2">
        <v>45443</v>
      </c>
      <c r="T30" s="1" t="s">
        <v>35</v>
      </c>
      <c r="U30" s="1" t="s">
        <v>162</v>
      </c>
      <c r="V30" s="1">
        <v>4</v>
      </c>
      <c r="W30" s="1" t="s">
        <v>37</v>
      </c>
      <c r="X30" s="1" t="s">
        <v>53</v>
      </c>
      <c r="Y30" s="1" t="s">
        <v>259</v>
      </c>
    </row>
    <row r="31" spans="1:25" x14ac:dyDescent="0.3">
      <c r="A31" s="1" t="s">
        <v>11643</v>
      </c>
      <c r="B31" s="1" t="s">
        <v>13643</v>
      </c>
      <c r="C31" s="1" t="s">
        <v>260</v>
      </c>
      <c r="D31" s="1" t="s">
        <v>26</v>
      </c>
      <c r="E31" s="1">
        <v>48</v>
      </c>
      <c r="F31" s="1" t="s">
        <v>261</v>
      </c>
      <c r="G31" s="1" t="s">
        <v>262</v>
      </c>
      <c r="H31" s="1" t="s">
        <v>263</v>
      </c>
      <c r="I31" s="1" t="s">
        <v>264</v>
      </c>
      <c r="J31" s="1" t="s">
        <v>265</v>
      </c>
      <c r="K31" s="1" t="s">
        <v>109</v>
      </c>
      <c r="L31" s="1" t="s">
        <v>110</v>
      </c>
      <c r="M31" s="1" t="s">
        <v>62</v>
      </c>
      <c r="N31" s="1">
        <v>3</v>
      </c>
      <c r="O31" s="1">
        <v>87.04</v>
      </c>
      <c r="P31" s="1">
        <v>0.5</v>
      </c>
      <c r="Q31" s="1">
        <v>19.739999999999998</v>
      </c>
      <c r="R31" s="2">
        <v>45734</v>
      </c>
      <c r="S31" s="2">
        <v>45788</v>
      </c>
      <c r="T31" s="1" t="s">
        <v>63</v>
      </c>
      <c r="U31" s="1" t="s">
        <v>51</v>
      </c>
      <c r="V31" s="1">
        <v>2</v>
      </c>
      <c r="W31" s="1" t="s">
        <v>37</v>
      </c>
      <c r="X31" s="1" t="s">
        <v>64</v>
      </c>
      <c r="Y31" s="1" t="s">
        <v>266</v>
      </c>
    </row>
    <row r="32" spans="1:25" x14ac:dyDescent="0.3">
      <c r="A32" s="1" t="s">
        <v>11644</v>
      </c>
      <c r="B32" s="1" t="s">
        <v>13644</v>
      </c>
      <c r="C32" s="1" t="s">
        <v>267</v>
      </c>
      <c r="D32" s="1" t="s">
        <v>41</v>
      </c>
      <c r="E32" s="1">
        <v>24</v>
      </c>
      <c r="F32" s="1" t="s">
        <v>268</v>
      </c>
      <c r="G32" s="1" t="s">
        <v>269</v>
      </c>
      <c r="H32" s="1" t="s">
        <v>270</v>
      </c>
      <c r="I32" s="1" t="s">
        <v>271</v>
      </c>
      <c r="J32" s="1" t="s">
        <v>272</v>
      </c>
      <c r="K32" s="1" t="s">
        <v>109</v>
      </c>
      <c r="L32" s="1" t="s">
        <v>82</v>
      </c>
      <c r="M32" s="1" t="s">
        <v>73</v>
      </c>
      <c r="N32" s="1">
        <v>4</v>
      </c>
      <c r="O32" s="1">
        <v>415.48</v>
      </c>
      <c r="P32" s="1">
        <v>0.43</v>
      </c>
      <c r="Q32" s="1">
        <v>13.07</v>
      </c>
      <c r="R32" s="2">
        <v>45467</v>
      </c>
      <c r="S32" s="2">
        <v>45153</v>
      </c>
      <c r="T32" s="1" t="s">
        <v>35</v>
      </c>
      <c r="U32" s="1" t="s">
        <v>51</v>
      </c>
      <c r="V32" s="1">
        <v>5</v>
      </c>
      <c r="W32" s="1" t="s">
        <v>37</v>
      </c>
      <c r="X32" s="1" t="s">
        <v>74</v>
      </c>
      <c r="Y32" s="1" t="s">
        <v>273</v>
      </c>
    </row>
    <row r="33" spans="1:25" x14ac:dyDescent="0.3">
      <c r="A33" s="1" t="s">
        <v>11645</v>
      </c>
      <c r="B33" s="1" t="s">
        <v>13645</v>
      </c>
      <c r="C33" s="1" t="s">
        <v>274</v>
      </c>
      <c r="D33" s="1" t="s">
        <v>26</v>
      </c>
      <c r="E33" s="1">
        <v>27</v>
      </c>
      <c r="F33" s="1" t="s">
        <v>275</v>
      </c>
      <c r="G33" s="1" t="s">
        <v>276</v>
      </c>
      <c r="H33" s="1" t="s">
        <v>152</v>
      </c>
      <c r="I33" s="1" t="s">
        <v>277</v>
      </c>
      <c r="J33" s="1" t="s">
        <v>278</v>
      </c>
      <c r="K33" s="1" t="s">
        <v>109</v>
      </c>
      <c r="L33" s="1" t="s">
        <v>110</v>
      </c>
      <c r="M33" s="1" t="s">
        <v>73</v>
      </c>
      <c r="N33" s="1">
        <v>2</v>
      </c>
      <c r="O33" s="1">
        <v>491.8</v>
      </c>
      <c r="P33" s="1">
        <v>0.26</v>
      </c>
      <c r="Q33" s="1">
        <v>32.83</v>
      </c>
      <c r="R33" s="2">
        <v>45553</v>
      </c>
      <c r="S33" s="2">
        <v>45371</v>
      </c>
      <c r="T33" s="1" t="s">
        <v>118</v>
      </c>
      <c r="U33" s="1" t="s">
        <v>84</v>
      </c>
      <c r="V33" s="1">
        <v>4</v>
      </c>
      <c r="W33" s="1" t="s">
        <v>37</v>
      </c>
      <c r="X33" s="1" t="s">
        <v>53</v>
      </c>
      <c r="Y33" s="1" t="s">
        <v>279</v>
      </c>
    </row>
    <row r="34" spans="1:25" x14ac:dyDescent="0.3">
      <c r="A34" s="1" t="s">
        <v>11646</v>
      </c>
      <c r="B34" s="1" t="s">
        <v>13646</v>
      </c>
      <c r="C34" s="1" t="s">
        <v>280</v>
      </c>
      <c r="D34" s="1" t="s">
        <v>26</v>
      </c>
      <c r="E34" s="1">
        <v>56</v>
      </c>
      <c r="F34" s="1" t="s">
        <v>281</v>
      </c>
      <c r="G34" s="1">
        <v>3009530325</v>
      </c>
      <c r="H34" s="1" t="s">
        <v>282</v>
      </c>
      <c r="I34" s="1" t="s">
        <v>283</v>
      </c>
      <c r="J34" s="1" t="s">
        <v>284</v>
      </c>
      <c r="K34" s="1" t="s">
        <v>92</v>
      </c>
      <c r="L34" s="1" t="s">
        <v>72</v>
      </c>
      <c r="M34" s="1" t="s">
        <v>126</v>
      </c>
      <c r="N34" s="1">
        <v>2</v>
      </c>
      <c r="O34" s="1">
        <v>767.98</v>
      </c>
      <c r="P34" s="1">
        <v>0.36</v>
      </c>
      <c r="Q34" s="1">
        <v>34.590000000000003</v>
      </c>
      <c r="R34" s="2">
        <v>45684</v>
      </c>
      <c r="S34" s="2">
        <v>45811</v>
      </c>
      <c r="T34" s="1" t="s">
        <v>63</v>
      </c>
      <c r="U34" s="1" t="s">
        <v>51</v>
      </c>
      <c r="V34" s="1">
        <v>4</v>
      </c>
      <c r="W34" s="1" t="s">
        <v>37</v>
      </c>
      <c r="X34" s="1" t="s">
        <v>101</v>
      </c>
      <c r="Y34" s="1" t="s">
        <v>285</v>
      </c>
    </row>
    <row r="35" spans="1:25" x14ac:dyDescent="0.3">
      <c r="A35" s="1" t="s">
        <v>11647</v>
      </c>
      <c r="B35" s="1" t="s">
        <v>13647</v>
      </c>
      <c r="C35" s="1" t="s">
        <v>286</v>
      </c>
      <c r="D35" s="1" t="s">
        <v>41</v>
      </c>
      <c r="E35" s="1">
        <v>39</v>
      </c>
      <c r="F35" s="1" t="s">
        <v>287</v>
      </c>
      <c r="G35" s="1" t="s">
        <v>288</v>
      </c>
      <c r="H35" s="1" t="s">
        <v>289</v>
      </c>
      <c r="I35" s="1" t="s">
        <v>290</v>
      </c>
      <c r="J35" s="1" t="s">
        <v>291</v>
      </c>
      <c r="K35" s="1" t="s">
        <v>61</v>
      </c>
      <c r="L35" s="1" t="s">
        <v>110</v>
      </c>
      <c r="M35" s="1" t="s">
        <v>49</v>
      </c>
      <c r="N35" s="1">
        <v>3</v>
      </c>
      <c r="O35" s="1">
        <v>893.05</v>
      </c>
      <c r="P35" s="1">
        <v>0.28000000000000003</v>
      </c>
      <c r="Q35" s="1">
        <v>26.76</v>
      </c>
      <c r="R35" s="2">
        <v>45196</v>
      </c>
      <c r="S35" s="2">
        <v>45413</v>
      </c>
      <c r="T35" s="1" t="s">
        <v>63</v>
      </c>
      <c r="U35" s="1" t="s">
        <v>84</v>
      </c>
      <c r="V35" s="1">
        <v>4</v>
      </c>
      <c r="W35" s="1" t="s">
        <v>37</v>
      </c>
      <c r="X35" s="1" t="s">
        <v>101</v>
      </c>
      <c r="Y35" s="1" t="s">
        <v>292</v>
      </c>
    </row>
    <row r="36" spans="1:25" x14ac:dyDescent="0.3">
      <c r="A36" s="1" t="s">
        <v>11648</v>
      </c>
      <c r="B36" s="1" t="s">
        <v>13648</v>
      </c>
      <c r="C36" s="1" t="s">
        <v>293</v>
      </c>
      <c r="D36" s="1" t="s">
        <v>41</v>
      </c>
      <c r="E36" s="1">
        <v>31</v>
      </c>
      <c r="F36" s="1" t="s">
        <v>294</v>
      </c>
      <c r="G36" s="1" t="s">
        <v>295</v>
      </c>
      <c r="H36" s="1" t="s">
        <v>296</v>
      </c>
      <c r="I36" s="1" t="s">
        <v>297</v>
      </c>
      <c r="J36" s="1" t="s">
        <v>298</v>
      </c>
      <c r="K36" s="1" t="s">
        <v>81</v>
      </c>
      <c r="L36" s="1" t="s">
        <v>72</v>
      </c>
      <c r="M36" s="1" t="s">
        <v>126</v>
      </c>
      <c r="N36" s="1">
        <v>1</v>
      </c>
      <c r="O36" s="1">
        <v>343.91</v>
      </c>
      <c r="P36" s="1">
        <v>0.41</v>
      </c>
      <c r="Q36" s="1">
        <v>14.57</v>
      </c>
      <c r="R36" s="2">
        <v>45324</v>
      </c>
      <c r="S36" s="2">
        <v>45494</v>
      </c>
      <c r="T36" s="1" t="s">
        <v>118</v>
      </c>
      <c r="U36" s="1" t="s">
        <v>84</v>
      </c>
      <c r="V36" s="1">
        <v>3</v>
      </c>
      <c r="W36" s="1" t="s">
        <v>37</v>
      </c>
      <c r="X36" s="1" t="s">
        <v>38</v>
      </c>
      <c r="Y36" s="1" t="s">
        <v>299</v>
      </c>
    </row>
    <row r="37" spans="1:25" x14ac:dyDescent="0.3">
      <c r="A37" s="1" t="s">
        <v>11649</v>
      </c>
      <c r="B37" s="1" t="s">
        <v>13649</v>
      </c>
      <c r="C37" s="1" t="s">
        <v>300</v>
      </c>
      <c r="D37" s="1" t="s">
        <v>26</v>
      </c>
      <c r="E37" s="1">
        <v>45</v>
      </c>
      <c r="F37" s="1" t="s">
        <v>301</v>
      </c>
      <c r="G37" s="1" t="s">
        <v>302</v>
      </c>
      <c r="H37" s="1" t="s">
        <v>78</v>
      </c>
      <c r="I37" s="1" t="s">
        <v>303</v>
      </c>
      <c r="J37" s="1" t="s">
        <v>304</v>
      </c>
      <c r="K37" s="1" t="s">
        <v>6</v>
      </c>
      <c r="L37" s="1" t="s">
        <v>117</v>
      </c>
      <c r="M37" s="1" t="s">
        <v>49</v>
      </c>
      <c r="N37" s="1">
        <v>3</v>
      </c>
      <c r="O37" s="1">
        <v>532.46</v>
      </c>
      <c r="P37" s="1">
        <v>0.42</v>
      </c>
      <c r="Q37" s="1">
        <v>6.28</v>
      </c>
      <c r="R37" s="2">
        <v>45487</v>
      </c>
      <c r="S37" s="2">
        <v>45789</v>
      </c>
      <c r="T37" s="1" t="s">
        <v>50</v>
      </c>
      <c r="U37" s="1" t="s">
        <v>84</v>
      </c>
      <c r="V37" s="1">
        <v>1</v>
      </c>
      <c r="W37" s="1" t="s">
        <v>37</v>
      </c>
      <c r="X37" s="1" t="s">
        <v>74</v>
      </c>
      <c r="Y37" s="1" t="s">
        <v>305</v>
      </c>
    </row>
    <row r="38" spans="1:25" x14ac:dyDescent="0.3">
      <c r="A38" s="1" t="s">
        <v>11650</v>
      </c>
      <c r="B38" s="1" t="s">
        <v>13650</v>
      </c>
      <c r="C38" s="1" t="s">
        <v>306</v>
      </c>
      <c r="D38" s="1" t="s">
        <v>26</v>
      </c>
      <c r="E38" s="1">
        <v>59</v>
      </c>
      <c r="F38" s="1" t="s">
        <v>307</v>
      </c>
      <c r="G38" s="1" t="s">
        <v>308</v>
      </c>
      <c r="H38" s="1" t="s">
        <v>309</v>
      </c>
      <c r="I38" s="1" t="s">
        <v>310</v>
      </c>
      <c r="J38" s="1" t="s">
        <v>311</v>
      </c>
      <c r="K38" s="1" t="s">
        <v>109</v>
      </c>
      <c r="L38" s="1" t="s">
        <v>82</v>
      </c>
      <c r="M38" s="1" t="s">
        <v>34</v>
      </c>
      <c r="N38" s="1">
        <v>4</v>
      </c>
      <c r="O38" s="1">
        <v>650.97</v>
      </c>
      <c r="P38" s="1">
        <v>0.12</v>
      </c>
      <c r="Q38" s="1">
        <v>16.95</v>
      </c>
      <c r="R38" s="2">
        <v>45712</v>
      </c>
      <c r="S38" s="2">
        <v>45487</v>
      </c>
      <c r="T38" s="1" t="s">
        <v>50</v>
      </c>
      <c r="U38" s="1" t="s">
        <v>36</v>
      </c>
      <c r="V38" s="1">
        <v>3</v>
      </c>
      <c r="W38" s="1" t="s">
        <v>37</v>
      </c>
      <c r="X38" s="1" t="s">
        <v>101</v>
      </c>
      <c r="Y38" s="1" t="s">
        <v>312</v>
      </c>
    </row>
    <row r="39" spans="1:25" x14ac:dyDescent="0.3">
      <c r="A39" s="1" t="s">
        <v>11651</v>
      </c>
      <c r="B39" s="1" t="s">
        <v>13651</v>
      </c>
      <c r="C39" s="1" t="s">
        <v>313</v>
      </c>
      <c r="D39" s="1" t="s">
        <v>41</v>
      </c>
      <c r="E39" s="1">
        <v>69</v>
      </c>
      <c r="F39" s="1" t="s">
        <v>314</v>
      </c>
      <c r="G39" s="1" t="s">
        <v>315</v>
      </c>
      <c r="H39" s="1" t="s">
        <v>316</v>
      </c>
      <c r="I39" s="1" t="s">
        <v>317</v>
      </c>
      <c r="J39" s="1" t="s">
        <v>318</v>
      </c>
      <c r="K39" s="1" t="s">
        <v>6</v>
      </c>
      <c r="L39" s="1" t="s">
        <v>72</v>
      </c>
      <c r="M39" s="1" t="s">
        <v>73</v>
      </c>
      <c r="N39" s="1">
        <v>1</v>
      </c>
      <c r="O39" s="1">
        <v>335.4</v>
      </c>
      <c r="P39" s="1">
        <v>0.23</v>
      </c>
      <c r="Q39" s="1">
        <v>25.57</v>
      </c>
      <c r="R39" s="2">
        <v>45175</v>
      </c>
      <c r="S39" s="2">
        <v>45834</v>
      </c>
      <c r="T39" s="1" t="s">
        <v>118</v>
      </c>
      <c r="U39" s="1" t="s">
        <v>162</v>
      </c>
      <c r="V39" s="1">
        <v>3</v>
      </c>
      <c r="W39" s="1" t="s">
        <v>37</v>
      </c>
      <c r="X39" s="1" t="s">
        <v>64</v>
      </c>
      <c r="Y39" s="1" t="s">
        <v>319</v>
      </c>
    </row>
    <row r="40" spans="1:25" x14ac:dyDescent="0.3">
      <c r="A40" s="1" t="s">
        <v>11652</v>
      </c>
      <c r="B40" s="1" t="s">
        <v>13652</v>
      </c>
      <c r="C40" s="1" t="s">
        <v>320</v>
      </c>
      <c r="D40" s="1" t="s">
        <v>26</v>
      </c>
      <c r="E40" s="1">
        <v>39</v>
      </c>
      <c r="F40" s="1" t="s">
        <v>321</v>
      </c>
      <c r="G40" s="1" t="s">
        <v>322</v>
      </c>
      <c r="H40" s="1" t="s">
        <v>323</v>
      </c>
      <c r="I40" s="1" t="s">
        <v>324</v>
      </c>
      <c r="J40" s="1" t="s">
        <v>325</v>
      </c>
      <c r="K40" s="1" t="s">
        <v>47</v>
      </c>
      <c r="L40" s="1" t="s">
        <v>117</v>
      </c>
      <c r="M40" s="1" t="s">
        <v>62</v>
      </c>
      <c r="N40" s="1">
        <v>2</v>
      </c>
      <c r="O40" s="1">
        <v>985.68</v>
      </c>
      <c r="P40" s="1">
        <v>0.32</v>
      </c>
      <c r="Q40" s="1">
        <v>40.46</v>
      </c>
      <c r="R40" s="2">
        <v>45422</v>
      </c>
      <c r="S40" s="2">
        <v>45631</v>
      </c>
      <c r="T40" s="1" t="s">
        <v>118</v>
      </c>
      <c r="U40" s="1" t="s">
        <v>36</v>
      </c>
      <c r="V40" s="1">
        <v>3</v>
      </c>
      <c r="W40" s="1" t="s">
        <v>37</v>
      </c>
      <c r="X40" s="1" t="s">
        <v>101</v>
      </c>
      <c r="Y40" s="1" t="s">
        <v>326</v>
      </c>
    </row>
    <row r="41" spans="1:25" x14ac:dyDescent="0.3">
      <c r="A41" s="1" t="s">
        <v>11653</v>
      </c>
      <c r="B41" s="1" t="s">
        <v>13653</v>
      </c>
      <c r="C41" s="1" t="s">
        <v>327</v>
      </c>
      <c r="D41" s="1" t="s">
        <v>26</v>
      </c>
      <c r="E41" s="1">
        <v>49</v>
      </c>
      <c r="F41" s="1" t="s">
        <v>328</v>
      </c>
      <c r="G41" s="1" t="s">
        <v>329</v>
      </c>
      <c r="H41" s="1" t="s">
        <v>330</v>
      </c>
      <c r="I41" s="1" t="s">
        <v>331</v>
      </c>
      <c r="J41" s="1" t="s">
        <v>332</v>
      </c>
      <c r="K41" s="1" t="s">
        <v>161</v>
      </c>
      <c r="L41" s="1" t="s">
        <v>117</v>
      </c>
      <c r="M41" s="1" t="s">
        <v>49</v>
      </c>
      <c r="N41" s="1">
        <v>4</v>
      </c>
      <c r="O41" s="1">
        <v>877.02</v>
      </c>
      <c r="P41" s="1">
        <v>0.49</v>
      </c>
      <c r="Q41" s="1">
        <v>43.42</v>
      </c>
      <c r="R41" s="2">
        <v>45395</v>
      </c>
      <c r="S41" s="2">
        <v>45568</v>
      </c>
      <c r="T41" s="1" t="s">
        <v>118</v>
      </c>
      <c r="U41" s="1" t="s">
        <v>51</v>
      </c>
      <c r="V41" s="1">
        <v>2</v>
      </c>
      <c r="W41" s="1" t="s">
        <v>37</v>
      </c>
      <c r="X41" s="1" t="s">
        <v>64</v>
      </c>
      <c r="Y41" s="1" t="s">
        <v>333</v>
      </c>
    </row>
    <row r="42" spans="1:25" x14ac:dyDescent="0.3">
      <c r="A42" s="1" t="s">
        <v>11654</v>
      </c>
      <c r="B42" s="1" t="s">
        <v>13654</v>
      </c>
      <c r="C42" s="1" t="s">
        <v>334</v>
      </c>
      <c r="D42" s="1" t="s">
        <v>41</v>
      </c>
      <c r="E42" s="1">
        <v>28</v>
      </c>
      <c r="F42" s="1" t="s">
        <v>335</v>
      </c>
      <c r="G42" s="1" t="s">
        <v>336</v>
      </c>
      <c r="H42" s="1" t="s">
        <v>337</v>
      </c>
      <c r="I42" s="1" t="s">
        <v>338</v>
      </c>
      <c r="J42" s="1" t="s">
        <v>339</v>
      </c>
      <c r="K42" s="1" t="s">
        <v>61</v>
      </c>
      <c r="L42" s="1" t="s">
        <v>82</v>
      </c>
      <c r="M42" s="1" t="s">
        <v>93</v>
      </c>
      <c r="N42" s="1">
        <v>1</v>
      </c>
      <c r="O42" s="1">
        <v>303.44</v>
      </c>
      <c r="P42" s="1">
        <v>0.34</v>
      </c>
      <c r="Q42" s="1">
        <v>23.58</v>
      </c>
      <c r="R42" s="2">
        <v>45736</v>
      </c>
      <c r="S42" s="2">
        <v>45483</v>
      </c>
      <c r="T42" s="1" t="s">
        <v>63</v>
      </c>
      <c r="U42" s="1" t="s">
        <v>36</v>
      </c>
      <c r="V42" s="1">
        <v>3</v>
      </c>
      <c r="W42" s="1" t="s">
        <v>37</v>
      </c>
      <c r="X42" s="1" t="s">
        <v>74</v>
      </c>
      <c r="Y42" s="1" t="s">
        <v>340</v>
      </c>
    </row>
    <row r="43" spans="1:25" x14ac:dyDescent="0.3">
      <c r="A43" s="1" t="s">
        <v>11655</v>
      </c>
      <c r="B43" s="1" t="s">
        <v>13655</v>
      </c>
      <c r="C43" s="1" t="s">
        <v>341</v>
      </c>
      <c r="D43" s="1" t="s">
        <v>26</v>
      </c>
      <c r="E43" s="1">
        <v>31</v>
      </c>
      <c r="F43" s="1" t="s">
        <v>342</v>
      </c>
      <c r="G43" s="1" t="s">
        <v>343</v>
      </c>
      <c r="H43" s="1" t="s">
        <v>344</v>
      </c>
      <c r="I43" s="1" t="s">
        <v>345</v>
      </c>
      <c r="J43" s="1" t="s">
        <v>346</v>
      </c>
      <c r="K43" s="1" t="s">
        <v>6</v>
      </c>
      <c r="L43" s="1" t="s">
        <v>48</v>
      </c>
      <c r="M43" s="1" t="s">
        <v>93</v>
      </c>
      <c r="N43" s="1">
        <v>4</v>
      </c>
      <c r="O43" s="1">
        <v>512.87</v>
      </c>
      <c r="P43" s="1">
        <v>0.45</v>
      </c>
      <c r="Q43" s="1">
        <v>40.83</v>
      </c>
      <c r="R43" s="2">
        <v>45169</v>
      </c>
      <c r="S43" s="2">
        <v>45237</v>
      </c>
      <c r="T43" s="1" t="s">
        <v>63</v>
      </c>
      <c r="U43" s="1" t="s">
        <v>84</v>
      </c>
      <c r="V43" s="1">
        <v>1</v>
      </c>
      <c r="W43" s="1" t="s">
        <v>37</v>
      </c>
      <c r="X43" s="1" t="s">
        <v>38</v>
      </c>
      <c r="Y43" s="1" t="s">
        <v>347</v>
      </c>
    </row>
    <row r="44" spans="1:25" x14ac:dyDescent="0.3">
      <c r="A44" s="1" t="s">
        <v>11656</v>
      </c>
      <c r="B44" s="1" t="s">
        <v>13656</v>
      </c>
      <c r="C44" s="1" t="s">
        <v>348</v>
      </c>
      <c r="D44" s="1" t="s">
        <v>41</v>
      </c>
      <c r="E44" s="1">
        <v>48</v>
      </c>
      <c r="F44" s="1" t="s">
        <v>349</v>
      </c>
      <c r="G44" s="1" t="s">
        <v>350</v>
      </c>
      <c r="H44" s="1" t="s">
        <v>351</v>
      </c>
      <c r="I44" s="1" t="s">
        <v>352</v>
      </c>
      <c r="J44" s="1" t="s">
        <v>353</v>
      </c>
      <c r="K44" s="1" t="s">
        <v>109</v>
      </c>
      <c r="L44" s="1" t="s">
        <v>82</v>
      </c>
      <c r="M44" s="1" t="s">
        <v>34</v>
      </c>
      <c r="N44" s="1">
        <v>3</v>
      </c>
      <c r="O44" s="1">
        <v>238.53</v>
      </c>
      <c r="P44" s="1">
        <v>0.42</v>
      </c>
      <c r="Q44" s="1">
        <v>49.7</v>
      </c>
      <c r="R44" s="2">
        <v>45770</v>
      </c>
      <c r="S44" s="2">
        <v>45355</v>
      </c>
      <c r="T44" s="1" t="s">
        <v>118</v>
      </c>
      <c r="U44" s="1" t="s">
        <v>36</v>
      </c>
      <c r="V44" s="1">
        <v>4</v>
      </c>
      <c r="W44" s="1" t="s">
        <v>37</v>
      </c>
      <c r="X44" s="1" t="s">
        <v>101</v>
      </c>
      <c r="Y44" s="1" t="s">
        <v>354</v>
      </c>
    </row>
    <row r="45" spans="1:25" x14ac:dyDescent="0.3">
      <c r="A45" s="1" t="s">
        <v>11657</v>
      </c>
      <c r="B45" s="1" t="s">
        <v>13657</v>
      </c>
      <c r="C45" s="1" t="s">
        <v>355</v>
      </c>
      <c r="D45" s="1" t="s">
        <v>26</v>
      </c>
      <c r="E45" s="1">
        <v>61</v>
      </c>
      <c r="F45" s="1" t="s">
        <v>356</v>
      </c>
      <c r="G45" s="1">
        <v>522437177</v>
      </c>
      <c r="H45" s="1" t="s">
        <v>357</v>
      </c>
      <c r="I45" s="1" t="s">
        <v>358</v>
      </c>
      <c r="J45" s="1" t="s">
        <v>359</v>
      </c>
      <c r="K45" s="1" t="s">
        <v>109</v>
      </c>
      <c r="L45" s="1" t="s">
        <v>72</v>
      </c>
      <c r="M45" s="1" t="s">
        <v>49</v>
      </c>
      <c r="N45" s="1">
        <v>1</v>
      </c>
      <c r="O45" s="1">
        <v>519.36</v>
      </c>
      <c r="P45" s="1">
        <v>0.28999999999999998</v>
      </c>
      <c r="Q45" s="1">
        <v>37.25</v>
      </c>
      <c r="R45" s="2">
        <v>45617</v>
      </c>
      <c r="S45" s="2">
        <v>45499</v>
      </c>
      <c r="T45" s="1" t="s">
        <v>63</v>
      </c>
      <c r="U45" s="1" t="s">
        <v>36</v>
      </c>
      <c r="V45" s="1">
        <v>2</v>
      </c>
      <c r="W45" s="1" t="s">
        <v>37</v>
      </c>
      <c r="X45" s="1" t="s">
        <v>38</v>
      </c>
      <c r="Y45" s="1" t="s">
        <v>360</v>
      </c>
    </row>
    <row r="46" spans="1:25" x14ac:dyDescent="0.3">
      <c r="A46" s="1" t="s">
        <v>11658</v>
      </c>
      <c r="B46" s="1" t="s">
        <v>13658</v>
      </c>
      <c r="C46" s="1" t="s">
        <v>361</v>
      </c>
      <c r="D46" s="1" t="s">
        <v>26</v>
      </c>
      <c r="E46" s="1">
        <v>21</v>
      </c>
      <c r="F46" s="1" t="s">
        <v>362</v>
      </c>
      <c r="G46" s="1" t="s">
        <v>363</v>
      </c>
      <c r="H46" s="1" t="s">
        <v>364</v>
      </c>
      <c r="I46" s="1" t="s">
        <v>365</v>
      </c>
      <c r="J46" s="1" t="s">
        <v>366</v>
      </c>
      <c r="K46" s="1" t="s">
        <v>92</v>
      </c>
      <c r="L46" s="1" t="s">
        <v>48</v>
      </c>
      <c r="M46" s="1" t="s">
        <v>49</v>
      </c>
      <c r="N46" s="1">
        <v>1</v>
      </c>
      <c r="O46" s="1">
        <v>686.5</v>
      </c>
      <c r="P46" s="1">
        <v>0.45</v>
      </c>
      <c r="Q46" s="1">
        <v>37.79</v>
      </c>
      <c r="R46" s="2">
        <v>45664</v>
      </c>
      <c r="S46" s="2">
        <v>45247</v>
      </c>
      <c r="T46" s="1" t="s">
        <v>83</v>
      </c>
      <c r="U46" s="1" t="s">
        <v>51</v>
      </c>
      <c r="V46" s="1">
        <v>3</v>
      </c>
      <c r="W46" s="1" t="s">
        <v>37</v>
      </c>
      <c r="X46" s="1" t="s">
        <v>74</v>
      </c>
      <c r="Y46" s="1" t="s">
        <v>367</v>
      </c>
    </row>
    <row r="47" spans="1:25" x14ac:dyDescent="0.3">
      <c r="A47" s="1" t="s">
        <v>11659</v>
      </c>
      <c r="B47" s="1" t="s">
        <v>13659</v>
      </c>
      <c r="C47" s="1" t="s">
        <v>368</v>
      </c>
      <c r="D47" s="1" t="s">
        <v>41</v>
      </c>
      <c r="E47" s="1">
        <v>62</v>
      </c>
      <c r="F47" s="1" t="s">
        <v>369</v>
      </c>
      <c r="G47" s="1" t="s">
        <v>370</v>
      </c>
      <c r="H47" s="1" t="s">
        <v>371</v>
      </c>
      <c r="I47" s="1" t="s">
        <v>372</v>
      </c>
      <c r="J47" s="1" t="s">
        <v>373</v>
      </c>
      <c r="K47" s="1" t="s">
        <v>61</v>
      </c>
      <c r="L47" s="1" t="s">
        <v>82</v>
      </c>
      <c r="M47" s="1" t="s">
        <v>62</v>
      </c>
      <c r="N47" s="1">
        <v>1</v>
      </c>
      <c r="O47" s="1">
        <v>94.67</v>
      </c>
      <c r="P47" s="1">
        <v>0.19</v>
      </c>
      <c r="Q47" s="1">
        <v>45.93</v>
      </c>
      <c r="R47" s="2">
        <v>45451</v>
      </c>
      <c r="S47" s="2">
        <v>45559</v>
      </c>
      <c r="T47" s="1" t="s">
        <v>118</v>
      </c>
      <c r="U47" s="1" t="s">
        <v>162</v>
      </c>
      <c r="V47" s="1">
        <v>3</v>
      </c>
      <c r="W47" s="1" t="s">
        <v>37</v>
      </c>
      <c r="X47" s="1" t="s">
        <v>53</v>
      </c>
      <c r="Y47" s="1" t="s">
        <v>374</v>
      </c>
    </row>
    <row r="48" spans="1:25" x14ac:dyDescent="0.3">
      <c r="A48" s="1" t="s">
        <v>11660</v>
      </c>
      <c r="B48" s="1" t="s">
        <v>13660</v>
      </c>
      <c r="C48" s="1" t="s">
        <v>375</v>
      </c>
      <c r="D48" s="1" t="s">
        <v>41</v>
      </c>
      <c r="E48" s="1">
        <v>39</v>
      </c>
      <c r="F48" s="1" t="s">
        <v>376</v>
      </c>
      <c r="G48" s="1" t="s">
        <v>377</v>
      </c>
      <c r="H48" s="1" t="s">
        <v>289</v>
      </c>
      <c r="I48" s="1" t="s">
        <v>378</v>
      </c>
      <c r="J48" s="1" t="s">
        <v>379</v>
      </c>
      <c r="K48" s="1" t="s">
        <v>61</v>
      </c>
      <c r="L48" s="1" t="s">
        <v>82</v>
      </c>
      <c r="M48" s="1" t="s">
        <v>93</v>
      </c>
      <c r="N48" s="1">
        <v>2</v>
      </c>
      <c r="O48" s="1">
        <v>871.42</v>
      </c>
      <c r="P48" s="1">
        <v>0.19</v>
      </c>
      <c r="Q48" s="1">
        <v>20.22</v>
      </c>
      <c r="R48" s="2">
        <v>45582</v>
      </c>
      <c r="S48" s="2">
        <v>45367</v>
      </c>
      <c r="T48" s="1" t="s">
        <v>63</v>
      </c>
      <c r="U48" s="1" t="s">
        <v>84</v>
      </c>
      <c r="V48" s="1">
        <v>4</v>
      </c>
      <c r="W48" s="1" t="s">
        <v>37</v>
      </c>
      <c r="X48" s="1" t="s">
        <v>74</v>
      </c>
      <c r="Y48" s="1" t="s">
        <v>380</v>
      </c>
    </row>
    <row r="49" spans="1:25" x14ac:dyDescent="0.3">
      <c r="A49" s="1" t="s">
        <v>11661</v>
      </c>
      <c r="B49" s="1" t="s">
        <v>13661</v>
      </c>
      <c r="C49" s="1" t="s">
        <v>381</v>
      </c>
      <c r="D49" s="1" t="s">
        <v>41</v>
      </c>
      <c r="E49" s="1">
        <v>46</v>
      </c>
      <c r="F49" s="1" t="s">
        <v>382</v>
      </c>
      <c r="G49" s="1" t="s">
        <v>383</v>
      </c>
      <c r="H49" s="1" t="s">
        <v>384</v>
      </c>
      <c r="I49" s="1" t="s">
        <v>385</v>
      </c>
      <c r="J49" s="1" t="s">
        <v>386</v>
      </c>
      <c r="K49" s="1" t="s">
        <v>32</v>
      </c>
      <c r="L49" s="1" t="s">
        <v>82</v>
      </c>
      <c r="M49" s="1" t="s">
        <v>93</v>
      </c>
      <c r="N49" s="1">
        <v>3</v>
      </c>
      <c r="O49" s="1">
        <v>597.80999999999995</v>
      </c>
      <c r="P49" s="1">
        <v>0.39</v>
      </c>
      <c r="Q49" s="1">
        <v>5.5</v>
      </c>
      <c r="R49" s="2">
        <v>45708</v>
      </c>
      <c r="S49" s="2">
        <v>45522</v>
      </c>
      <c r="T49" s="1" t="s">
        <v>50</v>
      </c>
      <c r="U49" s="1" t="s">
        <v>36</v>
      </c>
      <c r="V49" s="1">
        <v>4</v>
      </c>
      <c r="W49" s="1" t="s">
        <v>37</v>
      </c>
      <c r="X49" s="1" t="s">
        <v>74</v>
      </c>
      <c r="Y49" s="1" t="s">
        <v>387</v>
      </c>
    </row>
    <row r="50" spans="1:25" x14ac:dyDescent="0.3">
      <c r="A50" s="1" t="s">
        <v>11662</v>
      </c>
      <c r="B50" s="1" t="s">
        <v>13662</v>
      </c>
      <c r="C50" s="1" t="s">
        <v>388</v>
      </c>
      <c r="D50" s="1" t="s">
        <v>41</v>
      </c>
      <c r="E50" s="1">
        <v>52</v>
      </c>
      <c r="F50" s="1" t="s">
        <v>389</v>
      </c>
      <c r="G50" s="1" t="s">
        <v>390</v>
      </c>
      <c r="H50" s="1" t="s">
        <v>391</v>
      </c>
      <c r="I50" s="1" t="s">
        <v>392</v>
      </c>
      <c r="J50" s="1" t="s">
        <v>393</v>
      </c>
      <c r="K50" s="1" t="s">
        <v>61</v>
      </c>
      <c r="L50" s="1" t="s">
        <v>82</v>
      </c>
      <c r="M50" s="1" t="s">
        <v>62</v>
      </c>
      <c r="N50" s="1">
        <v>1</v>
      </c>
      <c r="O50" s="1">
        <v>989.71</v>
      </c>
      <c r="P50" s="1">
        <v>7.0000000000000007E-2</v>
      </c>
      <c r="Q50" s="1">
        <v>49.41</v>
      </c>
      <c r="R50" s="2">
        <v>45819</v>
      </c>
      <c r="S50" s="2">
        <v>45308</v>
      </c>
      <c r="T50" s="1" t="s">
        <v>118</v>
      </c>
      <c r="U50" s="1" t="s">
        <v>51</v>
      </c>
      <c r="V50" s="1">
        <v>2</v>
      </c>
      <c r="W50" s="1" t="s">
        <v>37</v>
      </c>
      <c r="X50" s="1" t="s">
        <v>74</v>
      </c>
      <c r="Y50" s="1" t="s">
        <v>394</v>
      </c>
    </row>
    <row r="51" spans="1:25" x14ac:dyDescent="0.3">
      <c r="A51" s="1" t="s">
        <v>11663</v>
      </c>
      <c r="B51" s="1" t="s">
        <v>13663</v>
      </c>
      <c r="C51" s="1" t="s">
        <v>395</v>
      </c>
      <c r="D51" s="1" t="s">
        <v>41</v>
      </c>
      <c r="E51" s="1">
        <v>30</v>
      </c>
      <c r="F51" s="1" t="s">
        <v>396</v>
      </c>
      <c r="G51" s="1" t="s">
        <v>397</v>
      </c>
      <c r="H51" s="1" t="s">
        <v>398</v>
      </c>
      <c r="I51" s="1" t="s">
        <v>399</v>
      </c>
      <c r="J51" s="1" t="s">
        <v>400</v>
      </c>
      <c r="K51" s="1" t="s">
        <v>81</v>
      </c>
      <c r="L51" s="1" t="s">
        <v>48</v>
      </c>
      <c r="M51" s="1" t="s">
        <v>49</v>
      </c>
      <c r="N51" s="1">
        <v>4</v>
      </c>
      <c r="O51" s="1">
        <v>35.340000000000003</v>
      </c>
      <c r="P51" s="1">
        <v>0.15</v>
      </c>
      <c r="Q51" s="1">
        <v>27.07</v>
      </c>
      <c r="R51" s="2">
        <v>45335</v>
      </c>
      <c r="S51" s="2">
        <v>45714</v>
      </c>
      <c r="T51" s="1" t="s">
        <v>118</v>
      </c>
      <c r="U51" s="1" t="s">
        <v>51</v>
      </c>
      <c r="V51" s="1">
        <v>1</v>
      </c>
      <c r="W51" s="1" t="s">
        <v>37</v>
      </c>
      <c r="X51" s="1" t="s">
        <v>53</v>
      </c>
      <c r="Y51" s="1" t="s">
        <v>401</v>
      </c>
    </row>
    <row r="52" spans="1:25" x14ac:dyDescent="0.3">
      <c r="A52" s="1" t="s">
        <v>11664</v>
      </c>
      <c r="B52" s="1" t="s">
        <v>13664</v>
      </c>
      <c r="C52" s="1" t="s">
        <v>402</v>
      </c>
      <c r="D52" s="1" t="s">
        <v>41</v>
      </c>
      <c r="E52" s="1">
        <v>37</v>
      </c>
      <c r="F52" s="1" t="s">
        <v>403</v>
      </c>
      <c r="G52" s="1" t="s">
        <v>404</v>
      </c>
      <c r="H52" s="1" t="s">
        <v>405</v>
      </c>
      <c r="I52" s="1" t="s">
        <v>406</v>
      </c>
      <c r="J52" s="1" t="s">
        <v>407</v>
      </c>
      <c r="K52" s="1" t="s">
        <v>81</v>
      </c>
      <c r="L52" s="1" t="s">
        <v>72</v>
      </c>
      <c r="M52" s="1" t="s">
        <v>62</v>
      </c>
      <c r="N52" s="1">
        <v>2</v>
      </c>
      <c r="O52" s="1">
        <v>833.18</v>
      </c>
      <c r="P52" s="1">
        <v>0.3</v>
      </c>
      <c r="Q52" s="1">
        <v>40.36</v>
      </c>
      <c r="R52" s="2">
        <v>45823</v>
      </c>
      <c r="S52" s="2">
        <v>45355</v>
      </c>
      <c r="T52" s="1" t="s">
        <v>118</v>
      </c>
      <c r="U52" s="1" t="s">
        <v>84</v>
      </c>
      <c r="V52" s="1">
        <v>2</v>
      </c>
      <c r="W52" s="1" t="s">
        <v>37</v>
      </c>
      <c r="X52" s="1" t="s">
        <v>53</v>
      </c>
      <c r="Y52" s="1" t="s">
        <v>408</v>
      </c>
    </row>
    <row r="53" spans="1:25" x14ac:dyDescent="0.3">
      <c r="A53" s="1" t="s">
        <v>11665</v>
      </c>
      <c r="B53" s="1" t="s">
        <v>13665</v>
      </c>
      <c r="C53" s="1" t="s">
        <v>409</v>
      </c>
      <c r="D53" s="1" t="s">
        <v>41</v>
      </c>
      <c r="E53" s="1">
        <v>36</v>
      </c>
      <c r="F53" s="1" t="s">
        <v>410</v>
      </c>
      <c r="G53" s="1">
        <v>1900083204</v>
      </c>
      <c r="H53" s="1" t="s">
        <v>309</v>
      </c>
      <c r="I53" s="1" t="s">
        <v>411</v>
      </c>
      <c r="J53" s="1" t="s">
        <v>412</v>
      </c>
      <c r="K53" s="1" t="s">
        <v>109</v>
      </c>
      <c r="L53" s="1" t="s">
        <v>117</v>
      </c>
      <c r="M53" s="1" t="s">
        <v>126</v>
      </c>
      <c r="N53" s="1">
        <v>3</v>
      </c>
      <c r="O53" s="1">
        <v>794.04</v>
      </c>
      <c r="P53" s="1">
        <v>0.21</v>
      </c>
      <c r="Q53" s="1">
        <v>41.56</v>
      </c>
      <c r="R53" s="2">
        <v>45172</v>
      </c>
      <c r="S53" s="2">
        <v>45225</v>
      </c>
      <c r="T53" s="1" t="s">
        <v>35</v>
      </c>
      <c r="U53" s="1" t="s">
        <v>51</v>
      </c>
      <c r="V53" s="1">
        <v>4</v>
      </c>
      <c r="W53" s="1" t="s">
        <v>37</v>
      </c>
      <c r="X53" s="1" t="s">
        <v>74</v>
      </c>
      <c r="Y53" s="1" t="s">
        <v>413</v>
      </c>
    </row>
    <row r="54" spans="1:25" x14ac:dyDescent="0.3">
      <c r="A54" s="1" t="s">
        <v>11666</v>
      </c>
      <c r="B54" s="1" t="s">
        <v>13666</v>
      </c>
      <c r="C54" s="1" t="s">
        <v>414</v>
      </c>
      <c r="D54" s="1" t="s">
        <v>41</v>
      </c>
      <c r="E54" s="1">
        <v>32</v>
      </c>
      <c r="F54" s="1" t="s">
        <v>415</v>
      </c>
      <c r="G54" s="1" t="s">
        <v>416</v>
      </c>
      <c r="H54" s="1" t="s">
        <v>417</v>
      </c>
      <c r="I54" s="1" t="s">
        <v>418</v>
      </c>
      <c r="J54" s="1" t="s">
        <v>419</v>
      </c>
      <c r="K54" s="1" t="s">
        <v>161</v>
      </c>
      <c r="L54" s="1" t="s">
        <v>82</v>
      </c>
      <c r="M54" s="1" t="s">
        <v>93</v>
      </c>
      <c r="N54" s="1">
        <v>3</v>
      </c>
      <c r="O54" s="1">
        <v>141.52000000000001</v>
      </c>
      <c r="P54" s="1">
        <v>0.47</v>
      </c>
      <c r="Q54" s="1">
        <v>22.89</v>
      </c>
      <c r="R54" s="2">
        <v>45174</v>
      </c>
      <c r="S54" s="2">
        <v>45494</v>
      </c>
      <c r="T54" s="1" t="s">
        <v>118</v>
      </c>
      <c r="U54" s="1" t="s">
        <v>162</v>
      </c>
      <c r="V54" s="1">
        <v>1</v>
      </c>
      <c r="W54" s="1" t="s">
        <v>37</v>
      </c>
      <c r="X54" s="1" t="s">
        <v>53</v>
      </c>
      <c r="Y54" s="1" t="s">
        <v>420</v>
      </c>
    </row>
    <row r="55" spans="1:25" x14ac:dyDescent="0.3">
      <c r="A55" s="1" t="s">
        <v>11667</v>
      </c>
      <c r="B55" s="1" t="s">
        <v>13667</v>
      </c>
      <c r="C55" s="1" t="s">
        <v>421</v>
      </c>
      <c r="D55" s="1" t="s">
        <v>41</v>
      </c>
      <c r="E55" s="1">
        <v>68</v>
      </c>
      <c r="F55" s="1" t="s">
        <v>422</v>
      </c>
      <c r="G55" s="1" t="s">
        <v>423</v>
      </c>
      <c r="H55" s="1" t="s">
        <v>424</v>
      </c>
      <c r="I55" s="1" t="s">
        <v>425</v>
      </c>
      <c r="J55" s="1" t="s">
        <v>426</v>
      </c>
      <c r="K55" s="1" t="s">
        <v>47</v>
      </c>
      <c r="L55" s="1" t="s">
        <v>117</v>
      </c>
      <c r="M55" s="1" t="s">
        <v>49</v>
      </c>
      <c r="N55" s="1">
        <v>3</v>
      </c>
      <c r="O55" s="1">
        <v>341.95</v>
      </c>
      <c r="P55" s="1">
        <v>0.48</v>
      </c>
      <c r="Q55" s="1">
        <v>29.36</v>
      </c>
      <c r="R55" s="2">
        <v>45592</v>
      </c>
      <c r="S55" s="2">
        <v>45341</v>
      </c>
      <c r="T55" s="1" t="s">
        <v>50</v>
      </c>
      <c r="U55" s="1" t="s">
        <v>51</v>
      </c>
      <c r="V55" s="1">
        <v>3</v>
      </c>
      <c r="W55" s="1" t="s">
        <v>37</v>
      </c>
      <c r="X55" s="1" t="s">
        <v>64</v>
      </c>
      <c r="Y55" s="1" t="s">
        <v>427</v>
      </c>
    </row>
    <row r="56" spans="1:25" x14ac:dyDescent="0.3">
      <c r="A56" s="1" t="s">
        <v>11668</v>
      </c>
      <c r="B56" s="1" t="s">
        <v>13668</v>
      </c>
      <c r="C56" s="1" t="s">
        <v>428</v>
      </c>
      <c r="D56" s="1" t="s">
        <v>26</v>
      </c>
      <c r="E56" s="1">
        <v>43</v>
      </c>
      <c r="F56" s="1" t="s">
        <v>429</v>
      </c>
      <c r="G56" s="1" t="s">
        <v>430</v>
      </c>
      <c r="H56" s="1" t="s">
        <v>431</v>
      </c>
      <c r="I56" s="1" t="s">
        <v>432</v>
      </c>
      <c r="J56" s="1" t="s">
        <v>433</v>
      </c>
      <c r="K56" s="1" t="s">
        <v>61</v>
      </c>
      <c r="L56" s="1" t="s">
        <v>117</v>
      </c>
      <c r="M56" s="1" t="s">
        <v>93</v>
      </c>
      <c r="N56" s="1">
        <v>3</v>
      </c>
      <c r="O56" s="1">
        <v>885.95</v>
      </c>
      <c r="P56" s="1">
        <v>0.25</v>
      </c>
      <c r="Q56" s="1">
        <v>29.3</v>
      </c>
      <c r="R56" s="2">
        <v>45632</v>
      </c>
      <c r="S56" s="2">
        <v>45466</v>
      </c>
      <c r="T56" s="1" t="s">
        <v>63</v>
      </c>
      <c r="U56" s="1" t="s">
        <v>36</v>
      </c>
      <c r="V56" s="1">
        <v>3</v>
      </c>
      <c r="W56" s="1" t="s">
        <v>37</v>
      </c>
      <c r="X56" s="1" t="s">
        <v>74</v>
      </c>
      <c r="Y56" s="1" t="s">
        <v>434</v>
      </c>
    </row>
    <row r="57" spans="1:25" x14ac:dyDescent="0.3">
      <c r="A57" s="1" t="s">
        <v>11669</v>
      </c>
      <c r="B57" s="1" t="s">
        <v>13669</v>
      </c>
      <c r="C57" s="1" t="s">
        <v>435</v>
      </c>
      <c r="D57" s="1" t="s">
        <v>26</v>
      </c>
      <c r="E57" s="1">
        <v>37</v>
      </c>
      <c r="F57" s="1" t="s">
        <v>436</v>
      </c>
      <c r="G57" s="1" t="s">
        <v>437</v>
      </c>
      <c r="H57" s="1" t="s">
        <v>438</v>
      </c>
      <c r="I57" s="1" t="s">
        <v>439</v>
      </c>
      <c r="J57" s="1" t="s">
        <v>440</v>
      </c>
      <c r="K57" s="1" t="s">
        <v>81</v>
      </c>
      <c r="L57" s="1" t="s">
        <v>117</v>
      </c>
      <c r="M57" s="1" t="s">
        <v>34</v>
      </c>
      <c r="N57" s="1">
        <v>2</v>
      </c>
      <c r="O57" s="1">
        <v>523.27</v>
      </c>
      <c r="P57" s="1">
        <v>0.27</v>
      </c>
      <c r="Q57" s="1">
        <v>14.91</v>
      </c>
      <c r="R57" s="2">
        <v>45253</v>
      </c>
      <c r="S57" s="2">
        <v>45248</v>
      </c>
      <c r="T57" s="1" t="s">
        <v>118</v>
      </c>
      <c r="U57" s="1" t="s">
        <v>162</v>
      </c>
      <c r="V57" s="1">
        <v>5</v>
      </c>
      <c r="W57" s="1" t="s">
        <v>37</v>
      </c>
      <c r="X57" s="1" t="s">
        <v>101</v>
      </c>
      <c r="Y57" s="1" t="s">
        <v>441</v>
      </c>
    </row>
    <row r="58" spans="1:25" x14ac:dyDescent="0.3">
      <c r="A58" s="1" t="s">
        <v>11670</v>
      </c>
      <c r="B58" s="1" t="s">
        <v>13670</v>
      </c>
      <c r="C58" s="1" t="s">
        <v>442</v>
      </c>
      <c r="D58" s="1" t="s">
        <v>41</v>
      </c>
      <c r="E58" s="1">
        <v>53</v>
      </c>
      <c r="F58" s="1" t="s">
        <v>443</v>
      </c>
      <c r="G58" s="1" t="s">
        <v>444</v>
      </c>
      <c r="H58" s="1" t="s">
        <v>29</v>
      </c>
      <c r="I58" s="1" t="s">
        <v>445</v>
      </c>
      <c r="J58" s="1" t="s">
        <v>446</v>
      </c>
      <c r="K58" s="1" t="s">
        <v>92</v>
      </c>
      <c r="L58" s="1" t="s">
        <v>82</v>
      </c>
      <c r="M58" s="1" t="s">
        <v>126</v>
      </c>
      <c r="N58" s="1">
        <v>3</v>
      </c>
      <c r="O58" s="1">
        <v>407.27</v>
      </c>
      <c r="P58" s="1">
        <v>0.36</v>
      </c>
      <c r="Q58" s="1">
        <v>10.29</v>
      </c>
      <c r="R58" s="2">
        <v>45385</v>
      </c>
      <c r="S58" s="2">
        <v>45689</v>
      </c>
      <c r="T58" s="1" t="s">
        <v>83</v>
      </c>
      <c r="U58" s="1" t="s">
        <v>162</v>
      </c>
      <c r="V58" s="1">
        <v>4</v>
      </c>
      <c r="W58" s="1" t="s">
        <v>37</v>
      </c>
      <c r="X58" s="1" t="s">
        <v>64</v>
      </c>
      <c r="Y58" s="1" t="s">
        <v>447</v>
      </c>
    </row>
    <row r="59" spans="1:25" x14ac:dyDescent="0.3">
      <c r="A59" s="1" t="s">
        <v>11671</v>
      </c>
      <c r="B59" s="1" t="s">
        <v>13671</v>
      </c>
      <c r="C59" s="1" t="s">
        <v>448</v>
      </c>
      <c r="D59" s="1" t="s">
        <v>26</v>
      </c>
      <c r="E59" s="1">
        <v>23</v>
      </c>
      <c r="F59" s="1" t="s">
        <v>449</v>
      </c>
      <c r="G59" s="1">
        <f>1-361-751-4461</f>
        <v>-5572</v>
      </c>
      <c r="H59" s="1" t="s">
        <v>181</v>
      </c>
      <c r="I59" s="1" t="s">
        <v>450</v>
      </c>
      <c r="J59" s="1" t="s">
        <v>451</v>
      </c>
      <c r="K59" s="1" t="s">
        <v>81</v>
      </c>
      <c r="L59" s="1" t="s">
        <v>82</v>
      </c>
      <c r="M59" s="1" t="s">
        <v>126</v>
      </c>
      <c r="N59" s="1">
        <v>4</v>
      </c>
      <c r="O59" s="1">
        <v>906.44</v>
      </c>
      <c r="P59" s="1">
        <v>0.23</v>
      </c>
      <c r="Q59" s="1">
        <v>29.46</v>
      </c>
      <c r="R59" s="2">
        <v>45418</v>
      </c>
      <c r="S59" s="2">
        <v>45716</v>
      </c>
      <c r="T59" s="1" t="s">
        <v>63</v>
      </c>
      <c r="U59" s="1" t="s">
        <v>51</v>
      </c>
      <c r="V59" s="1">
        <v>5</v>
      </c>
      <c r="W59" s="1" t="s">
        <v>52</v>
      </c>
      <c r="X59" s="1" t="s">
        <v>74</v>
      </c>
      <c r="Y59" s="1" t="s">
        <v>452</v>
      </c>
    </row>
    <row r="60" spans="1:25" x14ac:dyDescent="0.3">
      <c r="A60" s="1" t="s">
        <v>11672</v>
      </c>
      <c r="B60" s="1" t="s">
        <v>13672</v>
      </c>
      <c r="C60" s="1" t="s">
        <v>453</v>
      </c>
      <c r="D60" s="1" t="s">
        <v>41</v>
      </c>
      <c r="E60" s="1">
        <v>32</v>
      </c>
      <c r="F60" s="1" t="s">
        <v>454</v>
      </c>
      <c r="G60" s="1" t="s">
        <v>455</v>
      </c>
      <c r="H60" s="1" t="s">
        <v>236</v>
      </c>
      <c r="I60" s="1" t="s">
        <v>456</v>
      </c>
      <c r="J60" s="1" t="s">
        <v>457</v>
      </c>
      <c r="K60" s="1" t="s">
        <v>92</v>
      </c>
      <c r="L60" s="1" t="s">
        <v>110</v>
      </c>
      <c r="M60" s="1" t="s">
        <v>93</v>
      </c>
      <c r="N60" s="1">
        <v>4</v>
      </c>
      <c r="O60" s="1">
        <v>102.41</v>
      </c>
      <c r="P60" s="1">
        <v>0.1</v>
      </c>
      <c r="Q60" s="1">
        <v>10.41</v>
      </c>
      <c r="R60" s="2">
        <v>45629</v>
      </c>
      <c r="S60" s="2">
        <v>45483</v>
      </c>
      <c r="T60" s="1" t="s">
        <v>50</v>
      </c>
      <c r="U60" s="1" t="s">
        <v>84</v>
      </c>
      <c r="V60" s="1">
        <v>2</v>
      </c>
      <c r="W60" s="1" t="s">
        <v>37</v>
      </c>
      <c r="X60" s="1" t="s">
        <v>101</v>
      </c>
      <c r="Y60" s="1" t="s">
        <v>458</v>
      </c>
    </row>
    <row r="61" spans="1:25" x14ac:dyDescent="0.3">
      <c r="A61" s="1" t="s">
        <v>11673</v>
      </c>
      <c r="B61" s="1" t="s">
        <v>13673</v>
      </c>
      <c r="C61" s="1" t="s">
        <v>459</v>
      </c>
      <c r="D61" s="1" t="s">
        <v>41</v>
      </c>
      <c r="E61" s="1">
        <v>21</v>
      </c>
      <c r="F61" s="1" t="s">
        <v>460</v>
      </c>
      <c r="G61" s="1" t="s">
        <v>461</v>
      </c>
      <c r="H61" s="1" t="s">
        <v>462</v>
      </c>
      <c r="I61" s="1" t="s">
        <v>463</v>
      </c>
      <c r="J61" s="1" t="s">
        <v>464</v>
      </c>
      <c r="K61" s="1" t="s">
        <v>32</v>
      </c>
      <c r="L61" s="1" t="s">
        <v>82</v>
      </c>
      <c r="M61" s="1" t="s">
        <v>73</v>
      </c>
      <c r="N61" s="1">
        <v>4</v>
      </c>
      <c r="O61" s="1">
        <v>478.39</v>
      </c>
      <c r="P61" s="1">
        <v>0.37</v>
      </c>
      <c r="Q61" s="1">
        <v>20.57</v>
      </c>
      <c r="R61" s="2">
        <v>45148</v>
      </c>
      <c r="S61" s="2">
        <v>45668</v>
      </c>
      <c r="T61" s="1" t="s">
        <v>35</v>
      </c>
      <c r="U61" s="1" t="s">
        <v>84</v>
      </c>
      <c r="V61" s="1">
        <v>2</v>
      </c>
      <c r="W61" s="1" t="s">
        <v>37</v>
      </c>
      <c r="X61" s="1" t="s">
        <v>101</v>
      </c>
      <c r="Y61" s="1" t="s">
        <v>465</v>
      </c>
    </row>
    <row r="62" spans="1:25" x14ac:dyDescent="0.3">
      <c r="A62" s="1" t="s">
        <v>11674</v>
      </c>
      <c r="B62" s="1" t="s">
        <v>13674</v>
      </c>
      <c r="C62" s="1" t="s">
        <v>466</v>
      </c>
      <c r="D62" s="1" t="s">
        <v>26</v>
      </c>
      <c r="E62" s="1">
        <v>23</v>
      </c>
      <c r="F62" s="1" t="s">
        <v>467</v>
      </c>
      <c r="G62" s="1" t="s">
        <v>468</v>
      </c>
      <c r="H62" s="1" t="s">
        <v>469</v>
      </c>
      <c r="I62" s="1" t="s">
        <v>470</v>
      </c>
      <c r="J62" s="1" t="s">
        <v>471</v>
      </c>
      <c r="K62" s="1" t="s">
        <v>47</v>
      </c>
      <c r="L62" s="1" t="s">
        <v>82</v>
      </c>
      <c r="M62" s="1" t="s">
        <v>73</v>
      </c>
      <c r="N62" s="1">
        <v>1</v>
      </c>
      <c r="O62" s="1">
        <v>655.85</v>
      </c>
      <c r="P62" s="1">
        <v>0.37</v>
      </c>
      <c r="Q62" s="1">
        <v>13.37</v>
      </c>
      <c r="R62" s="2">
        <v>45609</v>
      </c>
      <c r="S62" s="2">
        <v>45557</v>
      </c>
      <c r="T62" s="1" t="s">
        <v>50</v>
      </c>
      <c r="U62" s="1" t="s">
        <v>84</v>
      </c>
      <c r="V62" s="1">
        <v>1</v>
      </c>
      <c r="W62" s="1" t="s">
        <v>52</v>
      </c>
      <c r="X62" s="1" t="s">
        <v>38</v>
      </c>
      <c r="Y62" s="1" t="s">
        <v>472</v>
      </c>
    </row>
    <row r="63" spans="1:25" x14ac:dyDescent="0.3">
      <c r="A63" s="1" t="s">
        <v>11675</v>
      </c>
      <c r="B63" s="1" t="s">
        <v>13675</v>
      </c>
      <c r="C63" s="1" t="s">
        <v>473</v>
      </c>
      <c r="D63" s="1" t="s">
        <v>41</v>
      </c>
      <c r="E63" s="1">
        <v>19</v>
      </c>
      <c r="F63" s="1" t="s">
        <v>474</v>
      </c>
      <c r="G63" s="1" t="s">
        <v>475</v>
      </c>
      <c r="H63" s="1" t="s">
        <v>323</v>
      </c>
      <c r="I63" s="1" t="s">
        <v>476</v>
      </c>
      <c r="J63" s="1" t="s">
        <v>477</v>
      </c>
      <c r="K63" s="1" t="s">
        <v>92</v>
      </c>
      <c r="L63" s="1" t="s">
        <v>33</v>
      </c>
      <c r="M63" s="1" t="s">
        <v>62</v>
      </c>
      <c r="N63" s="1">
        <v>3</v>
      </c>
      <c r="O63" s="1">
        <v>612.46</v>
      </c>
      <c r="P63" s="1">
        <v>0.12</v>
      </c>
      <c r="Q63" s="1">
        <v>36.81</v>
      </c>
      <c r="R63" s="2">
        <v>45802</v>
      </c>
      <c r="S63" s="2">
        <v>45388</v>
      </c>
      <c r="T63" s="1" t="s">
        <v>35</v>
      </c>
      <c r="U63" s="1" t="s">
        <v>36</v>
      </c>
      <c r="V63" s="1">
        <v>4</v>
      </c>
      <c r="W63" s="1" t="s">
        <v>37</v>
      </c>
      <c r="X63" s="1" t="s">
        <v>38</v>
      </c>
      <c r="Y63" s="1" t="s">
        <v>478</v>
      </c>
    </row>
    <row r="64" spans="1:25" x14ac:dyDescent="0.3">
      <c r="A64" s="1" t="s">
        <v>11676</v>
      </c>
      <c r="B64" s="1" t="s">
        <v>13676</v>
      </c>
      <c r="C64" s="1" t="s">
        <v>479</v>
      </c>
      <c r="D64" s="1" t="s">
        <v>41</v>
      </c>
      <c r="E64" s="1">
        <v>53</v>
      </c>
      <c r="F64" s="1" t="s">
        <v>480</v>
      </c>
      <c r="G64" s="1">
        <v>774296435</v>
      </c>
      <c r="H64" s="1" t="s">
        <v>481</v>
      </c>
      <c r="I64" s="1" t="s">
        <v>482</v>
      </c>
      <c r="J64" s="1" t="s">
        <v>483</v>
      </c>
      <c r="K64" s="1" t="s">
        <v>47</v>
      </c>
      <c r="L64" s="1" t="s">
        <v>72</v>
      </c>
      <c r="M64" s="1" t="s">
        <v>126</v>
      </c>
      <c r="N64" s="1">
        <v>4</v>
      </c>
      <c r="O64" s="1">
        <v>271.63</v>
      </c>
      <c r="P64" s="1">
        <v>0.42</v>
      </c>
      <c r="Q64" s="1">
        <v>44.24</v>
      </c>
      <c r="R64" s="2">
        <v>45660</v>
      </c>
      <c r="S64" s="2">
        <v>45841</v>
      </c>
      <c r="T64" s="1" t="s">
        <v>63</v>
      </c>
      <c r="U64" s="1" t="s">
        <v>51</v>
      </c>
      <c r="V64" s="1">
        <v>1</v>
      </c>
      <c r="W64" s="1" t="s">
        <v>37</v>
      </c>
      <c r="X64" s="1" t="s">
        <v>101</v>
      </c>
      <c r="Y64" s="1" t="s">
        <v>484</v>
      </c>
    </row>
    <row r="65" spans="1:25" x14ac:dyDescent="0.3">
      <c r="A65" s="1" t="s">
        <v>11677</v>
      </c>
      <c r="B65" s="1" t="s">
        <v>13677</v>
      </c>
      <c r="C65" s="1" t="s">
        <v>485</v>
      </c>
      <c r="D65" s="1" t="s">
        <v>41</v>
      </c>
      <c r="E65" s="1">
        <v>67</v>
      </c>
      <c r="F65" s="1" t="s">
        <v>486</v>
      </c>
      <c r="G65" s="1" t="s">
        <v>487</v>
      </c>
      <c r="H65" s="1" t="s">
        <v>488</v>
      </c>
      <c r="I65" s="1" t="s">
        <v>489</v>
      </c>
      <c r="J65" s="1" t="s">
        <v>490</v>
      </c>
      <c r="K65" s="1" t="s">
        <v>61</v>
      </c>
      <c r="L65" s="1" t="s">
        <v>33</v>
      </c>
      <c r="M65" s="1" t="s">
        <v>93</v>
      </c>
      <c r="N65" s="1">
        <v>3</v>
      </c>
      <c r="O65" s="1">
        <v>567.67999999999995</v>
      </c>
      <c r="P65" s="1">
        <v>0.31</v>
      </c>
      <c r="Q65" s="1">
        <v>31.01</v>
      </c>
      <c r="R65" s="2">
        <v>45366</v>
      </c>
      <c r="S65" s="2">
        <v>45791</v>
      </c>
      <c r="T65" s="1" t="s">
        <v>35</v>
      </c>
      <c r="U65" s="1" t="s">
        <v>84</v>
      </c>
      <c r="V65" s="1">
        <v>1</v>
      </c>
      <c r="W65" s="1" t="s">
        <v>37</v>
      </c>
      <c r="X65" s="1" t="s">
        <v>74</v>
      </c>
      <c r="Y65" s="1" t="s">
        <v>491</v>
      </c>
    </row>
    <row r="66" spans="1:25" x14ac:dyDescent="0.3">
      <c r="A66" s="1" t="s">
        <v>11678</v>
      </c>
      <c r="B66" s="1" t="s">
        <v>13678</v>
      </c>
      <c r="C66" s="1" t="s">
        <v>492</v>
      </c>
      <c r="D66" s="1" t="s">
        <v>41</v>
      </c>
      <c r="E66" s="1">
        <v>32</v>
      </c>
      <c r="F66" s="1" t="s">
        <v>493</v>
      </c>
      <c r="G66" s="1" t="s">
        <v>494</v>
      </c>
      <c r="H66" s="1" t="s">
        <v>495</v>
      </c>
      <c r="I66" s="1" t="s">
        <v>496</v>
      </c>
      <c r="J66" s="1" t="s">
        <v>497</v>
      </c>
      <c r="K66" s="1" t="s">
        <v>32</v>
      </c>
      <c r="L66" s="1" t="s">
        <v>110</v>
      </c>
      <c r="M66" s="1" t="s">
        <v>49</v>
      </c>
      <c r="N66" s="1">
        <v>2</v>
      </c>
      <c r="O66" s="1">
        <v>711.48</v>
      </c>
      <c r="P66" s="1">
        <v>0.12</v>
      </c>
      <c r="Q66" s="1">
        <v>23.46</v>
      </c>
      <c r="R66" s="2">
        <v>45843</v>
      </c>
      <c r="S66" s="2">
        <v>45340</v>
      </c>
      <c r="T66" s="1" t="s">
        <v>63</v>
      </c>
      <c r="U66" s="1" t="s">
        <v>36</v>
      </c>
      <c r="V66" s="1">
        <v>2</v>
      </c>
      <c r="W66" s="1" t="s">
        <v>37</v>
      </c>
      <c r="X66" s="1" t="s">
        <v>74</v>
      </c>
      <c r="Y66" s="1" t="s">
        <v>498</v>
      </c>
    </row>
    <row r="67" spans="1:25" x14ac:dyDescent="0.3">
      <c r="A67" s="1" t="s">
        <v>11679</v>
      </c>
      <c r="B67" s="1" t="s">
        <v>13679</v>
      </c>
      <c r="C67" s="1" t="s">
        <v>499</v>
      </c>
      <c r="D67" s="1" t="s">
        <v>26</v>
      </c>
      <c r="E67" s="1">
        <v>29</v>
      </c>
      <c r="F67" s="1" t="s">
        <v>500</v>
      </c>
      <c r="G67" s="1" t="s">
        <v>501</v>
      </c>
      <c r="H67" s="1" t="s">
        <v>502</v>
      </c>
      <c r="I67" s="1" t="s">
        <v>503</v>
      </c>
      <c r="J67" s="1" t="s">
        <v>504</v>
      </c>
      <c r="K67" s="1" t="s">
        <v>47</v>
      </c>
      <c r="L67" s="1" t="s">
        <v>48</v>
      </c>
      <c r="M67" s="1" t="s">
        <v>93</v>
      </c>
      <c r="N67" s="1">
        <v>4</v>
      </c>
      <c r="O67" s="1">
        <v>589.04</v>
      </c>
      <c r="P67" s="1">
        <v>0.33</v>
      </c>
      <c r="Q67" s="1">
        <v>49.85</v>
      </c>
      <c r="R67" s="2">
        <v>45598</v>
      </c>
      <c r="S67" s="2">
        <v>45609</v>
      </c>
      <c r="T67" s="1" t="s">
        <v>50</v>
      </c>
      <c r="U67" s="1" t="s">
        <v>162</v>
      </c>
      <c r="V67" s="1">
        <v>2</v>
      </c>
      <c r="W67" s="1" t="s">
        <v>37</v>
      </c>
      <c r="X67" s="1" t="s">
        <v>74</v>
      </c>
      <c r="Y67" s="1" t="s">
        <v>505</v>
      </c>
    </row>
    <row r="68" spans="1:25" x14ac:dyDescent="0.3">
      <c r="A68" s="1" t="s">
        <v>11680</v>
      </c>
      <c r="B68" s="1" t="s">
        <v>13680</v>
      </c>
      <c r="C68" s="1" t="s">
        <v>506</v>
      </c>
      <c r="D68" s="1" t="s">
        <v>41</v>
      </c>
      <c r="E68" s="1">
        <v>57</v>
      </c>
      <c r="F68" s="1" t="s">
        <v>507</v>
      </c>
      <c r="G68" s="1" t="s">
        <v>508</v>
      </c>
      <c r="H68" s="1" t="s">
        <v>509</v>
      </c>
      <c r="I68" s="1" t="s">
        <v>510</v>
      </c>
      <c r="J68" s="1" t="s">
        <v>511</v>
      </c>
      <c r="K68" s="1" t="s">
        <v>161</v>
      </c>
      <c r="L68" s="1" t="s">
        <v>33</v>
      </c>
      <c r="M68" s="1" t="s">
        <v>93</v>
      </c>
      <c r="N68" s="1">
        <v>1</v>
      </c>
      <c r="O68" s="1">
        <v>687.62</v>
      </c>
      <c r="P68" s="1">
        <v>0.12</v>
      </c>
      <c r="Q68" s="1">
        <v>5.95</v>
      </c>
      <c r="R68" s="2">
        <v>45154</v>
      </c>
      <c r="S68" s="2">
        <v>45404</v>
      </c>
      <c r="T68" s="1" t="s">
        <v>50</v>
      </c>
      <c r="U68" s="1" t="s">
        <v>84</v>
      </c>
      <c r="V68" s="1">
        <v>4</v>
      </c>
      <c r="W68" s="1" t="s">
        <v>37</v>
      </c>
      <c r="X68" s="1" t="s">
        <v>74</v>
      </c>
      <c r="Y68" s="1" t="s">
        <v>512</v>
      </c>
    </row>
    <row r="69" spans="1:25" x14ac:dyDescent="0.3">
      <c r="A69" s="1" t="s">
        <v>11681</v>
      </c>
      <c r="B69" s="1" t="s">
        <v>13681</v>
      </c>
      <c r="C69" s="1" t="s">
        <v>513</v>
      </c>
      <c r="D69" s="1" t="s">
        <v>26</v>
      </c>
      <c r="E69" s="1">
        <v>61</v>
      </c>
      <c r="F69" s="1" t="s">
        <v>514</v>
      </c>
      <c r="G69" s="1" t="s">
        <v>515</v>
      </c>
      <c r="H69" s="1" t="s">
        <v>309</v>
      </c>
      <c r="I69" s="1" t="s">
        <v>516</v>
      </c>
      <c r="J69" s="1" t="s">
        <v>517</v>
      </c>
      <c r="K69" s="1" t="s">
        <v>47</v>
      </c>
      <c r="L69" s="1" t="s">
        <v>33</v>
      </c>
      <c r="M69" s="1" t="s">
        <v>49</v>
      </c>
      <c r="N69" s="1">
        <v>1</v>
      </c>
      <c r="O69" s="1">
        <v>263.52</v>
      </c>
      <c r="P69" s="1">
        <v>0.13</v>
      </c>
      <c r="Q69" s="1">
        <v>18.7</v>
      </c>
      <c r="R69" s="2">
        <v>45409</v>
      </c>
      <c r="S69" s="2">
        <v>45734</v>
      </c>
      <c r="T69" s="1" t="s">
        <v>35</v>
      </c>
      <c r="U69" s="1" t="s">
        <v>162</v>
      </c>
      <c r="V69" s="1">
        <v>2</v>
      </c>
      <c r="W69" s="1" t="s">
        <v>37</v>
      </c>
      <c r="X69" s="1" t="s">
        <v>101</v>
      </c>
      <c r="Y69" s="1" t="s">
        <v>518</v>
      </c>
    </row>
    <row r="70" spans="1:25" x14ac:dyDescent="0.3">
      <c r="A70" s="1" t="s">
        <v>11682</v>
      </c>
      <c r="B70" s="1" t="s">
        <v>13682</v>
      </c>
      <c r="C70" s="1" t="s">
        <v>519</v>
      </c>
      <c r="D70" s="1" t="s">
        <v>26</v>
      </c>
      <c r="E70" s="1">
        <v>58</v>
      </c>
      <c r="F70" s="1" t="s">
        <v>520</v>
      </c>
      <c r="G70" s="1" t="s">
        <v>521</v>
      </c>
      <c r="H70" s="1" t="s">
        <v>522</v>
      </c>
      <c r="I70" s="1" t="s">
        <v>523</v>
      </c>
      <c r="J70" s="1" t="s">
        <v>524</v>
      </c>
      <c r="K70" s="1" t="s">
        <v>92</v>
      </c>
      <c r="L70" s="1" t="s">
        <v>33</v>
      </c>
      <c r="M70" s="1" t="s">
        <v>49</v>
      </c>
      <c r="N70" s="1">
        <v>2</v>
      </c>
      <c r="O70" s="1">
        <v>834.52</v>
      </c>
      <c r="P70" s="1">
        <v>0.42</v>
      </c>
      <c r="Q70" s="1">
        <v>17.54</v>
      </c>
      <c r="R70" s="2">
        <v>45244</v>
      </c>
      <c r="S70" s="2">
        <v>45715</v>
      </c>
      <c r="T70" s="1" t="s">
        <v>83</v>
      </c>
      <c r="U70" s="1" t="s">
        <v>84</v>
      </c>
      <c r="V70" s="1">
        <v>4</v>
      </c>
      <c r="W70" s="1" t="s">
        <v>37</v>
      </c>
      <c r="X70" s="1" t="s">
        <v>53</v>
      </c>
      <c r="Y70" s="1" t="s">
        <v>525</v>
      </c>
    </row>
    <row r="71" spans="1:25" x14ac:dyDescent="0.3">
      <c r="A71" s="1" t="s">
        <v>11683</v>
      </c>
      <c r="B71" s="1" t="s">
        <v>13683</v>
      </c>
      <c r="C71" s="1" t="s">
        <v>526</v>
      </c>
      <c r="D71" s="1" t="s">
        <v>41</v>
      </c>
      <c r="E71" s="1">
        <v>24</v>
      </c>
      <c r="F71" s="1" t="s">
        <v>527</v>
      </c>
      <c r="G71" s="1" t="s">
        <v>528</v>
      </c>
      <c r="H71" s="1" t="s">
        <v>529</v>
      </c>
      <c r="I71" s="1" t="s">
        <v>530</v>
      </c>
      <c r="J71" s="1" t="s">
        <v>531</v>
      </c>
      <c r="K71" s="1" t="s">
        <v>6</v>
      </c>
      <c r="L71" s="1" t="s">
        <v>72</v>
      </c>
      <c r="M71" s="1" t="s">
        <v>34</v>
      </c>
      <c r="N71" s="1">
        <v>4</v>
      </c>
      <c r="O71" s="1">
        <v>455.19</v>
      </c>
      <c r="P71" s="1">
        <v>0.46</v>
      </c>
      <c r="Q71" s="1">
        <v>21.03</v>
      </c>
      <c r="R71" s="2">
        <v>45828</v>
      </c>
      <c r="S71" s="2">
        <v>45196</v>
      </c>
      <c r="T71" s="1" t="s">
        <v>50</v>
      </c>
      <c r="U71" s="1" t="s">
        <v>51</v>
      </c>
      <c r="V71" s="1">
        <v>5</v>
      </c>
      <c r="W71" s="1" t="s">
        <v>37</v>
      </c>
      <c r="X71" s="1" t="s">
        <v>53</v>
      </c>
      <c r="Y71" s="1" t="s">
        <v>532</v>
      </c>
    </row>
    <row r="72" spans="1:25" x14ac:dyDescent="0.3">
      <c r="A72" s="1" t="s">
        <v>11684</v>
      </c>
      <c r="B72" s="1" t="s">
        <v>13684</v>
      </c>
      <c r="C72" s="1" t="s">
        <v>533</v>
      </c>
      <c r="D72" s="1" t="s">
        <v>26</v>
      </c>
      <c r="E72" s="1">
        <v>39</v>
      </c>
      <c r="F72" s="1" t="s">
        <v>534</v>
      </c>
      <c r="G72" s="1" t="s">
        <v>535</v>
      </c>
      <c r="H72" s="1" t="s">
        <v>201</v>
      </c>
      <c r="I72" s="1" t="s">
        <v>536</v>
      </c>
      <c r="J72" s="1" t="s">
        <v>537</v>
      </c>
      <c r="K72" s="1" t="s">
        <v>32</v>
      </c>
      <c r="L72" s="1" t="s">
        <v>117</v>
      </c>
      <c r="M72" s="1" t="s">
        <v>73</v>
      </c>
      <c r="N72" s="1">
        <v>2</v>
      </c>
      <c r="O72" s="1">
        <v>987.35</v>
      </c>
      <c r="P72" s="1">
        <v>0.13</v>
      </c>
      <c r="Q72" s="1">
        <v>15.38</v>
      </c>
      <c r="R72" s="2">
        <v>45521</v>
      </c>
      <c r="S72" s="2">
        <v>45814</v>
      </c>
      <c r="T72" s="1" t="s">
        <v>35</v>
      </c>
      <c r="U72" s="1" t="s">
        <v>162</v>
      </c>
      <c r="V72" s="1">
        <v>3</v>
      </c>
      <c r="W72" s="1" t="s">
        <v>37</v>
      </c>
      <c r="X72" s="1" t="s">
        <v>74</v>
      </c>
      <c r="Y72" s="1" t="s">
        <v>538</v>
      </c>
    </row>
    <row r="73" spans="1:25" x14ac:dyDescent="0.3">
      <c r="A73" s="1" t="s">
        <v>11685</v>
      </c>
      <c r="B73" s="1" t="s">
        <v>13685</v>
      </c>
      <c r="C73" s="1" t="s">
        <v>539</v>
      </c>
      <c r="D73" s="1" t="s">
        <v>26</v>
      </c>
      <c r="E73" s="1">
        <v>25</v>
      </c>
      <c r="F73" s="1" t="s">
        <v>540</v>
      </c>
      <c r="G73" s="1" t="s">
        <v>541</v>
      </c>
      <c r="H73" s="1" t="s">
        <v>542</v>
      </c>
      <c r="I73" s="1" t="s">
        <v>543</v>
      </c>
      <c r="J73" s="1" t="s">
        <v>544</v>
      </c>
      <c r="K73" s="1" t="s">
        <v>47</v>
      </c>
      <c r="L73" s="1" t="s">
        <v>48</v>
      </c>
      <c r="M73" s="1" t="s">
        <v>34</v>
      </c>
      <c r="N73" s="1">
        <v>1</v>
      </c>
      <c r="O73" s="1">
        <v>33.049999999999997</v>
      </c>
      <c r="P73" s="1">
        <v>0.46</v>
      </c>
      <c r="Q73" s="1">
        <v>16.89</v>
      </c>
      <c r="R73" s="2">
        <v>45698</v>
      </c>
      <c r="S73" s="2">
        <v>45504</v>
      </c>
      <c r="T73" s="1" t="s">
        <v>118</v>
      </c>
      <c r="U73" s="1" t="s">
        <v>51</v>
      </c>
      <c r="V73" s="1">
        <v>5</v>
      </c>
      <c r="W73" s="1" t="s">
        <v>37</v>
      </c>
      <c r="X73" s="1" t="s">
        <v>38</v>
      </c>
      <c r="Y73" s="1" t="s">
        <v>545</v>
      </c>
    </row>
    <row r="74" spans="1:25" x14ac:dyDescent="0.3">
      <c r="A74" s="1" t="s">
        <v>11686</v>
      </c>
      <c r="B74" s="1" t="s">
        <v>13686</v>
      </c>
      <c r="C74" s="1" t="s">
        <v>546</v>
      </c>
      <c r="D74" s="1" t="s">
        <v>26</v>
      </c>
      <c r="E74" s="1">
        <v>69</v>
      </c>
      <c r="F74" s="1" t="s">
        <v>547</v>
      </c>
      <c r="G74" s="1" t="s">
        <v>548</v>
      </c>
      <c r="H74" s="1" t="s">
        <v>98</v>
      </c>
      <c r="I74" s="1" t="s">
        <v>549</v>
      </c>
      <c r="J74" s="1" t="s">
        <v>550</v>
      </c>
      <c r="K74" s="1" t="s">
        <v>6</v>
      </c>
      <c r="L74" s="1" t="s">
        <v>48</v>
      </c>
      <c r="M74" s="1" t="s">
        <v>93</v>
      </c>
      <c r="N74" s="1">
        <v>1</v>
      </c>
      <c r="O74" s="1">
        <v>386.51</v>
      </c>
      <c r="P74" s="1">
        <v>0.12</v>
      </c>
      <c r="Q74" s="1">
        <v>16.600000000000001</v>
      </c>
      <c r="R74" s="2">
        <v>45664</v>
      </c>
      <c r="S74" s="2">
        <v>45805</v>
      </c>
      <c r="T74" s="1" t="s">
        <v>63</v>
      </c>
      <c r="U74" s="1" t="s">
        <v>36</v>
      </c>
      <c r="V74" s="1">
        <v>2</v>
      </c>
      <c r="W74" s="1" t="s">
        <v>37</v>
      </c>
      <c r="X74" s="1" t="s">
        <v>101</v>
      </c>
      <c r="Y74" s="1" t="s">
        <v>551</v>
      </c>
    </row>
    <row r="75" spans="1:25" x14ac:dyDescent="0.3">
      <c r="A75" s="1" t="s">
        <v>11687</v>
      </c>
      <c r="B75" s="1" t="s">
        <v>13687</v>
      </c>
      <c r="C75" s="1" t="s">
        <v>552</v>
      </c>
      <c r="D75" s="1" t="s">
        <v>26</v>
      </c>
      <c r="E75" s="1">
        <v>59</v>
      </c>
      <c r="F75" s="1" t="s">
        <v>553</v>
      </c>
      <c r="G75" s="1" t="s">
        <v>554</v>
      </c>
      <c r="H75" s="1" t="s">
        <v>555</v>
      </c>
      <c r="I75" s="1" t="s">
        <v>556</v>
      </c>
      <c r="J75" s="1" t="s">
        <v>557</v>
      </c>
      <c r="K75" s="1" t="s">
        <v>6</v>
      </c>
      <c r="L75" s="1" t="s">
        <v>72</v>
      </c>
      <c r="M75" s="1" t="s">
        <v>93</v>
      </c>
      <c r="N75" s="1">
        <v>3</v>
      </c>
      <c r="O75" s="1">
        <v>188.67</v>
      </c>
      <c r="P75" s="1">
        <v>0.06</v>
      </c>
      <c r="Q75" s="1">
        <v>27.76</v>
      </c>
      <c r="R75" s="2">
        <v>45498</v>
      </c>
      <c r="S75" s="2">
        <v>45210</v>
      </c>
      <c r="T75" s="1" t="s">
        <v>118</v>
      </c>
      <c r="U75" s="1" t="s">
        <v>162</v>
      </c>
      <c r="V75" s="1">
        <v>3</v>
      </c>
      <c r="W75" s="1" t="s">
        <v>37</v>
      </c>
      <c r="X75" s="1" t="s">
        <v>53</v>
      </c>
      <c r="Y75" s="1" t="s">
        <v>558</v>
      </c>
    </row>
    <row r="76" spans="1:25" x14ac:dyDescent="0.3">
      <c r="A76" s="1" t="s">
        <v>11688</v>
      </c>
      <c r="B76" s="1" t="s">
        <v>13688</v>
      </c>
      <c r="C76" s="1" t="s">
        <v>559</v>
      </c>
      <c r="D76" s="1" t="s">
        <v>41</v>
      </c>
      <c r="E76" s="1">
        <v>28</v>
      </c>
      <c r="F76" s="1" t="s">
        <v>560</v>
      </c>
      <c r="G76" s="1" t="s">
        <v>561</v>
      </c>
      <c r="H76" s="1" t="s">
        <v>562</v>
      </c>
      <c r="I76" s="1" t="s">
        <v>563</v>
      </c>
      <c r="J76" s="1" t="s">
        <v>564</v>
      </c>
      <c r="K76" s="1" t="s">
        <v>161</v>
      </c>
      <c r="L76" s="1" t="s">
        <v>110</v>
      </c>
      <c r="M76" s="1" t="s">
        <v>126</v>
      </c>
      <c r="N76" s="1">
        <v>2</v>
      </c>
      <c r="O76" s="1">
        <v>560.04999999999995</v>
      </c>
      <c r="P76" s="1">
        <v>0.03</v>
      </c>
      <c r="Q76" s="1">
        <v>22.6</v>
      </c>
      <c r="R76" s="2">
        <v>45682</v>
      </c>
      <c r="S76" s="2">
        <v>45145</v>
      </c>
      <c r="T76" s="1" t="s">
        <v>118</v>
      </c>
      <c r="U76" s="1" t="s">
        <v>36</v>
      </c>
      <c r="V76" s="1">
        <v>3</v>
      </c>
      <c r="W76" s="1" t="s">
        <v>52</v>
      </c>
      <c r="X76" s="1" t="s">
        <v>101</v>
      </c>
      <c r="Y76" s="1" t="s">
        <v>565</v>
      </c>
    </row>
    <row r="77" spans="1:25" x14ac:dyDescent="0.3">
      <c r="A77" s="1" t="s">
        <v>11689</v>
      </c>
      <c r="B77" s="1" t="s">
        <v>13689</v>
      </c>
      <c r="C77" s="1" t="s">
        <v>566</v>
      </c>
      <c r="D77" s="1" t="s">
        <v>41</v>
      </c>
      <c r="E77" s="1">
        <v>19</v>
      </c>
      <c r="F77" s="1" t="s">
        <v>567</v>
      </c>
      <c r="G77" s="1" t="s">
        <v>568</v>
      </c>
      <c r="H77" s="1" t="s">
        <v>131</v>
      </c>
      <c r="I77" s="1" t="s">
        <v>569</v>
      </c>
      <c r="J77" s="1" t="s">
        <v>570</v>
      </c>
      <c r="K77" s="1" t="s">
        <v>47</v>
      </c>
      <c r="L77" s="1" t="s">
        <v>33</v>
      </c>
      <c r="M77" s="1" t="s">
        <v>126</v>
      </c>
      <c r="N77" s="1">
        <v>1</v>
      </c>
      <c r="O77" s="1">
        <v>250.77</v>
      </c>
      <c r="P77" s="1">
        <v>0.12</v>
      </c>
      <c r="Q77" s="1">
        <v>33.770000000000003</v>
      </c>
      <c r="R77" s="2">
        <v>45393</v>
      </c>
      <c r="S77" s="2">
        <v>45135</v>
      </c>
      <c r="T77" s="1" t="s">
        <v>118</v>
      </c>
      <c r="U77" s="1" t="s">
        <v>84</v>
      </c>
      <c r="V77" s="1">
        <v>1</v>
      </c>
      <c r="W77" s="1" t="s">
        <v>37</v>
      </c>
      <c r="X77" s="1" t="s">
        <v>38</v>
      </c>
      <c r="Y77" s="1" t="s">
        <v>571</v>
      </c>
    </row>
    <row r="78" spans="1:25" x14ac:dyDescent="0.3">
      <c r="A78" s="1" t="s">
        <v>11690</v>
      </c>
      <c r="B78" s="1" t="s">
        <v>13690</v>
      </c>
      <c r="C78" s="1" t="s">
        <v>572</v>
      </c>
      <c r="D78" s="1" t="s">
        <v>41</v>
      </c>
      <c r="E78" s="1">
        <v>47</v>
      </c>
      <c r="F78" s="1" t="s">
        <v>573</v>
      </c>
      <c r="G78" s="1" t="s">
        <v>574</v>
      </c>
      <c r="H78" s="1" t="s">
        <v>575</v>
      </c>
      <c r="I78" s="1" t="s">
        <v>576</v>
      </c>
      <c r="J78" s="1" t="s">
        <v>577</v>
      </c>
      <c r="K78" s="1" t="s">
        <v>92</v>
      </c>
      <c r="L78" s="1" t="s">
        <v>117</v>
      </c>
      <c r="M78" s="1" t="s">
        <v>73</v>
      </c>
      <c r="N78" s="1">
        <v>4</v>
      </c>
      <c r="O78" s="1">
        <v>740.1</v>
      </c>
      <c r="P78" s="1">
        <v>0.19</v>
      </c>
      <c r="Q78" s="1">
        <v>28.15</v>
      </c>
      <c r="R78" s="2">
        <v>45684</v>
      </c>
      <c r="S78" s="2">
        <v>45393</v>
      </c>
      <c r="T78" s="1" t="s">
        <v>35</v>
      </c>
      <c r="U78" s="1" t="s">
        <v>84</v>
      </c>
      <c r="V78" s="1">
        <v>3</v>
      </c>
      <c r="W78" s="1" t="s">
        <v>37</v>
      </c>
      <c r="X78" s="1" t="s">
        <v>101</v>
      </c>
      <c r="Y78" s="1" t="s">
        <v>578</v>
      </c>
    </row>
    <row r="79" spans="1:25" x14ac:dyDescent="0.3">
      <c r="A79" s="1" t="s">
        <v>11691</v>
      </c>
      <c r="B79" s="1" t="s">
        <v>13691</v>
      </c>
      <c r="C79" s="1" t="s">
        <v>579</v>
      </c>
      <c r="D79" s="1" t="s">
        <v>26</v>
      </c>
      <c r="E79" s="1">
        <v>21</v>
      </c>
      <c r="F79" s="1" t="s">
        <v>580</v>
      </c>
      <c r="G79" s="1" t="s">
        <v>581</v>
      </c>
      <c r="H79" s="1" t="s">
        <v>582</v>
      </c>
      <c r="I79" s="1" t="s">
        <v>583</v>
      </c>
      <c r="J79" s="1" t="s">
        <v>584</v>
      </c>
      <c r="K79" s="1" t="s">
        <v>61</v>
      </c>
      <c r="L79" s="1" t="s">
        <v>82</v>
      </c>
      <c r="M79" s="1" t="s">
        <v>49</v>
      </c>
      <c r="N79" s="1">
        <v>4</v>
      </c>
      <c r="O79" s="1">
        <v>883.05</v>
      </c>
      <c r="P79" s="1">
        <v>0.46</v>
      </c>
      <c r="Q79" s="1">
        <v>13.25</v>
      </c>
      <c r="R79" s="2">
        <v>45438</v>
      </c>
      <c r="S79" s="2">
        <v>45644</v>
      </c>
      <c r="T79" s="1" t="s">
        <v>50</v>
      </c>
      <c r="U79" s="1" t="s">
        <v>84</v>
      </c>
      <c r="V79" s="1">
        <v>4</v>
      </c>
      <c r="W79" s="1" t="s">
        <v>37</v>
      </c>
      <c r="X79" s="1" t="s">
        <v>38</v>
      </c>
      <c r="Y79" s="1" t="s">
        <v>585</v>
      </c>
    </row>
    <row r="80" spans="1:25" x14ac:dyDescent="0.3">
      <c r="A80" s="1" t="s">
        <v>11692</v>
      </c>
      <c r="B80" s="1" t="s">
        <v>13692</v>
      </c>
      <c r="C80" s="1" t="s">
        <v>586</v>
      </c>
      <c r="D80" s="1" t="s">
        <v>26</v>
      </c>
      <c r="E80" s="1">
        <v>42</v>
      </c>
      <c r="F80" s="1" t="s">
        <v>587</v>
      </c>
      <c r="G80" s="1" t="s">
        <v>588</v>
      </c>
      <c r="H80" s="1" t="s">
        <v>589</v>
      </c>
      <c r="I80" s="1" t="s">
        <v>590</v>
      </c>
      <c r="J80" s="1" t="s">
        <v>591</v>
      </c>
      <c r="K80" s="1" t="s">
        <v>6</v>
      </c>
      <c r="L80" s="1" t="s">
        <v>72</v>
      </c>
      <c r="M80" s="1" t="s">
        <v>62</v>
      </c>
      <c r="N80" s="1">
        <v>1</v>
      </c>
      <c r="O80" s="1">
        <v>218.78</v>
      </c>
      <c r="P80" s="1">
        <v>0.12</v>
      </c>
      <c r="Q80" s="1">
        <v>41.45</v>
      </c>
      <c r="R80" s="2">
        <v>45483</v>
      </c>
      <c r="S80" s="2">
        <v>45379</v>
      </c>
      <c r="T80" s="1" t="s">
        <v>118</v>
      </c>
      <c r="U80" s="1" t="s">
        <v>36</v>
      </c>
      <c r="V80" s="1">
        <v>2</v>
      </c>
      <c r="W80" s="1" t="s">
        <v>37</v>
      </c>
      <c r="X80" s="1" t="s">
        <v>38</v>
      </c>
      <c r="Y80" s="1" t="s">
        <v>592</v>
      </c>
    </row>
    <row r="81" spans="1:25" x14ac:dyDescent="0.3">
      <c r="A81" s="1" t="s">
        <v>11693</v>
      </c>
      <c r="B81" s="1" t="s">
        <v>13693</v>
      </c>
      <c r="C81" s="1" t="s">
        <v>593</v>
      </c>
      <c r="D81" s="1" t="s">
        <v>41</v>
      </c>
      <c r="E81" s="1">
        <v>38</v>
      </c>
      <c r="F81" s="1" t="s">
        <v>594</v>
      </c>
      <c r="G81" s="1">
        <v>4959343138</v>
      </c>
      <c r="H81" s="1" t="s">
        <v>595</v>
      </c>
      <c r="I81" s="1" t="s">
        <v>596</v>
      </c>
      <c r="J81" s="1" t="s">
        <v>597</v>
      </c>
      <c r="K81" s="1" t="s">
        <v>6</v>
      </c>
      <c r="L81" s="1" t="s">
        <v>110</v>
      </c>
      <c r="M81" s="1" t="s">
        <v>93</v>
      </c>
      <c r="N81" s="1">
        <v>2</v>
      </c>
      <c r="O81" s="1">
        <v>169.07</v>
      </c>
      <c r="P81" s="1">
        <v>0.18</v>
      </c>
      <c r="Q81" s="1">
        <v>26.25</v>
      </c>
      <c r="R81" s="2">
        <v>45562</v>
      </c>
      <c r="S81" s="2">
        <v>45590</v>
      </c>
      <c r="T81" s="1" t="s">
        <v>35</v>
      </c>
      <c r="U81" s="1" t="s">
        <v>84</v>
      </c>
      <c r="V81" s="1">
        <v>2</v>
      </c>
      <c r="W81" s="1" t="s">
        <v>37</v>
      </c>
      <c r="X81" s="1" t="s">
        <v>64</v>
      </c>
      <c r="Y81" s="1" t="s">
        <v>598</v>
      </c>
    </row>
    <row r="82" spans="1:25" x14ac:dyDescent="0.3">
      <c r="A82" s="1" t="s">
        <v>11694</v>
      </c>
      <c r="B82" s="1" t="s">
        <v>13694</v>
      </c>
      <c r="C82" s="1" t="s">
        <v>599</v>
      </c>
      <c r="D82" s="1" t="s">
        <v>26</v>
      </c>
      <c r="E82" s="1">
        <v>42</v>
      </c>
      <c r="F82" s="1" t="s">
        <v>600</v>
      </c>
      <c r="G82" s="1" t="s">
        <v>601</v>
      </c>
      <c r="H82" s="1" t="s">
        <v>602</v>
      </c>
      <c r="I82" s="1" t="s">
        <v>603</v>
      </c>
      <c r="J82" s="1" t="s">
        <v>604</v>
      </c>
      <c r="K82" s="1" t="s">
        <v>161</v>
      </c>
      <c r="L82" s="1" t="s">
        <v>117</v>
      </c>
      <c r="M82" s="1" t="s">
        <v>126</v>
      </c>
      <c r="N82" s="1">
        <v>2</v>
      </c>
      <c r="O82" s="1">
        <v>876.6</v>
      </c>
      <c r="P82" s="1">
        <v>0.37</v>
      </c>
      <c r="Q82" s="1">
        <v>11.9</v>
      </c>
      <c r="R82" s="2">
        <v>45481</v>
      </c>
      <c r="S82" s="2">
        <v>45684</v>
      </c>
      <c r="T82" s="1" t="s">
        <v>50</v>
      </c>
      <c r="U82" s="1" t="s">
        <v>51</v>
      </c>
      <c r="V82" s="1">
        <v>1</v>
      </c>
      <c r="W82" s="1" t="s">
        <v>52</v>
      </c>
      <c r="X82" s="1" t="s">
        <v>38</v>
      </c>
      <c r="Y82" s="1" t="s">
        <v>605</v>
      </c>
    </row>
    <row r="83" spans="1:25" x14ac:dyDescent="0.3">
      <c r="A83" s="1" t="s">
        <v>11695</v>
      </c>
      <c r="B83" s="1" t="s">
        <v>13695</v>
      </c>
      <c r="C83" s="1" t="s">
        <v>606</v>
      </c>
      <c r="D83" s="1" t="s">
        <v>26</v>
      </c>
      <c r="E83" s="1">
        <v>26</v>
      </c>
      <c r="F83" s="1" t="s">
        <v>607</v>
      </c>
      <c r="G83" s="1" t="s">
        <v>608</v>
      </c>
      <c r="H83" s="1" t="s">
        <v>609</v>
      </c>
      <c r="I83" s="1" t="s">
        <v>610</v>
      </c>
      <c r="J83" s="1" t="s">
        <v>611</v>
      </c>
      <c r="K83" s="1" t="s">
        <v>32</v>
      </c>
      <c r="L83" s="1" t="s">
        <v>110</v>
      </c>
      <c r="M83" s="1" t="s">
        <v>73</v>
      </c>
      <c r="N83" s="1">
        <v>4</v>
      </c>
      <c r="O83" s="1">
        <v>367.66</v>
      </c>
      <c r="P83" s="1">
        <v>0.15</v>
      </c>
      <c r="Q83" s="1">
        <v>12.51</v>
      </c>
      <c r="R83" s="2">
        <v>45148</v>
      </c>
      <c r="S83" s="2">
        <v>45581</v>
      </c>
      <c r="T83" s="1" t="s">
        <v>63</v>
      </c>
      <c r="U83" s="1" t="s">
        <v>36</v>
      </c>
      <c r="V83" s="1">
        <v>1</v>
      </c>
      <c r="W83" s="1" t="s">
        <v>37</v>
      </c>
      <c r="X83" s="1" t="s">
        <v>64</v>
      </c>
      <c r="Y83" s="1" t="s">
        <v>612</v>
      </c>
    </row>
    <row r="84" spans="1:25" x14ac:dyDescent="0.3">
      <c r="A84" s="1" t="s">
        <v>11696</v>
      </c>
      <c r="B84" s="1" t="s">
        <v>13696</v>
      </c>
      <c r="C84" s="1" t="s">
        <v>613</v>
      </c>
      <c r="D84" s="1" t="s">
        <v>41</v>
      </c>
      <c r="E84" s="1">
        <v>25</v>
      </c>
      <c r="F84" s="1" t="s">
        <v>614</v>
      </c>
      <c r="G84" s="1" t="s">
        <v>615</v>
      </c>
      <c r="H84" s="1" t="s">
        <v>296</v>
      </c>
      <c r="I84" s="1" t="s">
        <v>616</v>
      </c>
      <c r="J84" s="1" t="s">
        <v>617</v>
      </c>
      <c r="K84" s="1" t="s">
        <v>61</v>
      </c>
      <c r="L84" s="1" t="s">
        <v>72</v>
      </c>
      <c r="M84" s="1" t="s">
        <v>34</v>
      </c>
      <c r="N84" s="1">
        <v>1</v>
      </c>
      <c r="O84" s="1">
        <v>440.24</v>
      </c>
      <c r="P84" s="1">
        <v>0.34</v>
      </c>
      <c r="Q84" s="1">
        <v>40.86</v>
      </c>
      <c r="R84" s="2">
        <v>45410</v>
      </c>
      <c r="S84" s="2">
        <v>45189</v>
      </c>
      <c r="T84" s="1" t="s">
        <v>50</v>
      </c>
      <c r="U84" s="1" t="s">
        <v>36</v>
      </c>
      <c r="V84" s="1">
        <v>2</v>
      </c>
      <c r="W84" s="1" t="s">
        <v>37</v>
      </c>
      <c r="X84" s="1" t="s">
        <v>38</v>
      </c>
      <c r="Y84" s="1" t="s">
        <v>618</v>
      </c>
    </row>
    <row r="85" spans="1:25" x14ac:dyDescent="0.3">
      <c r="A85" s="1" t="s">
        <v>11697</v>
      </c>
      <c r="B85" s="1" t="s">
        <v>13697</v>
      </c>
      <c r="C85" s="1" t="s">
        <v>619</v>
      </c>
      <c r="D85" s="1" t="s">
        <v>26</v>
      </c>
      <c r="E85" s="1">
        <v>22</v>
      </c>
      <c r="F85" s="1" t="s">
        <v>620</v>
      </c>
      <c r="G85" s="1" t="s">
        <v>621</v>
      </c>
      <c r="H85" s="1" t="s">
        <v>167</v>
      </c>
      <c r="I85" s="1" t="s">
        <v>622</v>
      </c>
      <c r="J85" s="1" t="s">
        <v>623</v>
      </c>
      <c r="K85" s="1" t="s">
        <v>161</v>
      </c>
      <c r="L85" s="1" t="s">
        <v>72</v>
      </c>
      <c r="M85" s="1" t="s">
        <v>93</v>
      </c>
      <c r="N85" s="1">
        <v>4</v>
      </c>
      <c r="O85" s="1">
        <v>228.76</v>
      </c>
      <c r="P85" s="1">
        <v>0.22</v>
      </c>
      <c r="Q85" s="1">
        <v>36.630000000000003</v>
      </c>
      <c r="R85" s="2">
        <v>45189</v>
      </c>
      <c r="S85" s="2">
        <v>45739</v>
      </c>
      <c r="T85" s="1" t="s">
        <v>50</v>
      </c>
      <c r="U85" s="1" t="s">
        <v>162</v>
      </c>
      <c r="V85" s="1">
        <v>1</v>
      </c>
      <c r="W85" s="1" t="s">
        <v>37</v>
      </c>
      <c r="X85" s="1" t="s">
        <v>38</v>
      </c>
      <c r="Y85" s="1" t="s">
        <v>624</v>
      </c>
    </row>
    <row r="86" spans="1:25" x14ac:dyDescent="0.3">
      <c r="A86" s="1" t="s">
        <v>11698</v>
      </c>
      <c r="B86" s="1" t="s">
        <v>13698</v>
      </c>
      <c r="C86" s="1" t="s">
        <v>625</v>
      </c>
      <c r="D86" s="1" t="s">
        <v>26</v>
      </c>
      <c r="E86" s="1">
        <v>63</v>
      </c>
      <c r="F86" s="1" t="s">
        <v>626</v>
      </c>
      <c r="G86" s="1" t="s">
        <v>627</v>
      </c>
      <c r="H86" s="1" t="s">
        <v>391</v>
      </c>
      <c r="I86" s="1" t="s">
        <v>628</v>
      </c>
      <c r="J86" s="1" t="s">
        <v>629</v>
      </c>
      <c r="K86" s="1" t="s">
        <v>92</v>
      </c>
      <c r="L86" s="1" t="s">
        <v>82</v>
      </c>
      <c r="M86" s="1" t="s">
        <v>62</v>
      </c>
      <c r="N86" s="1">
        <v>2</v>
      </c>
      <c r="O86" s="1">
        <v>431.06</v>
      </c>
      <c r="P86" s="1">
        <v>0.1</v>
      </c>
      <c r="Q86" s="1">
        <v>27.79</v>
      </c>
      <c r="R86" s="2">
        <v>45320</v>
      </c>
      <c r="S86" s="2">
        <v>45434</v>
      </c>
      <c r="T86" s="1" t="s">
        <v>118</v>
      </c>
      <c r="U86" s="1" t="s">
        <v>84</v>
      </c>
      <c r="V86" s="1">
        <v>3</v>
      </c>
      <c r="W86" s="1" t="s">
        <v>37</v>
      </c>
      <c r="X86" s="1" t="s">
        <v>101</v>
      </c>
      <c r="Y86" s="1" t="s">
        <v>630</v>
      </c>
    </row>
    <row r="87" spans="1:25" x14ac:dyDescent="0.3">
      <c r="A87" s="1" t="s">
        <v>11699</v>
      </c>
      <c r="B87" s="1" t="s">
        <v>13699</v>
      </c>
      <c r="C87" s="1" t="s">
        <v>631</v>
      </c>
      <c r="D87" s="1" t="s">
        <v>41</v>
      </c>
      <c r="E87" s="1">
        <v>45</v>
      </c>
      <c r="F87" s="1" t="s">
        <v>632</v>
      </c>
      <c r="G87" s="1" t="s">
        <v>633</v>
      </c>
      <c r="H87" s="1" t="s">
        <v>634</v>
      </c>
      <c r="I87" s="1" t="s">
        <v>635</v>
      </c>
      <c r="J87" s="1" t="s">
        <v>636</v>
      </c>
      <c r="K87" s="1" t="s">
        <v>61</v>
      </c>
      <c r="L87" s="1" t="s">
        <v>110</v>
      </c>
      <c r="M87" s="1" t="s">
        <v>73</v>
      </c>
      <c r="N87" s="1">
        <v>1</v>
      </c>
      <c r="O87" s="1">
        <v>238.99</v>
      </c>
      <c r="P87" s="1">
        <v>0.37</v>
      </c>
      <c r="Q87" s="1">
        <v>18.77</v>
      </c>
      <c r="R87" s="2">
        <v>45543</v>
      </c>
      <c r="S87" s="2">
        <v>45536</v>
      </c>
      <c r="T87" s="1" t="s">
        <v>35</v>
      </c>
      <c r="U87" s="1" t="s">
        <v>162</v>
      </c>
      <c r="V87" s="1">
        <v>3</v>
      </c>
      <c r="W87" s="1" t="s">
        <v>37</v>
      </c>
      <c r="X87" s="1" t="s">
        <v>64</v>
      </c>
      <c r="Y87" s="1" t="s">
        <v>637</v>
      </c>
    </row>
    <row r="88" spans="1:25" x14ac:dyDescent="0.3">
      <c r="A88" s="1" t="s">
        <v>11700</v>
      </c>
      <c r="B88" s="1" t="s">
        <v>13700</v>
      </c>
      <c r="C88" s="1" t="s">
        <v>638</v>
      </c>
      <c r="D88" s="1" t="s">
        <v>41</v>
      </c>
      <c r="E88" s="1">
        <v>19</v>
      </c>
      <c r="F88" s="1" t="s">
        <v>639</v>
      </c>
      <c r="G88" s="1" t="s">
        <v>640</v>
      </c>
      <c r="H88" s="1" t="s">
        <v>641</v>
      </c>
      <c r="I88" s="1" t="s">
        <v>642</v>
      </c>
      <c r="J88" s="1" t="s">
        <v>643</v>
      </c>
      <c r="K88" s="1" t="s">
        <v>6</v>
      </c>
      <c r="L88" s="1" t="s">
        <v>117</v>
      </c>
      <c r="M88" s="1" t="s">
        <v>49</v>
      </c>
      <c r="N88" s="1">
        <v>4</v>
      </c>
      <c r="O88" s="1">
        <v>669.27</v>
      </c>
      <c r="P88" s="1">
        <v>0.01</v>
      </c>
      <c r="Q88" s="1">
        <v>25.72</v>
      </c>
      <c r="R88" s="2">
        <v>45688</v>
      </c>
      <c r="S88" s="2">
        <v>45477</v>
      </c>
      <c r="T88" s="1" t="s">
        <v>83</v>
      </c>
      <c r="U88" s="1" t="s">
        <v>36</v>
      </c>
      <c r="V88" s="1">
        <v>4</v>
      </c>
      <c r="W88" s="1" t="s">
        <v>37</v>
      </c>
      <c r="X88" s="1" t="s">
        <v>53</v>
      </c>
      <c r="Y88" s="1" t="s">
        <v>644</v>
      </c>
    </row>
    <row r="89" spans="1:25" x14ac:dyDescent="0.3">
      <c r="A89" s="1" t="s">
        <v>11701</v>
      </c>
      <c r="B89" s="1" t="s">
        <v>13701</v>
      </c>
      <c r="C89" s="1" t="s">
        <v>645</v>
      </c>
      <c r="D89" s="1" t="s">
        <v>41</v>
      </c>
      <c r="E89" s="1">
        <v>38</v>
      </c>
      <c r="F89" s="1" t="s">
        <v>646</v>
      </c>
      <c r="G89" s="1" t="s">
        <v>647</v>
      </c>
      <c r="H89" s="1" t="s">
        <v>648</v>
      </c>
      <c r="I89" s="1" t="s">
        <v>649</v>
      </c>
      <c r="J89" s="1" t="s">
        <v>650</v>
      </c>
      <c r="K89" s="1" t="s">
        <v>92</v>
      </c>
      <c r="L89" s="1" t="s">
        <v>110</v>
      </c>
      <c r="M89" s="1" t="s">
        <v>62</v>
      </c>
      <c r="N89" s="1">
        <v>1</v>
      </c>
      <c r="O89" s="1">
        <v>503.89</v>
      </c>
      <c r="P89" s="1">
        <v>0.15</v>
      </c>
      <c r="Q89" s="1">
        <v>33.64</v>
      </c>
      <c r="R89" s="2">
        <v>45442</v>
      </c>
      <c r="S89" s="2">
        <v>45346</v>
      </c>
      <c r="T89" s="1" t="s">
        <v>63</v>
      </c>
      <c r="U89" s="1" t="s">
        <v>162</v>
      </c>
      <c r="V89" s="1">
        <v>1</v>
      </c>
      <c r="W89" s="1" t="s">
        <v>37</v>
      </c>
      <c r="X89" s="1" t="s">
        <v>53</v>
      </c>
      <c r="Y89" s="1" t="s">
        <v>651</v>
      </c>
    </row>
    <row r="90" spans="1:25" x14ac:dyDescent="0.3">
      <c r="A90" s="1" t="s">
        <v>11702</v>
      </c>
      <c r="B90" s="1" t="s">
        <v>13702</v>
      </c>
      <c r="C90" s="1" t="s">
        <v>652</v>
      </c>
      <c r="D90" s="1" t="s">
        <v>41</v>
      </c>
      <c r="E90" s="1">
        <v>66</v>
      </c>
      <c r="F90" s="1" t="s">
        <v>653</v>
      </c>
      <c r="G90" s="1" t="s">
        <v>654</v>
      </c>
      <c r="H90" s="1" t="s">
        <v>655</v>
      </c>
      <c r="I90" s="1" t="s">
        <v>656</v>
      </c>
      <c r="J90" s="1" t="s">
        <v>657</v>
      </c>
      <c r="K90" s="1" t="s">
        <v>32</v>
      </c>
      <c r="L90" s="1" t="s">
        <v>110</v>
      </c>
      <c r="M90" s="1" t="s">
        <v>93</v>
      </c>
      <c r="N90" s="1">
        <v>3</v>
      </c>
      <c r="O90" s="1">
        <v>790.18</v>
      </c>
      <c r="P90" s="1">
        <v>0.18</v>
      </c>
      <c r="Q90" s="1">
        <v>44.57</v>
      </c>
      <c r="R90" s="2">
        <v>45118</v>
      </c>
      <c r="S90" s="2">
        <v>45488</v>
      </c>
      <c r="T90" s="1" t="s">
        <v>35</v>
      </c>
      <c r="U90" s="1" t="s">
        <v>51</v>
      </c>
      <c r="V90" s="1">
        <v>2</v>
      </c>
      <c r="W90" s="1" t="s">
        <v>37</v>
      </c>
      <c r="X90" s="1" t="s">
        <v>101</v>
      </c>
      <c r="Y90" s="1" t="s">
        <v>658</v>
      </c>
    </row>
    <row r="91" spans="1:25" x14ac:dyDescent="0.3">
      <c r="A91" s="1" t="s">
        <v>11703</v>
      </c>
      <c r="B91" s="1" t="s">
        <v>13703</v>
      </c>
      <c r="C91" s="1" t="s">
        <v>659</v>
      </c>
      <c r="D91" s="1" t="s">
        <v>41</v>
      </c>
      <c r="E91" s="1">
        <v>25</v>
      </c>
      <c r="F91" s="1" t="s">
        <v>660</v>
      </c>
      <c r="G91" s="1" t="s">
        <v>661</v>
      </c>
      <c r="H91" s="1" t="s">
        <v>662</v>
      </c>
      <c r="I91" s="1" t="s">
        <v>663</v>
      </c>
      <c r="J91" s="1" t="s">
        <v>664</v>
      </c>
      <c r="K91" s="1" t="s">
        <v>32</v>
      </c>
      <c r="L91" s="1" t="s">
        <v>33</v>
      </c>
      <c r="M91" s="1" t="s">
        <v>73</v>
      </c>
      <c r="N91" s="1">
        <v>4</v>
      </c>
      <c r="O91" s="1">
        <v>319.60000000000002</v>
      </c>
      <c r="P91" s="1">
        <v>0.23</v>
      </c>
      <c r="Q91" s="1">
        <v>30.01</v>
      </c>
      <c r="R91" s="2">
        <v>45537</v>
      </c>
      <c r="S91" s="2">
        <v>45838</v>
      </c>
      <c r="T91" s="1" t="s">
        <v>118</v>
      </c>
      <c r="U91" s="1" t="s">
        <v>84</v>
      </c>
      <c r="V91" s="1">
        <v>5</v>
      </c>
      <c r="W91" s="1" t="s">
        <v>37</v>
      </c>
      <c r="X91" s="1" t="s">
        <v>53</v>
      </c>
      <c r="Y91" s="1" t="s">
        <v>665</v>
      </c>
    </row>
    <row r="92" spans="1:25" x14ac:dyDescent="0.3">
      <c r="A92" s="1" t="s">
        <v>11704</v>
      </c>
      <c r="B92" s="1" t="s">
        <v>13704</v>
      </c>
      <c r="C92" s="1" t="s">
        <v>666</v>
      </c>
      <c r="D92" s="1" t="s">
        <v>41</v>
      </c>
      <c r="E92" s="1">
        <v>51</v>
      </c>
      <c r="F92" s="1" t="s">
        <v>667</v>
      </c>
      <c r="G92" s="1" t="s">
        <v>668</v>
      </c>
      <c r="H92" s="1" t="s">
        <v>669</v>
      </c>
      <c r="I92" s="1" t="s">
        <v>670</v>
      </c>
      <c r="J92" s="1" t="s">
        <v>671</v>
      </c>
      <c r="K92" s="1" t="s">
        <v>32</v>
      </c>
      <c r="L92" s="1" t="s">
        <v>110</v>
      </c>
      <c r="M92" s="1" t="s">
        <v>49</v>
      </c>
      <c r="N92" s="1">
        <v>4</v>
      </c>
      <c r="O92" s="1">
        <v>510.54</v>
      </c>
      <c r="P92" s="1">
        <v>0.34</v>
      </c>
      <c r="Q92" s="1">
        <v>17.45</v>
      </c>
      <c r="R92" s="2">
        <v>45643</v>
      </c>
      <c r="S92" s="2">
        <v>45387</v>
      </c>
      <c r="T92" s="1" t="s">
        <v>35</v>
      </c>
      <c r="U92" s="1" t="s">
        <v>36</v>
      </c>
      <c r="V92" s="1">
        <v>2</v>
      </c>
      <c r="W92" s="1" t="s">
        <v>37</v>
      </c>
      <c r="X92" s="1" t="s">
        <v>53</v>
      </c>
      <c r="Y92" s="1" t="s">
        <v>672</v>
      </c>
    </row>
    <row r="93" spans="1:25" x14ac:dyDescent="0.3">
      <c r="A93" s="1" t="s">
        <v>11705</v>
      </c>
      <c r="B93" s="1" t="s">
        <v>13705</v>
      </c>
      <c r="C93" s="1" t="s">
        <v>673</v>
      </c>
      <c r="D93" s="1" t="s">
        <v>41</v>
      </c>
      <c r="E93" s="1">
        <v>40</v>
      </c>
      <c r="F93" s="1" t="s">
        <v>674</v>
      </c>
      <c r="G93" s="1" t="s">
        <v>675</v>
      </c>
      <c r="H93" s="1" t="s">
        <v>676</v>
      </c>
      <c r="I93" s="1" t="s">
        <v>677</v>
      </c>
      <c r="J93" s="1" t="s">
        <v>678</v>
      </c>
      <c r="K93" s="1" t="s">
        <v>161</v>
      </c>
      <c r="L93" s="1" t="s">
        <v>117</v>
      </c>
      <c r="M93" s="1" t="s">
        <v>126</v>
      </c>
      <c r="N93" s="1">
        <v>3</v>
      </c>
      <c r="O93" s="1">
        <v>266.93</v>
      </c>
      <c r="P93" s="1">
        <v>0.23</v>
      </c>
      <c r="Q93" s="1">
        <v>6.92</v>
      </c>
      <c r="R93" s="2">
        <v>45453</v>
      </c>
      <c r="S93" s="2">
        <v>45456</v>
      </c>
      <c r="T93" s="1" t="s">
        <v>83</v>
      </c>
      <c r="U93" s="1" t="s">
        <v>162</v>
      </c>
      <c r="V93" s="1">
        <v>5</v>
      </c>
      <c r="W93" s="1" t="s">
        <v>37</v>
      </c>
      <c r="X93" s="1" t="s">
        <v>38</v>
      </c>
      <c r="Y93" s="1" t="s">
        <v>679</v>
      </c>
    </row>
    <row r="94" spans="1:25" x14ac:dyDescent="0.3">
      <c r="A94" s="1" t="s">
        <v>11706</v>
      </c>
      <c r="B94" s="1" t="s">
        <v>13706</v>
      </c>
      <c r="C94" s="1" t="s">
        <v>680</v>
      </c>
      <c r="D94" s="1" t="s">
        <v>26</v>
      </c>
      <c r="E94" s="1">
        <v>32</v>
      </c>
      <c r="F94" s="1" t="s">
        <v>681</v>
      </c>
      <c r="G94" s="1" t="s">
        <v>682</v>
      </c>
      <c r="H94" s="1" t="s">
        <v>683</v>
      </c>
      <c r="I94" s="1" t="s">
        <v>684</v>
      </c>
      <c r="J94" s="1" t="s">
        <v>685</v>
      </c>
      <c r="K94" s="1" t="s">
        <v>32</v>
      </c>
      <c r="L94" s="1" t="s">
        <v>117</v>
      </c>
      <c r="M94" s="1" t="s">
        <v>62</v>
      </c>
      <c r="N94" s="1">
        <v>2</v>
      </c>
      <c r="O94" s="1">
        <v>935.13</v>
      </c>
      <c r="P94" s="1">
        <v>0.3</v>
      </c>
      <c r="Q94" s="1">
        <v>12.9</v>
      </c>
      <c r="R94" s="2">
        <v>45334</v>
      </c>
      <c r="S94" s="2">
        <v>45464</v>
      </c>
      <c r="T94" s="1" t="s">
        <v>63</v>
      </c>
      <c r="U94" s="1" t="s">
        <v>84</v>
      </c>
      <c r="V94" s="1">
        <v>5</v>
      </c>
      <c r="W94" s="1" t="s">
        <v>37</v>
      </c>
      <c r="X94" s="1" t="s">
        <v>74</v>
      </c>
      <c r="Y94" s="1" t="s">
        <v>686</v>
      </c>
    </row>
    <row r="95" spans="1:25" x14ac:dyDescent="0.3">
      <c r="A95" s="1" t="s">
        <v>11707</v>
      </c>
      <c r="B95" s="1" t="s">
        <v>13707</v>
      </c>
      <c r="C95" s="1" t="s">
        <v>687</v>
      </c>
      <c r="D95" s="1" t="s">
        <v>41</v>
      </c>
      <c r="E95" s="1">
        <v>44</v>
      </c>
      <c r="F95" s="1" t="s">
        <v>688</v>
      </c>
      <c r="G95" s="1" t="s">
        <v>689</v>
      </c>
      <c r="H95" s="1" t="s">
        <v>690</v>
      </c>
      <c r="I95" s="1" t="s">
        <v>691</v>
      </c>
      <c r="J95" s="1" t="s">
        <v>692</v>
      </c>
      <c r="K95" s="1" t="s">
        <v>109</v>
      </c>
      <c r="L95" s="1" t="s">
        <v>33</v>
      </c>
      <c r="M95" s="1" t="s">
        <v>34</v>
      </c>
      <c r="N95" s="1">
        <v>4</v>
      </c>
      <c r="O95" s="1">
        <v>526.72</v>
      </c>
      <c r="P95" s="1">
        <v>0.3</v>
      </c>
      <c r="Q95" s="1">
        <v>34.26</v>
      </c>
      <c r="R95" s="2">
        <v>45486</v>
      </c>
      <c r="S95" s="2">
        <v>45618</v>
      </c>
      <c r="T95" s="1" t="s">
        <v>50</v>
      </c>
      <c r="U95" s="1" t="s">
        <v>51</v>
      </c>
      <c r="V95" s="1">
        <v>4</v>
      </c>
      <c r="W95" s="1" t="s">
        <v>37</v>
      </c>
      <c r="X95" s="1" t="s">
        <v>74</v>
      </c>
      <c r="Y95" s="1" t="s">
        <v>693</v>
      </c>
    </row>
    <row r="96" spans="1:25" x14ac:dyDescent="0.3">
      <c r="A96" s="1" t="s">
        <v>11708</v>
      </c>
      <c r="B96" s="1" t="s">
        <v>13708</v>
      </c>
      <c r="C96" s="1" t="s">
        <v>694</v>
      </c>
      <c r="D96" s="1" t="s">
        <v>26</v>
      </c>
      <c r="E96" s="1">
        <v>19</v>
      </c>
      <c r="F96" s="1" t="s">
        <v>695</v>
      </c>
      <c r="G96" s="1">
        <v>3348035543</v>
      </c>
      <c r="H96" s="1" t="s">
        <v>696</v>
      </c>
      <c r="I96" s="1" t="s">
        <v>697</v>
      </c>
      <c r="J96" s="1" t="s">
        <v>698</v>
      </c>
      <c r="K96" s="1" t="s">
        <v>92</v>
      </c>
      <c r="L96" s="1" t="s">
        <v>82</v>
      </c>
      <c r="M96" s="1" t="s">
        <v>34</v>
      </c>
      <c r="N96" s="1">
        <v>4</v>
      </c>
      <c r="O96" s="1">
        <v>181.73</v>
      </c>
      <c r="P96" s="1">
        <v>0.19</v>
      </c>
      <c r="Q96" s="1">
        <v>12.22</v>
      </c>
      <c r="R96" s="2">
        <v>45277</v>
      </c>
      <c r="S96" s="2">
        <v>45795</v>
      </c>
      <c r="T96" s="1" t="s">
        <v>63</v>
      </c>
      <c r="U96" s="1" t="s">
        <v>84</v>
      </c>
      <c r="V96" s="1">
        <v>5</v>
      </c>
      <c r="W96" s="1" t="s">
        <v>37</v>
      </c>
      <c r="X96" s="1" t="s">
        <v>53</v>
      </c>
      <c r="Y96" s="1" t="s">
        <v>699</v>
      </c>
    </row>
    <row r="97" spans="1:25" x14ac:dyDescent="0.3">
      <c r="A97" s="1" t="s">
        <v>11709</v>
      </c>
      <c r="B97" s="1" t="s">
        <v>13709</v>
      </c>
      <c r="C97" s="1" t="s">
        <v>700</v>
      </c>
      <c r="D97" s="1" t="s">
        <v>41</v>
      </c>
      <c r="E97" s="1">
        <v>45</v>
      </c>
      <c r="F97" s="1" t="s">
        <v>701</v>
      </c>
      <c r="G97" s="1" t="s">
        <v>702</v>
      </c>
      <c r="H97" s="1" t="s">
        <v>703</v>
      </c>
      <c r="I97" s="1" t="s">
        <v>704</v>
      </c>
      <c r="J97" s="1" t="s">
        <v>705</v>
      </c>
      <c r="K97" s="1" t="s">
        <v>161</v>
      </c>
      <c r="L97" s="1" t="s">
        <v>117</v>
      </c>
      <c r="M97" s="1" t="s">
        <v>62</v>
      </c>
      <c r="N97" s="1">
        <v>2</v>
      </c>
      <c r="O97" s="1">
        <v>280.04000000000002</v>
      </c>
      <c r="P97" s="1">
        <v>0.47</v>
      </c>
      <c r="Q97" s="1">
        <v>26.67</v>
      </c>
      <c r="R97" s="2">
        <v>45791</v>
      </c>
      <c r="S97" s="2">
        <v>45204</v>
      </c>
      <c r="T97" s="1" t="s">
        <v>83</v>
      </c>
      <c r="U97" s="1" t="s">
        <v>162</v>
      </c>
      <c r="V97" s="1">
        <v>3</v>
      </c>
      <c r="W97" s="1" t="s">
        <v>37</v>
      </c>
      <c r="X97" s="1" t="s">
        <v>101</v>
      </c>
      <c r="Y97" s="1" t="s">
        <v>706</v>
      </c>
    </row>
    <row r="98" spans="1:25" x14ac:dyDescent="0.3">
      <c r="A98" s="1" t="s">
        <v>11710</v>
      </c>
      <c r="B98" s="1" t="s">
        <v>13710</v>
      </c>
      <c r="C98" s="1" t="s">
        <v>707</v>
      </c>
      <c r="D98" s="1" t="s">
        <v>26</v>
      </c>
      <c r="E98" s="1">
        <v>28</v>
      </c>
      <c r="F98" s="1" t="s">
        <v>708</v>
      </c>
      <c r="G98" s="1" t="s">
        <v>709</v>
      </c>
      <c r="H98" s="1" t="s">
        <v>710</v>
      </c>
      <c r="I98" s="1" t="s">
        <v>711</v>
      </c>
      <c r="J98" s="1" t="s">
        <v>712</v>
      </c>
      <c r="K98" s="1" t="s">
        <v>47</v>
      </c>
      <c r="L98" s="1" t="s">
        <v>110</v>
      </c>
      <c r="M98" s="1" t="s">
        <v>93</v>
      </c>
      <c r="N98" s="1">
        <v>1</v>
      </c>
      <c r="O98" s="1">
        <v>92.07</v>
      </c>
      <c r="P98" s="1">
        <v>0.48</v>
      </c>
      <c r="Q98" s="1">
        <v>36.450000000000003</v>
      </c>
      <c r="R98" s="2">
        <v>45775</v>
      </c>
      <c r="S98" s="2">
        <v>45529</v>
      </c>
      <c r="T98" s="1" t="s">
        <v>63</v>
      </c>
      <c r="U98" s="1" t="s">
        <v>51</v>
      </c>
      <c r="V98" s="1">
        <v>3</v>
      </c>
      <c r="W98" s="1" t="s">
        <v>37</v>
      </c>
      <c r="X98" s="1" t="s">
        <v>101</v>
      </c>
      <c r="Y98" s="1" t="s">
        <v>713</v>
      </c>
    </row>
    <row r="99" spans="1:25" x14ac:dyDescent="0.3">
      <c r="A99" s="1" t="s">
        <v>11711</v>
      </c>
      <c r="B99" s="1" t="s">
        <v>13711</v>
      </c>
      <c r="C99" s="1" t="s">
        <v>714</v>
      </c>
      <c r="D99" s="1" t="s">
        <v>26</v>
      </c>
      <c r="E99" s="1">
        <v>63</v>
      </c>
      <c r="F99" s="1" t="s">
        <v>715</v>
      </c>
      <c r="G99" s="1" t="s">
        <v>716</v>
      </c>
      <c r="H99" s="1" t="s">
        <v>717</v>
      </c>
      <c r="I99" s="1" t="s">
        <v>718</v>
      </c>
      <c r="J99" s="1" t="s">
        <v>719</v>
      </c>
      <c r="K99" s="1" t="s">
        <v>161</v>
      </c>
      <c r="L99" s="1" t="s">
        <v>110</v>
      </c>
      <c r="M99" s="1" t="s">
        <v>93</v>
      </c>
      <c r="N99" s="1">
        <v>3</v>
      </c>
      <c r="O99" s="1">
        <v>37.54</v>
      </c>
      <c r="P99" s="1">
        <v>0.28999999999999998</v>
      </c>
      <c r="Q99" s="1">
        <v>18.87</v>
      </c>
      <c r="R99" s="2">
        <v>45723</v>
      </c>
      <c r="S99" s="2">
        <v>45201</v>
      </c>
      <c r="T99" s="1" t="s">
        <v>63</v>
      </c>
      <c r="U99" s="1" t="s">
        <v>36</v>
      </c>
      <c r="V99" s="1">
        <v>4</v>
      </c>
      <c r="W99" s="1" t="s">
        <v>37</v>
      </c>
      <c r="X99" s="1" t="s">
        <v>64</v>
      </c>
      <c r="Y99" s="1" t="s">
        <v>720</v>
      </c>
    </row>
    <row r="100" spans="1:25" x14ac:dyDescent="0.3">
      <c r="A100" s="1" t="s">
        <v>11712</v>
      </c>
      <c r="B100" s="1" t="s">
        <v>13712</v>
      </c>
      <c r="C100" s="1" t="s">
        <v>721</v>
      </c>
      <c r="D100" s="1" t="s">
        <v>26</v>
      </c>
      <c r="E100" s="1">
        <v>38</v>
      </c>
      <c r="F100" s="1" t="s">
        <v>722</v>
      </c>
      <c r="G100" s="1" t="s">
        <v>723</v>
      </c>
      <c r="H100" s="1" t="s">
        <v>724</v>
      </c>
      <c r="I100" s="1" t="s">
        <v>725</v>
      </c>
      <c r="J100" s="1" t="s">
        <v>726</v>
      </c>
      <c r="K100" s="1" t="s">
        <v>161</v>
      </c>
      <c r="L100" s="1" t="s">
        <v>33</v>
      </c>
      <c r="M100" s="1" t="s">
        <v>93</v>
      </c>
      <c r="N100" s="1">
        <v>2</v>
      </c>
      <c r="O100" s="1">
        <v>530.66</v>
      </c>
      <c r="P100" s="1">
        <v>0.04</v>
      </c>
      <c r="Q100" s="1">
        <v>35.11</v>
      </c>
      <c r="R100" s="2">
        <v>45800</v>
      </c>
      <c r="S100" s="2">
        <v>45572</v>
      </c>
      <c r="T100" s="1" t="s">
        <v>118</v>
      </c>
      <c r="U100" s="1" t="s">
        <v>51</v>
      </c>
      <c r="V100" s="1">
        <v>2</v>
      </c>
      <c r="W100" s="1" t="s">
        <v>37</v>
      </c>
      <c r="X100" s="1" t="s">
        <v>101</v>
      </c>
      <c r="Y100" s="1" t="s">
        <v>727</v>
      </c>
    </row>
    <row r="101" spans="1:25" x14ac:dyDescent="0.3">
      <c r="A101" s="1" t="s">
        <v>11713</v>
      </c>
      <c r="B101" s="1" t="s">
        <v>13713</v>
      </c>
      <c r="C101" s="1" t="s">
        <v>728</v>
      </c>
      <c r="D101" s="1" t="s">
        <v>26</v>
      </c>
      <c r="E101" s="1">
        <v>59</v>
      </c>
      <c r="F101" s="1" t="s">
        <v>729</v>
      </c>
      <c r="G101" s="1" t="s">
        <v>730</v>
      </c>
      <c r="H101" s="1" t="s">
        <v>710</v>
      </c>
      <c r="I101" s="1" t="s">
        <v>731</v>
      </c>
      <c r="J101" s="1" t="s">
        <v>732</v>
      </c>
      <c r="K101" s="1" t="s">
        <v>6</v>
      </c>
      <c r="L101" s="1" t="s">
        <v>72</v>
      </c>
      <c r="M101" s="1" t="s">
        <v>34</v>
      </c>
      <c r="N101" s="1">
        <v>1</v>
      </c>
      <c r="O101" s="1">
        <v>343.75</v>
      </c>
      <c r="P101" s="1">
        <v>0.25</v>
      </c>
      <c r="Q101" s="1">
        <v>31.15</v>
      </c>
      <c r="R101" s="2">
        <v>45327</v>
      </c>
      <c r="S101" s="2">
        <v>45548</v>
      </c>
      <c r="T101" s="1" t="s">
        <v>50</v>
      </c>
      <c r="U101" s="1" t="s">
        <v>84</v>
      </c>
      <c r="V101" s="1">
        <v>2</v>
      </c>
      <c r="W101" s="1" t="s">
        <v>37</v>
      </c>
      <c r="X101" s="1" t="s">
        <v>101</v>
      </c>
      <c r="Y101" s="1" t="s">
        <v>733</v>
      </c>
    </row>
    <row r="102" spans="1:25" x14ac:dyDescent="0.3">
      <c r="A102" s="1" t="s">
        <v>11714</v>
      </c>
      <c r="B102" s="1" t="s">
        <v>13714</v>
      </c>
      <c r="C102" s="1" t="s">
        <v>734</v>
      </c>
      <c r="D102" s="1" t="s">
        <v>26</v>
      </c>
      <c r="E102" s="1">
        <v>49</v>
      </c>
      <c r="F102" s="1" t="s">
        <v>735</v>
      </c>
      <c r="G102" s="1" t="s">
        <v>736</v>
      </c>
      <c r="H102" s="1" t="s">
        <v>562</v>
      </c>
      <c r="I102" s="1" t="s">
        <v>737</v>
      </c>
      <c r="J102" s="1" t="s">
        <v>738</v>
      </c>
      <c r="K102" s="1" t="s">
        <v>6</v>
      </c>
      <c r="L102" s="1" t="s">
        <v>72</v>
      </c>
      <c r="M102" s="1" t="s">
        <v>34</v>
      </c>
      <c r="N102" s="1">
        <v>3</v>
      </c>
      <c r="O102" s="1">
        <v>964.14</v>
      </c>
      <c r="P102" s="1">
        <v>0.09</v>
      </c>
      <c r="Q102" s="1">
        <v>24.75</v>
      </c>
      <c r="R102" s="2">
        <v>45309</v>
      </c>
      <c r="S102" s="2">
        <v>45792</v>
      </c>
      <c r="T102" s="1" t="s">
        <v>83</v>
      </c>
      <c r="U102" s="1" t="s">
        <v>36</v>
      </c>
      <c r="V102" s="1">
        <v>2</v>
      </c>
      <c r="W102" s="1" t="s">
        <v>52</v>
      </c>
      <c r="X102" s="1" t="s">
        <v>38</v>
      </c>
      <c r="Y102" s="1" t="s">
        <v>739</v>
      </c>
    </row>
    <row r="103" spans="1:25" x14ac:dyDescent="0.3">
      <c r="A103" s="1" t="s">
        <v>11715</v>
      </c>
      <c r="B103" s="1" t="s">
        <v>13715</v>
      </c>
      <c r="C103" s="1" t="s">
        <v>740</v>
      </c>
      <c r="D103" s="1" t="s">
        <v>41</v>
      </c>
      <c r="E103" s="1">
        <v>49</v>
      </c>
      <c r="F103" s="1" t="s">
        <v>741</v>
      </c>
      <c r="G103" s="1" t="s">
        <v>742</v>
      </c>
      <c r="H103" s="1" t="s">
        <v>743</v>
      </c>
      <c r="I103" s="1" t="s">
        <v>744</v>
      </c>
      <c r="J103" s="1" t="s">
        <v>745</v>
      </c>
      <c r="K103" s="1" t="s">
        <v>6</v>
      </c>
      <c r="L103" s="1" t="s">
        <v>33</v>
      </c>
      <c r="M103" s="1" t="s">
        <v>126</v>
      </c>
      <c r="N103" s="1">
        <v>1</v>
      </c>
      <c r="O103" s="1">
        <v>179.62</v>
      </c>
      <c r="P103" s="1">
        <v>0.24</v>
      </c>
      <c r="Q103" s="1">
        <v>45.38</v>
      </c>
      <c r="R103" s="2">
        <v>45681</v>
      </c>
      <c r="S103" s="2">
        <v>45627</v>
      </c>
      <c r="T103" s="1" t="s">
        <v>118</v>
      </c>
      <c r="U103" s="1" t="s">
        <v>84</v>
      </c>
      <c r="V103" s="1">
        <v>2</v>
      </c>
      <c r="W103" s="1" t="s">
        <v>37</v>
      </c>
      <c r="X103" s="1" t="s">
        <v>38</v>
      </c>
      <c r="Y103" s="1" t="s">
        <v>746</v>
      </c>
    </row>
    <row r="104" spans="1:25" x14ac:dyDescent="0.3">
      <c r="A104" s="1" t="s">
        <v>11716</v>
      </c>
      <c r="B104" s="1" t="s">
        <v>13716</v>
      </c>
      <c r="C104" s="1" t="s">
        <v>747</v>
      </c>
      <c r="D104" s="1" t="s">
        <v>41</v>
      </c>
      <c r="E104" s="1">
        <v>24</v>
      </c>
      <c r="F104" s="1" t="s">
        <v>748</v>
      </c>
      <c r="G104" s="1" t="s">
        <v>749</v>
      </c>
      <c r="H104" s="1" t="s">
        <v>750</v>
      </c>
      <c r="I104" s="1" t="s">
        <v>751</v>
      </c>
      <c r="J104" s="1" t="s">
        <v>752</v>
      </c>
      <c r="K104" s="1" t="s">
        <v>61</v>
      </c>
      <c r="L104" s="1" t="s">
        <v>72</v>
      </c>
      <c r="M104" s="1" t="s">
        <v>93</v>
      </c>
      <c r="N104" s="1">
        <v>4</v>
      </c>
      <c r="O104" s="1">
        <v>795.97</v>
      </c>
      <c r="P104" s="1">
        <v>0.09</v>
      </c>
      <c r="Q104" s="1">
        <v>36.14</v>
      </c>
      <c r="R104" s="2">
        <v>45806</v>
      </c>
      <c r="S104" s="2">
        <v>45570</v>
      </c>
      <c r="T104" s="1" t="s">
        <v>63</v>
      </c>
      <c r="U104" s="1" t="s">
        <v>36</v>
      </c>
      <c r="V104" s="1">
        <v>3</v>
      </c>
      <c r="W104" s="1" t="s">
        <v>37</v>
      </c>
      <c r="X104" s="1" t="s">
        <v>53</v>
      </c>
      <c r="Y104" s="1" t="s">
        <v>753</v>
      </c>
    </row>
    <row r="105" spans="1:25" x14ac:dyDescent="0.3">
      <c r="A105" s="1" t="s">
        <v>11717</v>
      </c>
      <c r="B105" s="1" t="s">
        <v>13717</v>
      </c>
      <c r="C105" s="1" t="s">
        <v>754</v>
      </c>
      <c r="D105" s="1" t="s">
        <v>41</v>
      </c>
      <c r="E105" s="1">
        <v>39</v>
      </c>
      <c r="F105" s="1" t="s">
        <v>755</v>
      </c>
      <c r="G105" s="1" t="s">
        <v>756</v>
      </c>
      <c r="H105" s="1" t="s">
        <v>757</v>
      </c>
      <c r="I105" s="1" t="s">
        <v>758</v>
      </c>
      <c r="J105" s="1" t="s">
        <v>759</v>
      </c>
      <c r="K105" s="1" t="s">
        <v>92</v>
      </c>
      <c r="L105" s="1" t="s">
        <v>117</v>
      </c>
      <c r="M105" s="1" t="s">
        <v>34</v>
      </c>
      <c r="N105" s="1">
        <v>3</v>
      </c>
      <c r="O105" s="1">
        <v>322.81</v>
      </c>
      <c r="P105" s="1">
        <v>0.35</v>
      </c>
      <c r="Q105" s="1">
        <v>21.23</v>
      </c>
      <c r="R105" s="2">
        <v>45544</v>
      </c>
      <c r="S105" s="2">
        <v>45119</v>
      </c>
      <c r="T105" s="1" t="s">
        <v>63</v>
      </c>
      <c r="U105" s="1" t="s">
        <v>51</v>
      </c>
      <c r="V105" s="1">
        <v>3</v>
      </c>
      <c r="W105" s="1" t="s">
        <v>37</v>
      </c>
      <c r="X105" s="1" t="s">
        <v>101</v>
      </c>
      <c r="Y105" s="1" t="s">
        <v>760</v>
      </c>
    </row>
    <row r="106" spans="1:25" x14ac:dyDescent="0.3">
      <c r="A106" s="1" t="s">
        <v>11718</v>
      </c>
      <c r="B106" s="1" t="s">
        <v>13718</v>
      </c>
      <c r="C106" s="1" t="s">
        <v>761</v>
      </c>
      <c r="D106" s="1" t="s">
        <v>26</v>
      </c>
      <c r="E106" s="1">
        <v>31</v>
      </c>
      <c r="F106" s="1" t="s">
        <v>762</v>
      </c>
      <c r="G106" s="1" t="s">
        <v>763</v>
      </c>
      <c r="H106" s="1" t="s">
        <v>764</v>
      </c>
      <c r="I106" s="1" t="s">
        <v>765</v>
      </c>
      <c r="J106" s="1" t="s">
        <v>766</v>
      </c>
      <c r="K106" s="1" t="s">
        <v>61</v>
      </c>
      <c r="L106" s="1" t="s">
        <v>33</v>
      </c>
      <c r="M106" s="1" t="s">
        <v>34</v>
      </c>
      <c r="N106" s="1">
        <v>1</v>
      </c>
      <c r="O106" s="1">
        <v>231.3</v>
      </c>
      <c r="P106" s="1">
        <v>0.04</v>
      </c>
      <c r="Q106" s="1">
        <v>41.19</v>
      </c>
      <c r="R106" s="2">
        <v>45283</v>
      </c>
      <c r="S106" s="2">
        <v>45433</v>
      </c>
      <c r="T106" s="1" t="s">
        <v>35</v>
      </c>
      <c r="U106" s="1" t="s">
        <v>36</v>
      </c>
      <c r="V106" s="1">
        <v>4</v>
      </c>
      <c r="W106" s="1" t="s">
        <v>37</v>
      </c>
      <c r="X106" s="1" t="s">
        <v>74</v>
      </c>
      <c r="Y106" s="1" t="s">
        <v>767</v>
      </c>
    </row>
    <row r="107" spans="1:25" x14ac:dyDescent="0.3">
      <c r="A107" s="1" t="s">
        <v>11719</v>
      </c>
      <c r="B107" s="1" t="s">
        <v>13719</v>
      </c>
      <c r="C107" s="1" t="s">
        <v>768</v>
      </c>
      <c r="D107" s="1" t="s">
        <v>26</v>
      </c>
      <c r="E107" s="1">
        <v>30</v>
      </c>
      <c r="F107" s="1" t="s">
        <v>769</v>
      </c>
      <c r="G107" s="1" t="s">
        <v>770</v>
      </c>
      <c r="H107" s="1" t="s">
        <v>771</v>
      </c>
      <c r="I107" s="1" t="s">
        <v>772</v>
      </c>
      <c r="J107" s="1" t="s">
        <v>773</v>
      </c>
      <c r="K107" s="1" t="s">
        <v>32</v>
      </c>
      <c r="L107" s="1" t="s">
        <v>110</v>
      </c>
      <c r="M107" s="1" t="s">
        <v>93</v>
      </c>
      <c r="N107" s="1">
        <v>3</v>
      </c>
      <c r="O107" s="1">
        <v>969.94</v>
      </c>
      <c r="P107" s="1">
        <v>0.48</v>
      </c>
      <c r="Q107" s="1">
        <v>38.21</v>
      </c>
      <c r="R107" s="2">
        <v>45128</v>
      </c>
      <c r="S107" s="2">
        <v>45139</v>
      </c>
      <c r="T107" s="1" t="s">
        <v>118</v>
      </c>
      <c r="U107" s="1" t="s">
        <v>84</v>
      </c>
      <c r="V107" s="1">
        <v>4</v>
      </c>
      <c r="W107" s="1" t="s">
        <v>52</v>
      </c>
      <c r="X107" s="1" t="s">
        <v>101</v>
      </c>
      <c r="Y107" s="1" t="s">
        <v>774</v>
      </c>
    </row>
    <row r="108" spans="1:25" x14ac:dyDescent="0.3">
      <c r="A108" s="1" t="s">
        <v>11720</v>
      </c>
      <c r="B108" s="1" t="s">
        <v>13720</v>
      </c>
      <c r="C108" s="1" t="s">
        <v>54</v>
      </c>
      <c r="D108" s="1" t="s">
        <v>26</v>
      </c>
      <c r="E108" s="1">
        <v>38</v>
      </c>
      <c r="F108" s="1" t="s">
        <v>775</v>
      </c>
      <c r="G108" s="1" t="s">
        <v>776</v>
      </c>
      <c r="H108" s="1" t="s">
        <v>777</v>
      </c>
      <c r="I108" s="1" t="s">
        <v>778</v>
      </c>
      <c r="J108" s="1" t="s">
        <v>779</v>
      </c>
      <c r="K108" s="1" t="s">
        <v>47</v>
      </c>
      <c r="L108" s="1" t="s">
        <v>117</v>
      </c>
      <c r="M108" s="1" t="s">
        <v>93</v>
      </c>
      <c r="N108" s="1">
        <v>1</v>
      </c>
      <c r="O108" s="1">
        <v>804.55</v>
      </c>
      <c r="P108" s="1">
        <v>0.1</v>
      </c>
      <c r="Q108" s="1">
        <v>40.630000000000003</v>
      </c>
      <c r="R108" s="2">
        <v>45129</v>
      </c>
      <c r="S108" s="2">
        <v>45182</v>
      </c>
      <c r="T108" s="1" t="s">
        <v>83</v>
      </c>
      <c r="U108" s="1" t="s">
        <v>162</v>
      </c>
      <c r="V108" s="1">
        <v>4</v>
      </c>
      <c r="W108" s="1" t="s">
        <v>52</v>
      </c>
      <c r="X108" s="1" t="s">
        <v>101</v>
      </c>
      <c r="Y108" s="1" t="s">
        <v>780</v>
      </c>
    </row>
    <row r="109" spans="1:25" x14ac:dyDescent="0.3">
      <c r="A109" s="1" t="s">
        <v>11721</v>
      </c>
      <c r="B109" s="1" t="s">
        <v>13721</v>
      </c>
      <c r="C109" s="1" t="s">
        <v>781</v>
      </c>
      <c r="D109" s="1" t="s">
        <v>41</v>
      </c>
      <c r="E109" s="1">
        <v>39</v>
      </c>
      <c r="F109" s="1" t="s">
        <v>782</v>
      </c>
      <c r="G109" s="1" t="s">
        <v>783</v>
      </c>
      <c r="H109" s="1" t="s">
        <v>784</v>
      </c>
      <c r="I109" s="1" t="s">
        <v>785</v>
      </c>
      <c r="J109" s="1" t="s">
        <v>786</v>
      </c>
      <c r="K109" s="1" t="s">
        <v>92</v>
      </c>
      <c r="L109" s="1" t="s">
        <v>48</v>
      </c>
      <c r="M109" s="1" t="s">
        <v>34</v>
      </c>
      <c r="N109" s="1">
        <v>1</v>
      </c>
      <c r="O109" s="1">
        <v>634.30999999999995</v>
      </c>
      <c r="P109" s="1">
        <v>0.33</v>
      </c>
      <c r="Q109" s="1">
        <v>33.840000000000003</v>
      </c>
      <c r="R109" s="2">
        <v>45559</v>
      </c>
      <c r="S109" s="2">
        <v>45443</v>
      </c>
      <c r="T109" s="1" t="s">
        <v>83</v>
      </c>
      <c r="U109" s="1" t="s">
        <v>162</v>
      </c>
      <c r="V109" s="1">
        <v>2</v>
      </c>
      <c r="W109" s="1" t="s">
        <v>37</v>
      </c>
      <c r="X109" s="1" t="s">
        <v>53</v>
      </c>
      <c r="Y109" s="1" t="s">
        <v>787</v>
      </c>
    </row>
    <row r="110" spans="1:25" x14ac:dyDescent="0.3">
      <c r="A110" s="1" t="s">
        <v>11722</v>
      </c>
      <c r="B110" s="1" t="s">
        <v>13722</v>
      </c>
      <c r="C110" s="1" t="s">
        <v>788</v>
      </c>
      <c r="D110" s="1" t="s">
        <v>26</v>
      </c>
      <c r="E110" s="1">
        <v>51</v>
      </c>
      <c r="F110" s="1" t="s">
        <v>789</v>
      </c>
      <c r="G110" s="1" t="s">
        <v>790</v>
      </c>
      <c r="H110" s="1" t="s">
        <v>791</v>
      </c>
      <c r="I110" s="1" t="s">
        <v>792</v>
      </c>
      <c r="J110" s="1" t="s">
        <v>793</v>
      </c>
      <c r="K110" s="1" t="s">
        <v>61</v>
      </c>
      <c r="L110" s="1" t="s">
        <v>82</v>
      </c>
      <c r="M110" s="1" t="s">
        <v>49</v>
      </c>
      <c r="N110" s="1">
        <v>4</v>
      </c>
      <c r="O110" s="1">
        <v>700.15</v>
      </c>
      <c r="P110" s="1">
        <v>0.46</v>
      </c>
      <c r="Q110" s="1">
        <v>22.07</v>
      </c>
      <c r="R110" s="2">
        <v>45817</v>
      </c>
      <c r="S110" s="2">
        <v>45689</v>
      </c>
      <c r="T110" s="1" t="s">
        <v>83</v>
      </c>
      <c r="U110" s="1" t="s">
        <v>162</v>
      </c>
      <c r="V110" s="1">
        <v>2</v>
      </c>
      <c r="W110" s="1" t="s">
        <v>37</v>
      </c>
      <c r="X110" s="1" t="s">
        <v>74</v>
      </c>
      <c r="Y110" s="1" t="s">
        <v>794</v>
      </c>
    </row>
    <row r="111" spans="1:25" x14ac:dyDescent="0.3">
      <c r="A111" s="1" t="s">
        <v>11723</v>
      </c>
      <c r="B111" s="1" t="s">
        <v>13723</v>
      </c>
      <c r="C111" s="1" t="s">
        <v>795</v>
      </c>
      <c r="D111" s="1" t="s">
        <v>26</v>
      </c>
      <c r="E111" s="1">
        <v>27</v>
      </c>
      <c r="F111" s="1" t="s">
        <v>796</v>
      </c>
      <c r="G111" s="1" t="s">
        <v>797</v>
      </c>
      <c r="H111" s="1" t="s">
        <v>323</v>
      </c>
      <c r="I111" s="1" t="s">
        <v>798</v>
      </c>
      <c r="J111" s="1" t="s">
        <v>799</v>
      </c>
      <c r="K111" s="1" t="s">
        <v>81</v>
      </c>
      <c r="L111" s="1" t="s">
        <v>110</v>
      </c>
      <c r="M111" s="1" t="s">
        <v>62</v>
      </c>
      <c r="N111" s="1">
        <v>2</v>
      </c>
      <c r="O111" s="1">
        <v>991.47</v>
      </c>
      <c r="P111" s="1">
        <v>0.12</v>
      </c>
      <c r="Q111" s="1">
        <v>20.69</v>
      </c>
      <c r="R111" s="2">
        <v>45461</v>
      </c>
      <c r="S111" s="2">
        <v>45521</v>
      </c>
      <c r="T111" s="1" t="s">
        <v>83</v>
      </c>
      <c r="U111" s="1" t="s">
        <v>36</v>
      </c>
      <c r="V111" s="1">
        <v>3</v>
      </c>
      <c r="W111" s="1" t="s">
        <v>37</v>
      </c>
      <c r="X111" s="1" t="s">
        <v>53</v>
      </c>
      <c r="Y111" s="1" t="s">
        <v>800</v>
      </c>
    </row>
    <row r="112" spans="1:25" x14ac:dyDescent="0.3">
      <c r="A112" s="1" t="s">
        <v>11724</v>
      </c>
      <c r="B112" s="1" t="s">
        <v>13724</v>
      </c>
      <c r="C112" s="1" t="s">
        <v>801</v>
      </c>
      <c r="D112" s="1" t="s">
        <v>41</v>
      </c>
      <c r="E112" s="1">
        <v>18</v>
      </c>
      <c r="F112" s="1" t="s">
        <v>802</v>
      </c>
      <c r="G112" s="1" t="s">
        <v>803</v>
      </c>
      <c r="H112" s="1" t="s">
        <v>384</v>
      </c>
      <c r="I112" s="1" t="s">
        <v>804</v>
      </c>
      <c r="J112" s="1" t="s">
        <v>805</v>
      </c>
      <c r="K112" s="1" t="s">
        <v>92</v>
      </c>
      <c r="L112" s="1" t="s">
        <v>110</v>
      </c>
      <c r="M112" s="1" t="s">
        <v>34</v>
      </c>
      <c r="N112" s="1">
        <v>3</v>
      </c>
      <c r="O112" s="1">
        <v>597.28</v>
      </c>
      <c r="P112" s="1">
        <v>0.47</v>
      </c>
      <c r="Q112" s="1">
        <v>34.44</v>
      </c>
      <c r="R112" s="2">
        <v>45210</v>
      </c>
      <c r="S112" s="2">
        <v>45787</v>
      </c>
      <c r="T112" s="1" t="s">
        <v>63</v>
      </c>
      <c r="U112" s="1" t="s">
        <v>162</v>
      </c>
      <c r="V112" s="1">
        <v>3</v>
      </c>
      <c r="W112" s="1" t="s">
        <v>37</v>
      </c>
      <c r="X112" s="1" t="s">
        <v>101</v>
      </c>
      <c r="Y112" s="1" t="s">
        <v>806</v>
      </c>
    </row>
    <row r="113" spans="1:25" x14ac:dyDescent="0.3">
      <c r="A113" s="1" t="s">
        <v>11725</v>
      </c>
      <c r="B113" s="1" t="s">
        <v>13725</v>
      </c>
      <c r="C113" s="1" t="s">
        <v>807</v>
      </c>
      <c r="D113" s="1" t="s">
        <v>41</v>
      </c>
      <c r="E113" s="1">
        <v>18</v>
      </c>
      <c r="F113" s="1" t="s">
        <v>808</v>
      </c>
      <c r="G113" s="1" t="s">
        <v>809</v>
      </c>
      <c r="H113" s="1" t="s">
        <v>810</v>
      </c>
      <c r="I113" s="1" t="s">
        <v>811</v>
      </c>
      <c r="J113" s="1" t="s">
        <v>812</v>
      </c>
      <c r="K113" s="1" t="s">
        <v>6</v>
      </c>
      <c r="L113" s="1" t="s">
        <v>82</v>
      </c>
      <c r="M113" s="1" t="s">
        <v>126</v>
      </c>
      <c r="N113" s="1">
        <v>4</v>
      </c>
      <c r="O113" s="1">
        <v>110.88</v>
      </c>
      <c r="P113" s="1">
        <v>0.19</v>
      </c>
      <c r="Q113" s="1">
        <v>10.89</v>
      </c>
      <c r="R113" s="2">
        <v>45698</v>
      </c>
      <c r="S113" s="2">
        <v>45488</v>
      </c>
      <c r="T113" s="1" t="s">
        <v>63</v>
      </c>
      <c r="U113" s="1" t="s">
        <v>162</v>
      </c>
      <c r="V113" s="1">
        <v>1</v>
      </c>
      <c r="W113" s="1" t="s">
        <v>37</v>
      </c>
      <c r="X113" s="1" t="s">
        <v>74</v>
      </c>
      <c r="Y113" s="1" t="s">
        <v>813</v>
      </c>
    </row>
    <row r="114" spans="1:25" x14ac:dyDescent="0.3">
      <c r="A114" s="1" t="s">
        <v>11726</v>
      </c>
      <c r="B114" s="1" t="s">
        <v>13726</v>
      </c>
      <c r="C114" s="1" t="s">
        <v>814</v>
      </c>
      <c r="D114" s="1" t="s">
        <v>41</v>
      </c>
      <c r="E114" s="1">
        <v>41</v>
      </c>
      <c r="F114" s="1" t="s">
        <v>815</v>
      </c>
      <c r="G114" s="1" t="s">
        <v>816</v>
      </c>
      <c r="H114" s="1" t="s">
        <v>817</v>
      </c>
      <c r="I114" s="1" t="s">
        <v>818</v>
      </c>
      <c r="J114" s="1" t="s">
        <v>819</v>
      </c>
      <c r="K114" s="1" t="s">
        <v>6</v>
      </c>
      <c r="L114" s="1" t="s">
        <v>82</v>
      </c>
      <c r="M114" s="1" t="s">
        <v>73</v>
      </c>
      <c r="N114" s="1">
        <v>3</v>
      </c>
      <c r="O114" s="1">
        <v>74.22</v>
      </c>
      <c r="P114" s="1">
        <v>0.48</v>
      </c>
      <c r="Q114" s="1">
        <v>41.9</v>
      </c>
      <c r="R114" s="2">
        <v>45736</v>
      </c>
      <c r="S114" s="2">
        <v>45469</v>
      </c>
      <c r="T114" s="1" t="s">
        <v>118</v>
      </c>
      <c r="U114" s="1" t="s">
        <v>84</v>
      </c>
      <c r="V114" s="1">
        <v>1</v>
      </c>
      <c r="W114" s="1" t="s">
        <v>37</v>
      </c>
      <c r="X114" s="1" t="s">
        <v>101</v>
      </c>
      <c r="Y114" s="1" t="s">
        <v>820</v>
      </c>
    </row>
    <row r="115" spans="1:25" x14ac:dyDescent="0.3">
      <c r="A115" s="1" t="s">
        <v>11727</v>
      </c>
      <c r="B115" s="1" t="s">
        <v>13727</v>
      </c>
      <c r="C115" s="1" t="s">
        <v>821</v>
      </c>
      <c r="D115" s="1" t="s">
        <v>26</v>
      </c>
      <c r="E115" s="1">
        <v>20</v>
      </c>
      <c r="F115" s="1" t="s">
        <v>822</v>
      </c>
      <c r="G115" s="1" t="s">
        <v>823</v>
      </c>
      <c r="H115" s="1" t="s">
        <v>824</v>
      </c>
      <c r="I115" s="1" t="s">
        <v>825</v>
      </c>
      <c r="J115" s="1" t="s">
        <v>826</v>
      </c>
      <c r="K115" s="1" t="s">
        <v>109</v>
      </c>
      <c r="L115" s="1" t="s">
        <v>33</v>
      </c>
      <c r="M115" s="1" t="s">
        <v>49</v>
      </c>
      <c r="N115" s="1">
        <v>2</v>
      </c>
      <c r="O115" s="1">
        <v>669.94</v>
      </c>
      <c r="P115" s="1">
        <v>0.49</v>
      </c>
      <c r="Q115" s="1">
        <v>21.67</v>
      </c>
      <c r="R115" s="2">
        <v>45677</v>
      </c>
      <c r="S115" s="2">
        <v>45538</v>
      </c>
      <c r="T115" s="1" t="s">
        <v>50</v>
      </c>
      <c r="U115" s="1" t="s">
        <v>51</v>
      </c>
      <c r="V115" s="1">
        <v>2</v>
      </c>
      <c r="W115" s="1" t="s">
        <v>37</v>
      </c>
      <c r="X115" s="1" t="s">
        <v>53</v>
      </c>
      <c r="Y115" s="1" t="s">
        <v>827</v>
      </c>
    </row>
    <row r="116" spans="1:25" x14ac:dyDescent="0.3">
      <c r="A116" s="1" t="s">
        <v>11728</v>
      </c>
      <c r="B116" s="1" t="s">
        <v>13728</v>
      </c>
      <c r="C116" s="1" t="s">
        <v>828</v>
      </c>
      <c r="D116" s="1" t="s">
        <v>26</v>
      </c>
      <c r="E116" s="1">
        <v>48</v>
      </c>
      <c r="F116" s="1" t="s">
        <v>829</v>
      </c>
      <c r="G116" s="1" t="s">
        <v>830</v>
      </c>
      <c r="H116" s="1" t="s">
        <v>89</v>
      </c>
      <c r="I116" s="1" t="s">
        <v>831</v>
      </c>
      <c r="J116" s="1" t="s">
        <v>832</v>
      </c>
      <c r="K116" s="1" t="s">
        <v>109</v>
      </c>
      <c r="L116" s="1" t="s">
        <v>48</v>
      </c>
      <c r="M116" s="1" t="s">
        <v>93</v>
      </c>
      <c r="N116" s="1">
        <v>4</v>
      </c>
      <c r="O116" s="1">
        <v>661.03</v>
      </c>
      <c r="P116" s="1">
        <v>0.09</v>
      </c>
      <c r="Q116" s="1">
        <v>33.369999999999997</v>
      </c>
      <c r="R116" s="2">
        <v>45154</v>
      </c>
      <c r="S116" s="2">
        <v>45753</v>
      </c>
      <c r="T116" s="1" t="s">
        <v>83</v>
      </c>
      <c r="U116" s="1" t="s">
        <v>36</v>
      </c>
      <c r="V116" s="1">
        <v>3</v>
      </c>
      <c r="W116" s="1" t="s">
        <v>52</v>
      </c>
      <c r="X116" s="1" t="s">
        <v>53</v>
      </c>
      <c r="Y116" s="1" t="s">
        <v>833</v>
      </c>
    </row>
    <row r="117" spans="1:25" x14ac:dyDescent="0.3">
      <c r="A117" s="1" t="s">
        <v>11729</v>
      </c>
      <c r="B117" s="1" t="s">
        <v>13729</v>
      </c>
      <c r="C117" s="1" t="s">
        <v>834</v>
      </c>
      <c r="D117" s="1" t="s">
        <v>41</v>
      </c>
      <c r="E117" s="1">
        <v>60</v>
      </c>
      <c r="F117" s="1" t="s">
        <v>835</v>
      </c>
      <c r="G117" s="1" t="s">
        <v>836</v>
      </c>
      <c r="H117" s="1" t="s">
        <v>837</v>
      </c>
      <c r="I117" s="1" t="s">
        <v>838</v>
      </c>
      <c r="J117" s="1" t="s">
        <v>839</v>
      </c>
      <c r="K117" s="1" t="s">
        <v>81</v>
      </c>
      <c r="L117" s="1" t="s">
        <v>82</v>
      </c>
      <c r="M117" s="1" t="s">
        <v>126</v>
      </c>
      <c r="N117" s="1">
        <v>2</v>
      </c>
      <c r="O117" s="1">
        <v>750.69</v>
      </c>
      <c r="P117" s="1">
        <v>0.42</v>
      </c>
      <c r="Q117" s="1">
        <v>27.46</v>
      </c>
      <c r="R117" s="2">
        <v>45692</v>
      </c>
      <c r="S117" s="2">
        <v>45212</v>
      </c>
      <c r="T117" s="1" t="s">
        <v>63</v>
      </c>
      <c r="U117" s="1" t="s">
        <v>162</v>
      </c>
      <c r="V117" s="1">
        <v>2</v>
      </c>
      <c r="W117" s="1" t="s">
        <v>37</v>
      </c>
      <c r="X117" s="1" t="s">
        <v>38</v>
      </c>
      <c r="Y117" s="1" t="s">
        <v>840</v>
      </c>
    </row>
    <row r="118" spans="1:25" x14ac:dyDescent="0.3">
      <c r="A118" s="1" t="s">
        <v>11730</v>
      </c>
      <c r="B118" s="1" t="s">
        <v>13730</v>
      </c>
      <c r="C118" s="1" t="s">
        <v>841</v>
      </c>
      <c r="D118" s="1" t="s">
        <v>26</v>
      </c>
      <c r="E118" s="1">
        <v>68</v>
      </c>
      <c r="F118" s="1" t="s">
        <v>842</v>
      </c>
      <c r="G118" s="1" t="s">
        <v>843</v>
      </c>
      <c r="H118" s="1" t="s">
        <v>562</v>
      </c>
      <c r="I118" s="1" t="s">
        <v>844</v>
      </c>
      <c r="J118" s="1" t="s">
        <v>845</v>
      </c>
      <c r="K118" s="1" t="s">
        <v>109</v>
      </c>
      <c r="L118" s="1" t="s">
        <v>117</v>
      </c>
      <c r="M118" s="1" t="s">
        <v>62</v>
      </c>
      <c r="N118" s="1">
        <v>4</v>
      </c>
      <c r="O118" s="1">
        <v>117.69</v>
      </c>
      <c r="P118" s="1">
        <v>0.1</v>
      </c>
      <c r="Q118" s="1">
        <v>28.37</v>
      </c>
      <c r="R118" s="2">
        <v>45752</v>
      </c>
      <c r="S118" s="2">
        <v>45651</v>
      </c>
      <c r="T118" s="1" t="s">
        <v>118</v>
      </c>
      <c r="U118" s="1" t="s">
        <v>84</v>
      </c>
      <c r="V118" s="1">
        <v>5</v>
      </c>
      <c r="W118" s="1" t="s">
        <v>37</v>
      </c>
      <c r="X118" s="1" t="s">
        <v>74</v>
      </c>
      <c r="Y118" s="1" t="s">
        <v>846</v>
      </c>
    </row>
    <row r="119" spans="1:25" x14ac:dyDescent="0.3">
      <c r="A119" s="1" t="s">
        <v>11731</v>
      </c>
      <c r="B119" s="1" t="s">
        <v>13731</v>
      </c>
      <c r="C119" s="1" t="s">
        <v>847</v>
      </c>
      <c r="D119" s="1" t="s">
        <v>26</v>
      </c>
      <c r="E119" s="1">
        <v>58</v>
      </c>
      <c r="F119" s="1" t="s">
        <v>848</v>
      </c>
      <c r="G119" s="1" t="s">
        <v>849</v>
      </c>
      <c r="H119" s="1" t="s">
        <v>850</v>
      </c>
      <c r="I119" s="1" t="s">
        <v>851</v>
      </c>
      <c r="J119" s="1" t="s">
        <v>852</v>
      </c>
      <c r="K119" s="1" t="s">
        <v>47</v>
      </c>
      <c r="L119" s="1" t="s">
        <v>110</v>
      </c>
      <c r="M119" s="1" t="s">
        <v>73</v>
      </c>
      <c r="N119" s="1">
        <v>4</v>
      </c>
      <c r="O119" s="1">
        <v>945.45</v>
      </c>
      <c r="P119" s="1">
        <v>0.11</v>
      </c>
      <c r="Q119" s="1">
        <v>38.21</v>
      </c>
      <c r="R119" s="2">
        <v>45481</v>
      </c>
      <c r="S119" s="2">
        <v>45540</v>
      </c>
      <c r="T119" s="1" t="s">
        <v>83</v>
      </c>
      <c r="U119" s="1" t="s">
        <v>36</v>
      </c>
      <c r="V119" s="1">
        <v>1</v>
      </c>
      <c r="W119" s="1" t="s">
        <v>37</v>
      </c>
      <c r="X119" s="1" t="s">
        <v>38</v>
      </c>
      <c r="Y119" s="1" t="s">
        <v>853</v>
      </c>
    </row>
    <row r="120" spans="1:25" x14ac:dyDescent="0.3">
      <c r="A120" s="1" t="s">
        <v>11732</v>
      </c>
      <c r="B120" s="1" t="s">
        <v>13732</v>
      </c>
      <c r="C120" s="1" t="s">
        <v>854</v>
      </c>
      <c r="D120" s="1" t="s">
        <v>26</v>
      </c>
      <c r="E120" s="1">
        <v>30</v>
      </c>
      <c r="F120" s="1" t="s">
        <v>855</v>
      </c>
      <c r="G120" s="1" t="s">
        <v>856</v>
      </c>
      <c r="H120" s="1" t="s">
        <v>857</v>
      </c>
      <c r="I120" s="1" t="s">
        <v>858</v>
      </c>
      <c r="J120" s="1" t="s">
        <v>859</v>
      </c>
      <c r="K120" s="1" t="s">
        <v>32</v>
      </c>
      <c r="L120" s="1" t="s">
        <v>82</v>
      </c>
      <c r="M120" s="1" t="s">
        <v>49</v>
      </c>
      <c r="N120" s="1">
        <v>4</v>
      </c>
      <c r="O120" s="1">
        <v>555.65</v>
      </c>
      <c r="P120" s="1">
        <v>0.04</v>
      </c>
      <c r="Q120" s="1">
        <v>33.200000000000003</v>
      </c>
      <c r="R120" s="2">
        <v>45521</v>
      </c>
      <c r="S120" s="2">
        <v>45479</v>
      </c>
      <c r="T120" s="1" t="s">
        <v>50</v>
      </c>
      <c r="U120" s="1" t="s">
        <v>84</v>
      </c>
      <c r="V120" s="1">
        <v>4</v>
      </c>
      <c r="W120" s="1" t="s">
        <v>37</v>
      </c>
      <c r="X120" s="1" t="s">
        <v>74</v>
      </c>
      <c r="Y120" s="1" t="s">
        <v>860</v>
      </c>
    </row>
    <row r="121" spans="1:25" x14ac:dyDescent="0.3">
      <c r="A121" s="1" t="s">
        <v>11733</v>
      </c>
      <c r="B121" s="1" t="s">
        <v>13733</v>
      </c>
      <c r="C121" s="1" t="s">
        <v>861</v>
      </c>
      <c r="D121" s="1" t="s">
        <v>26</v>
      </c>
      <c r="E121" s="1">
        <v>21</v>
      </c>
      <c r="F121" s="1" t="s">
        <v>862</v>
      </c>
      <c r="G121" s="1" t="s">
        <v>863</v>
      </c>
      <c r="H121" s="1" t="s">
        <v>864</v>
      </c>
      <c r="I121" s="1" t="s">
        <v>865</v>
      </c>
      <c r="J121" s="1" t="s">
        <v>866</v>
      </c>
      <c r="K121" s="1" t="s">
        <v>32</v>
      </c>
      <c r="L121" s="1" t="s">
        <v>48</v>
      </c>
      <c r="M121" s="1" t="s">
        <v>34</v>
      </c>
      <c r="N121" s="1">
        <v>4</v>
      </c>
      <c r="O121" s="1">
        <v>653.05999999999995</v>
      </c>
      <c r="P121" s="1">
        <v>0.08</v>
      </c>
      <c r="Q121" s="1">
        <v>16.260000000000002</v>
      </c>
      <c r="R121" s="2">
        <v>45446</v>
      </c>
      <c r="S121" s="2">
        <v>45507</v>
      </c>
      <c r="T121" s="1" t="s">
        <v>83</v>
      </c>
      <c r="U121" s="1" t="s">
        <v>51</v>
      </c>
      <c r="V121" s="1">
        <v>2</v>
      </c>
      <c r="W121" s="1" t="s">
        <v>37</v>
      </c>
      <c r="X121" s="1" t="s">
        <v>64</v>
      </c>
      <c r="Y121" s="1" t="s">
        <v>867</v>
      </c>
    </row>
    <row r="122" spans="1:25" x14ac:dyDescent="0.3">
      <c r="A122" s="1" t="s">
        <v>11734</v>
      </c>
      <c r="B122" s="1" t="s">
        <v>13734</v>
      </c>
      <c r="C122" s="1" t="s">
        <v>868</v>
      </c>
      <c r="D122" s="1" t="s">
        <v>41</v>
      </c>
      <c r="E122" s="1">
        <v>69</v>
      </c>
      <c r="F122" s="1" t="s">
        <v>869</v>
      </c>
      <c r="G122" s="1" t="s">
        <v>870</v>
      </c>
      <c r="H122" s="1" t="s">
        <v>495</v>
      </c>
      <c r="I122" s="1" t="s">
        <v>871</v>
      </c>
      <c r="J122" s="1" t="s">
        <v>872</v>
      </c>
      <c r="K122" s="1" t="s">
        <v>92</v>
      </c>
      <c r="L122" s="1" t="s">
        <v>117</v>
      </c>
      <c r="M122" s="1" t="s">
        <v>93</v>
      </c>
      <c r="N122" s="1">
        <v>1</v>
      </c>
      <c r="O122" s="1">
        <v>44.5</v>
      </c>
      <c r="P122" s="1">
        <v>0.32</v>
      </c>
      <c r="Q122" s="1">
        <v>8.34</v>
      </c>
      <c r="R122" s="2">
        <v>45555</v>
      </c>
      <c r="S122" s="2">
        <v>45653</v>
      </c>
      <c r="T122" s="1" t="s">
        <v>35</v>
      </c>
      <c r="U122" s="1" t="s">
        <v>162</v>
      </c>
      <c r="V122" s="1">
        <v>5</v>
      </c>
      <c r="W122" s="1" t="s">
        <v>37</v>
      </c>
      <c r="X122" s="1" t="s">
        <v>74</v>
      </c>
      <c r="Y122" s="1" t="s">
        <v>873</v>
      </c>
    </row>
    <row r="123" spans="1:25" x14ac:dyDescent="0.3">
      <c r="A123" s="1" t="s">
        <v>11735</v>
      </c>
      <c r="B123" s="1" t="s">
        <v>13735</v>
      </c>
      <c r="C123" s="1" t="s">
        <v>874</v>
      </c>
      <c r="D123" s="1" t="s">
        <v>26</v>
      </c>
      <c r="E123" s="1">
        <v>40</v>
      </c>
      <c r="F123" s="1" t="s">
        <v>875</v>
      </c>
      <c r="G123" s="1" t="s">
        <v>876</v>
      </c>
      <c r="H123" s="1" t="s">
        <v>877</v>
      </c>
      <c r="I123" s="1" t="s">
        <v>878</v>
      </c>
      <c r="J123" s="1" t="s">
        <v>879</v>
      </c>
      <c r="K123" s="1" t="s">
        <v>6</v>
      </c>
      <c r="L123" s="1" t="s">
        <v>117</v>
      </c>
      <c r="M123" s="1" t="s">
        <v>34</v>
      </c>
      <c r="N123" s="1">
        <v>3</v>
      </c>
      <c r="O123" s="1">
        <v>961.36</v>
      </c>
      <c r="P123" s="1">
        <v>0.22</v>
      </c>
      <c r="Q123" s="1">
        <v>42.81</v>
      </c>
      <c r="R123" s="2">
        <v>45149</v>
      </c>
      <c r="S123" s="2">
        <v>45397</v>
      </c>
      <c r="T123" s="1" t="s">
        <v>83</v>
      </c>
      <c r="U123" s="1" t="s">
        <v>36</v>
      </c>
      <c r="V123" s="1">
        <v>4</v>
      </c>
      <c r="W123" s="1" t="s">
        <v>37</v>
      </c>
      <c r="X123" s="1" t="s">
        <v>101</v>
      </c>
      <c r="Y123" s="1" t="s">
        <v>880</v>
      </c>
    </row>
    <row r="124" spans="1:25" x14ac:dyDescent="0.3">
      <c r="A124" s="1" t="s">
        <v>11736</v>
      </c>
      <c r="B124" s="1" t="s">
        <v>13736</v>
      </c>
      <c r="C124" s="1" t="s">
        <v>881</v>
      </c>
      <c r="D124" s="1" t="s">
        <v>26</v>
      </c>
      <c r="E124" s="1">
        <v>23</v>
      </c>
      <c r="F124" s="1" t="s">
        <v>882</v>
      </c>
      <c r="G124" s="1">
        <v>5909099355</v>
      </c>
      <c r="H124" s="1" t="s">
        <v>883</v>
      </c>
      <c r="I124" s="1" t="s">
        <v>884</v>
      </c>
      <c r="J124" s="1" t="s">
        <v>885</v>
      </c>
      <c r="K124" s="1" t="s">
        <v>161</v>
      </c>
      <c r="L124" s="1" t="s">
        <v>33</v>
      </c>
      <c r="M124" s="1" t="s">
        <v>126</v>
      </c>
      <c r="N124" s="1">
        <v>1</v>
      </c>
      <c r="O124" s="1">
        <v>566.97</v>
      </c>
      <c r="P124" s="1">
        <v>0.4</v>
      </c>
      <c r="Q124" s="1">
        <v>44.82</v>
      </c>
      <c r="R124" s="2">
        <v>45542</v>
      </c>
      <c r="S124" s="2">
        <v>45301</v>
      </c>
      <c r="T124" s="1" t="s">
        <v>35</v>
      </c>
      <c r="U124" s="1" t="s">
        <v>36</v>
      </c>
      <c r="V124" s="1">
        <v>5</v>
      </c>
      <c r="W124" s="1" t="s">
        <v>37</v>
      </c>
      <c r="X124" s="1" t="s">
        <v>74</v>
      </c>
      <c r="Y124" s="1" t="s">
        <v>886</v>
      </c>
    </row>
    <row r="125" spans="1:25" x14ac:dyDescent="0.3">
      <c r="A125" s="1" t="s">
        <v>11737</v>
      </c>
      <c r="B125" s="1" t="s">
        <v>13737</v>
      </c>
      <c r="C125" s="1" t="s">
        <v>887</v>
      </c>
      <c r="D125" s="1" t="s">
        <v>41</v>
      </c>
      <c r="E125" s="1">
        <v>51</v>
      </c>
      <c r="F125" s="1" t="s">
        <v>888</v>
      </c>
      <c r="G125" s="1" t="s">
        <v>889</v>
      </c>
      <c r="H125" s="1" t="s">
        <v>877</v>
      </c>
      <c r="I125" s="1" t="s">
        <v>890</v>
      </c>
      <c r="J125" s="1" t="s">
        <v>891</v>
      </c>
      <c r="K125" s="1" t="s">
        <v>32</v>
      </c>
      <c r="L125" s="1" t="s">
        <v>33</v>
      </c>
      <c r="M125" s="1" t="s">
        <v>93</v>
      </c>
      <c r="N125" s="1">
        <v>1</v>
      </c>
      <c r="O125" s="1">
        <v>567.73</v>
      </c>
      <c r="P125" s="1">
        <v>0.17</v>
      </c>
      <c r="Q125" s="1">
        <v>12.4</v>
      </c>
      <c r="R125" s="2">
        <v>45338</v>
      </c>
      <c r="S125" s="2">
        <v>45362</v>
      </c>
      <c r="T125" s="1" t="s">
        <v>50</v>
      </c>
      <c r="U125" s="1" t="s">
        <v>162</v>
      </c>
      <c r="V125" s="1">
        <v>3</v>
      </c>
      <c r="W125" s="1" t="s">
        <v>52</v>
      </c>
      <c r="X125" s="1" t="s">
        <v>38</v>
      </c>
      <c r="Y125" s="1" t="s">
        <v>892</v>
      </c>
    </row>
    <row r="126" spans="1:25" x14ac:dyDescent="0.3">
      <c r="A126" s="1" t="s">
        <v>11738</v>
      </c>
      <c r="B126" s="1" t="s">
        <v>13738</v>
      </c>
      <c r="C126" s="1" t="s">
        <v>893</v>
      </c>
      <c r="D126" s="1" t="s">
        <v>26</v>
      </c>
      <c r="E126" s="1">
        <v>58</v>
      </c>
      <c r="F126" s="1" t="s">
        <v>894</v>
      </c>
      <c r="G126" s="1" t="s">
        <v>895</v>
      </c>
      <c r="H126" s="1" t="s">
        <v>896</v>
      </c>
      <c r="I126" s="1" t="s">
        <v>897</v>
      </c>
      <c r="J126" s="1" t="s">
        <v>898</v>
      </c>
      <c r="K126" s="1" t="s">
        <v>109</v>
      </c>
      <c r="L126" s="1" t="s">
        <v>72</v>
      </c>
      <c r="M126" s="1" t="s">
        <v>34</v>
      </c>
      <c r="N126" s="1">
        <v>1</v>
      </c>
      <c r="O126" s="1">
        <v>944.12</v>
      </c>
      <c r="P126" s="1">
        <v>0.48</v>
      </c>
      <c r="Q126" s="1">
        <v>18.93</v>
      </c>
      <c r="R126" s="2">
        <v>45835</v>
      </c>
      <c r="S126" s="2">
        <v>45744</v>
      </c>
      <c r="T126" s="1" t="s">
        <v>35</v>
      </c>
      <c r="U126" s="1" t="s">
        <v>84</v>
      </c>
      <c r="V126" s="1">
        <v>3</v>
      </c>
      <c r="W126" s="1" t="s">
        <v>37</v>
      </c>
      <c r="X126" s="1" t="s">
        <v>53</v>
      </c>
      <c r="Y126" s="1" t="s">
        <v>899</v>
      </c>
    </row>
    <row r="127" spans="1:25" x14ac:dyDescent="0.3">
      <c r="A127" s="1" t="s">
        <v>11739</v>
      </c>
      <c r="B127" s="1" t="s">
        <v>13739</v>
      </c>
      <c r="C127" s="1" t="s">
        <v>900</v>
      </c>
      <c r="D127" s="1" t="s">
        <v>26</v>
      </c>
      <c r="E127" s="1">
        <v>35</v>
      </c>
      <c r="F127" s="1" t="s">
        <v>901</v>
      </c>
      <c r="G127" s="1" t="s">
        <v>902</v>
      </c>
      <c r="H127" s="1" t="s">
        <v>903</v>
      </c>
      <c r="I127" s="1" t="s">
        <v>904</v>
      </c>
      <c r="J127" s="1" t="s">
        <v>905</v>
      </c>
      <c r="K127" s="1" t="s">
        <v>81</v>
      </c>
      <c r="L127" s="1" t="s">
        <v>48</v>
      </c>
      <c r="M127" s="1" t="s">
        <v>93</v>
      </c>
      <c r="N127" s="1">
        <v>4</v>
      </c>
      <c r="O127" s="1">
        <v>930.06</v>
      </c>
      <c r="P127" s="1">
        <v>0.02</v>
      </c>
      <c r="Q127" s="1">
        <v>17.71</v>
      </c>
      <c r="R127" s="2">
        <v>45230</v>
      </c>
      <c r="S127" s="2">
        <v>45230</v>
      </c>
      <c r="T127" s="1" t="s">
        <v>50</v>
      </c>
      <c r="U127" s="1" t="s">
        <v>51</v>
      </c>
      <c r="V127" s="1">
        <v>3</v>
      </c>
      <c r="W127" s="1" t="s">
        <v>37</v>
      </c>
      <c r="X127" s="1" t="s">
        <v>53</v>
      </c>
      <c r="Y127" s="1" t="s">
        <v>906</v>
      </c>
    </row>
    <row r="128" spans="1:25" x14ac:dyDescent="0.3">
      <c r="A128" s="1" t="s">
        <v>11740</v>
      </c>
      <c r="B128" s="1" t="s">
        <v>13740</v>
      </c>
      <c r="C128" s="1" t="s">
        <v>907</v>
      </c>
      <c r="D128" s="1" t="s">
        <v>41</v>
      </c>
      <c r="E128" s="1">
        <v>53</v>
      </c>
      <c r="F128" s="1" t="s">
        <v>908</v>
      </c>
      <c r="G128" s="1" t="s">
        <v>909</v>
      </c>
      <c r="H128" s="1" t="s">
        <v>910</v>
      </c>
      <c r="I128" s="1" t="s">
        <v>911</v>
      </c>
      <c r="J128" s="1" t="s">
        <v>912</v>
      </c>
      <c r="K128" s="1" t="s">
        <v>161</v>
      </c>
      <c r="L128" s="1" t="s">
        <v>117</v>
      </c>
      <c r="M128" s="1" t="s">
        <v>126</v>
      </c>
      <c r="N128" s="1">
        <v>4</v>
      </c>
      <c r="O128" s="1">
        <v>228.1</v>
      </c>
      <c r="P128" s="1">
        <v>0.03</v>
      </c>
      <c r="Q128" s="1">
        <v>47.19</v>
      </c>
      <c r="R128" s="2">
        <v>45603</v>
      </c>
      <c r="S128" s="2">
        <v>45772</v>
      </c>
      <c r="T128" s="1" t="s">
        <v>118</v>
      </c>
      <c r="U128" s="1" t="s">
        <v>36</v>
      </c>
      <c r="V128" s="1">
        <v>4</v>
      </c>
      <c r="W128" s="1" t="s">
        <v>37</v>
      </c>
      <c r="X128" s="1" t="s">
        <v>74</v>
      </c>
      <c r="Y128" s="1" t="s">
        <v>913</v>
      </c>
    </row>
    <row r="129" spans="1:25" x14ac:dyDescent="0.3">
      <c r="A129" s="1" t="s">
        <v>11741</v>
      </c>
      <c r="B129" s="1" t="s">
        <v>13741</v>
      </c>
      <c r="C129" s="1" t="s">
        <v>914</v>
      </c>
      <c r="D129" s="1" t="s">
        <v>26</v>
      </c>
      <c r="E129" s="1">
        <v>43</v>
      </c>
      <c r="F129" s="1" t="s">
        <v>915</v>
      </c>
      <c r="G129" s="1" t="s">
        <v>916</v>
      </c>
      <c r="H129" s="1" t="s">
        <v>917</v>
      </c>
      <c r="I129" s="1" t="s">
        <v>918</v>
      </c>
      <c r="J129" s="1" t="s">
        <v>898</v>
      </c>
      <c r="K129" s="1" t="s">
        <v>47</v>
      </c>
      <c r="L129" s="1" t="s">
        <v>48</v>
      </c>
      <c r="M129" s="1" t="s">
        <v>34</v>
      </c>
      <c r="N129" s="1">
        <v>2</v>
      </c>
      <c r="O129" s="1">
        <v>931.79</v>
      </c>
      <c r="P129" s="1">
        <v>0.35</v>
      </c>
      <c r="Q129" s="1">
        <v>14.21</v>
      </c>
      <c r="R129" s="2">
        <v>45740</v>
      </c>
      <c r="S129" s="2">
        <v>45312</v>
      </c>
      <c r="T129" s="1" t="s">
        <v>35</v>
      </c>
      <c r="U129" s="1" t="s">
        <v>36</v>
      </c>
      <c r="V129" s="1">
        <v>4</v>
      </c>
      <c r="W129" s="1" t="s">
        <v>37</v>
      </c>
      <c r="X129" s="1" t="s">
        <v>64</v>
      </c>
      <c r="Y129" s="1" t="s">
        <v>919</v>
      </c>
    </row>
    <row r="130" spans="1:25" x14ac:dyDescent="0.3">
      <c r="A130" s="1" t="s">
        <v>11742</v>
      </c>
      <c r="B130" s="1" t="s">
        <v>13742</v>
      </c>
      <c r="C130" s="1" t="s">
        <v>920</v>
      </c>
      <c r="D130" s="1" t="s">
        <v>41</v>
      </c>
      <c r="E130" s="1">
        <v>50</v>
      </c>
      <c r="F130" s="1" t="s">
        <v>921</v>
      </c>
      <c r="G130" s="1" t="s">
        <v>922</v>
      </c>
      <c r="H130" s="1" t="s">
        <v>462</v>
      </c>
      <c r="I130" s="1" t="s">
        <v>923</v>
      </c>
      <c r="J130" s="1" t="s">
        <v>924</v>
      </c>
      <c r="K130" s="1" t="s">
        <v>161</v>
      </c>
      <c r="L130" s="1" t="s">
        <v>82</v>
      </c>
      <c r="M130" s="1" t="s">
        <v>73</v>
      </c>
      <c r="N130" s="1">
        <v>3</v>
      </c>
      <c r="O130" s="1">
        <v>739.26</v>
      </c>
      <c r="P130" s="1">
        <v>0.44</v>
      </c>
      <c r="Q130" s="1">
        <v>12.49</v>
      </c>
      <c r="R130" s="2">
        <v>45804</v>
      </c>
      <c r="S130" s="2">
        <v>45620</v>
      </c>
      <c r="T130" s="1" t="s">
        <v>83</v>
      </c>
      <c r="U130" s="1" t="s">
        <v>51</v>
      </c>
      <c r="V130" s="1">
        <v>3</v>
      </c>
      <c r="W130" s="1" t="s">
        <v>37</v>
      </c>
      <c r="X130" s="1" t="s">
        <v>53</v>
      </c>
      <c r="Y130" s="1" t="s">
        <v>925</v>
      </c>
    </row>
    <row r="131" spans="1:25" x14ac:dyDescent="0.3">
      <c r="A131" s="1" t="s">
        <v>11743</v>
      </c>
      <c r="B131" s="1" t="s">
        <v>13743</v>
      </c>
      <c r="C131" s="1" t="s">
        <v>926</v>
      </c>
      <c r="D131" s="1" t="s">
        <v>26</v>
      </c>
      <c r="E131" s="1">
        <v>50</v>
      </c>
      <c r="F131" s="1" t="s">
        <v>927</v>
      </c>
      <c r="G131" s="1">
        <v>1169250703</v>
      </c>
      <c r="H131" s="1" t="s">
        <v>928</v>
      </c>
      <c r="I131" s="1" t="s">
        <v>929</v>
      </c>
      <c r="J131" s="1" t="s">
        <v>745</v>
      </c>
      <c r="K131" s="1" t="s">
        <v>32</v>
      </c>
      <c r="L131" s="1" t="s">
        <v>110</v>
      </c>
      <c r="M131" s="1" t="s">
        <v>62</v>
      </c>
      <c r="N131" s="1">
        <v>2</v>
      </c>
      <c r="O131" s="1">
        <v>28.71</v>
      </c>
      <c r="P131" s="1">
        <v>0.4</v>
      </c>
      <c r="Q131" s="1">
        <v>13.18</v>
      </c>
      <c r="R131" s="2">
        <v>45393</v>
      </c>
      <c r="S131" s="2">
        <v>45712</v>
      </c>
      <c r="T131" s="1" t="s">
        <v>83</v>
      </c>
      <c r="U131" s="1" t="s">
        <v>36</v>
      </c>
      <c r="V131" s="1">
        <v>4</v>
      </c>
      <c r="W131" s="1" t="s">
        <v>37</v>
      </c>
      <c r="X131" s="1" t="s">
        <v>53</v>
      </c>
      <c r="Y131" s="1" t="s">
        <v>930</v>
      </c>
    </row>
    <row r="132" spans="1:25" x14ac:dyDescent="0.3">
      <c r="A132" s="1" t="s">
        <v>11744</v>
      </c>
      <c r="B132" s="1" t="s">
        <v>13744</v>
      </c>
      <c r="C132" s="1" t="s">
        <v>931</v>
      </c>
      <c r="D132" s="1" t="s">
        <v>26</v>
      </c>
      <c r="E132" s="1">
        <v>42</v>
      </c>
      <c r="F132" s="1" t="s">
        <v>932</v>
      </c>
      <c r="G132" s="1" t="s">
        <v>933</v>
      </c>
      <c r="H132" s="1" t="s">
        <v>934</v>
      </c>
      <c r="I132" s="1" t="s">
        <v>935</v>
      </c>
      <c r="J132" s="1" t="s">
        <v>936</v>
      </c>
      <c r="K132" s="1" t="s">
        <v>6</v>
      </c>
      <c r="L132" s="1" t="s">
        <v>82</v>
      </c>
      <c r="M132" s="1" t="s">
        <v>34</v>
      </c>
      <c r="N132" s="1">
        <v>2</v>
      </c>
      <c r="O132" s="1">
        <v>247.44</v>
      </c>
      <c r="P132" s="1">
        <v>0.24</v>
      </c>
      <c r="Q132" s="1">
        <v>37.840000000000003</v>
      </c>
      <c r="R132" s="2">
        <v>45836</v>
      </c>
      <c r="S132" s="2">
        <v>45410</v>
      </c>
      <c r="T132" s="1" t="s">
        <v>118</v>
      </c>
      <c r="U132" s="1" t="s">
        <v>51</v>
      </c>
      <c r="V132" s="1">
        <v>3</v>
      </c>
      <c r="W132" s="1" t="s">
        <v>37</v>
      </c>
      <c r="X132" s="1" t="s">
        <v>53</v>
      </c>
      <c r="Y132" s="1" t="s">
        <v>937</v>
      </c>
    </row>
    <row r="133" spans="1:25" x14ac:dyDescent="0.3">
      <c r="A133" s="1" t="s">
        <v>11745</v>
      </c>
      <c r="B133" s="1" t="s">
        <v>13745</v>
      </c>
      <c r="C133" s="1" t="s">
        <v>938</v>
      </c>
      <c r="D133" s="1" t="s">
        <v>26</v>
      </c>
      <c r="E133" s="1">
        <v>69</v>
      </c>
      <c r="F133" s="1" t="s">
        <v>939</v>
      </c>
      <c r="G133" s="1" t="s">
        <v>940</v>
      </c>
      <c r="H133" s="1" t="s">
        <v>941</v>
      </c>
      <c r="I133" s="1" t="s">
        <v>942</v>
      </c>
      <c r="J133" s="1" t="s">
        <v>943</v>
      </c>
      <c r="K133" s="1" t="s">
        <v>6</v>
      </c>
      <c r="L133" s="1" t="s">
        <v>110</v>
      </c>
      <c r="M133" s="1" t="s">
        <v>93</v>
      </c>
      <c r="N133" s="1">
        <v>3</v>
      </c>
      <c r="O133" s="1">
        <v>418.85</v>
      </c>
      <c r="P133" s="1">
        <v>0.13</v>
      </c>
      <c r="Q133" s="1">
        <v>44.96</v>
      </c>
      <c r="R133" s="2">
        <v>45633</v>
      </c>
      <c r="S133" s="2">
        <v>45289</v>
      </c>
      <c r="T133" s="1" t="s">
        <v>63</v>
      </c>
      <c r="U133" s="1" t="s">
        <v>162</v>
      </c>
      <c r="V133" s="1">
        <v>2</v>
      </c>
      <c r="W133" s="1" t="s">
        <v>37</v>
      </c>
      <c r="X133" s="1" t="s">
        <v>64</v>
      </c>
      <c r="Y133" s="1" t="s">
        <v>944</v>
      </c>
    </row>
    <row r="134" spans="1:25" x14ac:dyDescent="0.3">
      <c r="A134" s="1" t="s">
        <v>11746</v>
      </c>
      <c r="B134" s="1" t="s">
        <v>13746</v>
      </c>
      <c r="C134" s="1" t="s">
        <v>945</v>
      </c>
      <c r="D134" s="1" t="s">
        <v>41</v>
      </c>
      <c r="E134" s="1">
        <v>34</v>
      </c>
      <c r="F134" s="1" t="s">
        <v>946</v>
      </c>
      <c r="G134" s="1" t="s">
        <v>947</v>
      </c>
      <c r="H134" s="1" t="s">
        <v>424</v>
      </c>
      <c r="I134" s="1" t="s">
        <v>948</v>
      </c>
      <c r="J134" s="1" t="s">
        <v>949</v>
      </c>
      <c r="K134" s="1" t="s">
        <v>161</v>
      </c>
      <c r="L134" s="1" t="s">
        <v>72</v>
      </c>
      <c r="M134" s="1" t="s">
        <v>49</v>
      </c>
      <c r="N134" s="1">
        <v>3</v>
      </c>
      <c r="O134" s="1">
        <v>586.99</v>
      </c>
      <c r="P134" s="1">
        <v>0.01</v>
      </c>
      <c r="Q134" s="1">
        <v>22.7</v>
      </c>
      <c r="R134" s="2">
        <v>45279</v>
      </c>
      <c r="S134" s="2">
        <v>45534</v>
      </c>
      <c r="T134" s="1" t="s">
        <v>50</v>
      </c>
      <c r="U134" s="1" t="s">
        <v>51</v>
      </c>
      <c r="V134" s="1">
        <v>3</v>
      </c>
      <c r="W134" s="1" t="s">
        <v>52</v>
      </c>
      <c r="X134" s="1" t="s">
        <v>38</v>
      </c>
      <c r="Y134" s="1" t="s">
        <v>950</v>
      </c>
    </row>
    <row r="135" spans="1:25" x14ac:dyDescent="0.3">
      <c r="A135" s="1" t="s">
        <v>11747</v>
      </c>
      <c r="B135" s="1" t="s">
        <v>13747</v>
      </c>
      <c r="C135" s="1" t="s">
        <v>951</v>
      </c>
      <c r="D135" s="1" t="s">
        <v>26</v>
      </c>
      <c r="E135" s="1">
        <v>68</v>
      </c>
      <c r="F135" s="1" t="s">
        <v>952</v>
      </c>
      <c r="G135" s="1" t="s">
        <v>953</v>
      </c>
      <c r="H135" s="1" t="s">
        <v>954</v>
      </c>
      <c r="I135" s="1" t="s">
        <v>955</v>
      </c>
      <c r="J135" s="1" t="s">
        <v>956</v>
      </c>
      <c r="K135" s="1" t="s">
        <v>47</v>
      </c>
      <c r="L135" s="1" t="s">
        <v>117</v>
      </c>
      <c r="M135" s="1" t="s">
        <v>34</v>
      </c>
      <c r="N135" s="1">
        <v>2</v>
      </c>
      <c r="O135" s="1">
        <v>704.32</v>
      </c>
      <c r="P135" s="1">
        <v>0.25</v>
      </c>
      <c r="Q135" s="1">
        <v>11.12</v>
      </c>
      <c r="R135" s="2">
        <v>45413</v>
      </c>
      <c r="S135" s="2">
        <v>45378</v>
      </c>
      <c r="T135" s="1" t="s">
        <v>63</v>
      </c>
      <c r="U135" s="1" t="s">
        <v>51</v>
      </c>
      <c r="V135" s="1">
        <v>1</v>
      </c>
      <c r="W135" s="1" t="s">
        <v>37</v>
      </c>
      <c r="X135" s="1" t="s">
        <v>74</v>
      </c>
      <c r="Y135" s="1" t="s">
        <v>957</v>
      </c>
    </row>
    <row r="136" spans="1:25" x14ac:dyDescent="0.3">
      <c r="A136" s="1" t="s">
        <v>11748</v>
      </c>
      <c r="B136" s="1" t="s">
        <v>13748</v>
      </c>
      <c r="C136" s="1" t="s">
        <v>958</v>
      </c>
      <c r="D136" s="1" t="s">
        <v>26</v>
      </c>
      <c r="E136" s="1">
        <v>20</v>
      </c>
      <c r="F136" s="1" t="s">
        <v>959</v>
      </c>
      <c r="G136" s="1">
        <f>1-793-882-3688</f>
        <v>-5362</v>
      </c>
      <c r="H136" s="1" t="s">
        <v>960</v>
      </c>
      <c r="I136" s="1" t="s">
        <v>961</v>
      </c>
      <c r="J136" s="1" t="s">
        <v>962</v>
      </c>
      <c r="K136" s="1" t="s">
        <v>109</v>
      </c>
      <c r="L136" s="1" t="s">
        <v>110</v>
      </c>
      <c r="M136" s="1" t="s">
        <v>93</v>
      </c>
      <c r="N136" s="1">
        <v>2</v>
      </c>
      <c r="O136" s="1">
        <v>218.11</v>
      </c>
      <c r="P136" s="1">
        <v>0.24</v>
      </c>
      <c r="Q136" s="1">
        <v>31.36</v>
      </c>
      <c r="R136" s="2">
        <v>45141</v>
      </c>
      <c r="S136" s="2">
        <v>45618</v>
      </c>
      <c r="T136" s="1" t="s">
        <v>63</v>
      </c>
      <c r="U136" s="1" t="s">
        <v>84</v>
      </c>
      <c r="V136" s="1">
        <v>2</v>
      </c>
      <c r="W136" s="1" t="s">
        <v>37</v>
      </c>
      <c r="X136" s="1" t="s">
        <v>64</v>
      </c>
      <c r="Y136" s="1" t="s">
        <v>963</v>
      </c>
    </row>
    <row r="137" spans="1:25" x14ac:dyDescent="0.3">
      <c r="A137" s="1" t="s">
        <v>11749</v>
      </c>
      <c r="B137" s="1" t="s">
        <v>13749</v>
      </c>
      <c r="C137" s="1" t="s">
        <v>964</v>
      </c>
      <c r="D137" s="1" t="s">
        <v>41</v>
      </c>
      <c r="E137" s="1">
        <v>39</v>
      </c>
      <c r="F137" s="1" t="s">
        <v>965</v>
      </c>
      <c r="G137" s="1" t="s">
        <v>966</v>
      </c>
      <c r="H137" s="1" t="s">
        <v>967</v>
      </c>
      <c r="I137" s="1" t="s">
        <v>968</v>
      </c>
      <c r="J137" s="1" t="s">
        <v>969</v>
      </c>
      <c r="K137" s="1" t="s">
        <v>32</v>
      </c>
      <c r="L137" s="1" t="s">
        <v>117</v>
      </c>
      <c r="M137" s="1" t="s">
        <v>49</v>
      </c>
      <c r="N137" s="1">
        <v>2</v>
      </c>
      <c r="O137" s="1">
        <v>838.33</v>
      </c>
      <c r="P137" s="1">
        <v>0.17</v>
      </c>
      <c r="Q137" s="1">
        <v>14.45</v>
      </c>
      <c r="R137" s="2">
        <v>45224</v>
      </c>
      <c r="S137" s="2">
        <v>45220</v>
      </c>
      <c r="T137" s="1" t="s">
        <v>118</v>
      </c>
      <c r="U137" s="1" t="s">
        <v>51</v>
      </c>
      <c r="V137" s="1">
        <v>3</v>
      </c>
      <c r="W137" s="1" t="s">
        <v>37</v>
      </c>
      <c r="X137" s="1" t="s">
        <v>74</v>
      </c>
      <c r="Y137" s="1" t="s">
        <v>970</v>
      </c>
    </row>
    <row r="138" spans="1:25" x14ac:dyDescent="0.3">
      <c r="A138" s="1" t="s">
        <v>11750</v>
      </c>
      <c r="B138" s="1" t="s">
        <v>13750</v>
      </c>
      <c r="C138" s="1" t="s">
        <v>971</v>
      </c>
      <c r="D138" s="1" t="s">
        <v>26</v>
      </c>
      <c r="E138" s="1">
        <v>66</v>
      </c>
      <c r="F138" s="1" t="s">
        <v>972</v>
      </c>
      <c r="G138" s="1" t="s">
        <v>973</v>
      </c>
      <c r="H138" s="1" t="s">
        <v>710</v>
      </c>
      <c r="I138" s="1" t="s">
        <v>974</v>
      </c>
      <c r="J138" s="1" t="s">
        <v>975</v>
      </c>
      <c r="K138" s="1" t="s">
        <v>109</v>
      </c>
      <c r="L138" s="1" t="s">
        <v>110</v>
      </c>
      <c r="M138" s="1" t="s">
        <v>126</v>
      </c>
      <c r="N138" s="1">
        <v>4</v>
      </c>
      <c r="O138" s="1">
        <v>847.26</v>
      </c>
      <c r="P138" s="1">
        <v>0.28999999999999998</v>
      </c>
      <c r="Q138" s="1">
        <v>7.89</v>
      </c>
      <c r="R138" s="2">
        <v>45309</v>
      </c>
      <c r="S138" s="2">
        <v>45401</v>
      </c>
      <c r="T138" s="1" t="s">
        <v>118</v>
      </c>
      <c r="U138" s="1" t="s">
        <v>162</v>
      </c>
      <c r="V138" s="1">
        <v>1</v>
      </c>
      <c r="W138" s="1" t="s">
        <v>37</v>
      </c>
      <c r="X138" s="1" t="s">
        <v>101</v>
      </c>
      <c r="Y138" s="1" t="s">
        <v>976</v>
      </c>
    </row>
    <row r="139" spans="1:25" x14ac:dyDescent="0.3">
      <c r="A139" s="1" t="s">
        <v>11751</v>
      </c>
      <c r="B139" s="1" t="s">
        <v>13751</v>
      </c>
      <c r="C139" s="1" t="s">
        <v>977</v>
      </c>
      <c r="D139" s="1" t="s">
        <v>26</v>
      </c>
      <c r="E139" s="1">
        <v>52</v>
      </c>
      <c r="F139" s="1" t="s">
        <v>978</v>
      </c>
      <c r="G139" s="1" t="s">
        <v>979</v>
      </c>
      <c r="H139" s="1" t="s">
        <v>980</v>
      </c>
      <c r="I139" s="1" t="s">
        <v>981</v>
      </c>
      <c r="J139" s="1" t="s">
        <v>982</v>
      </c>
      <c r="K139" s="1" t="s">
        <v>6</v>
      </c>
      <c r="L139" s="1" t="s">
        <v>72</v>
      </c>
      <c r="M139" s="1" t="s">
        <v>49</v>
      </c>
      <c r="N139" s="1">
        <v>3</v>
      </c>
      <c r="O139" s="1">
        <v>638.65</v>
      </c>
      <c r="P139" s="1">
        <v>0.36</v>
      </c>
      <c r="Q139" s="1">
        <v>44.88</v>
      </c>
      <c r="R139" s="2">
        <v>45810</v>
      </c>
      <c r="S139" s="2">
        <v>45175</v>
      </c>
      <c r="T139" s="1" t="s">
        <v>35</v>
      </c>
      <c r="U139" s="1" t="s">
        <v>36</v>
      </c>
      <c r="V139" s="1">
        <v>3</v>
      </c>
      <c r="W139" s="1" t="s">
        <v>37</v>
      </c>
      <c r="X139" s="1" t="s">
        <v>74</v>
      </c>
      <c r="Y139" s="1" t="s">
        <v>983</v>
      </c>
    </row>
    <row r="140" spans="1:25" x14ac:dyDescent="0.3">
      <c r="A140" s="1" t="s">
        <v>11752</v>
      </c>
      <c r="B140" s="1" t="s">
        <v>13752</v>
      </c>
      <c r="C140" s="1" t="s">
        <v>984</v>
      </c>
      <c r="D140" s="1" t="s">
        <v>26</v>
      </c>
      <c r="E140" s="1">
        <v>21</v>
      </c>
      <c r="F140" s="1" t="s">
        <v>985</v>
      </c>
      <c r="G140" s="1" t="s">
        <v>986</v>
      </c>
      <c r="H140" s="1" t="s">
        <v>987</v>
      </c>
      <c r="I140" s="1" t="s">
        <v>988</v>
      </c>
      <c r="J140" s="1" t="s">
        <v>989</v>
      </c>
      <c r="K140" s="1" t="s">
        <v>81</v>
      </c>
      <c r="L140" s="1" t="s">
        <v>82</v>
      </c>
      <c r="M140" s="1" t="s">
        <v>62</v>
      </c>
      <c r="N140" s="1">
        <v>3</v>
      </c>
      <c r="O140" s="1">
        <v>921.88</v>
      </c>
      <c r="P140" s="1">
        <v>0.35</v>
      </c>
      <c r="Q140" s="1">
        <v>44.19</v>
      </c>
      <c r="R140" s="2">
        <v>45260</v>
      </c>
      <c r="S140" s="2">
        <v>45808</v>
      </c>
      <c r="T140" s="1" t="s">
        <v>35</v>
      </c>
      <c r="U140" s="1" t="s">
        <v>84</v>
      </c>
      <c r="V140" s="1">
        <v>2</v>
      </c>
      <c r="W140" s="1" t="s">
        <v>52</v>
      </c>
      <c r="X140" s="1" t="s">
        <v>53</v>
      </c>
      <c r="Y140" s="1" t="s">
        <v>990</v>
      </c>
    </row>
    <row r="141" spans="1:25" x14ac:dyDescent="0.3">
      <c r="A141" s="1" t="s">
        <v>11753</v>
      </c>
      <c r="B141" s="1" t="s">
        <v>13753</v>
      </c>
      <c r="C141" s="1" t="s">
        <v>991</v>
      </c>
      <c r="D141" s="1" t="s">
        <v>41</v>
      </c>
      <c r="E141" s="1">
        <v>45</v>
      </c>
      <c r="F141" s="1" t="s">
        <v>992</v>
      </c>
      <c r="G141" s="1" t="s">
        <v>993</v>
      </c>
      <c r="H141" s="1" t="s">
        <v>69</v>
      </c>
      <c r="I141" s="1" t="s">
        <v>994</v>
      </c>
      <c r="J141" s="1" t="s">
        <v>995</v>
      </c>
      <c r="K141" s="1" t="s">
        <v>32</v>
      </c>
      <c r="L141" s="1" t="s">
        <v>117</v>
      </c>
      <c r="M141" s="1" t="s">
        <v>93</v>
      </c>
      <c r="N141" s="1">
        <v>1</v>
      </c>
      <c r="O141" s="1">
        <v>814.85</v>
      </c>
      <c r="P141" s="1">
        <v>0.13</v>
      </c>
      <c r="Q141" s="1">
        <v>48.92</v>
      </c>
      <c r="R141" s="2">
        <v>45350</v>
      </c>
      <c r="S141" s="2">
        <v>45189</v>
      </c>
      <c r="T141" s="1" t="s">
        <v>35</v>
      </c>
      <c r="U141" s="1" t="s">
        <v>51</v>
      </c>
      <c r="V141" s="1">
        <v>3</v>
      </c>
      <c r="W141" s="1" t="s">
        <v>37</v>
      </c>
      <c r="X141" s="1" t="s">
        <v>64</v>
      </c>
      <c r="Y141" s="1" t="s">
        <v>996</v>
      </c>
    </row>
    <row r="142" spans="1:25" x14ac:dyDescent="0.3">
      <c r="A142" s="1" t="s">
        <v>11754</v>
      </c>
      <c r="B142" s="1" t="s">
        <v>13754</v>
      </c>
      <c r="C142" s="1" t="s">
        <v>997</v>
      </c>
      <c r="D142" s="1" t="s">
        <v>41</v>
      </c>
      <c r="E142" s="1">
        <v>30</v>
      </c>
      <c r="F142" s="1" t="s">
        <v>998</v>
      </c>
      <c r="G142" s="1" t="s">
        <v>999</v>
      </c>
      <c r="H142" s="1" t="s">
        <v>330</v>
      </c>
      <c r="I142" s="1" t="s">
        <v>1000</v>
      </c>
      <c r="J142" s="1" t="s">
        <v>1001</v>
      </c>
      <c r="K142" s="1" t="s">
        <v>92</v>
      </c>
      <c r="L142" s="1" t="s">
        <v>110</v>
      </c>
      <c r="M142" s="1" t="s">
        <v>34</v>
      </c>
      <c r="N142" s="1">
        <v>4</v>
      </c>
      <c r="O142" s="1">
        <v>229.41</v>
      </c>
      <c r="P142" s="1">
        <v>0.28999999999999998</v>
      </c>
      <c r="Q142" s="1">
        <v>26.33</v>
      </c>
      <c r="R142" s="2">
        <v>45846</v>
      </c>
      <c r="S142" s="2">
        <v>45255</v>
      </c>
      <c r="T142" s="1" t="s">
        <v>35</v>
      </c>
      <c r="U142" s="1" t="s">
        <v>84</v>
      </c>
      <c r="V142" s="1">
        <v>4</v>
      </c>
      <c r="W142" s="1" t="s">
        <v>37</v>
      </c>
      <c r="X142" s="1" t="s">
        <v>64</v>
      </c>
      <c r="Y142" s="1" t="s">
        <v>1002</v>
      </c>
    </row>
    <row r="143" spans="1:25" x14ac:dyDescent="0.3">
      <c r="A143" s="1" t="s">
        <v>11755</v>
      </c>
      <c r="B143" s="1" t="s">
        <v>13755</v>
      </c>
      <c r="C143" s="1" t="s">
        <v>1003</v>
      </c>
      <c r="D143" s="1" t="s">
        <v>41</v>
      </c>
      <c r="E143" s="1">
        <v>47</v>
      </c>
      <c r="F143" s="1" t="s">
        <v>1004</v>
      </c>
      <c r="G143" s="1" t="s">
        <v>1005</v>
      </c>
      <c r="H143" s="1" t="s">
        <v>791</v>
      </c>
      <c r="I143" s="1" t="s">
        <v>1006</v>
      </c>
      <c r="J143" s="1" t="s">
        <v>1007</v>
      </c>
      <c r="K143" s="1" t="s">
        <v>81</v>
      </c>
      <c r="L143" s="1" t="s">
        <v>48</v>
      </c>
      <c r="M143" s="1" t="s">
        <v>49</v>
      </c>
      <c r="N143" s="1">
        <v>4</v>
      </c>
      <c r="O143" s="1">
        <v>800.69</v>
      </c>
      <c r="P143" s="1">
        <v>7.0000000000000007E-2</v>
      </c>
      <c r="Q143" s="1">
        <v>18.23</v>
      </c>
      <c r="R143" s="2">
        <v>45396</v>
      </c>
      <c r="S143" s="2">
        <v>45355</v>
      </c>
      <c r="T143" s="1" t="s">
        <v>35</v>
      </c>
      <c r="U143" s="1" t="s">
        <v>162</v>
      </c>
      <c r="V143" s="1">
        <v>3</v>
      </c>
      <c r="W143" s="1" t="s">
        <v>37</v>
      </c>
      <c r="X143" s="1" t="s">
        <v>38</v>
      </c>
      <c r="Y143" s="1" t="s">
        <v>1008</v>
      </c>
    </row>
    <row r="144" spans="1:25" x14ac:dyDescent="0.3">
      <c r="A144" s="1" t="s">
        <v>11756</v>
      </c>
      <c r="B144" s="1" t="s">
        <v>13756</v>
      </c>
      <c r="C144" s="1" t="s">
        <v>1009</v>
      </c>
      <c r="D144" s="1" t="s">
        <v>26</v>
      </c>
      <c r="E144" s="1">
        <v>64</v>
      </c>
      <c r="F144" s="1" t="s">
        <v>1010</v>
      </c>
      <c r="G144" s="1" t="s">
        <v>1011</v>
      </c>
      <c r="H144" s="1" t="s">
        <v>1012</v>
      </c>
      <c r="I144" s="1" t="s">
        <v>1013</v>
      </c>
      <c r="J144" s="1" t="s">
        <v>1014</v>
      </c>
      <c r="K144" s="1" t="s">
        <v>47</v>
      </c>
      <c r="L144" s="1" t="s">
        <v>117</v>
      </c>
      <c r="M144" s="1" t="s">
        <v>126</v>
      </c>
      <c r="N144" s="1">
        <v>3</v>
      </c>
      <c r="O144" s="1">
        <v>953.67</v>
      </c>
      <c r="P144" s="1">
        <v>0.06</v>
      </c>
      <c r="Q144" s="1">
        <v>39.64</v>
      </c>
      <c r="R144" s="2">
        <v>45240</v>
      </c>
      <c r="S144" s="2">
        <v>45636</v>
      </c>
      <c r="T144" s="1" t="s">
        <v>83</v>
      </c>
      <c r="U144" s="1" t="s">
        <v>162</v>
      </c>
      <c r="V144" s="1">
        <v>2</v>
      </c>
      <c r="W144" s="1" t="s">
        <v>37</v>
      </c>
      <c r="X144" s="1" t="s">
        <v>101</v>
      </c>
      <c r="Y144" s="1" t="s">
        <v>1015</v>
      </c>
    </row>
    <row r="145" spans="1:25" x14ac:dyDescent="0.3">
      <c r="A145" s="1" t="s">
        <v>11757</v>
      </c>
      <c r="B145" s="1" t="s">
        <v>13757</v>
      </c>
      <c r="C145" s="1" t="s">
        <v>1016</v>
      </c>
      <c r="D145" s="1" t="s">
        <v>41</v>
      </c>
      <c r="E145" s="1">
        <v>29</v>
      </c>
      <c r="F145" s="1" t="s">
        <v>1017</v>
      </c>
      <c r="G145" s="1" t="s">
        <v>1018</v>
      </c>
      <c r="H145" s="1" t="s">
        <v>1019</v>
      </c>
      <c r="I145" s="1" t="s">
        <v>1020</v>
      </c>
      <c r="J145" s="1" t="s">
        <v>1021</v>
      </c>
      <c r="K145" s="1" t="s">
        <v>32</v>
      </c>
      <c r="L145" s="1" t="s">
        <v>110</v>
      </c>
      <c r="M145" s="1" t="s">
        <v>49</v>
      </c>
      <c r="N145" s="1">
        <v>4</v>
      </c>
      <c r="O145" s="1">
        <v>146.22999999999999</v>
      </c>
      <c r="P145" s="1">
        <v>0.39</v>
      </c>
      <c r="Q145" s="1">
        <v>13.12</v>
      </c>
      <c r="R145" s="2">
        <v>45253</v>
      </c>
      <c r="S145" s="2">
        <v>45436</v>
      </c>
      <c r="T145" s="1" t="s">
        <v>118</v>
      </c>
      <c r="U145" s="1" t="s">
        <v>36</v>
      </c>
      <c r="V145" s="1">
        <v>5</v>
      </c>
      <c r="W145" s="1" t="s">
        <v>37</v>
      </c>
      <c r="X145" s="1" t="s">
        <v>38</v>
      </c>
      <c r="Y145" s="1" t="s">
        <v>1022</v>
      </c>
    </row>
    <row r="146" spans="1:25" x14ac:dyDescent="0.3">
      <c r="A146" s="1" t="s">
        <v>11758</v>
      </c>
      <c r="B146" s="1" t="s">
        <v>13758</v>
      </c>
      <c r="C146" s="1" t="s">
        <v>1023</v>
      </c>
      <c r="D146" s="1" t="s">
        <v>26</v>
      </c>
      <c r="E146" s="1">
        <v>20</v>
      </c>
      <c r="F146" s="1" t="s">
        <v>1024</v>
      </c>
      <c r="G146" s="1" t="s">
        <v>1025</v>
      </c>
      <c r="H146" s="1" t="s">
        <v>1026</v>
      </c>
      <c r="I146" s="1" t="s">
        <v>1027</v>
      </c>
      <c r="J146" s="1" t="s">
        <v>1028</v>
      </c>
      <c r="K146" s="1" t="s">
        <v>6</v>
      </c>
      <c r="L146" s="1" t="s">
        <v>110</v>
      </c>
      <c r="M146" s="1" t="s">
        <v>73</v>
      </c>
      <c r="N146" s="1">
        <v>2</v>
      </c>
      <c r="O146" s="1">
        <v>978.91</v>
      </c>
      <c r="P146" s="1">
        <v>0.35</v>
      </c>
      <c r="Q146" s="1">
        <v>15.95</v>
      </c>
      <c r="R146" s="2">
        <v>45746</v>
      </c>
      <c r="S146" s="2">
        <v>45573</v>
      </c>
      <c r="T146" s="1" t="s">
        <v>50</v>
      </c>
      <c r="U146" s="1" t="s">
        <v>162</v>
      </c>
      <c r="V146" s="1">
        <v>3</v>
      </c>
      <c r="W146" s="1" t="s">
        <v>37</v>
      </c>
      <c r="X146" s="1" t="s">
        <v>38</v>
      </c>
      <c r="Y146" s="1" t="s">
        <v>1029</v>
      </c>
    </row>
    <row r="147" spans="1:25" x14ac:dyDescent="0.3">
      <c r="A147" s="1" t="s">
        <v>11759</v>
      </c>
      <c r="B147" s="1" t="s">
        <v>13759</v>
      </c>
      <c r="C147" s="1" t="s">
        <v>1030</v>
      </c>
      <c r="D147" s="1" t="s">
        <v>41</v>
      </c>
      <c r="E147" s="1">
        <v>38</v>
      </c>
      <c r="F147" s="1" t="s">
        <v>1031</v>
      </c>
      <c r="G147" s="1" t="s">
        <v>1032</v>
      </c>
      <c r="H147" s="1" t="s">
        <v>1033</v>
      </c>
      <c r="I147" s="1" t="s">
        <v>1034</v>
      </c>
      <c r="J147" s="1" t="s">
        <v>1035</v>
      </c>
      <c r="K147" s="1" t="s">
        <v>32</v>
      </c>
      <c r="L147" s="1" t="s">
        <v>82</v>
      </c>
      <c r="M147" s="1" t="s">
        <v>34</v>
      </c>
      <c r="N147" s="1">
        <v>3</v>
      </c>
      <c r="O147" s="1">
        <v>34.74</v>
      </c>
      <c r="P147" s="1">
        <v>0.38</v>
      </c>
      <c r="Q147" s="1">
        <v>16.510000000000002</v>
      </c>
      <c r="R147" s="2">
        <v>45506</v>
      </c>
      <c r="S147" s="2">
        <v>45407</v>
      </c>
      <c r="T147" s="1" t="s">
        <v>50</v>
      </c>
      <c r="U147" s="1" t="s">
        <v>162</v>
      </c>
      <c r="V147" s="1">
        <v>4</v>
      </c>
      <c r="W147" s="1" t="s">
        <v>37</v>
      </c>
      <c r="X147" s="1" t="s">
        <v>101</v>
      </c>
      <c r="Y147" s="1" t="s">
        <v>1036</v>
      </c>
    </row>
    <row r="148" spans="1:25" x14ac:dyDescent="0.3">
      <c r="A148" s="1" t="s">
        <v>11760</v>
      </c>
      <c r="B148" s="1" t="s">
        <v>13760</v>
      </c>
      <c r="C148" s="1" t="s">
        <v>1037</v>
      </c>
      <c r="D148" s="1" t="s">
        <v>41</v>
      </c>
      <c r="E148" s="1">
        <v>57</v>
      </c>
      <c r="F148" s="1" t="s">
        <v>1038</v>
      </c>
      <c r="G148" s="1" t="s">
        <v>1039</v>
      </c>
      <c r="H148" s="1" t="s">
        <v>1040</v>
      </c>
      <c r="I148" s="1" t="s">
        <v>1041</v>
      </c>
      <c r="J148" s="1" t="s">
        <v>1042</v>
      </c>
      <c r="K148" s="1" t="s">
        <v>6</v>
      </c>
      <c r="L148" s="1" t="s">
        <v>117</v>
      </c>
      <c r="M148" s="1" t="s">
        <v>62</v>
      </c>
      <c r="N148" s="1">
        <v>3</v>
      </c>
      <c r="O148" s="1">
        <v>526.95000000000005</v>
      </c>
      <c r="P148" s="1">
        <v>0.08</v>
      </c>
      <c r="Q148" s="1">
        <v>47.82</v>
      </c>
      <c r="R148" s="2">
        <v>45568</v>
      </c>
      <c r="S148" s="2">
        <v>45350</v>
      </c>
      <c r="T148" s="1" t="s">
        <v>50</v>
      </c>
      <c r="U148" s="1" t="s">
        <v>51</v>
      </c>
      <c r="V148" s="1">
        <v>2</v>
      </c>
      <c r="W148" s="1" t="s">
        <v>37</v>
      </c>
      <c r="X148" s="1" t="s">
        <v>53</v>
      </c>
      <c r="Y148" s="1" t="s">
        <v>1043</v>
      </c>
    </row>
    <row r="149" spans="1:25" x14ac:dyDescent="0.3">
      <c r="A149" s="1" t="s">
        <v>11761</v>
      </c>
      <c r="B149" s="1" t="s">
        <v>13761</v>
      </c>
      <c r="C149" s="1" t="s">
        <v>1044</v>
      </c>
      <c r="D149" s="1" t="s">
        <v>26</v>
      </c>
      <c r="E149" s="1">
        <v>18</v>
      </c>
      <c r="F149" s="1" t="s">
        <v>1045</v>
      </c>
      <c r="G149" s="1" t="s">
        <v>1046</v>
      </c>
      <c r="H149" s="1" t="s">
        <v>1047</v>
      </c>
      <c r="I149" s="1" t="s">
        <v>1048</v>
      </c>
      <c r="J149" s="1" t="s">
        <v>1049</v>
      </c>
      <c r="K149" s="1" t="s">
        <v>61</v>
      </c>
      <c r="L149" s="1" t="s">
        <v>117</v>
      </c>
      <c r="M149" s="1" t="s">
        <v>126</v>
      </c>
      <c r="N149" s="1">
        <v>4</v>
      </c>
      <c r="O149" s="1">
        <v>776.15</v>
      </c>
      <c r="P149" s="1">
        <v>0.46</v>
      </c>
      <c r="Q149" s="1">
        <v>37.840000000000003</v>
      </c>
      <c r="R149" s="2">
        <v>45192</v>
      </c>
      <c r="S149" s="2">
        <v>45539</v>
      </c>
      <c r="T149" s="1" t="s">
        <v>50</v>
      </c>
      <c r="U149" s="1" t="s">
        <v>162</v>
      </c>
      <c r="V149" s="1">
        <v>1</v>
      </c>
      <c r="W149" s="1" t="s">
        <v>37</v>
      </c>
      <c r="X149" s="1" t="s">
        <v>64</v>
      </c>
      <c r="Y149" s="1" t="s">
        <v>1050</v>
      </c>
    </row>
    <row r="150" spans="1:25" x14ac:dyDescent="0.3">
      <c r="A150" s="1" t="s">
        <v>11762</v>
      </c>
      <c r="B150" s="1" t="s">
        <v>13762</v>
      </c>
      <c r="C150" s="1" t="s">
        <v>1051</v>
      </c>
      <c r="D150" s="1" t="s">
        <v>41</v>
      </c>
      <c r="E150" s="1">
        <v>35</v>
      </c>
      <c r="F150" s="1" t="s">
        <v>1052</v>
      </c>
      <c r="G150" s="1" t="s">
        <v>1053</v>
      </c>
      <c r="H150" s="1" t="s">
        <v>1054</v>
      </c>
      <c r="I150" s="1" t="s">
        <v>1055</v>
      </c>
      <c r="J150" s="1" t="s">
        <v>1056</v>
      </c>
      <c r="K150" s="1" t="s">
        <v>6</v>
      </c>
      <c r="L150" s="1" t="s">
        <v>33</v>
      </c>
      <c r="M150" s="1" t="s">
        <v>34</v>
      </c>
      <c r="N150" s="1">
        <v>3</v>
      </c>
      <c r="O150" s="1">
        <v>792.53</v>
      </c>
      <c r="P150" s="1">
        <v>7.0000000000000007E-2</v>
      </c>
      <c r="Q150" s="1">
        <v>11.02</v>
      </c>
      <c r="R150" s="2">
        <v>45732</v>
      </c>
      <c r="S150" s="2">
        <v>45808</v>
      </c>
      <c r="T150" s="1" t="s">
        <v>50</v>
      </c>
      <c r="U150" s="1" t="s">
        <v>162</v>
      </c>
      <c r="V150" s="1">
        <v>5</v>
      </c>
      <c r="W150" s="1" t="s">
        <v>37</v>
      </c>
      <c r="X150" s="1" t="s">
        <v>74</v>
      </c>
      <c r="Y150" s="1" t="s">
        <v>1057</v>
      </c>
    </row>
    <row r="151" spans="1:25" x14ac:dyDescent="0.3">
      <c r="A151" s="1" t="s">
        <v>11763</v>
      </c>
      <c r="B151" s="1" t="s">
        <v>13763</v>
      </c>
      <c r="C151" s="1" t="s">
        <v>1058</v>
      </c>
      <c r="D151" s="1" t="s">
        <v>41</v>
      </c>
      <c r="E151" s="1">
        <v>30</v>
      </c>
      <c r="F151" s="1" t="s">
        <v>1059</v>
      </c>
      <c r="G151" s="1" t="s">
        <v>1060</v>
      </c>
      <c r="H151" s="1" t="s">
        <v>131</v>
      </c>
      <c r="I151" s="1" t="s">
        <v>1061</v>
      </c>
      <c r="J151" s="1" t="s">
        <v>1062</v>
      </c>
      <c r="K151" s="1" t="s">
        <v>6</v>
      </c>
      <c r="L151" s="1" t="s">
        <v>110</v>
      </c>
      <c r="M151" s="1" t="s">
        <v>93</v>
      </c>
      <c r="N151" s="1">
        <v>4</v>
      </c>
      <c r="O151" s="1">
        <v>737.33</v>
      </c>
      <c r="P151" s="1">
        <v>0.44</v>
      </c>
      <c r="Q151" s="1">
        <v>9.18</v>
      </c>
      <c r="R151" s="2">
        <v>45561</v>
      </c>
      <c r="S151" s="2">
        <v>45168</v>
      </c>
      <c r="T151" s="1" t="s">
        <v>83</v>
      </c>
      <c r="U151" s="1" t="s">
        <v>162</v>
      </c>
      <c r="V151" s="1">
        <v>3</v>
      </c>
      <c r="W151" s="1" t="s">
        <v>37</v>
      </c>
      <c r="X151" s="1" t="s">
        <v>101</v>
      </c>
      <c r="Y151" s="1" t="s">
        <v>1063</v>
      </c>
    </row>
    <row r="152" spans="1:25" x14ac:dyDescent="0.3">
      <c r="A152" s="1" t="s">
        <v>11764</v>
      </c>
      <c r="B152" s="1" t="s">
        <v>13764</v>
      </c>
      <c r="C152" s="1" t="s">
        <v>1064</v>
      </c>
      <c r="D152" s="1" t="s">
        <v>26</v>
      </c>
      <c r="E152" s="1">
        <v>24</v>
      </c>
      <c r="F152" s="1" t="s">
        <v>1065</v>
      </c>
      <c r="G152" s="1" t="s">
        <v>1066</v>
      </c>
      <c r="H152" s="1" t="s">
        <v>791</v>
      </c>
      <c r="I152" s="1" t="s">
        <v>1067</v>
      </c>
      <c r="J152" s="1" t="s">
        <v>1068</v>
      </c>
      <c r="K152" s="1" t="s">
        <v>47</v>
      </c>
      <c r="L152" s="1" t="s">
        <v>117</v>
      </c>
      <c r="M152" s="1" t="s">
        <v>93</v>
      </c>
      <c r="N152" s="1">
        <v>4</v>
      </c>
      <c r="O152" s="1">
        <v>534.05999999999995</v>
      </c>
      <c r="P152" s="1">
        <v>0.18</v>
      </c>
      <c r="Q152" s="1">
        <v>42.93</v>
      </c>
      <c r="R152" s="2">
        <v>45547</v>
      </c>
      <c r="S152" s="2">
        <v>45118</v>
      </c>
      <c r="T152" s="1" t="s">
        <v>118</v>
      </c>
      <c r="U152" s="1" t="s">
        <v>36</v>
      </c>
      <c r="V152" s="1">
        <v>2</v>
      </c>
      <c r="W152" s="1" t="s">
        <v>37</v>
      </c>
      <c r="X152" s="1" t="s">
        <v>38</v>
      </c>
      <c r="Y152" s="1" t="s">
        <v>1069</v>
      </c>
    </row>
    <row r="153" spans="1:25" x14ac:dyDescent="0.3">
      <c r="A153" s="1" t="s">
        <v>11765</v>
      </c>
      <c r="B153" s="1" t="s">
        <v>13765</v>
      </c>
      <c r="C153" s="1" t="s">
        <v>1070</v>
      </c>
      <c r="D153" s="1" t="s">
        <v>26</v>
      </c>
      <c r="E153" s="1">
        <v>30</v>
      </c>
      <c r="F153" s="1" t="s">
        <v>1071</v>
      </c>
      <c r="G153" s="1" t="s">
        <v>1072</v>
      </c>
      <c r="H153" s="1" t="s">
        <v>771</v>
      </c>
      <c r="I153" s="1" t="s">
        <v>1073</v>
      </c>
      <c r="J153" s="1" t="s">
        <v>1074</v>
      </c>
      <c r="K153" s="1" t="s">
        <v>32</v>
      </c>
      <c r="L153" s="1" t="s">
        <v>110</v>
      </c>
      <c r="M153" s="1" t="s">
        <v>93</v>
      </c>
      <c r="N153" s="1">
        <v>4</v>
      </c>
      <c r="O153" s="1">
        <v>654.45000000000005</v>
      </c>
      <c r="P153" s="1">
        <v>0.05</v>
      </c>
      <c r="Q153" s="1">
        <v>41.1</v>
      </c>
      <c r="R153" s="2">
        <v>45725</v>
      </c>
      <c r="S153" s="2">
        <v>45512</v>
      </c>
      <c r="T153" s="1" t="s">
        <v>35</v>
      </c>
      <c r="U153" s="1" t="s">
        <v>51</v>
      </c>
      <c r="V153" s="1">
        <v>4</v>
      </c>
      <c r="W153" s="1" t="s">
        <v>37</v>
      </c>
      <c r="X153" s="1" t="s">
        <v>74</v>
      </c>
      <c r="Y153" s="1" t="s">
        <v>1075</v>
      </c>
    </row>
    <row r="154" spans="1:25" x14ac:dyDescent="0.3">
      <c r="A154" s="1" t="s">
        <v>11766</v>
      </c>
      <c r="B154" s="1" t="s">
        <v>13766</v>
      </c>
      <c r="C154" s="1" t="s">
        <v>1076</v>
      </c>
      <c r="D154" s="1" t="s">
        <v>26</v>
      </c>
      <c r="E154" s="1">
        <v>34</v>
      </c>
      <c r="F154" s="1" t="s">
        <v>1077</v>
      </c>
      <c r="G154" s="1" t="s">
        <v>1078</v>
      </c>
      <c r="H154" s="1" t="s">
        <v>243</v>
      </c>
      <c r="I154" s="1" t="s">
        <v>1079</v>
      </c>
      <c r="J154" s="1" t="s">
        <v>1080</v>
      </c>
      <c r="K154" s="1" t="s">
        <v>81</v>
      </c>
      <c r="L154" s="1" t="s">
        <v>72</v>
      </c>
      <c r="M154" s="1" t="s">
        <v>34</v>
      </c>
      <c r="N154" s="1">
        <v>2</v>
      </c>
      <c r="O154" s="1">
        <v>702.93</v>
      </c>
      <c r="P154" s="1">
        <v>0.14000000000000001</v>
      </c>
      <c r="Q154" s="1">
        <v>35.19</v>
      </c>
      <c r="R154" s="2">
        <v>45371</v>
      </c>
      <c r="S154" s="2">
        <v>45135</v>
      </c>
      <c r="T154" s="1" t="s">
        <v>35</v>
      </c>
      <c r="U154" s="1" t="s">
        <v>51</v>
      </c>
      <c r="V154" s="1">
        <v>4</v>
      </c>
      <c r="W154" s="1" t="s">
        <v>37</v>
      </c>
      <c r="X154" s="1" t="s">
        <v>101</v>
      </c>
      <c r="Y154" s="1" t="s">
        <v>1081</v>
      </c>
    </row>
    <row r="155" spans="1:25" x14ac:dyDescent="0.3">
      <c r="A155" s="1" t="s">
        <v>11767</v>
      </c>
      <c r="B155" s="1" t="s">
        <v>13767</v>
      </c>
      <c r="C155" s="1" t="s">
        <v>1082</v>
      </c>
      <c r="D155" s="1" t="s">
        <v>26</v>
      </c>
      <c r="E155" s="1">
        <v>62</v>
      </c>
      <c r="F155" s="1" t="s">
        <v>1083</v>
      </c>
      <c r="G155" s="1" t="s">
        <v>1084</v>
      </c>
      <c r="H155" s="1" t="s">
        <v>1085</v>
      </c>
      <c r="I155" s="1" t="s">
        <v>1086</v>
      </c>
      <c r="J155" s="1" t="s">
        <v>1087</v>
      </c>
      <c r="K155" s="1" t="s">
        <v>6</v>
      </c>
      <c r="L155" s="1" t="s">
        <v>72</v>
      </c>
      <c r="M155" s="1" t="s">
        <v>62</v>
      </c>
      <c r="N155" s="1">
        <v>4</v>
      </c>
      <c r="O155" s="1">
        <v>499.59</v>
      </c>
      <c r="P155" s="1">
        <v>0.09</v>
      </c>
      <c r="Q155" s="1">
        <v>13.82</v>
      </c>
      <c r="R155" s="2">
        <v>45578</v>
      </c>
      <c r="S155" s="2">
        <v>45607</v>
      </c>
      <c r="T155" s="1" t="s">
        <v>35</v>
      </c>
      <c r="U155" s="1" t="s">
        <v>84</v>
      </c>
      <c r="V155" s="1">
        <v>2</v>
      </c>
      <c r="W155" s="1" t="s">
        <v>37</v>
      </c>
      <c r="X155" s="1" t="s">
        <v>101</v>
      </c>
      <c r="Y155" s="1" t="s">
        <v>1088</v>
      </c>
    </row>
    <row r="156" spans="1:25" x14ac:dyDescent="0.3">
      <c r="A156" s="1" t="s">
        <v>11768</v>
      </c>
      <c r="B156" s="1" t="s">
        <v>13768</v>
      </c>
      <c r="C156" s="1" t="s">
        <v>1089</v>
      </c>
      <c r="D156" s="1" t="s">
        <v>26</v>
      </c>
      <c r="E156" s="1">
        <v>49</v>
      </c>
      <c r="F156" s="1" t="s">
        <v>1090</v>
      </c>
      <c r="G156" s="1" t="s">
        <v>1091</v>
      </c>
      <c r="H156" s="1" t="s">
        <v>954</v>
      </c>
      <c r="I156" s="1" t="s">
        <v>1092</v>
      </c>
      <c r="J156" s="1" t="s">
        <v>1093</v>
      </c>
      <c r="K156" s="1" t="s">
        <v>161</v>
      </c>
      <c r="L156" s="1" t="s">
        <v>48</v>
      </c>
      <c r="M156" s="1" t="s">
        <v>93</v>
      </c>
      <c r="N156" s="1">
        <v>4</v>
      </c>
      <c r="O156" s="1">
        <v>599.73</v>
      </c>
      <c r="P156" s="1">
        <v>0.25</v>
      </c>
      <c r="Q156" s="1">
        <v>26.61</v>
      </c>
      <c r="R156" s="2">
        <v>45669</v>
      </c>
      <c r="S156" s="2">
        <v>45274</v>
      </c>
      <c r="T156" s="1" t="s">
        <v>118</v>
      </c>
      <c r="U156" s="1" t="s">
        <v>162</v>
      </c>
      <c r="V156" s="1">
        <v>4</v>
      </c>
      <c r="W156" s="1" t="s">
        <v>52</v>
      </c>
      <c r="X156" s="1" t="s">
        <v>53</v>
      </c>
      <c r="Y156" s="1" t="s">
        <v>1094</v>
      </c>
    </row>
    <row r="157" spans="1:25" x14ac:dyDescent="0.3">
      <c r="A157" s="1" t="s">
        <v>11769</v>
      </c>
      <c r="B157" s="1" t="s">
        <v>13769</v>
      </c>
      <c r="C157" s="1" t="s">
        <v>1095</v>
      </c>
      <c r="D157" s="1" t="s">
        <v>26</v>
      </c>
      <c r="E157" s="1">
        <v>46</v>
      </c>
      <c r="F157" s="1" t="s">
        <v>1096</v>
      </c>
      <c r="G157" s="1" t="s">
        <v>1097</v>
      </c>
      <c r="H157" s="1" t="s">
        <v>106</v>
      </c>
      <c r="I157" s="1" t="s">
        <v>1098</v>
      </c>
      <c r="J157" s="1" t="s">
        <v>1099</v>
      </c>
      <c r="K157" s="1" t="s">
        <v>32</v>
      </c>
      <c r="L157" s="1" t="s">
        <v>117</v>
      </c>
      <c r="M157" s="1" t="s">
        <v>34</v>
      </c>
      <c r="N157" s="1">
        <v>1</v>
      </c>
      <c r="O157" s="1">
        <v>847.9</v>
      </c>
      <c r="P157" s="1">
        <v>0.47</v>
      </c>
      <c r="Q157" s="1">
        <v>32.119999999999997</v>
      </c>
      <c r="R157" s="2">
        <v>45585</v>
      </c>
      <c r="S157" s="2">
        <v>45378</v>
      </c>
      <c r="T157" s="1" t="s">
        <v>118</v>
      </c>
      <c r="U157" s="1" t="s">
        <v>84</v>
      </c>
      <c r="V157" s="1">
        <v>5</v>
      </c>
      <c r="W157" s="1" t="s">
        <v>37</v>
      </c>
      <c r="X157" s="1" t="s">
        <v>53</v>
      </c>
      <c r="Y157" s="1" t="s">
        <v>1100</v>
      </c>
    </row>
    <row r="158" spans="1:25" x14ac:dyDescent="0.3">
      <c r="A158" s="1" t="s">
        <v>11770</v>
      </c>
      <c r="B158" s="1" t="s">
        <v>13770</v>
      </c>
      <c r="C158" s="1" t="s">
        <v>1101</v>
      </c>
      <c r="D158" s="1" t="s">
        <v>26</v>
      </c>
      <c r="E158" s="1">
        <v>62</v>
      </c>
      <c r="F158" s="1" t="s">
        <v>1102</v>
      </c>
      <c r="G158" s="1" t="s">
        <v>1103</v>
      </c>
      <c r="H158" s="1" t="s">
        <v>1085</v>
      </c>
      <c r="I158" s="1" t="s">
        <v>1104</v>
      </c>
      <c r="J158" s="1" t="s">
        <v>1105</v>
      </c>
      <c r="K158" s="1" t="s">
        <v>6</v>
      </c>
      <c r="L158" s="1" t="s">
        <v>48</v>
      </c>
      <c r="M158" s="1" t="s">
        <v>34</v>
      </c>
      <c r="N158" s="1">
        <v>1</v>
      </c>
      <c r="O158" s="1">
        <v>319.75</v>
      </c>
      <c r="P158" s="1">
        <v>0.16</v>
      </c>
      <c r="Q158" s="1">
        <v>46.95</v>
      </c>
      <c r="R158" s="2">
        <v>45328</v>
      </c>
      <c r="S158" s="2">
        <v>45607</v>
      </c>
      <c r="T158" s="1" t="s">
        <v>83</v>
      </c>
      <c r="U158" s="1" t="s">
        <v>84</v>
      </c>
      <c r="V158" s="1">
        <v>1</v>
      </c>
      <c r="W158" s="1" t="s">
        <v>37</v>
      </c>
      <c r="X158" s="1" t="s">
        <v>64</v>
      </c>
      <c r="Y158" s="1" t="s">
        <v>1106</v>
      </c>
    </row>
    <row r="159" spans="1:25" x14ac:dyDescent="0.3">
      <c r="A159" s="1" t="s">
        <v>11771</v>
      </c>
      <c r="B159" s="1" t="s">
        <v>13771</v>
      </c>
      <c r="C159" s="1" t="s">
        <v>1107</v>
      </c>
      <c r="D159" s="1" t="s">
        <v>26</v>
      </c>
      <c r="E159" s="1">
        <v>47</v>
      </c>
      <c r="F159" s="1" t="s">
        <v>1108</v>
      </c>
      <c r="G159" s="1" t="s">
        <v>1109</v>
      </c>
      <c r="H159" s="1" t="s">
        <v>1110</v>
      </c>
      <c r="I159" s="1" t="s">
        <v>1111</v>
      </c>
      <c r="J159" s="1" t="s">
        <v>1112</v>
      </c>
      <c r="K159" s="1" t="s">
        <v>109</v>
      </c>
      <c r="L159" s="1" t="s">
        <v>82</v>
      </c>
      <c r="M159" s="1" t="s">
        <v>62</v>
      </c>
      <c r="N159" s="1">
        <v>2</v>
      </c>
      <c r="O159" s="1">
        <v>527.97</v>
      </c>
      <c r="P159" s="1">
        <v>0.31</v>
      </c>
      <c r="Q159" s="1">
        <v>12.62</v>
      </c>
      <c r="R159" s="2">
        <v>45777</v>
      </c>
      <c r="S159" s="2">
        <v>45829</v>
      </c>
      <c r="T159" s="1" t="s">
        <v>83</v>
      </c>
      <c r="U159" s="1" t="s">
        <v>162</v>
      </c>
      <c r="V159" s="1">
        <v>4</v>
      </c>
      <c r="W159" s="1" t="s">
        <v>37</v>
      </c>
      <c r="X159" s="1" t="s">
        <v>64</v>
      </c>
      <c r="Y159" s="1" t="s">
        <v>1113</v>
      </c>
    </row>
    <row r="160" spans="1:25" x14ac:dyDescent="0.3">
      <c r="A160" s="1" t="s">
        <v>11772</v>
      </c>
      <c r="B160" s="1" t="s">
        <v>13772</v>
      </c>
      <c r="C160" s="1" t="s">
        <v>1114</v>
      </c>
      <c r="D160" s="1" t="s">
        <v>41</v>
      </c>
      <c r="E160" s="1">
        <v>28</v>
      </c>
      <c r="F160" s="1" t="s">
        <v>1115</v>
      </c>
      <c r="G160" s="1" t="s">
        <v>1116</v>
      </c>
      <c r="H160" s="1" t="s">
        <v>1117</v>
      </c>
      <c r="I160" s="1" t="s">
        <v>1118</v>
      </c>
      <c r="J160" s="1" t="s">
        <v>1119</v>
      </c>
      <c r="K160" s="1" t="s">
        <v>161</v>
      </c>
      <c r="L160" s="1" t="s">
        <v>110</v>
      </c>
      <c r="M160" s="1" t="s">
        <v>126</v>
      </c>
      <c r="N160" s="1">
        <v>2</v>
      </c>
      <c r="O160" s="1">
        <v>18.39</v>
      </c>
      <c r="P160" s="1">
        <v>0.45</v>
      </c>
      <c r="Q160" s="1">
        <v>28.2</v>
      </c>
      <c r="R160" s="2">
        <v>45245</v>
      </c>
      <c r="S160" s="2">
        <v>45529</v>
      </c>
      <c r="T160" s="1" t="s">
        <v>35</v>
      </c>
      <c r="U160" s="1" t="s">
        <v>51</v>
      </c>
      <c r="V160" s="1">
        <v>4</v>
      </c>
      <c r="W160" s="1" t="s">
        <v>37</v>
      </c>
      <c r="X160" s="1" t="s">
        <v>74</v>
      </c>
      <c r="Y160" s="1" t="s">
        <v>1120</v>
      </c>
    </row>
    <row r="161" spans="1:25" x14ac:dyDescent="0.3">
      <c r="A161" s="1" t="s">
        <v>11773</v>
      </c>
      <c r="B161" s="1" t="s">
        <v>13773</v>
      </c>
      <c r="C161" s="1" t="s">
        <v>1121</v>
      </c>
      <c r="D161" s="1" t="s">
        <v>26</v>
      </c>
      <c r="E161" s="1">
        <v>31</v>
      </c>
      <c r="F161" s="1" t="s">
        <v>1122</v>
      </c>
      <c r="G161" s="1" t="s">
        <v>1123</v>
      </c>
      <c r="H161" s="1" t="s">
        <v>917</v>
      </c>
      <c r="I161" s="1" t="s">
        <v>1124</v>
      </c>
      <c r="J161" s="1" t="s">
        <v>1125</v>
      </c>
      <c r="K161" s="1" t="s">
        <v>109</v>
      </c>
      <c r="L161" s="1" t="s">
        <v>82</v>
      </c>
      <c r="M161" s="1" t="s">
        <v>126</v>
      </c>
      <c r="N161" s="1">
        <v>4</v>
      </c>
      <c r="O161" s="1">
        <v>690.56</v>
      </c>
      <c r="P161" s="1">
        <v>0.32</v>
      </c>
      <c r="Q161" s="1">
        <v>12.1</v>
      </c>
      <c r="R161" s="2">
        <v>45435</v>
      </c>
      <c r="S161" s="2">
        <v>45676</v>
      </c>
      <c r="T161" s="1" t="s">
        <v>118</v>
      </c>
      <c r="U161" s="1" t="s">
        <v>162</v>
      </c>
      <c r="V161" s="1">
        <v>1</v>
      </c>
      <c r="W161" s="1" t="s">
        <v>37</v>
      </c>
      <c r="X161" s="1" t="s">
        <v>64</v>
      </c>
      <c r="Y161" s="1" t="s">
        <v>1126</v>
      </c>
    </row>
    <row r="162" spans="1:25" x14ac:dyDescent="0.3">
      <c r="A162" s="1" t="s">
        <v>11774</v>
      </c>
      <c r="B162" s="1" t="s">
        <v>13774</v>
      </c>
      <c r="C162" s="1" t="s">
        <v>1127</v>
      </c>
      <c r="D162" s="1" t="s">
        <v>41</v>
      </c>
      <c r="E162" s="1">
        <v>27</v>
      </c>
      <c r="F162" s="1" t="s">
        <v>1128</v>
      </c>
      <c r="G162" s="1" t="s">
        <v>1129</v>
      </c>
      <c r="H162" s="1" t="s">
        <v>1130</v>
      </c>
      <c r="I162" s="1" t="s">
        <v>1131</v>
      </c>
      <c r="J162" s="1" t="s">
        <v>1132</v>
      </c>
      <c r="K162" s="1" t="s">
        <v>109</v>
      </c>
      <c r="L162" s="1" t="s">
        <v>33</v>
      </c>
      <c r="M162" s="1" t="s">
        <v>34</v>
      </c>
      <c r="N162" s="1">
        <v>1</v>
      </c>
      <c r="O162" s="1">
        <v>203.43</v>
      </c>
      <c r="P162" s="1">
        <v>0.18</v>
      </c>
      <c r="Q162" s="1">
        <v>24.97</v>
      </c>
      <c r="R162" s="2">
        <v>45605</v>
      </c>
      <c r="S162" s="2">
        <v>45793</v>
      </c>
      <c r="T162" s="1" t="s">
        <v>35</v>
      </c>
      <c r="U162" s="1" t="s">
        <v>84</v>
      </c>
      <c r="V162" s="1">
        <v>5</v>
      </c>
      <c r="W162" s="1" t="s">
        <v>37</v>
      </c>
      <c r="X162" s="1" t="s">
        <v>101</v>
      </c>
      <c r="Y162" s="1" t="s">
        <v>1133</v>
      </c>
    </row>
    <row r="163" spans="1:25" x14ac:dyDescent="0.3">
      <c r="A163" s="1" t="s">
        <v>11775</v>
      </c>
      <c r="B163" s="1" t="s">
        <v>13775</v>
      </c>
      <c r="C163" s="1" t="s">
        <v>1134</v>
      </c>
      <c r="D163" s="1" t="s">
        <v>26</v>
      </c>
      <c r="E163" s="1">
        <v>25</v>
      </c>
      <c r="F163" s="1" t="s">
        <v>1135</v>
      </c>
      <c r="G163" s="1" t="s">
        <v>1136</v>
      </c>
      <c r="H163" s="1" t="s">
        <v>690</v>
      </c>
      <c r="I163" s="1" t="s">
        <v>1137</v>
      </c>
      <c r="J163" s="1" t="s">
        <v>1138</v>
      </c>
      <c r="K163" s="1" t="s">
        <v>161</v>
      </c>
      <c r="L163" s="1" t="s">
        <v>33</v>
      </c>
      <c r="M163" s="1" t="s">
        <v>126</v>
      </c>
      <c r="N163" s="1">
        <v>2</v>
      </c>
      <c r="O163" s="1">
        <v>486.19</v>
      </c>
      <c r="P163" s="1">
        <v>0.5</v>
      </c>
      <c r="Q163" s="1">
        <v>14.01</v>
      </c>
      <c r="R163" s="2">
        <v>45677</v>
      </c>
      <c r="S163" s="2">
        <v>45530</v>
      </c>
      <c r="T163" s="1" t="s">
        <v>83</v>
      </c>
      <c r="U163" s="1" t="s">
        <v>36</v>
      </c>
      <c r="V163" s="1">
        <v>5</v>
      </c>
      <c r="W163" s="1" t="s">
        <v>37</v>
      </c>
      <c r="X163" s="1" t="s">
        <v>101</v>
      </c>
      <c r="Y163" s="1" t="s">
        <v>1139</v>
      </c>
    </row>
    <row r="164" spans="1:25" x14ac:dyDescent="0.3">
      <c r="A164" s="1" t="s">
        <v>11776</v>
      </c>
      <c r="B164" s="1" t="s">
        <v>13776</v>
      </c>
      <c r="C164" s="1" t="s">
        <v>1140</v>
      </c>
      <c r="D164" s="1" t="s">
        <v>26</v>
      </c>
      <c r="E164" s="1">
        <v>48</v>
      </c>
      <c r="F164" s="1" t="s">
        <v>1141</v>
      </c>
      <c r="G164" s="1" t="s">
        <v>1142</v>
      </c>
      <c r="H164" s="1" t="s">
        <v>703</v>
      </c>
      <c r="I164" s="1" t="s">
        <v>1143</v>
      </c>
      <c r="J164" s="1" t="s">
        <v>1144</v>
      </c>
      <c r="K164" s="1" t="s">
        <v>109</v>
      </c>
      <c r="L164" s="1" t="s">
        <v>117</v>
      </c>
      <c r="M164" s="1" t="s">
        <v>73</v>
      </c>
      <c r="N164" s="1">
        <v>3</v>
      </c>
      <c r="O164" s="1">
        <v>218.1</v>
      </c>
      <c r="P164" s="1">
        <v>0.09</v>
      </c>
      <c r="Q164" s="1">
        <v>42.63</v>
      </c>
      <c r="R164" s="2">
        <v>45597</v>
      </c>
      <c r="S164" s="2">
        <v>45624</v>
      </c>
      <c r="T164" s="1" t="s">
        <v>35</v>
      </c>
      <c r="U164" s="1" t="s">
        <v>84</v>
      </c>
      <c r="V164" s="1">
        <v>5</v>
      </c>
      <c r="W164" s="1" t="s">
        <v>37</v>
      </c>
      <c r="X164" s="1" t="s">
        <v>101</v>
      </c>
      <c r="Y164" s="1" t="s">
        <v>1145</v>
      </c>
    </row>
    <row r="165" spans="1:25" x14ac:dyDescent="0.3">
      <c r="A165" s="1" t="s">
        <v>11777</v>
      </c>
      <c r="B165" s="1" t="s">
        <v>13777</v>
      </c>
      <c r="C165" s="1" t="s">
        <v>1146</v>
      </c>
      <c r="D165" s="1" t="s">
        <v>41</v>
      </c>
      <c r="E165" s="1">
        <v>23</v>
      </c>
      <c r="F165" s="1" t="s">
        <v>1147</v>
      </c>
      <c r="G165" s="1" t="s">
        <v>1148</v>
      </c>
      <c r="H165" s="1" t="s">
        <v>1149</v>
      </c>
      <c r="I165" s="1" t="s">
        <v>1150</v>
      </c>
      <c r="J165" s="1" t="s">
        <v>1151</v>
      </c>
      <c r="K165" s="1" t="s">
        <v>81</v>
      </c>
      <c r="L165" s="1" t="s">
        <v>117</v>
      </c>
      <c r="M165" s="1" t="s">
        <v>62</v>
      </c>
      <c r="N165" s="1">
        <v>3</v>
      </c>
      <c r="O165" s="1">
        <v>33.299999999999997</v>
      </c>
      <c r="P165" s="1">
        <v>0.26</v>
      </c>
      <c r="Q165" s="1">
        <v>16.46</v>
      </c>
      <c r="R165" s="2">
        <v>45759</v>
      </c>
      <c r="S165" s="2">
        <v>45514</v>
      </c>
      <c r="T165" s="1" t="s">
        <v>83</v>
      </c>
      <c r="U165" s="1" t="s">
        <v>51</v>
      </c>
      <c r="V165" s="1">
        <v>4</v>
      </c>
      <c r="W165" s="1" t="s">
        <v>37</v>
      </c>
      <c r="X165" s="1" t="s">
        <v>101</v>
      </c>
      <c r="Y165" s="1" t="s">
        <v>1152</v>
      </c>
    </row>
    <row r="166" spans="1:25" x14ac:dyDescent="0.3">
      <c r="A166" s="1" t="s">
        <v>11778</v>
      </c>
      <c r="B166" s="1" t="s">
        <v>13778</v>
      </c>
      <c r="C166" s="1" t="s">
        <v>1153</v>
      </c>
      <c r="D166" s="1" t="s">
        <v>41</v>
      </c>
      <c r="E166" s="1">
        <v>36</v>
      </c>
      <c r="F166" s="1" t="s">
        <v>1154</v>
      </c>
      <c r="G166" s="1" t="s">
        <v>1155</v>
      </c>
      <c r="H166" s="1" t="s">
        <v>1156</v>
      </c>
      <c r="I166" s="1" t="s">
        <v>1157</v>
      </c>
      <c r="J166" s="1" t="s">
        <v>1158</v>
      </c>
      <c r="K166" s="1" t="s">
        <v>161</v>
      </c>
      <c r="L166" s="1" t="s">
        <v>48</v>
      </c>
      <c r="M166" s="1" t="s">
        <v>34</v>
      </c>
      <c r="N166" s="1">
        <v>4</v>
      </c>
      <c r="O166" s="1">
        <v>488.39</v>
      </c>
      <c r="P166" s="1">
        <v>0.4</v>
      </c>
      <c r="Q166" s="1">
        <v>23.77</v>
      </c>
      <c r="R166" s="2">
        <v>45257</v>
      </c>
      <c r="S166" s="2">
        <v>45412</v>
      </c>
      <c r="T166" s="1" t="s">
        <v>63</v>
      </c>
      <c r="U166" s="1" t="s">
        <v>36</v>
      </c>
      <c r="V166" s="1">
        <v>4</v>
      </c>
      <c r="W166" s="1" t="s">
        <v>37</v>
      </c>
      <c r="X166" s="1" t="s">
        <v>53</v>
      </c>
      <c r="Y166" s="1" t="s">
        <v>1159</v>
      </c>
    </row>
    <row r="167" spans="1:25" x14ac:dyDescent="0.3">
      <c r="A167" s="1" t="s">
        <v>11779</v>
      </c>
      <c r="B167" s="1" t="s">
        <v>13779</v>
      </c>
      <c r="C167" s="1" t="s">
        <v>1160</v>
      </c>
      <c r="D167" s="1" t="s">
        <v>41</v>
      </c>
      <c r="E167" s="1">
        <v>36</v>
      </c>
      <c r="F167" s="1" t="s">
        <v>1161</v>
      </c>
      <c r="G167" s="1" t="s">
        <v>1162</v>
      </c>
      <c r="H167" s="1" t="s">
        <v>1163</v>
      </c>
      <c r="I167" s="1" t="s">
        <v>1164</v>
      </c>
      <c r="J167" s="1" t="s">
        <v>1165</v>
      </c>
      <c r="K167" s="1" t="s">
        <v>47</v>
      </c>
      <c r="L167" s="1" t="s">
        <v>48</v>
      </c>
      <c r="M167" s="1" t="s">
        <v>126</v>
      </c>
      <c r="N167" s="1">
        <v>1</v>
      </c>
      <c r="O167" s="1">
        <v>430.59</v>
      </c>
      <c r="P167" s="1">
        <v>0</v>
      </c>
      <c r="Q167" s="1">
        <v>23.35</v>
      </c>
      <c r="R167" s="2">
        <v>45360</v>
      </c>
      <c r="S167" s="2">
        <v>45141</v>
      </c>
      <c r="T167" s="1" t="s">
        <v>50</v>
      </c>
      <c r="U167" s="1" t="s">
        <v>84</v>
      </c>
      <c r="V167" s="1">
        <v>5</v>
      </c>
      <c r="W167" s="1" t="s">
        <v>37</v>
      </c>
      <c r="X167" s="1" t="s">
        <v>101</v>
      </c>
      <c r="Y167" s="1" t="s">
        <v>1166</v>
      </c>
    </row>
    <row r="168" spans="1:25" x14ac:dyDescent="0.3">
      <c r="A168" s="1" t="s">
        <v>11780</v>
      </c>
      <c r="B168" s="1" t="s">
        <v>13780</v>
      </c>
      <c r="C168" s="1" t="s">
        <v>1167</v>
      </c>
      <c r="D168" s="1" t="s">
        <v>26</v>
      </c>
      <c r="E168" s="1">
        <v>29</v>
      </c>
      <c r="F168" s="1" t="s">
        <v>1168</v>
      </c>
      <c r="G168" s="1" t="s">
        <v>1169</v>
      </c>
      <c r="H168" s="1" t="s">
        <v>1170</v>
      </c>
      <c r="I168" s="1" t="s">
        <v>1171</v>
      </c>
      <c r="J168" s="1" t="s">
        <v>1172</v>
      </c>
      <c r="K168" s="1" t="s">
        <v>6</v>
      </c>
      <c r="L168" s="1" t="s">
        <v>117</v>
      </c>
      <c r="M168" s="1" t="s">
        <v>49</v>
      </c>
      <c r="N168" s="1">
        <v>3</v>
      </c>
      <c r="O168" s="1">
        <v>430.9</v>
      </c>
      <c r="P168" s="1">
        <v>0.35</v>
      </c>
      <c r="Q168" s="1">
        <v>43.98</v>
      </c>
      <c r="R168" s="2">
        <v>45743</v>
      </c>
      <c r="S168" s="2">
        <v>45521</v>
      </c>
      <c r="T168" s="1" t="s">
        <v>63</v>
      </c>
      <c r="U168" s="1" t="s">
        <v>162</v>
      </c>
      <c r="V168" s="1">
        <v>4</v>
      </c>
      <c r="W168" s="1" t="s">
        <v>37</v>
      </c>
      <c r="X168" s="1" t="s">
        <v>101</v>
      </c>
      <c r="Y168" s="1" t="s">
        <v>1173</v>
      </c>
    </row>
    <row r="169" spans="1:25" x14ac:dyDescent="0.3">
      <c r="A169" s="1" t="s">
        <v>11781</v>
      </c>
      <c r="B169" s="1" t="s">
        <v>13781</v>
      </c>
      <c r="C169" s="1" t="s">
        <v>1174</v>
      </c>
      <c r="D169" s="1" t="s">
        <v>26</v>
      </c>
      <c r="E169" s="1">
        <v>56</v>
      </c>
      <c r="F169" s="1" t="s">
        <v>1175</v>
      </c>
      <c r="G169" s="1" t="s">
        <v>1176</v>
      </c>
      <c r="H169" s="1" t="s">
        <v>323</v>
      </c>
      <c r="I169" s="1" t="s">
        <v>1177</v>
      </c>
      <c r="J169" s="1" t="s">
        <v>1178</v>
      </c>
      <c r="K169" s="1" t="s">
        <v>109</v>
      </c>
      <c r="L169" s="1" t="s">
        <v>117</v>
      </c>
      <c r="M169" s="1" t="s">
        <v>126</v>
      </c>
      <c r="N169" s="1">
        <v>1</v>
      </c>
      <c r="O169" s="1">
        <v>216.72</v>
      </c>
      <c r="P169" s="1">
        <v>0.13</v>
      </c>
      <c r="Q169" s="1">
        <v>39.1</v>
      </c>
      <c r="R169" s="2">
        <v>45828</v>
      </c>
      <c r="S169" s="2">
        <v>45353</v>
      </c>
      <c r="T169" s="1" t="s">
        <v>35</v>
      </c>
      <c r="U169" s="1" t="s">
        <v>51</v>
      </c>
      <c r="V169" s="1">
        <v>3</v>
      </c>
      <c r="W169" s="1" t="s">
        <v>37</v>
      </c>
      <c r="X169" s="1" t="s">
        <v>101</v>
      </c>
      <c r="Y169" s="1" t="s">
        <v>1179</v>
      </c>
    </row>
    <row r="170" spans="1:25" x14ac:dyDescent="0.3">
      <c r="A170" s="1" t="s">
        <v>11782</v>
      </c>
      <c r="B170" s="1" t="s">
        <v>13782</v>
      </c>
      <c r="C170" s="1" t="s">
        <v>1180</v>
      </c>
      <c r="D170" s="1" t="s">
        <v>26</v>
      </c>
      <c r="E170" s="1">
        <v>67</v>
      </c>
      <c r="F170" s="1" t="s">
        <v>1181</v>
      </c>
      <c r="G170" s="1" t="s">
        <v>1182</v>
      </c>
      <c r="H170" s="1" t="s">
        <v>481</v>
      </c>
      <c r="I170" s="1" t="s">
        <v>1183</v>
      </c>
      <c r="J170" s="1" t="s">
        <v>1184</v>
      </c>
      <c r="K170" s="1" t="s">
        <v>32</v>
      </c>
      <c r="L170" s="1" t="s">
        <v>33</v>
      </c>
      <c r="M170" s="1" t="s">
        <v>62</v>
      </c>
      <c r="N170" s="1">
        <v>2</v>
      </c>
      <c r="O170" s="1">
        <v>947.73</v>
      </c>
      <c r="P170" s="1">
        <v>0.08</v>
      </c>
      <c r="Q170" s="1">
        <v>7.59</v>
      </c>
      <c r="R170" s="2">
        <v>45157</v>
      </c>
      <c r="S170" s="2">
        <v>45651</v>
      </c>
      <c r="T170" s="1" t="s">
        <v>35</v>
      </c>
      <c r="U170" s="1" t="s">
        <v>36</v>
      </c>
      <c r="V170" s="1">
        <v>4</v>
      </c>
      <c r="W170" s="1" t="s">
        <v>37</v>
      </c>
      <c r="X170" s="1" t="s">
        <v>38</v>
      </c>
      <c r="Y170" s="1" t="s">
        <v>1185</v>
      </c>
    </row>
    <row r="171" spans="1:25" x14ac:dyDescent="0.3">
      <c r="A171" s="1" t="s">
        <v>11783</v>
      </c>
      <c r="B171" s="1" t="s">
        <v>13783</v>
      </c>
      <c r="C171" s="1" t="s">
        <v>1186</v>
      </c>
      <c r="D171" s="1" t="s">
        <v>26</v>
      </c>
      <c r="E171" s="1">
        <v>69</v>
      </c>
      <c r="F171" s="1" t="s">
        <v>1187</v>
      </c>
      <c r="G171" s="1" t="s">
        <v>1188</v>
      </c>
      <c r="H171" s="1" t="s">
        <v>1189</v>
      </c>
      <c r="I171" s="1" t="s">
        <v>1190</v>
      </c>
      <c r="J171" s="1" t="s">
        <v>1191</v>
      </c>
      <c r="K171" s="1" t="s">
        <v>109</v>
      </c>
      <c r="L171" s="1" t="s">
        <v>33</v>
      </c>
      <c r="M171" s="1" t="s">
        <v>49</v>
      </c>
      <c r="N171" s="1">
        <v>1</v>
      </c>
      <c r="O171" s="1">
        <v>13.47</v>
      </c>
      <c r="P171" s="1">
        <v>0.14000000000000001</v>
      </c>
      <c r="Q171" s="1">
        <v>8.02</v>
      </c>
      <c r="R171" s="2">
        <v>45304</v>
      </c>
      <c r="S171" s="2">
        <v>45612</v>
      </c>
      <c r="T171" s="1" t="s">
        <v>118</v>
      </c>
      <c r="U171" s="1" t="s">
        <v>51</v>
      </c>
      <c r="V171" s="1">
        <v>5</v>
      </c>
      <c r="W171" s="1" t="s">
        <v>37</v>
      </c>
      <c r="X171" s="1" t="s">
        <v>74</v>
      </c>
      <c r="Y171" s="1" t="s">
        <v>1192</v>
      </c>
    </row>
    <row r="172" spans="1:25" x14ac:dyDescent="0.3">
      <c r="A172" s="1" t="s">
        <v>11784</v>
      </c>
      <c r="B172" s="1" t="s">
        <v>13784</v>
      </c>
      <c r="C172" s="1" t="s">
        <v>1193</v>
      </c>
      <c r="D172" s="1" t="s">
        <v>41</v>
      </c>
      <c r="E172" s="1">
        <v>35</v>
      </c>
      <c r="F172" s="1" t="s">
        <v>1194</v>
      </c>
      <c r="G172" s="1" t="s">
        <v>1195</v>
      </c>
      <c r="H172" s="1" t="s">
        <v>1196</v>
      </c>
      <c r="I172" s="1" t="s">
        <v>1197</v>
      </c>
      <c r="J172" s="1" t="s">
        <v>1198</v>
      </c>
      <c r="K172" s="1" t="s">
        <v>61</v>
      </c>
      <c r="L172" s="1" t="s">
        <v>33</v>
      </c>
      <c r="M172" s="1" t="s">
        <v>93</v>
      </c>
      <c r="N172" s="1">
        <v>4</v>
      </c>
      <c r="O172" s="1">
        <v>892.63</v>
      </c>
      <c r="P172" s="1">
        <v>0.48</v>
      </c>
      <c r="Q172" s="1">
        <v>29.8</v>
      </c>
      <c r="R172" s="2">
        <v>45160</v>
      </c>
      <c r="S172" s="2">
        <v>45190</v>
      </c>
      <c r="T172" s="1" t="s">
        <v>50</v>
      </c>
      <c r="U172" s="1" t="s">
        <v>84</v>
      </c>
      <c r="V172" s="1">
        <v>2</v>
      </c>
      <c r="W172" s="1" t="s">
        <v>37</v>
      </c>
      <c r="X172" s="1" t="s">
        <v>74</v>
      </c>
      <c r="Y172" s="1" t="s">
        <v>1199</v>
      </c>
    </row>
    <row r="173" spans="1:25" x14ac:dyDescent="0.3">
      <c r="A173" s="1" t="s">
        <v>11785</v>
      </c>
      <c r="B173" s="1" t="s">
        <v>13785</v>
      </c>
      <c r="C173" s="1" t="s">
        <v>1200</v>
      </c>
      <c r="D173" s="1" t="s">
        <v>26</v>
      </c>
      <c r="E173" s="1">
        <v>20</v>
      </c>
      <c r="F173" s="1" t="s">
        <v>1201</v>
      </c>
      <c r="G173" s="1">
        <v>8242593003</v>
      </c>
      <c r="H173" s="1" t="s">
        <v>1202</v>
      </c>
      <c r="I173" s="1" t="s">
        <v>1203</v>
      </c>
      <c r="J173" s="1" t="s">
        <v>1204</v>
      </c>
      <c r="K173" s="1" t="s">
        <v>61</v>
      </c>
      <c r="L173" s="1" t="s">
        <v>117</v>
      </c>
      <c r="M173" s="1" t="s">
        <v>126</v>
      </c>
      <c r="N173" s="1">
        <v>1</v>
      </c>
      <c r="O173" s="1">
        <v>739.53</v>
      </c>
      <c r="P173" s="1">
        <v>0.45</v>
      </c>
      <c r="Q173" s="1">
        <v>24.25</v>
      </c>
      <c r="R173" s="2">
        <v>45337</v>
      </c>
      <c r="S173" s="2">
        <v>45651</v>
      </c>
      <c r="T173" s="1" t="s">
        <v>83</v>
      </c>
      <c r="U173" s="1" t="s">
        <v>51</v>
      </c>
      <c r="V173" s="1">
        <v>5</v>
      </c>
      <c r="W173" s="1" t="s">
        <v>52</v>
      </c>
      <c r="X173" s="1" t="s">
        <v>101</v>
      </c>
      <c r="Y173" s="1" t="s">
        <v>1205</v>
      </c>
    </row>
    <row r="174" spans="1:25" x14ac:dyDescent="0.3">
      <c r="A174" s="1" t="s">
        <v>11786</v>
      </c>
      <c r="B174" s="1" t="s">
        <v>13786</v>
      </c>
      <c r="C174" s="1" t="s">
        <v>1206</v>
      </c>
      <c r="D174" s="1" t="s">
        <v>41</v>
      </c>
      <c r="E174" s="1">
        <v>26</v>
      </c>
      <c r="F174" s="1" t="s">
        <v>1207</v>
      </c>
      <c r="G174" s="1" t="s">
        <v>1208</v>
      </c>
      <c r="H174" s="1" t="s">
        <v>351</v>
      </c>
      <c r="I174" s="1" t="s">
        <v>1209</v>
      </c>
      <c r="J174" s="1" t="s">
        <v>1210</v>
      </c>
      <c r="K174" s="1" t="s">
        <v>47</v>
      </c>
      <c r="L174" s="1" t="s">
        <v>48</v>
      </c>
      <c r="M174" s="1" t="s">
        <v>49</v>
      </c>
      <c r="N174" s="1">
        <v>3</v>
      </c>
      <c r="O174" s="1">
        <v>180.35</v>
      </c>
      <c r="P174" s="1">
        <v>0.11</v>
      </c>
      <c r="Q174" s="1">
        <v>17.399999999999999</v>
      </c>
      <c r="R174" s="2">
        <v>45697</v>
      </c>
      <c r="S174" s="2">
        <v>45451</v>
      </c>
      <c r="T174" s="1" t="s">
        <v>35</v>
      </c>
      <c r="U174" s="1" t="s">
        <v>36</v>
      </c>
      <c r="V174" s="1">
        <v>2</v>
      </c>
      <c r="W174" s="1" t="s">
        <v>37</v>
      </c>
      <c r="X174" s="1" t="s">
        <v>101</v>
      </c>
      <c r="Y174" s="1" t="s">
        <v>1211</v>
      </c>
    </row>
    <row r="175" spans="1:25" x14ac:dyDescent="0.3">
      <c r="A175" s="1" t="s">
        <v>11787</v>
      </c>
      <c r="B175" s="1" t="s">
        <v>13787</v>
      </c>
      <c r="C175" s="1" t="s">
        <v>1212</v>
      </c>
      <c r="D175" s="1" t="s">
        <v>26</v>
      </c>
      <c r="E175" s="1">
        <v>23</v>
      </c>
      <c r="F175" s="1" t="s">
        <v>1213</v>
      </c>
      <c r="G175" s="1" t="s">
        <v>1214</v>
      </c>
      <c r="H175" s="1" t="s">
        <v>1215</v>
      </c>
      <c r="I175" s="1" t="s">
        <v>1216</v>
      </c>
      <c r="J175" s="1" t="s">
        <v>1217</v>
      </c>
      <c r="K175" s="1" t="s">
        <v>81</v>
      </c>
      <c r="L175" s="1" t="s">
        <v>72</v>
      </c>
      <c r="M175" s="1" t="s">
        <v>62</v>
      </c>
      <c r="N175" s="1">
        <v>1</v>
      </c>
      <c r="O175" s="1">
        <v>477.47</v>
      </c>
      <c r="P175" s="1">
        <v>0.06</v>
      </c>
      <c r="Q175" s="1">
        <v>40.67</v>
      </c>
      <c r="R175" s="2">
        <v>45751</v>
      </c>
      <c r="S175" s="2">
        <v>45482</v>
      </c>
      <c r="T175" s="1" t="s">
        <v>83</v>
      </c>
      <c r="U175" s="1" t="s">
        <v>162</v>
      </c>
      <c r="V175" s="1">
        <v>4</v>
      </c>
      <c r="W175" s="1" t="s">
        <v>37</v>
      </c>
      <c r="X175" s="1" t="s">
        <v>74</v>
      </c>
      <c r="Y175" s="1" t="s">
        <v>1218</v>
      </c>
    </row>
    <row r="176" spans="1:25" x14ac:dyDescent="0.3">
      <c r="A176" s="1" t="s">
        <v>11788</v>
      </c>
      <c r="B176" s="1" t="s">
        <v>13788</v>
      </c>
      <c r="C176" s="1" t="s">
        <v>1219</v>
      </c>
      <c r="D176" s="1" t="s">
        <v>26</v>
      </c>
      <c r="E176" s="1">
        <v>18</v>
      </c>
      <c r="F176" s="1" t="s">
        <v>1220</v>
      </c>
      <c r="G176" s="1">
        <v>3323007392</v>
      </c>
      <c r="H176" s="1" t="s">
        <v>1149</v>
      </c>
      <c r="I176" s="1" t="s">
        <v>1221</v>
      </c>
      <c r="J176" s="1" t="s">
        <v>1222</v>
      </c>
      <c r="K176" s="1" t="s">
        <v>92</v>
      </c>
      <c r="L176" s="1" t="s">
        <v>72</v>
      </c>
      <c r="M176" s="1" t="s">
        <v>49</v>
      </c>
      <c r="N176" s="1">
        <v>1</v>
      </c>
      <c r="O176" s="1">
        <v>988.96</v>
      </c>
      <c r="P176" s="1">
        <v>0.18</v>
      </c>
      <c r="Q176" s="1">
        <v>10.79</v>
      </c>
      <c r="R176" s="2">
        <v>45370</v>
      </c>
      <c r="S176" s="2">
        <v>45539</v>
      </c>
      <c r="T176" s="1" t="s">
        <v>83</v>
      </c>
      <c r="U176" s="1" t="s">
        <v>36</v>
      </c>
      <c r="V176" s="1">
        <v>4</v>
      </c>
      <c r="W176" s="1" t="s">
        <v>52</v>
      </c>
      <c r="X176" s="1" t="s">
        <v>64</v>
      </c>
      <c r="Y176" s="1" t="s">
        <v>1223</v>
      </c>
    </row>
    <row r="177" spans="1:25" x14ac:dyDescent="0.3">
      <c r="A177" s="1" t="s">
        <v>11789</v>
      </c>
      <c r="B177" s="1" t="s">
        <v>13789</v>
      </c>
      <c r="C177" s="1" t="s">
        <v>1224</v>
      </c>
      <c r="D177" s="1" t="s">
        <v>41</v>
      </c>
      <c r="E177" s="1">
        <v>59</v>
      </c>
      <c r="F177" s="1" t="s">
        <v>1225</v>
      </c>
      <c r="G177" s="1" t="s">
        <v>1226</v>
      </c>
      <c r="H177" s="1" t="s">
        <v>784</v>
      </c>
      <c r="I177" s="1" t="s">
        <v>1227</v>
      </c>
      <c r="J177" s="1" t="s">
        <v>1228</v>
      </c>
      <c r="K177" s="1" t="s">
        <v>61</v>
      </c>
      <c r="L177" s="1" t="s">
        <v>48</v>
      </c>
      <c r="M177" s="1" t="s">
        <v>93</v>
      </c>
      <c r="N177" s="1">
        <v>1</v>
      </c>
      <c r="O177" s="1">
        <v>647.26</v>
      </c>
      <c r="P177" s="1">
        <v>0.3</v>
      </c>
      <c r="Q177" s="1">
        <v>48.83</v>
      </c>
      <c r="R177" s="2">
        <v>45445</v>
      </c>
      <c r="S177" s="2">
        <v>45172</v>
      </c>
      <c r="T177" s="1" t="s">
        <v>83</v>
      </c>
      <c r="U177" s="1" t="s">
        <v>51</v>
      </c>
      <c r="V177" s="1">
        <v>2</v>
      </c>
      <c r="W177" s="1" t="s">
        <v>37</v>
      </c>
      <c r="X177" s="1" t="s">
        <v>38</v>
      </c>
      <c r="Y177" s="1" t="s">
        <v>1229</v>
      </c>
    </row>
    <row r="178" spans="1:25" x14ac:dyDescent="0.3">
      <c r="A178" s="1" t="s">
        <v>11790</v>
      </c>
      <c r="B178" s="1" t="s">
        <v>13790</v>
      </c>
      <c r="C178" s="1" t="s">
        <v>1230</v>
      </c>
      <c r="D178" s="1" t="s">
        <v>26</v>
      </c>
      <c r="E178" s="1">
        <v>57</v>
      </c>
      <c r="F178" s="1" t="s">
        <v>1231</v>
      </c>
      <c r="G178" s="1" t="s">
        <v>1232</v>
      </c>
      <c r="H178" s="1" t="s">
        <v>1233</v>
      </c>
      <c r="I178" s="1" t="s">
        <v>1234</v>
      </c>
      <c r="J178" s="1" t="s">
        <v>1235</v>
      </c>
      <c r="K178" s="1" t="s">
        <v>161</v>
      </c>
      <c r="L178" s="1" t="s">
        <v>48</v>
      </c>
      <c r="M178" s="1" t="s">
        <v>49</v>
      </c>
      <c r="N178" s="1">
        <v>2</v>
      </c>
      <c r="O178" s="1">
        <v>136.1</v>
      </c>
      <c r="P178" s="1">
        <v>0.43</v>
      </c>
      <c r="Q178" s="1">
        <v>6.08</v>
      </c>
      <c r="R178" s="2">
        <v>45309</v>
      </c>
      <c r="S178" s="2">
        <v>45265</v>
      </c>
      <c r="T178" s="1" t="s">
        <v>63</v>
      </c>
      <c r="U178" s="1" t="s">
        <v>162</v>
      </c>
      <c r="V178" s="1">
        <v>5</v>
      </c>
      <c r="W178" s="1" t="s">
        <v>37</v>
      </c>
      <c r="X178" s="1" t="s">
        <v>38</v>
      </c>
      <c r="Y178" s="1" t="s">
        <v>1236</v>
      </c>
    </row>
    <row r="179" spans="1:25" x14ac:dyDescent="0.3">
      <c r="A179" s="1" t="s">
        <v>11791</v>
      </c>
      <c r="B179" s="1" t="s">
        <v>13791</v>
      </c>
      <c r="C179" s="1" t="s">
        <v>1237</v>
      </c>
      <c r="D179" s="1" t="s">
        <v>41</v>
      </c>
      <c r="E179" s="1">
        <v>46</v>
      </c>
      <c r="F179" s="1" t="s">
        <v>1238</v>
      </c>
      <c r="G179" s="1" t="s">
        <v>1239</v>
      </c>
      <c r="H179" s="1" t="s">
        <v>1240</v>
      </c>
      <c r="I179" s="1" t="s">
        <v>1241</v>
      </c>
      <c r="J179" s="1" t="s">
        <v>1242</v>
      </c>
      <c r="K179" s="1" t="s">
        <v>32</v>
      </c>
      <c r="L179" s="1" t="s">
        <v>48</v>
      </c>
      <c r="M179" s="1" t="s">
        <v>34</v>
      </c>
      <c r="N179" s="1">
        <v>4</v>
      </c>
      <c r="O179" s="1">
        <v>463.07</v>
      </c>
      <c r="P179" s="1">
        <v>0.48</v>
      </c>
      <c r="Q179" s="1">
        <v>10.32</v>
      </c>
      <c r="R179" s="2">
        <v>45308</v>
      </c>
      <c r="S179" s="2">
        <v>45191</v>
      </c>
      <c r="T179" s="1" t="s">
        <v>83</v>
      </c>
      <c r="U179" s="1" t="s">
        <v>162</v>
      </c>
      <c r="V179" s="1">
        <v>1</v>
      </c>
      <c r="W179" s="1" t="s">
        <v>37</v>
      </c>
      <c r="X179" s="1" t="s">
        <v>64</v>
      </c>
      <c r="Y179" s="1" t="s">
        <v>1243</v>
      </c>
    </row>
    <row r="180" spans="1:25" x14ac:dyDescent="0.3">
      <c r="A180" s="1" t="s">
        <v>11792</v>
      </c>
      <c r="B180" s="1" t="s">
        <v>13792</v>
      </c>
      <c r="C180" s="1" t="s">
        <v>1244</v>
      </c>
      <c r="D180" s="1" t="s">
        <v>26</v>
      </c>
      <c r="E180" s="1">
        <v>66</v>
      </c>
      <c r="F180" s="1" t="s">
        <v>1245</v>
      </c>
      <c r="G180" s="1" t="s">
        <v>1246</v>
      </c>
      <c r="H180" s="1" t="s">
        <v>1189</v>
      </c>
      <c r="I180" s="1" t="s">
        <v>1247</v>
      </c>
      <c r="J180" s="1" t="s">
        <v>1248</v>
      </c>
      <c r="K180" s="1" t="s">
        <v>109</v>
      </c>
      <c r="L180" s="1" t="s">
        <v>33</v>
      </c>
      <c r="M180" s="1" t="s">
        <v>93</v>
      </c>
      <c r="N180" s="1">
        <v>3</v>
      </c>
      <c r="O180" s="1">
        <v>473.52</v>
      </c>
      <c r="P180" s="1">
        <v>0.38</v>
      </c>
      <c r="Q180" s="1">
        <v>19.010000000000002</v>
      </c>
      <c r="R180" s="2">
        <v>45536</v>
      </c>
      <c r="S180" s="2">
        <v>45122</v>
      </c>
      <c r="T180" s="1" t="s">
        <v>118</v>
      </c>
      <c r="U180" s="1" t="s">
        <v>51</v>
      </c>
      <c r="V180" s="1">
        <v>1</v>
      </c>
      <c r="W180" s="1" t="s">
        <v>37</v>
      </c>
      <c r="X180" s="1" t="s">
        <v>101</v>
      </c>
      <c r="Y180" s="1" t="s">
        <v>1249</v>
      </c>
    </row>
    <row r="181" spans="1:25" x14ac:dyDescent="0.3">
      <c r="A181" s="1" t="s">
        <v>11793</v>
      </c>
      <c r="B181" s="1" t="s">
        <v>13793</v>
      </c>
      <c r="C181" s="1" t="s">
        <v>1250</v>
      </c>
      <c r="D181" s="1" t="s">
        <v>26</v>
      </c>
      <c r="E181" s="1">
        <v>52</v>
      </c>
      <c r="F181" s="1" t="s">
        <v>1251</v>
      </c>
      <c r="G181" s="1" t="s">
        <v>1252</v>
      </c>
      <c r="H181" s="1" t="s">
        <v>850</v>
      </c>
      <c r="I181" s="1" t="s">
        <v>1253</v>
      </c>
      <c r="J181" s="1" t="s">
        <v>1254</v>
      </c>
      <c r="K181" s="1" t="s">
        <v>61</v>
      </c>
      <c r="L181" s="1" t="s">
        <v>82</v>
      </c>
      <c r="M181" s="1" t="s">
        <v>126</v>
      </c>
      <c r="N181" s="1">
        <v>3</v>
      </c>
      <c r="O181" s="1">
        <v>804.24</v>
      </c>
      <c r="P181" s="1">
        <v>0.3</v>
      </c>
      <c r="Q181" s="1">
        <v>27.91</v>
      </c>
      <c r="R181" s="2">
        <v>45177</v>
      </c>
      <c r="S181" s="2">
        <v>45502</v>
      </c>
      <c r="T181" s="1" t="s">
        <v>63</v>
      </c>
      <c r="U181" s="1" t="s">
        <v>36</v>
      </c>
      <c r="V181" s="1">
        <v>5</v>
      </c>
      <c r="W181" s="1" t="s">
        <v>37</v>
      </c>
      <c r="X181" s="1" t="s">
        <v>74</v>
      </c>
      <c r="Y181" s="1" t="s">
        <v>1255</v>
      </c>
    </row>
    <row r="182" spans="1:25" x14ac:dyDescent="0.3">
      <c r="A182" s="1" t="s">
        <v>11794</v>
      </c>
      <c r="B182" s="1" t="s">
        <v>13794</v>
      </c>
      <c r="C182" s="1" t="s">
        <v>1256</v>
      </c>
      <c r="D182" s="1" t="s">
        <v>26</v>
      </c>
      <c r="E182" s="1">
        <v>52</v>
      </c>
      <c r="F182" s="1" t="s">
        <v>1257</v>
      </c>
      <c r="G182" s="1" t="s">
        <v>1258</v>
      </c>
      <c r="H182" s="1" t="s">
        <v>1259</v>
      </c>
      <c r="I182" s="1" t="s">
        <v>1260</v>
      </c>
      <c r="J182" s="1" t="s">
        <v>1261</v>
      </c>
      <c r="K182" s="1" t="s">
        <v>61</v>
      </c>
      <c r="L182" s="1" t="s">
        <v>117</v>
      </c>
      <c r="M182" s="1" t="s">
        <v>34</v>
      </c>
      <c r="N182" s="1">
        <v>1</v>
      </c>
      <c r="O182" s="1">
        <v>917</v>
      </c>
      <c r="P182" s="1">
        <v>7.0000000000000007E-2</v>
      </c>
      <c r="Q182" s="1">
        <v>14.73</v>
      </c>
      <c r="R182" s="2">
        <v>45729</v>
      </c>
      <c r="S182" s="2">
        <v>45761</v>
      </c>
      <c r="T182" s="1" t="s">
        <v>63</v>
      </c>
      <c r="U182" s="1" t="s">
        <v>162</v>
      </c>
      <c r="V182" s="1">
        <v>4</v>
      </c>
      <c r="W182" s="1" t="s">
        <v>37</v>
      </c>
      <c r="X182" s="1" t="s">
        <v>38</v>
      </c>
      <c r="Y182" s="1" t="s">
        <v>1262</v>
      </c>
    </row>
    <row r="183" spans="1:25" x14ac:dyDescent="0.3">
      <c r="A183" s="1" t="s">
        <v>11795</v>
      </c>
      <c r="B183" s="1" t="s">
        <v>13795</v>
      </c>
      <c r="C183" s="1" t="s">
        <v>1263</v>
      </c>
      <c r="D183" s="1" t="s">
        <v>26</v>
      </c>
      <c r="E183" s="1">
        <v>47</v>
      </c>
      <c r="F183" s="1" t="s">
        <v>1264</v>
      </c>
      <c r="G183" s="1">
        <v>5097640248</v>
      </c>
      <c r="H183" s="1" t="s">
        <v>771</v>
      </c>
      <c r="I183" s="1" t="s">
        <v>1265</v>
      </c>
      <c r="J183" s="1" t="s">
        <v>1266</v>
      </c>
      <c r="K183" s="1" t="s">
        <v>81</v>
      </c>
      <c r="L183" s="1" t="s">
        <v>33</v>
      </c>
      <c r="M183" s="1" t="s">
        <v>34</v>
      </c>
      <c r="N183" s="1">
        <v>1</v>
      </c>
      <c r="O183" s="1">
        <v>91.42</v>
      </c>
      <c r="P183" s="1">
        <v>0.04</v>
      </c>
      <c r="Q183" s="1">
        <v>38.130000000000003</v>
      </c>
      <c r="R183" s="2">
        <v>45430</v>
      </c>
      <c r="S183" s="2">
        <v>45294</v>
      </c>
      <c r="T183" s="1" t="s">
        <v>35</v>
      </c>
      <c r="U183" s="1" t="s">
        <v>162</v>
      </c>
      <c r="V183" s="1">
        <v>2</v>
      </c>
      <c r="W183" s="1" t="s">
        <v>52</v>
      </c>
      <c r="X183" s="1" t="s">
        <v>64</v>
      </c>
      <c r="Y183" s="1" t="s">
        <v>1267</v>
      </c>
    </row>
    <row r="184" spans="1:25" x14ac:dyDescent="0.3">
      <c r="A184" s="1" t="s">
        <v>11796</v>
      </c>
      <c r="B184" s="1" t="s">
        <v>13796</v>
      </c>
      <c r="C184" s="1" t="s">
        <v>1268</v>
      </c>
      <c r="D184" s="1" t="s">
        <v>26</v>
      </c>
      <c r="E184" s="1">
        <v>52</v>
      </c>
      <c r="F184" s="1" t="s">
        <v>1269</v>
      </c>
      <c r="G184" s="1" t="s">
        <v>1270</v>
      </c>
      <c r="H184" s="1" t="s">
        <v>1271</v>
      </c>
      <c r="I184" s="1" t="s">
        <v>1272</v>
      </c>
      <c r="J184" s="1" t="s">
        <v>1273</v>
      </c>
      <c r="K184" s="1" t="s">
        <v>161</v>
      </c>
      <c r="L184" s="1" t="s">
        <v>72</v>
      </c>
      <c r="M184" s="1" t="s">
        <v>93</v>
      </c>
      <c r="N184" s="1">
        <v>2</v>
      </c>
      <c r="O184" s="1">
        <v>320.89999999999998</v>
      </c>
      <c r="P184" s="1">
        <v>0.3</v>
      </c>
      <c r="Q184" s="1">
        <v>21.09</v>
      </c>
      <c r="R184" s="2">
        <v>45173</v>
      </c>
      <c r="S184" s="2">
        <v>45410</v>
      </c>
      <c r="T184" s="1" t="s">
        <v>50</v>
      </c>
      <c r="U184" s="1" t="s">
        <v>51</v>
      </c>
      <c r="V184" s="1">
        <v>2</v>
      </c>
      <c r="W184" s="1" t="s">
        <v>37</v>
      </c>
      <c r="X184" s="1" t="s">
        <v>64</v>
      </c>
      <c r="Y184" s="1" t="s">
        <v>1274</v>
      </c>
    </row>
    <row r="185" spans="1:25" x14ac:dyDescent="0.3">
      <c r="A185" s="1" t="s">
        <v>11797</v>
      </c>
      <c r="B185" s="1" t="s">
        <v>13797</v>
      </c>
      <c r="C185" s="1" t="s">
        <v>1275</v>
      </c>
      <c r="D185" s="1" t="s">
        <v>41</v>
      </c>
      <c r="E185" s="1">
        <v>56</v>
      </c>
      <c r="F185" s="1" t="s">
        <v>1276</v>
      </c>
      <c r="G185" s="1">
        <f>1-450-346-6056</f>
        <v>-6851</v>
      </c>
      <c r="H185" s="1" t="s">
        <v>270</v>
      </c>
      <c r="I185" s="1" t="s">
        <v>1277</v>
      </c>
      <c r="J185" s="1" t="s">
        <v>1278</v>
      </c>
      <c r="K185" s="1" t="s">
        <v>61</v>
      </c>
      <c r="L185" s="1" t="s">
        <v>117</v>
      </c>
      <c r="M185" s="1" t="s">
        <v>34</v>
      </c>
      <c r="N185" s="1">
        <v>4</v>
      </c>
      <c r="O185" s="1">
        <v>305.45</v>
      </c>
      <c r="P185" s="1">
        <v>0.27</v>
      </c>
      <c r="Q185" s="1">
        <v>6.73</v>
      </c>
      <c r="R185" s="2">
        <v>45617</v>
      </c>
      <c r="S185" s="2">
        <v>45145</v>
      </c>
      <c r="T185" s="1" t="s">
        <v>50</v>
      </c>
      <c r="U185" s="1" t="s">
        <v>162</v>
      </c>
      <c r="V185" s="1">
        <v>5</v>
      </c>
      <c r="W185" s="1" t="s">
        <v>52</v>
      </c>
      <c r="X185" s="1" t="s">
        <v>53</v>
      </c>
      <c r="Y185" s="1" t="s">
        <v>1279</v>
      </c>
    </row>
    <row r="186" spans="1:25" x14ac:dyDescent="0.3">
      <c r="A186" s="1" t="s">
        <v>11798</v>
      </c>
      <c r="B186" s="1" t="s">
        <v>13798</v>
      </c>
      <c r="C186" s="1" t="s">
        <v>1280</v>
      </c>
      <c r="D186" s="1" t="s">
        <v>26</v>
      </c>
      <c r="E186" s="1">
        <v>39</v>
      </c>
      <c r="F186" s="1" t="s">
        <v>1281</v>
      </c>
      <c r="G186" s="1" t="s">
        <v>1282</v>
      </c>
      <c r="H186" s="1" t="s">
        <v>1283</v>
      </c>
      <c r="I186" s="1" t="s">
        <v>1284</v>
      </c>
      <c r="J186" s="1" t="s">
        <v>1285</v>
      </c>
      <c r="K186" s="1" t="s">
        <v>161</v>
      </c>
      <c r="L186" s="1" t="s">
        <v>48</v>
      </c>
      <c r="M186" s="1" t="s">
        <v>93</v>
      </c>
      <c r="N186" s="1">
        <v>3</v>
      </c>
      <c r="O186" s="1">
        <v>996.09</v>
      </c>
      <c r="P186" s="1">
        <v>0.42</v>
      </c>
      <c r="Q186" s="1">
        <v>44.5</v>
      </c>
      <c r="R186" s="2">
        <v>45803</v>
      </c>
      <c r="S186" s="2">
        <v>45608</v>
      </c>
      <c r="T186" s="1" t="s">
        <v>35</v>
      </c>
      <c r="U186" s="1" t="s">
        <v>36</v>
      </c>
      <c r="V186" s="1">
        <v>5</v>
      </c>
      <c r="W186" s="1" t="s">
        <v>37</v>
      </c>
      <c r="X186" s="1" t="s">
        <v>64</v>
      </c>
      <c r="Y186" s="1" t="s">
        <v>1286</v>
      </c>
    </row>
    <row r="187" spans="1:25" x14ac:dyDescent="0.3">
      <c r="A187" s="1" t="s">
        <v>11799</v>
      </c>
      <c r="B187" s="1" t="s">
        <v>13799</v>
      </c>
      <c r="C187" s="1" t="s">
        <v>1287</v>
      </c>
      <c r="D187" s="1" t="s">
        <v>26</v>
      </c>
      <c r="E187" s="1">
        <v>60</v>
      </c>
      <c r="F187" s="1" t="s">
        <v>1288</v>
      </c>
      <c r="G187" s="1" t="s">
        <v>1289</v>
      </c>
      <c r="H187" s="1" t="s">
        <v>194</v>
      </c>
      <c r="I187" s="1" t="s">
        <v>1290</v>
      </c>
      <c r="J187" s="1" t="s">
        <v>1291</v>
      </c>
      <c r="K187" s="1" t="s">
        <v>109</v>
      </c>
      <c r="L187" s="1" t="s">
        <v>110</v>
      </c>
      <c r="M187" s="1" t="s">
        <v>93</v>
      </c>
      <c r="N187" s="1">
        <v>4</v>
      </c>
      <c r="O187" s="1">
        <v>563.63</v>
      </c>
      <c r="P187" s="1">
        <v>0.16</v>
      </c>
      <c r="Q187" s="1">
        <v>47.47</v>
      </c>
      <c r="R187" s="2">
        <v>45191</v>
      </c>
      <c r="S187" s="2">
        <v>45571</v>
      </c>
      <c r="T187" s="1" t="s">
        <v>50</v>
      </c>
      <c r="U187" s="1" t="s">
        <v>162</v>
      </c>
      <c r="V187" s="1">
        <v>3</v>
      </c>
      <c r="W187" s="1" t="s">
        <v>37</v>
      </c>
      <c r="X187" s="1" t="s">
        <v>53</v>
      </c>
      <c r="Y187" s="1" t="s">
        <v>1292</v>
      </c>
    </row>
    <row r="188" spans="1:25" x14ac:dyDescent="0.3">
      <c r="A188" s="1" t="s">
        <v>11800</v>
      </c>
      <c r="B188" s="1" t="s">
        <v>13800</v>
      </c>
      <c r="C188" s="1" t="s">
        <v>1293</v>
      </c>
      <c r="D188" s="1" t="s">
        <v>26</v>
      </c>
      <c r="E188" s="1">
        <v>45</v>
      </c>
      <c r="F188" s="1" t="s">
        <v>1294</v>
      </c>
      <c r="G188" s="1">
        <f>1-405-0-7850</f>
        <v>-8254</v>
      </c>
      <c r="H188" s="1" t="s">
        <v>575</v>
      </c>
      <c r="I188" s="1" t="s">
        <v>1295</v>
      </c>
      <c r="J188" s="1" t="s">
        <v>1296</v>
      </c>
      <c r="K188" s="1" t="s">
        <v>47</v>
      </c>
      <c r="L188" s="1" t="s">
        <v>72</v>
      </c>
      <c r="M188" s="1" t="s">
        <v>49</v>
      </c>
      <c r="N188" s="1">
        <v>3</v>
      </c>
      <c r="O188" s="1">
        <v>881.03</v>
      </c>
      <c r="P188" s="1">
        <v>0.02</v>
      </c>
      <c r="Q188" s="1">
        <v>32.840000000000003</v>
      </c>
      <c r="R188" s="2">
        <v>45555</v>
      </c>
      <c r="S188" s="2">
        <v>45527</v>
      </c>
      <c r="T188" s="1" t="s">
        <v>83</v>
      </c>
      <c r="U188" s="1" t="s">
        <v>84</v>
      </c>
      <c r="V188" s="1">
        <v>2</v>
      </c>
      <c r="W188" s="1" t="s">
        <v>37</v>
      </c>
      <c r="X188" s="1" t="s">
        <v>53</v>
      </c>
      <c r="Y188" s="1" t="s">
        <v>1297</v>
      </c>
    </row>
    <row r="189" spans="1:25" x14ac:dyDescent="0.3">
      <c r="A189" s="1" t="s">
        <v>11801</v>
      </c>
      <c r="B189" s="1" t="s">
        <v>13801</v>
      </c>
      <c r="C189" s="1" t="s">
        <v>1298</v>
      </c>
      <c r="D189" s="1" t="s">
        <v>26</v>
      </c>
      <c r="E189" s="1">
        <v>35</v>
      </c>
      <c r="F189" s="1" t="s">
        <v>1299</v>
      </c>
      <c r="G189" s="1" t="s">
        <v>1300</v>
      </c>
      <c r="H189" s="1" t="s">
        <v>1301</v>
      </c>
      <c r="I189" s="1" t="s">
        <v>1302</v>
      </c>
      <c r="J189" s="1" t="s">
        <v>1303</v>
      </c>
      <c r="K189" s="1" t="s">
        <v>92</v>
      </c>
      <c r="L189" s="1" t="s">
        <v>48</v>
      </c>
      <c r="M189" s="1" t="s">
        <v>93</v>
      </c>
      <c r="N189" s="1">
        <v>1</v>
      </c>
      <c r="O189" s="1">
        <v>431.77</v>
      </c>
      <c r="P189" s="1">
        <v>0.21</v>
      </c>
      <c r="Q189" s="1">
        <v>41.29</v>
      </c>
      <c r="R189" s="2">
        <v>45387</v>
      </c>
      <c r="S189" s="2">
        <v>45553</v>
      </c>
      <c r="T189" s="1" t="s">
        <v>118</v>
      </c>
      <c r="U189" s="1" t="s">
        <v>162</v>
      </c>
      <c r="V189" s="1">
        <v>3</v>
      </c>
      <c r="W189" s="1" t="s">
        <v>37</v>
      </c>
      <c r="X189" s="1" t="s">
        <v>38</v>
      </c>
      <c r="Y189" s="1" t="s">
        <v>1304</v>
      </c>
    </row>
    <row r="190" spans="1:25" x14ac:dyDescent="0.3">
      <c r="A190" s="1" t="s">
        <v>11802</v>
      </c>
      <c r="B190" s="1" t="s">
        <v>13802</v>
      </c>
      <c r="C190" s="1" t="s">
        <v>1305</v>
      </c>
      <c r="D190" s="1" t="s">
        <v>41</v>
      </c>
      <c r="E190" s="1">
        <v>49</v>
      </c>
      <c r="F190" s="1" t="s">
        <v>1306</v>
      </c>
      <c r="G190" s="1" t="s">
        <v>1307</v>
      </c>
      <c r="H190" s="1" t="s">
        <v>1308</v>
      </c>
      <c r="I190" s="1" t="s">
        <v>1309</v>
      </c>
      <c r="J190" s="1" t="s">
        <v>1310</v>
      </c>
      <c r="K190" s="1" t="s">
        <v>47</v>
      </c>
      <c r="L190" s="1" t="s">
        <v>110</v>
      </c>
      <c r="M190" s="1" t="s">
        <v>62</v>
      </c>
      <c r="N190" s="1">
        <v>2</v>
      </c>
      <c r="O190" s="1">
        <v>725.5</v>
      </c>
      <c r="P190" s="1">
        <v>0.48</v>
      </c>
      <c r="Q190" s="1">
        <v>10.45</v>
      </c>
      <c r="R190" s="2">
        <v>45145</v>
      </c>
      <c r="S190" s="2">
        <v>45474</v>
      </c>
      <c r="T190" s="1" t="s">
        <v>83</v>
      </c>
      <c r="U190" s="1" t="s">
        <v>84</v>
      </c>
      <c r="V190" s="1">
        <v>4</v>
      </c>
      <c r="W190" s="1" t="s">
        <v>37</v>
      </c>
      <c r="X190" s="1" t="s">
        <v>101</v>
      </c>
      <c r="Y190" s="1" t="s">
        <v>1311</v>
      </c>
    </row>
    <row r="191" spans="1:25" x14ac:dyDescent="0.3">
      <c r="A191" s="1" t="s">
        <v>11803</v>
      </c>
      <c r="B191" s="1" t="s">
        <v>13803</v>
      </c>
      <c r="C191" s="1" t="s">
        <v>1312</v>
      </c>
      <c r="D191" s="1" t="s">
        <v>26</v>
      </c>
      <c r="E191" s="1">
        <v>22</v>
      </c>
      <c r="F191" s="1" t="s">
        <v>1313</v>
      </c>
      <c r="G191" s="1" t="s">
        <v>1314</v>
      </c>
      <c r="H191" s="1" t="s">
        <v>1315</v>
      </c>
      <c r="I191" s="1" t="s">
        <v>1316</v>
      </c>
      <c r="J191" s="1" t="s">
        <v>1317</v>
      </c>
      <c r="K191" s="1" t="s">
        <v>161</v>
      </c>
      <c r="L191" s="1" t="s">
        <v>48</v>
      </c>
      <c r="M191" s="1" t="s">
        <v>126</v>
      </c>
      <c r="N191" s="1">
        <v>2</v>
      </c>
      <c r="O191" s="1">
        <v>293.72000000000003</v>
      </c>
      <c r="P191" s="1">
        <v>0.4</v>
      </c>
      <c r="Q191" s="1">
        <v>17.100000000000001</v>
      </c>
      <c r="R191" s="2">
        <v>45144</v>
      </c>
      <c r="S191" s="2">
        <v>45408</v>
      </c>
      <c r="T191" s="1" t="s">
        <v>50</v>
      </c>
      <c r="U191" s="1" t="s">
        <v>36</v>
      </c>
      <c r="V191" s="1">
        <v>2</v>
      </c>
      <c r="W191" s="1" t="s">
        <v>37</v>
      </c>
      <c r="X191" s="1" t="s">
        <v>101</v>
      </c>
      <c r="Y191" s="1" t="s">
        <v>1318</v>
      </c>
    </row>
    <row r="192" spans="1:25" x14ac:dyDescent="0.3">
      <c r="A192" s="1" t="s">
        <v>11804</v>
      </c>
      <c r="B192" s="1" t="s">
        <v>13804</v>
      </c>
      <c r="C192" s="1" t="s">
        <v>1319</v>
      </c>
      <c r="D192" s="1" t="s">
        <v>41</v>
      </c>
      <c r="E192" s="1">
        <v>51</v>
      </c>
      <c r="F192" s="1" t="s">
        <v>1320</v>
      </c>
      <c r="G192" s="1">
        <v>291044539</v>
      </c>
      <c r="H192" s="1" t="s">
        <v>791</v>
      </c>
      <c r="I192" s="1" t="s">
        <v>1321</v>
      </c>
      <c r="J192" s="1" t="s">
        <v>1322</v>
      </c>
      <c r="K192" s="1" t="s">
        <v>47</v>
      </c>
      <c r="L192" s="1" t="s">
        <v>48</v>
      </c>
      <c r="M192" s="1" t="s">
        <v>34</v>
      </c>
      <c r="N192" s="1">
        <v>1</v>
      </c>
      <c r="O192" s="1">
        <v>912.67</v>
      </c>
      <c r="P192" s="1">
        <v>0.02</v>
      </c>
      <c r="Q192" s="1">
        <v>19.64</v>
      </c>
      <c r="R192" s="2">
        <v>45653</v>
      </c>
      <c r="S192" s="2">
        <v>45351</v>
      </c>
      <c r="T192" s="1" t="s">
        <v>50</v>
      </c>
      <c r="U192" s="1" t="s">
        <v>84</v>
      </c>
      <c r="V192" s="1">
        <v>5</v>
      </c>
      <c r="W192" s="1" t="s">
        <v>37</v>
      </c>
      <c r="X192" s="1" t="s">
        <v>64</v>
      </c>
      <c r="Y192" s="1" t="s">
        <v>1323</v>
      </c>
    </row>
    <row r="193" spans="1:25" x14ac:dyDescent="0.3">
      <c r="A193" s="1" t="s">
        <v>11805</v>
      </c>
      <c r="B193" s="1" t="s">
        <v>13805</v>
      </c>
      <c r="C193" s="1" t="s">
        <v>1324</v>
      </c>
      <c r="D193" s="1" t="s">
        <v>41</v>
      </c>
      <c r="E193" s="1">
        <v>48</v>
      </c>
      <c r="F193" s="1" t="s">
        <v>1325</v>
      </c>
      <c r="G193" s="1" t="s">
        <v>1326</v>
      </c>
      <c r="H193" s="1" t="s">
        <v>438</v>
      </c>
      <c r="I193" s="1" t="s">
        <v>1327</v>
      </c>
      <c r="J193" s="1" t="s">
        <v>1328</v>
      </c>
      <c r="K193" s="1" t="s">
        <v>92</v>
      </c>
      <c r="L193" s="1" t="s">
        <v>117</v>
      </c>
      <c r="M193" s="1" t="s">
        <v>73</v>
      </c>
      <c r="N193" s="1">
        <v>1</v>
      </c>
      <c r="O193" s="1">
        <v>460.59</v>
      </c>
      <c r="P193" s="1">
        <v>0.44</v>
      </c>
      <c r="Q193" s="1">
        <v>48.23</v>
      </c>
      <c r="R193" s="2">
        <v>45507</v>
      </c>
      <c r="S193" s="2">
        <v>45270</v>
      </c>
      <c r="T193" s="1" t="s">
        <v>118</v>
      </c>
      <c r="U193" s="1" t="s">
        <v>162</v>
      </c>
      <c r="V193" s="1">
        <v>5</v>
      </c>
      <c r="W193" s="1" t="s">
        <v>37</v>
      </c>
      <c r="X193" s="1" t="s">
        <v>74</v>
      </c>
      <c r="Y193" s="1" t="s">
        <v>1329</v>
      </c>
    </row>
    <row r="194" spans="1:25" x14ac:dyDescent="0.3">
      <c r="A194" s="1" t="s">
        <v>11806</v>
      </c>
      <c r="B194" s="1" t="s">
        <v>13806</v>
      </c>
      <c r="C194" s="1" t="s">
        <v>1330</v>
      </c>
      <c r="D194" s="1" t="s">
        <v>41</v>
      </c>
      <c r="E194" s="1">
        <v>63</v>
      </c>
      <c r="F194" s="1" t="s">
        <v>1331</v>
      </c>
      <c r="G194" s="1" t="s">
        <v>1332</v>
      </c>
      <c r="H194" s="1" t="s">
        <v>131</v>
      </c>
      <c r="I194" s="1" t="s">
        <v>1333</v>
      </c>
      <c r="J194" s="1" t="s">
        <v>1334</v>
      </c>
      <c r="K194" s="1" t="s">
        <v>161</v>
      </c>
      <c r="L194" s="1" t="s">
        <v>72</v>
      </c>
      <c r="M194" s="1" t="s">
        <v>49</v>
      </c>
      <c r="N194" s="1">
        <v>1</v>
      </c>
      <c r="O194" s="1">
        <v>805.69</v>
      </c>
      <c r="P194" s="1">
        <v>0.24</v>
      </c>
      <c r="Q194" s="1">
        <v>28.05</v>
      </c>
      <c r="R194" s="2">
        <v>45355</v>
      </c>
      <c r="S194" s="2">
        <v>45519</v>
      </c>
      <c r="T194" s="1" t="s">
        <v>63</v>
      </c>
      <c r="U194" s="1" t="s">
        <v>162</v>
      </c>
      <c r="V194" s="1">
        <v>4</v>
      </c>
      <c r="W194" s="1" t="s">
        <v>52</v>
      </c>
      <c r="X194" s="1" t="s">
        <v>74</v>
      </c>
      <c r="Y194" s="1" t="s">
        <v>1335</v>
      </c>
    </row>
    <row r="195" spans="1:25" x14ac:dyDescent="0.3">
      <c r="A195" s="1" t="s">
        <v>11807</v>
      </c>
      <c r="B195" s="1" t="s">
        <v>13807</v>
      </c>
      <c r="C195" s="1" t="s">
        <v>1336</v>
      </c>
      <c r="D195" s="1" t="s">
        <v>41</v>
      </c>
      <c r="E195" s="1">
        <v>50</v>
      </c>
      <c r="F195" s="1" t="s">
        <v>1337</v>
      </c>
      <c r="G195" s="1" t="s">
        <v>1338</v>
      </c>
      <c r="H195" s="1" t="s">
        <v>1026</v>
      </c>
      <c r="I195" s="1" t="s">
        <v>1339</v>
      </c>
      <c r="J195" s="1" t="s">
        <v>1340</v>
      </c>
      <c r="K195" s="1" t="s">
        <v>6</v>
      </c>
      <c r="L195" s="1" t="s">
        <v>72</v>
      </c>
      <c r="M195" s="1" t="s">
        <v>126</v>
      </c>
      <c r="N195" s="1">
        <v>4</v>
      </c>
      <c r="O195" s="1">
        <v>263.26</v>
      </c>
      <c r="P195" s="1">
        <v>0.18</v>
      </c>
      <c r="Q195" s="1">
        <v>5.33</v>
      </c>
      <c r="R195" s="2">
        <v>45407</v>
      </c>
      <c r="S195" s="2">
        <v>45399</v>
      </c>
      <c r="T195" s="1" t="s">
        <v>63</v>
      </c>
      <c r="U195" s="1" t="s">
        <v>51</v>
      </c>
      <c r="V195" s="1">
        <v>1</v>
      </c>
      <c r="W195" s="1" t="s">
        <v>37</v>
      </c>
      <c r="X195" s="1" t="s">
        <v>53</v>
      </c>
      <c r="Y195" s="1" t="s">
        <v>1341</v>
      </c>
    </row>
    <row r="196" spans="1:25" x14ac:dyDescent="0.3">
      <c r="A196" s="1" t="s">
        <v>11808</v>
      </c>
      <c r="B196" s="1" t="s">
        <v>13808</v>
      </c>
      <c r="C196" s="1" t="s">
        <v>1342</v>
      </c>
      <c r="D196" s="1" t="s">
        <v>41</v>
      </c>
      <c r="E196" s="1">
        <v>21</v>
      </c>
      <c r="F196" s="1" t="s">
        <v>1343</v>
      </c>
      <c r="G196" s="1" t="s">
        <v>1344</v>
      </c>
      <c r="H196" s="1" t="s">
        <v>864</v>
      </c>
      <c r="I196" s="1" t="s">
        <v>1345</v>
      </c>
      <c r="J196" s="1" t="s">
        <v>1346</v>
      </c>
      <c r="K196" s="1" t="s">
        <v>109</v>
      </c>
      <c r="L196" s="1" t="s">
        <v>48</v>
      </c>
      <c r="M196" s="1" t="s">
        <v>73</v>
      </c>
      <c r="N196" s="1">
        <v>1</v>
      </c>
      <c r="O196" s="1">
        <v>696.67</v>
      </c>
      <c r="P196" s="1">
        <v>0.17</v>
      </c>
      <c r="Q196" s="1">
        <v>22.11</v>
      </c>
      <c r="R196" s="2">
        <v>45436</v>
      </c>
      <c r="S196" s="2">
        <v>45207</v>
      </c>
      <c r="T196" s="1" t="s">
        <v>118</v>
      </c>
      <c r="U196" s="1" t="s">
        <v>51</v>
      </c>
      <c r="V196" s="1">
        <v>3</v>
      </c>
      <c r="W196" s="1" t="s">
        <v>37</v>
      </c>
      <c r="X196" s="1" t="s">
        <v>64</v>
      </c>
      <c r="Y196" s="1" t="s">
        <v>1347</v>
      </c>
    </row>
    <row r="197" spans="1:25" x14ac:dyDescent="0.3">
      <c r="A197" s="1" t="s">
        <v>11809</v>
      </c>
      <c r="B197" s="1" t="s">
        <v>13809</v>
      </c>
      <c r="C197" s="1" t="s">
        <v>1348</v>
      </c>
      <c r="D197" s="1" t="s">
        <v>26</v>
      </c>
      <c r="E197" s="1">
        <v>31</v>
      </c>
      <c r="F197" s="1" t="s">
        <v>1349</v>
      </c>
      <c r="G197" s="1" t="s">
        <v>1350</v>
      </c>
      <c r="H197" s="1" t="s">
        <v>864</v>
      </c>
      <c r="I197" s="1" t="s">
        <v>1351</v>
      </c>
      <c r="J197" s="1" t="s">
        <v>1352</v>
      </c>
      <c r="K197" s="1" t="s">
        <v>61</v>
      </c>
      <c r="L197" s="1" t="s">
        <v>33</v>
      </c>
      <c r="M197" s="1" t="s">
        <v>93</v>
      </c>
      <c r="N197" s="1">
        <v>4</v>
      </c>
      <c r="O197" s="1">
        <v>411.11</v>
      </c>
      <c r="P197" s="1">
        <v>0.3</v>
      </c>
      <c r="Q197" s="1">
        <v>5.35</v>
      </c>
      <c r="R197" s="2">
        <v>45405</v>
      </c>
      <c r="S197" s="2">
        <v>45699</v>
      </c>
      <c r="T197" s="1" t="s">
        <v>63</v>
      </c>
      <c r="U197" s="1" t="s">
        <v>162</v>
      </c>
      <c r="V197" s="1">
        <v>5</v>
      </c>
      <c r="W197" s="1" t="s">
        <v>37</v>
      </c>
      <c r="X197" s="1" t="s">
        <v>64</v>
      </c>
      <c r="Y197" s="1" t="s">
        <v>1353</v>
      </c>
    </row>
    <row r="198" spans="1:25" x14ac:dyDescent="0.3">
      <c r="A198" s="1" t="s">
        <v>11810</v>
      </c>
      <c r="B198" s="1" t="s">
        <v>13810</v>
      </c>
      <c r="C198" s="1" t="s">
        <v>1354</v>
      </c>
      <c r="D198" s="1" t="s">
        <v>41</v>
      </c>
      <c r="E198" s="1">
        <v>32</v>
      </c>
      <c r="F198" s="1" t="s">
        <v>1355</v>
      </c>
      <c r="G198" s="1" t="s">
        <v>1356</v>
      </c>
      <c r="H198" s="1" t="s">
        <v>106</v>
      </c>
      <c r="I198" s="1" t="s">
        <v>1357</v>
      </c>
      <c r="J198" s="1" t="s">
        <v>1358</v>
      </c>
      <c r="K198" s="1" t="s">
        <v>61</v>
      </c>
      <c r="L198" s="1" t="s">
        <v>82</v>
      </c>
      <c r="M198" s="1" t="s">
        <v>34</v>
      </c>
      <c r="N198" s="1">
        <v>1</v>
      </c>
      <c r="O198" s="1">
        <v>41.13</v>
      </c>
      <c r="P198" s="1">
        <v>0.27</v>
      </c>
      <c r="Q198" s="1">
        <v>15.7</v>
      </c>
      <c r="R198" s="2">
        <v>45598</v>
      </c>
      <c r="S198" s="2">
        <v>45146</v>
      </c>
      <c r="T198" s="1" t="s">
        <v>50</v>
      </c>
      <c r="U198" s="1" t="s">
        <v>162</v>
      </c>
      <c r="V198" s="1">
        <v>2</v>
      </c>
      <c r="W198" s="1" t="s">
        <v>52</v>
      </c>
      <c r="X198" s="1" t="s">
        <v>101</v>
      </c>
      <c r="Y198" s="1" t="s">
        <v>1359</v>
      </c>
    </row>
    <row r="199" spans="1:25" x14ac:dyDescent="0.3">
      <c r="A199" s="1" t="s">
        <v>11811</v>
      </c>
      <c r="B199" s="1" t="s">
        <v>13811</v>
      </c>
      <c r="C199" s="1" t="s">
        <v>1360</v>
      </c>
      <c r="D199" s="1" t="s">
        <v>41</v>
      </c>
      <c r="E199" s="1">
        <v>37</v>
      </c>
      <c r="F199" s="1" t="s">
        <v>1361</v>
      </c>
      <c r="G199" s="1">
        <f>1-602-324-7902</f>
        <v>-8827</v>
      </c>
      <c r="H199" s="1" t="s">
        <v>89</v>
      </c>
      <c r="I199" s="1" t="s">
        <v>1362</v>
      </c>
      <c r="J199" s="1" t="s">
        <v>1363</v>
      </c>
      <c r="K199" s="1" t="s">
        <v>92</v>
      </c>
      <c r="L199" s="1" t="s">
        <v>110</v>
      </c>
      <c r="M199" s="1" t="s">
        <v>49</v>
      </c>
      <c r="N199" s="1">
        <v>2</v>
      </c>
      <c r="O199" s="1">
        <v>418.88</v>
      </c>
      <c r="P199" s="1">
        <v>0.33</v>
      </c>
      <c r="Q199" s="1">
        <v>25.46</v>
      </c>
      <c r="R199" s="2">
        <v>45228</v>
      </c>
      <c r="S199" s="2">
        <v>45776</v>
      </c>
      <c r="T199" s="1" t="s">
        <v>63</v>
      </c>
      <c r="U199" s="1" t="s">
        <v>162</v>
      </c>
      <c r="V199" s="1">
        <v>2</v>
      </c>
      <c r="W199" s="1" t="s">
        <v>37</v>
      </c>
      <c r="X199" s="1" t="s">
        <v>74</v>
      </c>
      <c r="Y199" s="1" t="s">
        <v>1364</v>
      </c>
    </row>
    <row r="200" spans="1:25" x14ac:dyDescent="0.3">
      <c r="A200" s="1" t="s">
        <v>11812</v>
      </c>
      <c r="B200" s="1" t="s">
        <v>13812</v>
      </c>
      <c r="C200" s="1" t="s">
        <v>1365</v>
      </c>
      <c r="D200" s="1" t="s">
        <v>41</v>
      </c>
      <c r="E200" s="1">
        <v>37</v>
      </c>
      <c r="F200" s="1" t="s">
        <v>1366</v>
      </c>
      <c r="G200" s="1" t="s">
        <v>1367</v>
      </c>
      <c r="H200" s="1" t="s">
        <v>967</v>
      </c>
      <c r="I200" s="1" t="s">
        <v>1368</v>
      </c>
      <c r="J200" s="1" t="s">
        <v>1369</v>
      </c>
      <c r="K200" s="1" t="s">
        <v>61</v>
      </c>
      <c r="L200" s="1" t="s">
        <v>33</v>
      </c>
      <c r="M200" s="1" t="s">
        <v>126</v>
      </c>
      <c r="N200" s="1">
        <v>4</v>
      </c>
      <c r="O200" s="1">
        <v>554.52</v>
      </c>
      <c r="P200" s="1">
        <v>0.28999999999999998</v>
      </c>
      <c r="Q200" s="1">
        <v>19.55</v>
      </c>
      <c r="R200" s="2">
        <v>45244</v>
      </c>
      <c r="S200" s="2">
        <v>45665</v>
      </c>
      <c r="T200" s="1" t="s">
        <v>50</v>
      </c>
      <c r="U200" s="1" t="s">
        <v>162</v>
      </c>
      <c r="V200" s="1">
        <v>2</v>
      </c>
      <c r="W200" s="1" t="s">
        <v>52</v>
      </c>
      <c r="X200" s="1" t="s">
        <v>38</v>
      </c>
      <c r="Y200" s="1" t="s">
        <v>1370</v>
      </c>
    </row>
    <row r="201" spans="1:25" x14ac:dyDescent="0.3">
      <c r="A201" s="1" t="s">
        <v>11813</v>
      </c>
      <c r="B201" s="1" t="s">
        <v>13813</v>
      </c>
      <c r="C201" s="1" t="s">
        <v>1371</v>
      </c>
      <c r="D201" s="1" t="s">
        <v>41</v>
      </c>
      <c r="E201" s="1">
        <v>66</v>
      </c>
      <c r="F201" s="1" t="s">
        <v>1372</v>
      </c>
      <c r="G201" s="1" t="s">
        <v>1373</v>
      </c>
      <c r="H201" s="1" t="s">
        <v>1374</v>
      </c>
      <c r="I201" s="1" t="s">
        <v>1375</v>
      </c>
      <c r="J201" s="1" t="s">
        <v>1376</v>
      </c>
      <c r="K201" s="1" t="s">
        <v>81</v>
      </c>
      <c r="L201" s="1" t="s">
        <v>117</v>
      </c>
      <c r="M201" s="1" t="s">
        <v>73</v>
      </c>
      <c r="N201" s="1">
        <v>2</v>
      </c>
      <c r="O201" s="1">
        <v>160.24</v>
      </c>
      <c r="P201" s="1">
        <v>7.0000000000000007E-2</v>
      </c>
      <c r="Q201" s="1">
        <v>6.47</v>
      </c>
      <c r="R201" s="2">
        <v>45616</v>
      </c>
      <c r="S201" s="2">
        <v>45434</v>
      </c>
      <c r="T201" s="1" t="s">
        <v>35</v>
      </c>
      <c r="U201" s="1" t="s">
        <v>36</v>
      </c>
      <c r="V201" s="1">
        <v>4</v>
      </c>
      <c r="W201" s="1" t="s">
        <v>37</v>
      </c>
      <c r="X201" s="1" t="s">
        <v>64</v>
      </c>
      <c r="Y201" s="1" t="s">
        <v>1377</v>
      </c>
    </row>
    <row r="202" spans="1:25" x14ac:dyDescent="0.3">
      <c r="A202" s="1" t="s">
        <v>11814</v>
      </c>
      <c r="B202" s="1" t="s">
        <v>13814</v>
      </c>
      <c r="C202" s="1" t="s">
        <v>1378</v>
      </c>
      <c r="D202" s="1" t="s">
        <v>41</v>
      </c>
      <c r="E202" s="1">
        <v>52</v>
      </c>
      <c r="F202" s="1" t="s">
        <v>1379</v>
      </c>
      <c r="G202" s="1" t="s">
        <v>1380</v>
      </c>
      <c r="H202" s="1" t="s">
        <v>481</v>
      </c>
      <c r="I202" s="1" t="s">
        <v>1381</v>
      </c>
      <c r="J202" s="1" t="s">
        <v>1382</v>
      </c>
      <c r="K202" s="1" t="s">
        <v>32</v>
      </c>
      <c r="L202" s="1" t="s">
        <v>110</v>
      </c>
      <c r="M202" s="1" t="s">
        <v>73</v>
      </c>
      <c r="N202" s="1">
        <v>1</v>
      </c>
      <c r="O202" s="1">
        <v>192.07</v>
      </c>
      <c r="P202" s="1">
        <v>0.13</v>
      </c>
      <c r="Q202" s="1">
        <v>10.24</v>
      </c>
      <c r="R202" s="2">
        <v>45511</v>
      </c>
      <c r="S202" s="2">
        <v>45397</v>
      </c>
      <c r="T202" s="1" t="s">
        <v>83</v>
      </c>
      <c r="U202" s="1" t="s">
        <v>162</v>
      </c>
      <c r="V202" s="1">
        <v>1</v>
      </c>
      <c r="W202" s="1" t="s">
        <v>37</v>
      </c>
      <c r="X202" s="1" t="s">
        <v>64</v>
      </c>
      <c r="Y202" s="1" t="s">
        <v>1383</v>
      </c>
    </row>
    <row r="203" spans="1:25" x14ac:dyDescent="0.3">
      <c r="A203" s="1" t="s">
        <v>11815</v>
      </c>
      <c r="B203" s="1" t="s">
        <v>13815</v>
      </c>
      <c r="C203" s="1" t="s">
        <v>1384</v>
      </c>
      <c r="D203" s="1" t="s">
        <v>41</v>
      </c>
      <c r="E203" s="1">
        <v>21</v>
      </c>
      <c r="F203" s="1" t="s">
        <v>1385</v>
      </c>
      <c r="G203" s="1" t="s">
        <v>1386</v>
      </c>
      <c r="H203" s="1" t="s">
        <v>1387</v>
      </c>
      <c r="I203" s="1" t="s">
        <v>1388</v>
      </c>
      <c r="J203" s="1" t="s">
        <v>1389</v>
      </c>
      <c r="K203" s="1" t="s">
        <v>109</v>
      </c>
      <c r="L203" s="1" t="s">
        <v>82</v>
      </c>
      <c r="M203" s="1" t="s">
        <v>73</v>
      </c>
      <c r="N203" s="1">
        <v>1</v>
      </c>
      <c r="O203" s="1">
        <v>470.21</v>
      </c>
      <c r="P203" s="1">
        <v>0.42</v>
      </c>
      <c r="Q203" s="1">
        <v>29.79</v>
      </c>
      <c r="R203" s="2">
        <v>45633</v>
      </c>
      <c r="S203" s="2">
        <v>45297</v>
      </c>
      <c r="T203" s="1" t="s">
        <v>63</v>
      </c>
      <c r="U203" s="1" t="s">
        <v>84</v>
      </c>
      <c r="V203" s="1">
        <v>3</v>
      </c>
      <c r="W203" s="1" t="s">
        <v>37</v>
      </c>
      <c r="X203" s="1" t="s">
        <v>101</v>
      </c>
      <c r="Y203" s="1" t="s">
        <v>1390</v>
      </c>
    </row>
    <row r="204" spans="1:25" x14ac:dyDescent="0.3">
      <c r="A204" s="1" t="s">
        <v>11816</v>
      </c>
      <c r="B204" s="1" t="s">
        <v>13816</v>
      </c>
      <c r="C204" s="1" t="s">
        <v>1391</v>
      </c>
      <c r="D204" s="1" t="s">
        <v>26</v>
      </c>
      <c r="E204" s="1">
        <v>35</v>
      </c>
      <c r="F204" s="1" t="s">
        <v>1392</v>
      </c>
      <c r="G204" s="1" t="s">
        <v>1393</v>
      </c>
      <c r="H204" s="1" t="s">
        <v>344</v>
      </c>
      <c r="I204" s="1" t="s">
        <v>1394</v>
      </c>
      <c r="J204" s="1" t="s">
        <v>1395</v>
      </c>
      <c r="K204" s="1" t="s">
        <v>47</v>
      </c>
      <c r="L204" s="1" t="s">
        <v>33</v>
      </c>
      <c r="M204" s="1" t="s">
        <v>126</v>
      </c>
      <c r="N204" s="1">
        <v>3</v>
      </c>
      <c r="O204" s="1">
        <v>349.3</v>
      </c>
      <c r="P204" s="1">
        <v>0.33</v>
      </c>
      <c r="Q204" s="1">
        <v>36.299999999999997</v>
      </c>
      <c r="R204" s="2">
        <v>45296</v>
      </c>
      <c r="S204" s="2">
        <v>45409</v>
      </c>
      <c r="T204" s="1" t="s">
        <v>35</v>
      </c>
      <c r="U204" s="1" t="s">
        <v>51</v>
      </c>
      <c r="V204" s="1">
        <v>2</v>
      </c>
      <c r="W204" s="1" t="s">
        <v>37</v>
      </c>
      <c r="X204" s="1" t="s">
        <v>38</v>
      </c>
      <c r="Y204" s="1" t="s">
        <v>1396</v>
      </c>
    </row>
    <row r="205" spans="1:25" x14ac:dyDescent="0.3">
      <c r="A205" s="1" t="s">
        <v>11817</v>
      </c>
      <c r="B205" s="1" t="s">
        <v>13817</v>
      </c>
      <c r="C205" s="1" t="s">
        <v>1397</v>
      </c>
      <c r="D205" s="1" t="s">
        <v>26</v>
      </c>
      <c r="E205" s="1">
        <v>41</v>
      </c>
      <c r="F205" s="1" t="s">
        <v>1398</v>
      </c>
      <c r="G205" s="1" t="s">
        <v>1399</v>
      </c>
      <c r="H205" s="1" t="s">
        <v>1202</v>
      </c>
      <c r="I205" s="1" t="s">
        <v>1400</v>
      </c>
      <c r="J205" s="1" t="s">
        <v>1401</v>
      </c>
      <c r="K205" s="1" t="s">
        <v>61</v>
      </c>
      <c r="L205" s="1" t="s">
        <v>110</v>
      </c>
      <c r="M205" s="1" t="s">
        <v>62</v>
      </c>
      <c r="N205" s="1">
        <v>4</v>
      </c>
      <c r="O205" s="1">
        <v>446.33</v>
      </c>
      <c r="P205" s="1">
        <v>0.22</v>
      </c>
      <c r="Q205" s="1">
        <v>23.2</v>
      </c>
      <c r="R205" s="2">
        <v>45418</v>
      </c>
      <c r="S205" s="2">
        <v>45454</v>
      </c>
      <c r="T205" s="1" t="s">
        <v>63</v>
      </c>
      <c r="U205" s="1" t="s">
        <v>84</v>
      </c>
      <c r="V205" s="1">
        <v>2</v>
      </c>
      <c r="W205" s="1" t="s">
        <v>37</v>
      </c>
      <c r="X205" s="1" t="s">
        <v>38</v>
      </c>
      <c r="Y205" s="1" t="s">
        <v>1402</v>
      </c>
    </row>
    <row r="206" spans="1:25" x14ac:dyDescent="0.3">
      <c r="A206" s="1" t="s">
        <v>11818</v>
      </c>
      <c r="B206" s="1" t="s">
        <v>13818</v>
      </c>
      <c r="C206" s="1" t="s">
        <v>1403</v>
      </c>
      <c r="D206" s="1" t="s">
        <v>41</v>
      </c>
      <c r="E206" s="1">
        <v>44</v>
      </c>
      <c r="F206" s="1" t="s">
        <v>1404</v>
      </c>
      <c r="G206" s="1" t="s">
        <v>1405</v>
      </c>
      <c r="H206" s="1" t="s">
        <v>648</v>
      </c>
      <c r="I206" s="1" t="s">
        <v>1406</v>
      </c>
      <c r="J206" s="1" t="s">
        <v>1407</v>
      </c>
      <c r="K206" s="1" t="s">
        <v>92</v>
      </c>
      <c r="L206" s="1" t="s">
        <v>72</v>
      </c>
      <c r="M206" s="1" t="s">
        <v>93</v>
      </c>
      <c r="N206" s="1">
        <v>4</v>
      </c>
      <c r="O206" s="1">
        <v>466.22</v>
      </c>
      <c r="P206" s="1">
        <v>0.09</v>
      </c>
      <c r="Q206" s="1">
        <v>37.92</v>
      </c>
      <c r="R206" s="2">
        <v>45396</v>
      </c>
      <c r="S206" s="2">
        <v>45372</v>
      </c>
      <c r="T206" s="1" t="s">
        <v>35</v>
      </c>
      <c r="U206" s="1" t="s">
        <v>84</v>
      </c>
      <c r="V206" s="1">
        <v>5</v>
      </c>
      <c r="W206" s="1" t="s">
        <v>37</v>
      </c>
      <c r="X206" s="1" t="s">
        <v>38</v>
      </c>
      <c r="Y206" s="1" t="s">
        <v>1408</v>
      </c>
    </row>
    <row r="207" spans="1:25" x14ac:dyDescent="0.3">
      <c r="A207" s="1" t="s">
        <v>11819</v>
      </c>
      <c r="B207" s="1" t="s">
        <v>13819</v>
      </c>
      <c r="C207" s="1" t="s">
        <v>1409</v>
      </c>
      <c r="D207" s="1" t="s">
        <v>41</v>
      </c>
      <c r="E207" s="1">
        <v>50</v>
      </c>
      <c r="F207" s="1" t="s">
        <v>1410</v>
      </c>
      <c r="G207" s="1">
        <f>1-161-77-4242</f>
        <v>-4479</v>
      </c>
      <c r="H207" s="1" t="s">
        <v>542</v>
      </c>
      <c r="I207" s="1" t="s">
        <v>1411</v>
      </c>
      <c r="J207" s="1" t="s">
        <v>1412</v>
      </c>
      <c r="K207" s="1" t="s">
        <v>6</v>
      </c>
      <c r="L207" s="1" t="s">
        <v>33</v>
      </c>
      <c r="M207" s="1" t="s">
        <v>34</v>
      </c>
      <c r="N207" s="1">
        <v>4</v>
      </c>
      <c r="O207" s="1">
        <v>148.68</v>
      </c>
      <c r="P207" s="1">
        <v>0</v>
      </c>
      <c r="Q207" s="1">
        <v>12.35</v>
      </c>
      <c r="R207" s="2">
        <v>45819</v>
      </c>
      <c r="S207" s="2">
        <v>45461</v>
      </c>
      <c r="T207" s="1" t="s">
        <v>118</v>
      </c>
      <c r="U207" s="1" t="s">
        <v>36</v>
      </c>
      <c r="V207" s="1">
        <v>1</v>
      </c>
      <c r="W207" s="1" t="s">
        <v>37</v>
      </c>
      <c r="X207" s="1" t="s">
        <v>38</v>
      </c>
      <c r="Y207" s="1" t="s">
        <v>1413</v>
      </c>
    </row>
    <row r="208" spans="1:25" x14ac:dyDescent="0.3">
      <c r="A208" s="1" t="s">
        <v>11820</v>
      </c>
      <c r="B208" s="1" t="s">
        <v>13820</v>
      </c>
      <c r="C208" s="1" t="s">
        <v>1414</v>
      </c>
      <c r="D208" s="1" t="s">
        <v>41</v>
      </c>
      <c r="E208" s="1">
        <v>42</v>
      </c>
      <c r="F208" s="1" t="s">
        <v>1415</v>
      </c>
      <c r="G208" s="1" t="s">
        <v>1416</v>
      </c>
      <c r="H208" s="1" t="s">
        <v>595</v>
      </c>
      <c r="I208" s="1" t="s">
        <v>1417</v>
      </c>
      <c r="J208" s="1" t="s">
        <v>1418</v>
      </c>
      <c r="K208" s="1" t="s">
        <v>81</v>
      </c>
      <c r="L208" s="1" t="s">
        <v>48</v>
      </c>
      <c r="M208" s="1" t="s">
        <v>73</v>
      </c>
      <c r="N208" s="1">
        <v>4</v>
      </c>
      <c r="O208" s="1">
        <v>189.38</v>
      </c>
      <c r="P208" s="1">
        <v>0.16</v>
      </c>
      <c r="Q208" s="1">
        <v>10.49</v>
      </c>
      <c r="R208" s="2">
        <v>45232</v>
      </c>
      <c r="S208" s="2">
        <v>45551</v>
      </c>
      <c r="T208" s="1" t="s">
        <v>35</v>
      </c>
      <c r="U208" s="1" t="s">
        <v>84</v>
      </c>
      <c r="V208" s="1">
        <v>5</v>
      </c>
      <c r="W208" s="1" t="s">
        <v>37</v>
      </c>
      <c r="X208" s="1" t="s">
        <v>74</v>
      </c>
      <c r="Y208" s="1" t="s">
        <v>1419</v>
      </c>
    </row>
    <row r="209" spans="1:25" x14ac:dyDescent="0.3">
      <c r="A209" s="1" t="s">
        <v>11821</v>
      </c>
      <c r="B209" s="1" t="s">
        <v>13821</v>
      </c>
      <c r="C209" s="1" t="s">
        <v>1420</v>
      </c>
      <c r="D209" s="1" t="s">
        <v>41</v>
      </c>
      <c r="E209" s="1">
        <v>22</v>
      </c>
      <c r="F209" s="1" t="s">
        <v>1421</v>
      </c>
      <c r="G209" s="1">
        <v>5680735594</v>
      </c>
      <c r="H209" s="1" t="s">
        <v>1422</v>
      </c>
      <c r="I209" s="1" t="s">
        <v>1423</v>
      </c>
      <c r="J209" s="1" t="s">
        <v>1424</v>
      </c>
      <c r="K209" s="1" t="s">
        <v>32</v>
      </c>
      <c r="L209" s="1" t="s">
        <v>117</v>
      </c>
      <c r="M209" s="1" t="s">
        <v>49</v>
      </c>
      <c r="N209" s="1">
        <v>2</v>
      </c>
      <c r="O209" s="1">
        <v>849.68</v>
      </c>
      <c r="P209" s="1">
        <v>0.03</v>
      </c>
      <c r="Q209" s="1">
        <v>42.78</v>
      </c>
      <c r="R209" s="2">
        <v>45401</v>
      </c>
      <c r="S209" s="2">
        <v>45667</v>
      </c>
      <c r="T209" s="1" t="s">
        <v>50</v>
      </c>
      <c r="U209" s="1" t="s">
        <v>84</v>
      </c>
      <c r="V209" s="1">
        <v>4</v>
      </c>
      <c r="W209" s="1" t="s">
        <v>37</v>
      </c>
      <c r="X209" s="1" t="s">
        <v>53</v>
      </c>
      <c r="Y209" s="1" t="s">
        <v>1425</v>
      </c>
    </row>
    <row r="210" spans="1:25" x14ac:dyDescent="0.3">
      <c r="A210" s="1" t="s">
        <v>11822</v>
      </c>
      <c r="B210" s="1" t="s">
        <v>13822</v>
      </c>
      <c r="C210" s="1" t="s">
        <v>1426</v>
      </c>
      <c r="D210" s="1" t="s">
        <v>41</v>
      </c>
      <c r="E210" s="1">
        <v>35</v>
      </c>
      <c r="F210" s="1" t="s">
        <v>1427</v>
      </c>
      <c r="G210" s="1" t="s">
        <v>1428</v>
      </c>
      <c r="H210" s="1" t="s">
        <v>1429</v>
      </c>
      <c r="I210" s="1" t="s">
        <v>1430</v>
      </c>
      <c r="J210" s="1" t="s">
        <v>1431</v>
      </c>
      <c r="K210" s="1" t="s">
        <v>61</v>
      </c>
      <c r="L210" s="1" t="s">
        <v>33</v>
      </c>
      <c r="M210" s="1" t="s">
        <v>126</v>
      </c>
      <c r="N210" s="1">
        <v>4</v>
      </c>
      <c r="O210" s="1">
        <v>171.09</v>
      </c>
      <c r="P210" s="1">
        <v>0.24</v>
      </c>
      <c r="Q210" s="1">
        <v>20.260000000000002</v>
      </c>
      <c r="R210" s="2">
        <v>45568</v>
      </c>
      <c r="S210" s="2">
        <v>45193</v>
      </c>
      <c r="T210" s="1" t="s">
        <v>118</v>
      </c>
      <c r="U210" s="1" t="s">
        <v>84</v>
      </c>
      <c r="V210" s="1">
        <v>4</v>
      </c>
      <c r="W210" s="1" t="s">
        <v>37</v>
      </c>
      <c r="X210" s="1" t="s">
        <v>38</v>
      </c>
      <c r="Y210" s="1" t="s">
        <v>1432</v>
      </c>
    </row>
    <row r="211" spans="1:25" x14ac:dyDescent="0.3">
      <c r="A211" s="1" t="s">
        <v>11823</v>
      </c>
      <c r="B211" s="1" t="s">
        <v>13823</v>
      </c>
      <c r="C211" s="1" t="s">
        <v>1433</v>
      </c>
      <c r="D211" s="1" t="s">
        <v>26</v>
      </c>
      <c r="E211" s="1">
        <v>62</v>
      </c>
      <c r="F211" s="1" t="s">
        <v>1434</v>
      </c>
      <c r="G211" s="1">
        <v>9494437754</v>
      </c>
      <c r="H211" s="1" t="s">
        <v>1435</v>
      </c>
      <c r="I211" s="1" t="s">
        <v>1436</v>
      </c>
      <c r="J211" s="1" t="s">
        <v>1437</v>
      </c>
      <c r="K211" s="1" t="s">
        <v>47</v>
      </c>
      <c r="L211" s="1" t="s">
        <v>110</v>
      </c>
      <c r="M211" s="1" t="s">
        <v>49</v>
      </c>
      <c r="N211" s="1">
        <v>2</v>
      </c>
      <c r="O211" s="1">
        <v>669.26</v>
      </c>
      <c r="P211" s="1">
        <v>0.41</v>
      </c>
      <c r="Q211" s="1">
        <v>24.45</v>
      </c>
      <c r="R211" s="2">
        <v>45780</v>
      </c>
      <c r="S211" s="2">
        <v>45565</v>
      </c>
      <c r="T211" s="1" t="s">
        <v>118</v>
      </c>
      <c r="U211" s="1" t="s">
        <v>51</v>
      </c>
      <c r="V211" s="1">
        <v>3</v>
      </c>
      <c r="W211" s="1" t="s">
        <v>52</v>
      </c>
      <c r="X211" s="1" t="s">
        <v>53</v>
      </c>
      <c r="Y211" s="1" t="s">
        <v>1438</v>
      </c>
    </row>
    <row r="212" spans="1:25" x14ac:dyDescent="0.3">
      <c r="A212" s="1" t="s">
        <v>11824</v>
      </c>
      <c r="B212" s="1" t="s">
        <v>13824</v>
      </c>
      <c r="C212" s="1" t="s">
        <v>1439</v>
      </c>
      <c r="D212" s="1" t="s">
        <v>26</v>
      </c>
      <c r="E212" s="1">
        <v>63</v>
      </c>
      <c r="F212" s="1" t="s">
        <v>1440</v>
      </c>
      <c r="G212" s="1" t="s">
        <v>1441</v>
      </c>
      <c r="H212" s="1" t="s">
        <v>58</v>
      </c>
      <c r="I212" s="1" t="s">
        <v>1442</v>
      </c>
      <c r="J212" s="1" t="s">
        <v>1443</v>
      </c>
      <c r="K212" s="1" t="s">
        <v>109</v>
      </c>
      <c r="L212" s="1" t="s">
        <v>33</v>
      </c>
      <c r="M212" s="1" t="s">
        <v>73</v>
      </c>
      <c r="N212" s="1">
        <v>1</v>
      </c>
      <c r="O212" s="1">
        <v>424.34</v>
      </c>
      <c r="P212" s="1">
        <v>0.14000000000000001</v>
      </c>
      <c r="Q212" s="1">
        <v>47.64</v>
      </c>
      <c r="R212" s="2">
        <v>45752</v>
      </c>
      <c r="S212" s="2">
        <v>45296</v>
      </c>
      <c r="T212" s="1" t="s">
        <v>50</v>
      </c>
      <c r="U212" s="1" t="s">
        <v>36</v>
      </c>
      <c r="V212" s="1">
        <v>4</v>
      </c>
      <c r="W212" s="1" t="s">
        <v>37</v>
      </c>
      <c r="X212" s="1" t="s">
        <v>53</v>
      </c>
      <c r="Y212" s="1" t="s">
        <v>1444</v>
      </c>
    </row>
    <row r="213" spans="1:25" x14ac:dyDescent="0.3">
      <c r="A213" s="1" t="s">
        <v>11825</v>
      </c>
      <c r="B213" s="1" t="s">
        <v>13825</v>
      </c>
      <c r="C213" s="1" t="s">
        <v>1445</v>
      </c>
      <c r="D213" s="1" t="s">
        <v>26</v>
      </c>
      <c r="E213" s="1">
        <v>37</v>
      </c>
      <c r="F213" s="1" t="s">
        <v>1446</v>
      </c>
      <c r="G213" s="1">
        <v>9052036904</v>
      </c>
      <c r="H213" s="1" t="s">
        <v>1189</v>
      </c>
      <c r="I213" s="1" t="s">
        <v>1447</v>
      </c>
      <c r="J213" s="1" t="s">
        <v>1448</v>
      </c>
      <c r="K213" s="1" t="s">
        <v>6</v>
      </c>
      <c r="L213" s="1" t="s">
        <v>110</v>
      </c>
      <c r="M213" s="1" t="s">
        <v>126</v>
      </c>
      <c r="N213" s="1">
        <v>2</v>
      </c>
      <c r="O213" s="1">
        <v>968.55</v>
      </c>
      <c r="P213" s="1">
        <v>0.42</v>
      </c>
      <c r="Q213" s="1">
        <v>24.09</v>
      </c>
      <c r="R213" s="2">
        <v>45526</v>
      </c>
      <c r="S213" s="2">
        <v>45203</v>
      </c>
      <c r="T213" s="1" t="s">
        <v>63</v>
      </c>
      <c r="U213" s="1" t="s">
        <v>84</v>
      </c>
      <c r="V213" s="1">
        <v>3</v>
      </c>
      <c r="W213" s="1" t="s">
        <v>37</v>
      </c>
      <c r="X213" s="1" t="s">
        <v>101</v>
      </c>
      <c r="Y213" s="1" t="s">
        <v>1449</v>
      </c>
    </row>
    <row r="214" spans="1:25" x14ac:dyDescent="0.3">
      <c r="A214" s="1" t="s">
        <v>11826</v>
      </c>
      <c r="B214" s="1" t="s">
        <v>13826</v>
      </c>
      <c r="C214" s="1" t="s">
        <v>1450</v>
      </c>
      <c r="D214" s="1" t="s">
        <v>26</v>
      </c>
      <c r="E214" s="1">
        <v>52</v>
      </c>
      <c r="F214" s="1" t="s">
        <v>1451</v>
      </c>
      <c r="G214" s="1" t="s">
        <v>1452</v>
      </c>
      <c r="H214" s="1" t="s">
        <v>1453</v>
      </c>
      <c r="I214" s="1" t="s">
        <v>1454</v>
      </c>
      <c r="J214" s="1" t="s">
        <v>116</v>
      </c>
      <c r="K214" s="1" t="s">
        <v>47</v>
      </c>
      <c r="L214" s="1" t="s">
        <v>82</v>
      </c>
      <c r="M214" s="1" t="s">
        <v>49</v>
      </c>
      <c r="N214" s="1">
        <v>4</v>
      </c>
      <c r="O214" s="1">
        <v>75.44</v>
      </c>
      <c r="P214" s="1">
        <v>0.35</v>
      </c>
      <c r="Q214" s="1">
        <v>5.16</v>
      </c>
      <c r="R214" s="2">
        <v>45702</v>
      </c>
      <c r="S214" s="2">
        <v>45650</v>
      </c>
      <c r="T214" s="1" t="s">
        <v>118</v>
      </c>
      <c r="U214" s="1" t="s">
        <v>84</v>
      </c>
      <c r="V214" s="1">
        <v>5</v>
      </c>
      <c r="W214" s="1" t="s">
        <v>37</v>
      </c>
      <c r="X214" s="1" t="s">
        <v>38</v>
      </c>
      <c r="Y214" s="1" t="s">
        <v>1455</v>
      </c>
    </row>
    <row r="215" spans="1:25" x14ac:dyDescent="0.3">
      <c r="A215" s="1" t="s">
        <v>11827</v>
      </c>
      <c r="B215" s="1" t="s">
        <v>13827</v>
      </c>
      <c r="C215" s="1" t="s">
        <v>1456</v>
      </c>
      <c r="D215" s="1" t="s">
        <v>26</v>
      </c>
      <c r="E215" s="1">
        <v>23</v>
      </c>
      <c r="F215" s="1" t="s">
        <v>1457</v>
      </c>
      <c r="G215" s="1" t="s">
        <v>1458</v>
      </c>
      <c r="H215" s="1" t="s">
        <v>208</v>
      </c>
      <c r="I215" s="1" t="s">
        <v>1459</v>
      </c>
      <c r="J215" s="1" t="s">
        <v>1460</v>
      </c>
      <c r="K215" s="1" t="s">
        <v>81</v>
      </c>
      <c r="L215" s="1" t="s">
        <v>48</v>
      </c>
      <c r="M215" s="1" t="s">
        <v>62</v>
      </c>
      <c r="N215" s="1">
        <v>2</v>
      </c>
      <c r="O215" s="1">
        <v>832.08</v>
      </c>
      <c r="P215" s="1">
        <v>0.06</v>
      </c>
      <c r="Q215" s="1">
        <v>47.21</v>
      </c>
      <c r="R215" s="2">
        <v>45259</v>
      </c>
      <c r="S215" s="2">
        <v>45181</v>
      </c>
      <c r="T215" s="1" t="s">
        <v>63</v>
      </c>
      <c r="U215" s="1" t="s">
        <v>36</v>
      </c>
      <c r="V215" s="1">
        <v>2</v>
      </c>
      <c r="W215" s="1" t="s">
        <v>37</v>
      </c>
      <c r="X215" s="1" t="s">
        <v>74</v>
      </c>
      <c r="Y215" s="1" t="s">
        <v>1461</v>
      </c>
    </row>
    <row r="216" spans="1:25" x14ac:dyDescent="0.3">
      <c r="A216" s="1" t="s">
        <v>11828</v>
      </c>
      <c r="B216" s="1" t="s">
        <v>13828</v>
      </c>
      <c r="C216" s="1" t="s">
        <v>1462</v>
      </c>
      <c r="D216" s="1" t="s">
        <v>26</v>
      </c>
      <c r="E216" s="1">
        <v>44</v>
      </c>
      <c r="F216" s="1" t="s">
        <v>1463</v>
      </c>
      <c r="G216" s="1" t="s">
        <v>1464</v>
      </c>
      <c r="H216" s="1" t="s">
        <v>1465</v>
      </c>
      <c r="I216" s="1" t="s">
        <v>1466</v>
      </c>
      <c r="J216" s="1" t="s">
        <v>1467</v>
      </c>
      <c r="K216" s="1" t="s">
        <v>109</v>
      </c>
      <c r="L216" s="1" t="s">
        <v>82</v>
      </c>
      <c r="M216" s="1" t="s">
        <v>73</v>
      </c>
      <c r="N216" s="1">
        <v>4</v>
      </c>
      <c r="O216" s="1">
        <v>496.53</v>
      </c>
      <c r="P216" s="1">
        <v>0.32</v>
      </c>
      <c r="Q216" s="1">
        <v>5.64</v>
      </c>
      <c r="R216" s="2">
        <v>45665</v>
      </c>
      <c r="S216" s="2">
        <v>45651</v>
      </c>
      <c r="T216" s="1" t="s">
        <v>83</v>
      </c>
      <c r="U216" s="1" t="s">
        <v>162</v>
      </c>
      <c r="V216" s="1">
        <v>2</v>
      </c>
      <c r="W216" s="1" t="s">
        <v>37</v>
      </c>
      <c r="X216" s="1" t="s">
        <v>101</v>
      </c>
      <c r="Y216" s="1" t="s">
        <v>1468</v>
      </c>
    </row>
    <row r="217" spans="1:25" x14ac:dyDescent="0.3">
      <c r="A217" s="1" t="s">
        <v>11829</v>
      </c>
      <c r="B217" s="1" t="s">
        <v>13829</v>
      </c>
      <c r="C217" s="1" t="s">
        <v>1469</v>
      </c>
      <c r="D217" s="1" t="s">
        <v>41</v>
      </c>
      <c r="E217" s="1">
        <v>45</v>
      </c>
      <c r="F217" s="1" t="s">
        <v>1470</v>
      </c>
      <c r="G217" s="1" t="s">
        <v>1471</v>
      </c>
      <c r="H217" s="1" t="s">
        <v>1472</v>
      </c>
      <c r="I217" s="1" t="s">
        <v>1473</v>
      </c>
      <c r="J217" s="1" t="s">
        <v>1474</v>
      </c>
      <c r="K217" s="1" t="s">
        <v>92</v>
      </c>
      <c r="L217" s="1" t="s">
        <v>117</v>
      </c>
      <c r="M217" s="1" t="s">
        <v>73</v>
      </c>
      <c r="N217" s="1">
        <v>2</v>
      </c>
      <c r="O217" s="1">
        <v>15.3</v>
      </c>
      <c r="P217" s="1">
        <v>0.08</v>
      </c>
      <c r="Q217" s="1">
        <v>34.799999999999997</v>
      </c>
      <c r="R217" s="2">
        <v>45308</v>
      </c>
      <c r="S217" s="2">
        <v>45341</v>
      </c>
      <c r="T217" s="1" t="s">
        <v>35</v>
      </c>
      <c r="U217" s="1" t="s">
        <v>84</v>
      </c>
      <c r="V217" s="1">
        <v>1</v>
      </c>
      <c r="W217" s="1" t="s">
        <v>37</v>
      </c>
      <c r="X217" s="1" t="s">
        <v>101</v>
      </c>
      <c r="Y217" s="1" t="s">
        <v>1475</v>
      </c>
    </row>
    <row r="218" spans="1:25" x14ac:dyDescent="0.3">
      <c r="A218" s="1" t="s">
        <v>11830</v>
      </c>
      <c r="B218" s="1" t="s">
        <v>13830</v>
      </c>
      <c r="C218" s="1" t="s">
        <v>1476</v>
      </c>
      <c r="D218" s="1" t="s">
        <v>41</v>
      </c>
      <c r="E218" s="1">
        <v>28</v>
      </c>
      <c r="F218" s="1" t="s">
        <v>1477</v>
      </c>
      <c r="G218" s="1" t="s">
        <v>1478</v>
      </c>
      <c r="H218" s="1" t="s">
        <v>529</v>
      </c>
      <c r="I218" s="1" t="s">
        <v>1479</v>
      </c>
      <c r="J218" s="1" t="s">
        <v>1480</v>
      </c>
      <c r="K218" s="1" t="s">
        <v>109</v>
      </c>
      <c r="L218" s="1" t="s">
        <v>117</v>
      </c>
      <c r="M218" s="1" t="s">
        <v>34</v>
      </c>
      <c r="N218" s="1">
        <v>3</v>
      </c>
      <c r="O218" s="1">
        <v>271.02</v>
      </c>
      <c r="P218" s="1">
        <v>0.33</v>
      </c>
      <c r="Q218" s="1">
        <v>19.53</v>
      </c>
      <c r="R218" s="2">
        <v>45703</v>
      </c>
      <c r="S218" s="2">
        <v>45192</v>
      </c>
      <c r="T218" s="1" t="s">
        <v>35</v>
      </c>
      <c r="U218" s="1" t="s">
        <v>51</v>
      </c>
      <c r="V218" s="1">
        <v>4</v>
      </c>
      <c r="W218" s="1" t="s">
        <v>37</v>
      </c>
      <c r="X218" s="1" t="s">
        <v>53</v>
      </c>
      <c r="Y218" s="1" t="s">
        <v>1481</v>
      </c>
    </row>
    <row r="219" spans="1:25" x14ac:dyDescent="0.3">
      <c r="A219" s="1" t="s">
        <v>11831</v>
      </c>
      <c r="B219" s="1" t="s">
        <v>13831</v>
      </c>
      <c r="C219" s="1" t="s">
        <v>1482</v>
      </c>
      <c r="D219" s="1" t="s">
        <v>26</v>
      </c>
      <c r="E219" s="1">
        <v>26</v>
      </c>
      <c r="F219" s="1" t="s">
        <v>1483</v>
      </c>
      <c r="G219" s="1" t="s">
        <v>1484</v>
      </c>
      <c r="H219" s="1" t="s">
        <v>1019</v>
      </c>
      <c r="I219" s="1" t="s">
        <v>1485</v>
      </c>
      <c r="J219" s="1" t="s">
        <v>1486</v>
      </c>
      <c r="K219" s="1" t="s">
        <v>81</v>
      </c>
      <c r="L219" s="1" t="s">
        <v>110</v>
      </c>
      <c r="M219" s="1" t="s">
        <v>126</v>
      </c>
      <c r="N219" s="1">
        <v>4</v>
      </c>
      <c r="O219" s="1">
        <v>413.62</v>
      </c>
      <c r="P219" s="1">
        <v>7.0000000000000007E-2</v>
      </c>
      <c r="Q219" s="1">
        <v>26.17</v>
      </c>
      <c r="R219" s="2">
        <v>45317</v>
      </c>
      <c r="S219" s="2">
        <v>45411</v>
      </c>
      <c r="T219" s="1" t="s">
        <v>50</v>
      </c>
      <c r="U219" s="1" t="s">
        <v>51</v>
      </c>
      <c r="V219" s="1">
        <v>1</v>
      </c>
      <c r="W219" s="1" t="s">
        <v>37</v>
      </c>
      <c r="X219" s="1" t="s">
        <v>64</v>
      </c>
      <c r="Y219" s="1" t="s">
        <v>1487</v>
      </c>
    </row>
    <row r="220" spans="1:25" x14ac:dyDescent="0.3">
      <c r="A220" s="1" t="s">
        <v>11832</v>
      </c>
      <c r="B220" s="1" t="s">
        <v>13832</v>
      </c>
      <c r="C220" s="1" t="s">
        <v>1488</v>
      </c>
      <c r="D220" s="1" t="s">
        <v>41</v>
      </c>
      <c r="E220" s="1">
        <v>69</v>
      </c>
      <c r="F220" s="1" t="s">
        <v>1489</v>
      </c>
      <c r="G220" s="1" t="s">
        <v>1490</v>
      </c>
      <c r="H220" s="1" t="s">
        <v>1054</v>
      </c>
      <c r="I220" s="1" t="s">
        <v>1491</v>
      </c>
      <c r="J220" s="1" t="s">
        <v>1492</v>
      </c>
      <c r="K220" s="1" t="s">
        <v>92</v>
      </c>
      <c r="L220" s="1" t="s">
        <v>48</v>
      </c>
      <c r="M220" s="1" t="s">
        <v>126</v>
      </c>
      <c r="N220" s="1">
        <v>2</v>
      </c>
      <c r="O220" s="1">
        <v>321.05</v>
      </c>
      <c r="P220" s="1">
        <v>0.2</v>
      </c>
      <c r="Q220" s="1">
        <v>29.63</v>
      </c>
      <c r="R220" s="2">
        <v>45603</v>
      </c>
      <c r="S220" s="2">
        <v>45201</v>
      </c>
      <c r="T220" s="1" t="s">
        <v>50</v>
      </c>
      <c r="U220" s="1" t="s">
        <v>162</v>
      </c>
      <c r="V220" s="1">
        <v>1</v>
      </c>
      <c r="W220" s="1" t="s">
        <v>37</v>
      </c>
      <c r="X220" s="1" t="s">
        <v>74</v>
      </c>
      <c r="Y220" s="1" t="s">
        <v>1493</v>
      </c>
    </row>
    <row r="221" spans="1:25" x14ac:dyDescent="0.3">
      <c r="A221" s="1" t="s">
        <v>11833</v>
      </c>
      <c r="B221" s="1" t="s">
        <v>13833</v>
      </c>
      <c r="C221" s="1" t="s">
        <v>1494</v>
      </c>
      <c r="D221" s="1" t="s">
        <v>26</v>
      </c>
      <c r="E221" s="1">
        <v>45</v>
      </c>
      <c r="F221" s="1" t="s">
        <v>1495</v>
      </c>
      <c r="G221" s="1" t="s">
        <v>1496</v>
      </c>
      <c r="H221" s="1" t="s">
        <v>405</v>
      </c>
      <c r="I221" s="1" t="s">
        <v>1497</v>
      </c>
      <c r="J221" s="1" t="s">
        <v>1498</v>
      </c>
      <c r="K221" s="1" t="s">
        <v>109</v>
      </c>
      <c r="L221" s="1" t="s">
        <v>82</v>
      </c>
      <c r="M221" s="1" t="s">
        <v>62</v>
      </c>
      <c r="N221" s="1">
        <v>4</v>
      </c>
      <c r="O221" s="1">
        <v>368.82</v>
      </c>
      <c r="P221" s="1">
        <v>0.28000000000000003</v>
      </c>
      <c r="Q221" s="1">
        <v>23.38</v>
      </c>
      <c r="R221" s="2">
        <v>45501</v>
      </c>
      <c r="S221" s="2">
        <v>45454</v>
      </c>
      <c r="T221" s="1" t="s">
        <v>35</v>
      </c>
      <c r="U221" s="1" t="s">
        <v>84</v>
      </c>
      <c r="V221" s="1">
        <v>2</v>
      </c>
      <c r="W221" s="1" t="s">
        <v>37</v>
      </c>
      <c r="X221" s="1" t="s">
        <v>38</v>
      </c>
      <c r="Y221" s="1" t="s">
        <v>1499</v>
      </c>
    </row>
    <row r="222" spans="1:25" x14ac:dyDescent="0.3">
      <c r="A222" s="1" t="s">
        <v>11834</v>
      </c>
      <c r="B222" s="1" t="s">
        <v>13834</v>
      </c>
      <c r="C222" s="1" t="s">
        <v>1500</v>
      </c>
      <c r="D222" s="1" t="s">
        <v>26</v>
      </c>
      <c r="E222" s="1">
        <v>36</v>
      </c>
      <c r="F222" s="1" t="s">
        <v>1501</v>
      </c>
      <c r="G222" s="1" t="s">
        <v>1502</v>
      </c>
      <c r="H222" s="1" t="s">
        <v>1503</v>
      </c>
      <c r="I222" s="1" t="s">
        <v>1504</v>
      </c>
      <c r="J222" s="1" t="s">
        <v>1505</v>
      </c>
      <c r="K222" s="1" t="s">
        <v>161</v>
      </c>
      <c r="L222" s="1" t="s">
        <v>48</v>
      </c>
      <c r="M222" s="1" t="s">
        <v>73</v>
      </c>
      <c r="N222" s="1">
        <v>1</v>
      </c>
      <c r="O222" s="1">
        <v>917.51</v>
      </c>
      <c r="P222" s="1">
        <v>0.03</v>
      </c>
      <c r="Q222" s="1">
        <v>39.85</v>
      </c>
      <c r="R222" s="2">
        <v>45497</v>
      </c>
      <c r="S222" s="2">
        <v>45395</v>
      </c>
      <c r="T222" s="1" t="s">
        <v>83</v>
      </c>
      <c r="U222" s="1" t="s">
        <v>36</v>
      </c>
      <c r="V222" s="1">
        <v>4</v>
      </c>
      <c r="W222" s="1" t="s">
        <v>37</v>
      </c>
      <c r="X222" s="1" t="s">
        <v>38</v>
      </c>
      <c r="Y222" s="1" t="s">
        <v>1506</v>
      </c>
    </row>
    <row r="223" spans="1:25" x14ac:dyDescent="0.3">
      <c r="A223" s="1" t="s">
        <v>11835</v>
      </c>
      <c r="B223" s="1" t="s">
        <v>13835</v>
      </c>
      <c r="C223" s="1" t="s">
        <v>1507</v>
      </c>
      <c r="D223" s="1" t="s">
        <v>26</v>
      </c>
      <c r="E223" s="1">
        <v>56</v>
      </c>
      <c r="F223" s="1" t="s">
        <v>1508</v>
      </c>
      <c r="G223" s="1" t="s">
        <v>1509</v>
      </c>
      <c r="H223" s="1" t="s">
        <v>384</v>
      </c>
      <c r="I223" s="1" t="s">
        <v>1510</v>
      </c>
      <c r="J223" s="1" t="s">
        <v>1511</v>
      </c>
      <c r="K223" s="1" t="s">
        <v>92</v>
      </c>
      <c r="L223" s="1" t="s">
        <v>82</v>
      </c>
      <c r="M223" s="1" t="s">
        <v>34</v>
      </c>
      <c r="N223" s="1">
        <v>2</v>
      </c>
      <c r="O223" s="1">
        <v>367.32</v>
      </c>
      <c r="P223" s="1">
        <v>0.08</v>
      </c>
      <c r="Q223" s="1">
        <v>46.88</v>
      </c>
      <c r="R223" s="2">
        <v>45491</v>
      </c>
      <c r="S223" s="2">
        <v>45545</v>
      </c>
      <c r="T223" s="1" t="s">
        <v>50</v>
      </c>
      <c r="U223" s="1" t="s">
        <v>162</v>
      </c>
      <c r="V223" s="1">
        <v>2</v>
      </c>
      <c r="W223" s="1" t="s">
        <v>37</v>
      </c>
      <c r="X223" s="1" t="s">
        <v>74</v>
      </c>
      <c r="Y223" s="1" t="s">
        <v>1512</v>
      </c>
    </row>
    <row r="224" spans="1:25" x14ac:dyDescent="0.3">
      <c r="A224" s="1" t="s">
        <v>11836</v>
      </c>
      <c r="B224" s="1" t="s">
        <v>13836</v>
      </c>
      <c r="C224" s="1" t="s">
        <v>1513</v>
      </c>
      <c r="D224" s="1" t="s">
        <v>41</v>
      </c>
      <c r="E224" s="1">
        <v>38</v>
      </c>
      <c r="F224" s="1" t="s">
        <v>1514</v>
      </c>
      <c r="G224" s="1" t="s">
        <v>1515</v>
      </c>
      <c r="H224" s="1" t="s">
        <v>683</v>
      </c>
      <c r="I224" s="1" t="s">
        <v>1516</v>
      </c>
      <c r="J224" s="1" t="s">
        <v>1517</v>
      </c>
      <c r="K224" s="1" t="s">
        <v>92</v>
      </c>
      <c r="L224" s="1" t="s">
        <v>110</v>
      </c>
      <c r="M224" s="1" t="s">
        <v>49</v>
      </c>
      <c r="N224" s="1">
        <v>2</v>
      </c>
      <c r="O224" s="1">
        <v>424.64</v>
      </c>
      <c r="P224" s="1">
        <v>0.16</v>
      </c>
      <c r="Q224" s="1">
        <v>8.89</v>
      </c>
      <c r="R224" s="2">
        <v>45528</v>
      </c>
      <c r="S224" s="2">
        <v>45302</v>
      </c>
      <c r="T224" s="1" t="s">
        <v>83</v>
      </c>
      <c r="U224" s="1" t="s">
        <v>51</v>
      </c>
      <c r="V224" s="1">
        <v>1</v>
      </c>
      <c r="W224" s="1" t="s">
        <v>37</v>
      </c>
      <c r="X224" s="1" t="s">
        <v>38</v>
      </c>
      <c r="Y224" s="1" t="s">
        <v>1518</v>
      </c>
    </row>
    <row r="225" spans="1:25" x14ac:dyDescent="0.3">
      <c r="A225" s="1" t="s">
        <v>11837</v>
      </c>
      <c r="B225" s="1" t="s">
        <v>13837</v>
      </c>
      <c r="C225" s="1" t="s">
        <v>1519</v>
      </c>
      <c r="D225" s="1" t="s">
        <v>41</v>
      </c>
      <c r="E225" s="1">
        <v>48</v>
      </c>
      <c r="F225" s="1" t="s">
        <v>1520</v>
      </c>
      <c r="G225" s="1" t="s">
        <v>1521</v>
      </c>
      <c r="H225" s="1" t="s">
        <v>1170</v>
      </c>
      <c r="I225" s="1" t="s">
        <v>1522</v>
      </c>
      <c r="J225" s="1" t="s">
        <v>1523</v>
      </c>
      <c r="K225" s="1" t="s">
        <v>6</v>
      </c>
      <c r="L225" s="1" t="s">
        <v>110</v>
      </c>
      <c r="M225" s="1" t="s">
        <v>93</v>
      </c>
      <c r="N225" s="1">
        <v>3</v>
      </c>
      <c r="O225" s="1">
        <v>763.52</v>
      </c>
      <c r="P225" s="1">
        <v>0.23</v>
      </c>
      <c r="Q225" s="1">
        <v>41.01</v>
      </c>
      <c r="R225" s="2">
        <v>45691</v>
      </c>
      <c r="S225" s="2">
        <v>45661</v>
      </c>
      <c r="T225" s="1" t="s">
        <v>50</v>
      </c>
      <c r="U225" s="1" t="s">
        <v>51</v>
      </c>
      <c r="V225" s="1">
        <v>4</v>
      </c>
      <c r="W225" s="1" t="s">
        <v>37</v>
      </c>
      <c r="X225" s="1" t="s">
        <v>64</v>
      </c>
      <c r="Y225" s="1" t="s">
        <v>1524</v>
      </c>
    </row>
    <row r="226" spans="1:25" x14ac:dyDescent="0.3">
      <c r="A226" s="1" t="s">
        <v>11838</v>
      </c>
      <c r="B226" s="1" t="s">
        <v>13838</v>
      </c>
      <c r="C226" s="1" t="s">
        <v>1525</v>
      </c>
      <c r="D226" s="1" t="s">
        <v>26</v>
      </c>
      <c r="E226" s="1">
        <v>59</v>
      </c>
      <c r="F226" s="1" t="s">
        <v>1526</v>
      </c>
      <c r="G226" s="1" t="s">
        <v>1527</v>
      </c>
      <c r="H226" s="1" t="s">
        <v>167</v>
      </c>
      <c r="I226" s="1" t="s">
        <v>1528</v>
      </c>
      <c r="J226" s="1" t="s">
        <v>1529</v>
      </c>
      <c r="K226" s="1" t="s">
        <v>6</v>
      </c>
      <c r="L226" s="1" t="s">
        <v>110</v>
      </c>
      <c r="M226" s="1" t="s">
        <v>34</v>
      </c>
      <c r="N226" s="1">
        <v>4</v>
      </c>
      <c r="O226" s="1">
        <v>795.9</v>
      </c>
      <c r="P226" s="1">
        <v>0.43</v>
      </c>
      <c r="Q226" s="1">
        <v>10.79</v>
      </c>
      <c r="R226" s="2">
        <v>45486</v>
      </c>
      <c r="S226" s="2">
        <v>45177</v>
      </c>
      <c r="T226" s="1" t="s">
        <v>118</v>
      </c>
      <c r="U226" s="1" t="s">
        <v>36</v>
      </c>
      <c r="V226" s="1">
        <v>2</v>
      </c>
      <c r="W226" s="1" t="s">
        <v>37</v>
      </c>
      <c r="X226" s="1" t="s">
        <v>64</v>
      </c>
      <c r="Y226" s="1" t="s">
        <v>1530</v>
      </c>
    </row>
    <row r="227" spans="1:25" x14ac:dyDescent="0.3">
      <c r="A227" s="1" t="s">
        <v>11839</v>
      </c>
      <c r="B227" s="1" t="s">
        <v>13839</v>
      </c>
      <c r="C227" s="1" t="s">
        <v>1531</v>
      </c>
      <c r="D227" s="1" t="s">
        <v>41</v>
      </c>
      <c r="E227" s="1">
        <v>24</v>
      </c>
      <c r="F227" s="1" t="s">
        <v>1532</v>
      </c>
      <c r="G227" s="1" t="s">
        <v>1533</v>
      </c>
      <c r="H227" s="1" t="s">
        <v>357</v>
      </c>
      <c r="I227" s="1" t="s">
        <v>1534</v>
      </c>
      <c r="J227" s="1" t="s">
        <v>1535</v>
      </c>
      <c r="K227" s="1" t="s">
        <v>161</v>
      </c>
      <c r="L227" s="1" t="s">
        <v>72</v>
      </c>
      <c r="M227" s="1" t="s">
        <v>49</v>
      </c>
      <c r="N227" s="1">
        <v>2</v>
      </c>
      <c r="O227" s="1">
        <v>93.25</v>
      </c>
      <c r="P227" s="1">
        <v>0.09</v>
      </c>
      <c r="Q227" s="1">
        <v>8.61</v>
      </c>
      <c r="R227" s="2">
        <v>45129</v>
      </c>
      <c r="S227" s="2">
        <v>45574</v>
      </c>
      <c r="T227" s="1" t="s">
        <v>63</v>
      </c>
      <c r="U227" s="1" t="s">
        <v>162</v>
      </c>
      <c r="V227" s="1">
        <v>3</v>
      </c>
      <c r="W227" s="1" t="s">
        <v>37</v>
      </c>
      <c r="X227" s="1" t="s">
        <v>38</v>
      </c>
      <c r="Y227" s="1" t="s">
        <v>1536</v>
      </c>
    </row>
    <row r="228" spans="1:25" x14ac:dyDescent="0.3">
      <c r="A228" s="1" t="s">
        <v>11840</v>
      </c>
      <c r="B228" s="1" t="s">
        <v>13840</v>
      </c>
      <c r="C228" s="1" t="s">
        <v>1537</v>
      </c>
      <c r="D228" s="1" t="s">
        <v>26</v>
      </c>
      <c r="E228" s="1">
        <v>54</v>
      </c>
      <c r="F228" s="1" t="s">
        <v>1538</v>
      </c>
      <c r="G228" s="1" t="s">
        <v>1539</v>
      </c>
      <c r="H228" s="1" t="s">
        <v>309</v>
      </c>
      <c r="I228" s="1" t="s">
        <v>1540</v>
      </c>
      <c r="J228" s="1" t="s">
        <v>1541</v>
      </c>
      <c r="K228" s="1" t="s">
        <v>92</v>
      </c>
      <c r="L228" s="1" t="s">
        <v>48</v>
      </c>
      <c r="M228" s="1" t="s">
        <v>34</v>
      </c>
      <c r="N228" s="1">
        <v>3</v>
      </c>
      <c r="O228" s="1">
        <v>707.03</v>
      </c>
      <c r="P228" s="1">
        <v>0.17</v>
      </c>
      <c r="Q228" s="1">
        <v>48.01</v>
      </c>
      <c r="R228" s="2">
        <v>45436</v>
      </c>
      <c r="S228" s="2">
        <v>45426</v>
      </c>
      <c r="T228" s="1" t="s">
        <v>35</v>
      </c>
      <c r="U228" s="1" t="s">
        <v>36</v>
      </c>
      <c r="V228" s="1">
        <v>3</v>
      </c>
      <c r="W228" s="1" t="s">
        <v>37</v>
      </c>
      <c r="X228" s="1" t="s">
        <v>101</v>
      </c>
      <c r="Y228" s="1" t="s">
        <v>1542</v>
      </c>
    </row>
    <row r="229" spans="1:25" x14ac:dyDescent="0.3">
      <c r="A229" s="1" t="s">
        <v>11841</v>
      </c>
      <c r="B229" s="1" t="s">
        <v>13841</v>
      </c>
      <c r="C229" s="1" t="s">
        <v>1543</v>
      </c>
      <c r="D229" s="1" t="s">
        <v>41</v>
      </c>
      <c r="E229" s="1">
        <v>42</v>
      </c>
      <c r="F229" s="1" t="s">
        <v>1544</v>
      </c>
      <c r="G229" s="1" t="s">
        <v>1545</v>
      </c>
      <c r="H229" s="1" t="s">
        <v>1546</v>
      </c>
      <c r="I229" s="1" t="s">
        <v>1547</v>
      </c>
      <c r="J229" s="1" t="s">
        <v>1548</v>
      </c>
      <c r="K229" s="1" t="s">
        <v>109</v>
      </c>
      <c r="L229" s="1" t="s">
        <v>117</v>
      </c>
      <c r="M229" s="1" t="s">
        <v>49</v>
      </c>
      <c r="N229" s="1">
        <v>3</v>
      </c>
      <c r="O229" s="1">
        <v>487.75</v>
      </c>
      <c r="P229" s="1">
        <v>0.24</v>
      </c>
      <c r="Q229" s="1">
        <v>27.02</v>
      </c>
      <c r="R229" s="2">
        <v>45253</v>
      </c>
      <c r="S229" s="2">
        <v>45771</v>
      </c>
      <c r="T229" s="1" t="s">
        <v>63</v>
      </c>
      <c r="U229" s="1" t="s">
        <v>162</v>
      </c>
      <c r="V229" s="1">
        <v>5</v>
      </c>
      <c r="W229" s="1" t="s">
        <v>37</v>
      </c>
      <c r="X229" s="1" t="s">
        <v>38</v>
      </c>
      <c r="Y229" s="1" t="s">
        <v>1549</v>
      </c>
    </row>
    <row r="230" spans="1:25" x14ac:dyDescent="0.3">
      <c r="A230" s="1" t="s">
        <v>11842</v>
      </c>
      <c r="B230" s="1" t="s">
        <v>13842</v>
      </c>
      <c r="C230" s="1" t="s">
        <v>1550</v>
      </c>
      <c r="D230" s="1" t="s">
        <v>41</v>
      </c>
      <c r="E230" s="1">
        <v>45</v>
      </c>
      <c r="F230" s="1" t="s">
        <v>1551</v>
      </c>
      <c r="G230" s="1" t="s">
        <v>1552</v>
      </c>
      <c r="H230" s="1" t="s">
        <v>398</v>
      </c>
      <c r="I230" s="1" t="s">
        <v>1553</v>
      </c>
      <c r="J230" s="1" t="s">
        <v>1554</v>
      </c>
      <c r="K230" s="1" t="s">
        <v>61</v>
      </c>
      <c r="L230" s="1" t="s">
        <v>82</v>
      </c>
      <c r="M230" s="1" t="s">
        <v>34</v>
      </c>
      <c r="N230" s="1">
        <v>3</v>
      </c>
      <c r="O230" s="1">
        <v>142.52000000000001</v>
      </c>
      <c r="P230" s="1">
        <v>0.15</v>
      </c>
      <c r="Q230" s="1">
        <v>11.87</v>
      </c>
      <c r="R230" s="2">
        <v>45675</v>
      </c>
      <c r="S230" s="2">
        <v>45536</v>
      </c>
      <c r="T230" s="1" t="s">
        <v>35</v>
      </c>
      <c r="U230" s="1" t="s">
        <v>162</v>
      </c>
      <c r="V230" s="1">
        <v>5</v>
      </c>
      <c r="W230" s="1" t="s">
        <v>37</v>
      </c>
      <c r="X230" s="1" t="s">
        <v>38</v>
      </c>
      <c r="Y230" s="1" t="s">
        <v>1555</v>
      </c>
    </row>
    <row r="231" spans="1:25" x14ac:dyDescent="0.3">
      <c r="A231" s="1" t="s">
        <v>11843</v>
      </c>
      <c r="B231" s="1" t="s">
        <v>13843</v>
      </c>
      <c r="C231" s="1" t="s">
        <v>1556</v>
      </c>
      <c r="D231" s="1" t="s">
        <v>26</v>
      </c>
      <c r="E231" s="1">
        <v>53</v>
      </c>
      <c r="F231" s="1" t="s">
        <v>1557</v>
      </c>
      <c r="G231" s="1">
        <v>8914304925</v>
      </c>
      <c r="H231" s="1" t="s">
        <v>438</v>
      </c>
      <c r="I231" s="1" t="s">
        <v>1558</v>
      </c>
      <c r="J231" s="1" t="s">
        <v>1559</v>
      </c>
      <c r="K231" s="1" t="s">
        <v>161</v>
      </c>
      <c r="L231" s="1" t="s">
        <v>72</v>
      </c>
      <c r="M231" s="1" t="s">
        <v>34</v>
      </c>
      <c r="N231" s="1">
        <v>4</v>
      </c>
      <c r="O231" s="1">
        <v>272.06</v>
      </c>
      <c r="P231" s="1">
        <v>0.31</v>
      </c>
      <c r="Q231" s="1">
        <v>30.65</v>
      </c>
      <c r="R231" s="2">
        <v>45137</v>
      </c>
      <c r="S231" s="2">
        <v>45422</v>
      </c>
      <c r="T231" s="1" t="s">
        <v>50</v>
      </c>
      <c r="U231" s="1" t="s">
        <v>162</v>
      </c>
      <c r="V231" s="1">
        <v>4</v>
      </c>
      <c r="W231" s="1" t="s">
        <v>37</v>
      </c>
      <c r="X231" s="1" t="s">
        <v>74</v>
      </c>
      <c r="Y231" s="1" t="s">
        <v>1560</v>
      </c>
    </row>
    <row r="232" spans="1:25" x14ac:dyDescent="0.3">
      <c r="A232" s="1" t="s">
        <v>11844</v>
      </c>
      <c r="B232" s="1" t="s">
        <v>13844</v>
      </c>
      <c r="C232" s="1" t="s">
        <v>1561</v>
      </c>
      <c r="D232" s="1" t="s">
        <v>26</v>
      </c>
      <c r="E232" s="1">
        <v>34</v>
      </c>
      <c r="F232" s="1" t="s">
        <v>1562</v>
      </c>
      <c r="G232" s="1" t="s">
        <v>1563</v>
      </c>
      <c r="H232" s="1" t="s">
        <v>391</v>
      </c>
      <c r="I232" s="1" t="s">
        <v>1564</v>
      </c>
      <c r="J232" s="1" t="s">
        <v>1565</v>
      </c>
      <c r="K232" s="1" t="s">
        <v>109</v>
      </c>
      <c r="L232" s="1" t="s">
        <v>117</v>
      </c>
      <c r="M232" s="1" t="s">
        <v>73</v>
      </c>
      <c r="N232" s="1">
        <v>4</v>
      </c>
      <c r="O232" s="1">
        <v>54.59</v>
      </c>
      <c r="P232" s="1">
        <v>0.13</v>
      </c>
      <c r="Q232" s="1">
        <v>16.850000000000001</v>
      </c>
      <c r="R232" s="2">
        <v>45237</v>
      </c>
      <c r="S232" s="2">
        <v>45477</v>
      </c>
      <c r="T232" s="1" t="s">
        <v>63</v>
      </c>
      <c r="U232" s="1" t="s">
        <v>84</v>
      </c>
      <c r="V232" s="1">
        <v>5</v>
      </c>
      <c r="W232" s="1" t="s">
        <v>52</v>
      </c>
      <c r="X232" s="1" t="s">
        <v>64</v>
      </c>
      <c r="Y232" s="1" t="s">
        <v>1566</v>
      </c>
    </row>
    <row r="233" spans="1:25" x14ac:dyDescent="0.3">
      <c r="A233" s="1" t="s">
        <v>11845</v>
      </c>
      <c r="B233" s="1" t="s">
        <v>13845</v>
      </c>
      <c r="C233" s="1" t="s">
        <v>1567</v>
      </c>
      <c r="D233" s="1" t="s">
        <v>26</v>
      </c>
      <c r="E233" s="1">
        <v>43</v>
      </c>
      <c r="F233" s="1" t="s">
        <v>1568</v>
      </c>
      <c r="G233" s="1" t="s">
        <v>1569</v>
      </c>
      <c r="H233" s="1" t="s">
        <v>282</v>
      </c>
      <c r="I233" s="1" t="s">
        <v>1570</v>
      </c>
      <c r="J233" s="1" t="s">
        <v>1571</v>
      </c>
      <c r="K233" s="1" t="s">
        <v>61</v>
      </c>
      <c r="L233" s="1" t="s">
        <v>82</v>
      </c>
      <c r="M233" s="1" t="s">
        <v>34</v>
      </c>
      <c r="N233" s="1">
        <v>2</v>
      </c>
      <c r="O233" s="1">
        <v>366.63</v>
      </c>
      <c r="P233" s="1">
        <v>0.39</v>
      </c>
      <c r="Q233" s="1">
        <v>25.89</v>
      </c>
      <c r="R233" s="2">
        <v>45207</v>
      </c>
      <c r="S233" s="2">
        <v>45468</v>
      </c>
      <c r="T233" s="1" t="s">
        <v>83</v>
      </c>
      <c r="U233" s="1" t="s">
        <v>51</v>
      </c>
      <c r="V233" s="1">
        <v>4</v>
      </c>
      <c r="W233" s="1" t="s">
        <v>37</v>
      </c>
      <c r="X233" s="1" t="s">
        <v>101</v>
      </c>
      <c r="Y233" s="1" t="s">
        <v>1572</v>
      </c>
    </row>
    <row r="234" spans="1:25" x14ac:dyDescent="0.3">
      <c r="A234" s="1" t="s">
        <v>11846</v>
      </c>
      <c r="B234" s="1" t="s">
        <v>13846</v>
      </c>
      <c r="C234" s="1" t="s">
        <v>1573</v>
      </c>
      <c r="D234" s="1" t="s">
        <v>26</v>
      </c>
      <c r="E234" s="1">
        <v>45</v>
      </c>
      <c r="F234" s="1" t="s">
        <v>1574</v>
      </c>
      <c r="G234" s="1" t="s">
        <v>1575</v>
      </c>
      <c r="H234" s="1" t="s">
        <v>1576</v>
      </c>
      <c r="I234" s="1" t="s">
        <v>1577</v>
      </c>
      <c r="J234" s="1" t="s">
        <v>1578</v>
      </c>
      <c r="K234" s="1" t="s">
        <v>109</v>
      </c>
      <c r="L234" s="1" t="s">
        <v>72</v>
      </c>
      <c r="M234" s="1" t="s">
        <v>49</v>
      </c>
      <c r="N234" s="1">
        <v>4</v>
      </c>
      <c r="O234" s="1">
        <v>262.85000000000002</v>
      </c>
      <c r="P234" s="1">
        <v>0.25</v>
      </c>
      <c r="Q234" s="1">
        <v>33.11</v>
      </c>
      <c r="R234" s="2">
        <v>45525</v>
      </c>
      <c r="S234" s="2">
        <v>45602</v>
      </c>
      <c r="T234" s="1" t="s">
        <v>50</v>
      </c>
      <c r="U234" s="1" t="s">
        <v>51</v>
      </c>
      <c r="V234" s="1">
        <v>1</v>
      </c>
      <c r="W234" s="1" t="s">
        <v>37</v>
      </c>
      <c r="X234" s="1" t="s">
        <v>74</v>
      </c>
      <c r="Y234" s="1" t="s">
        <v>1579</v>
      </c>
    </row>
    <row r="235" spans="1:25" x14ac:dyDescent="0.3">
      <c r="A235" s="1" t="s">
        <v>11847</v>
      </c>
      <c r="B235" s="1" t="s">
        <v>13847</v>
      </c>
      <c r="C235" s="1" t="s">
        <v>1580</v>
      </c>
      <c r="D235" s="1" t="s">
        <v>41</v>
      </c>
      <c r="E235" s="1">
        <v>54</v>
      </c>
      <c r="F235" s="1" t="s">
        <v>1581</v>
      </c>
      <c r="G235" s="1" t="s">
        <v>1582</v>
      </c>
      <c r="H235" s="1" t="s">
        <v>857</v>
      </c>
      <c r="I235" s="1" t="s">
        <v>1583</v>
      </c>
      <c r="J235" s="1" t="s">
        <v>1584</v>
      </c>
      <c r="K235" s="1" t="s">
        <v>47</v>
      </c>
      <c r="L235" s="1" t="s">
        <v>117</v>
      </c>
      <c r="M235" s="1" t="s">
        <v>49</v>
      </c>
      <c r="N235" s="1">
        <v>4</v>
      </c>
      <c r="O235" s="1">
        <v>388.28</v>
      </c>
      <c r="P235" s="1">
        <v>0.04</v>
      </c>
      <c r="Q235" s="1">
        <v>44.12</v>
      </c>
      <c r="R235" s="2">
        <v>45166</v>
      </c>
      <c r="S235" s="2">
        <v>45719</v>
      </c>
      <c r="T235" s="1" t="s">
        <v>118</v>
      </c>
      <c r="U235" s="1" t="s">
        <v>51</v>
      </c>
      <c r="V235" s="1">
        <v>3</v>
      </c>
      <c r="W235" s="1" t="s">
        <v>37</v>
      </c>
      <c r="X235" s="1" t="s">
        <v>74</v>
      </c>
      <c r="Y235" s="1" t="s">
        <v>1585</v>
      </c>
    </row>
    <row r="236" spans="1:25" x14ac:dyDescent="0.3">
      <c r="A236" s="1" t="s">
        <v>11848</v>
      </c>
      <c r="B236" s="1" t="s">
        <v>13848</v>
      </c>
      <c r="C236" s="1" t="s">
        <v>1586</v>
      </c>
      <c r="D236" s="1" t="s">
        <v>26</v>
      </c>
      <c r="E236" s="1">
        <v>34</v>
      </c>
      <c r="F236" s="1" t="s">
        <v>1587</v>
      </c>
      <c r="G236" s="1" t="s">
        <v>1588</v>
      </c>
      <c r="H236" s="1" t="s">
        <v>131</v>
      </c>
      <c r="I236" s="1" t="s">
        <v>1589</v>
      </c>
      <c r="J236" s="1" t="s">
        <v>1590</v>
      </c>
      <c r="K236" s="1" t="s">
        <v>32</v>
      </c>
      <c r="L236" s="1" t="s">
        <v>117</v>
      </c>
      <c r="M236" s="1" t="s">
        <v>126</v>
      </c>
      <c r="N236" s="1">
        <v>1</v>
      </c>
      <c r="O236" s="1">
        <v>584.54</v>
      </c>
      <c r="P236" s="1">
        <v>0.31</v>
      </c>
      <c r="Q236" s="1">
        <v>5.14</v>
      </c>
      <c r="R236" s="2">
        <v>45319</v>
      </c>
      <c r="S236" s="2">
        <v>45391</v>
      </c>
      <c r="T236" s="1" t="s">
        <v>63</v>
      </c>
      <c r="U236" s="1" t="s">
        <v>162</v>
      </c>
      <c r="V236" s="1">
        <v>4</v>
      </c>
      <c r="W236" s="1" t="s">
        <v>37</v>
      </c>
      <c r="X236" s="1" t="s">
        <v>101</v>
      </c>
      <c r="Y236" s="1" t="s">
        <v>1591</v>
      </c>
    </row>
    <row r="237" spans="1:25" x14ac:dyDescent="0.3">
      <c r="A237" s="1" t="s">
        <v>11849</v>
      </c>
      <c r="B237" s="1" t="s">
        <v>13849</v>
      </c>
      <c r="C237" s="1" t="s">
        <v>1592</v>
      </c>
      <c r="D237" s="1" t="s">
        <v>41</v>
      </c>
      <c r="E237" s="1">
        <v>66</v>
      </c>
      <c r="F237" s="1" t="s">
        <v>1593</v>
      </c>
      <c r="G237" s="1" t="s">
        <v>1594</v>
      </c>
      <c r="H237" s="1" t="s">
        <v>903</v>
      </c>
      <c r="I237" s="1" t="s">
        <v>1595</v>
      </c>
      <c r="J237" s="1" t="s">
        <v>1596</v>
      </c>
      <c r="K237" s="1" t="s">
        <v>6</v>
      </c>
      <c r="L237" s="1" t="s">
        <v>72</v>
      </c>
      <c r="M237" s="1" t="s">
        <v>49</v>
      </c>
      <c r="N237" s="1">
        <v>4</v>
      </c>
      <c r="O237" s="1">
        <v>735.02</v>
      </c>
      <c r="P237" s="1">
        <v>0.28000000000000003</v>
      </c>
      <c r="Q237" s="1">
        <v>14.64</v>
      </c>
      <c r="R237" s="2">
        <v>45785</v>
      </c>
      <c r="S237" s="2">
        <v>45180</v>
      </c>
      <c r="T237" s="1" t="s">
        <v>63</v>
      </c>
      <c r="U237" s="1" t="s">
        <v>162</v>
      </c>
      <c r="V237" s="1">
        <v>1</v>
      </c>
      <c r="W237" s="1" t="s">
        <v>52</v>
      </c>
      <c r="X237" s="1" t="s">
        <v>101</v>
      </c>
      <c r="Y237" s="1" t="s">
        <v>1597</v>
      </c>
    </row>
    <row r="238" spans="1:25" x14ac:dyDescent="0.3">
      <c r="A238" s="1" t="s">
        <v>11850</v>
      </c>
      <c r="B238" s="1" t="s">
        <v>13850</v>
      </c>
      <c r="C238" s="1" t="s">
        <v>1598</v>
      </c>
      <c r="D238" s="1" t="s">
        <v>26</v>
      </c>
      <c r="E238" s="1">
        <v>34</v>
      </c>
      <c r="F238" s="1" t="s">
        <v>1599</v>
      </c>
      <c r="G238" s="1" t="s">
        <v>1600</v>
      </c>
      <c r="H238" s="1" t="s">
        <v>98</v>
      </c>
      <c r="I238" s="1" t="s">
        <v>1601</v>
      </c>
      <c r="J238" s="1" t="s">
        <v>1602</v>
      </c>
      <c r="K238" s="1" t="s">
        <v>109</v>
      </c>
      <c r="L238" s="1" t="s">
        <v>117</v>
      </c>
      <c r="M238" s="1" t="s">
        <v>126</v>
      </c>
      <c r="N238" s="1">
        <v>1</v>
      </c>
      <c r="O238" s="1">
        <v>609.29999999999995</v>
      </c>
      <c r="P238" s="1">
        <v>0.17</v>
      </c>
      <c r="Q238" s="1">
        <v>9.33</v>
      </c>
      <c r="R238" s="2">
        <v>45614</v>
      </c>
      <c r="S238" s="2">
        <v>45752</v>
      </c>
      <c r="T238" s="1" t="s">
        <v>118</v>
      </c>
      <c r="U238" s="1" t="s">
        <v>84</v>
      </c>
      <c r="V238" s="1">
        <v>3</v>
      </c>
      <c r="W238" s="1" t="s">
        <v>52</v>
      </c>
      <c r="X238" s="1" t="s">
        <v>74</v>
      </c>
      <c r="Y238" s="1" t="s">
        <v>1603</v>
      </c>
    </row>
    <row r="239" spans="1:25" x14ac:dyDescent="0.3">
      <c r="A239" s="1" t="s">
        <v>11851</v>
      </c>
      <c r="B239" s="1" t="s">
        <v>13851</v>
      </c>
      <c r="C239" s="1" t="s">
        <v>1604</v>
      </c>
      <c r="D239" s="1" t="s">
        <v>41</v>
      </c>
      <c r="E239" s="1">
        <v>50</v>
      </c>
      <c r="F239" s="1" t="s">
        <v>1605</v>
      </c>
      <c r="G239" s="1" t="s">
        <v>1606</v>
      </c>
      <c r="H239" s="1" t="s">
        <v>1607</v>
      </c>
      <c r="I239" s="1" t="s">
        <v>1608</v>
      </c>
      <c r="J239" s="1" t="s">
        <v>1609</v>
      </c>
      <c r="K239" s="1" t="s">
        <v>6</v>
      </c>
      <c r="L239" s="1" t="s">
        <v>82</v>
      </c>
      <c r="M239" s="1" t="s">
        <v>49</v>
      </c>
      <c r="N239" s="1">
        <v>2</v>
      </c>
      <c r="O239" s="1">
        <v>681.59</v>
      </c>
      <c r="P239" s="1">
        <v>0.01</v>
      </c>
      <c r="Q239" s="1">
        <v>9.3699999999999992</v>
      </c>
      <c r="R239" s="2">
        <v>45378</v>
      </c>
      <c r="S239" s="2">
        <v>45383</v>
      </c>
      <c r="T239" s="1" t="s">
        <v>35</v>
      </c>
      <c r="U239" s="1" t="s">
        <v>51</v>
      </c>
      <c r="V239" s="1">
        <v>2</v>
      </c>
      <c r="W239" s="1" t="s">
        <v>52</v>
      </c>
      <c r="X239" s="1" t="s">
        <v>38</v>
      </c>
      <c r="Y239" s="1" t="s">
        <v>1610</v>
      </c>
    </row>
    <row r="240" spans="1:25" x14ac:dyDescent="0.3">
      <c r="A240" s="1" t="s">
        <v>11852</v>
      </c>
      <c r="B240" s="1" t="s">
        <v>13852</v>
      </c>
      <c r="C240" s="1" t="s">
        <v>1611</v>
      </c>
      <c r="D240" s="1" t="s">
        <v>26</v>
      </c>
      <c r="E240" s="1">
        <v>51</v>
      </c>
      <c r="F240" s="1" t="s">
        <v>1612</v>
      </c>
      <c r="G240" s="1" t="s">
        <v>1613</v>
      </c>
      <c r="H240" s="1" t="s">
        <v>987</v>
      </c>
      <c r="I240" s="1" t="s">
        <v>1614</v>
      </c>
      <c r="J240" s="1" t="s">
        <v>1615</v>
      </c>
      <c r="K240" s="1" t="s">
        <v>81</v>
      </c>
      <c r="L240" s="1" t="s">
        <v>82</v>
      </c>
      <c r="M240" s="1" t="s">
        <v>34</v>
      </c>
      <c r="N240" s="1">
        <v>3</v>
      </c>
      <c r="O240" s="1">
        <v>866.98</v>
      </c>
      <c r="P240" s="1">
        <v>0.1</v>
      </c>
      <c r="Q240" s="1">
        <v>47.56</v>
      </c>
      <c r="R240" s="2">
        <v>45573</v>
      </c>
      <c r="S240" s="2">
        <v>45251</v>
      </c>
      <c r="T240" s="1" t="s">
        <v>50</v>
      </c>
      <c r="U240" s="1" t="s">
        <v>51</v>
      </c>
      <c r="V240" s="1">
        <v>1</v>
      </c>
      <c r="W240" s="1" t="s">
        <v>37</v>
      </c>
      <c r="X240" s="1" t="s">
        <v>101</v>
      </c>
      <c r="Y240" s="1" t="s">
        <v>1616</v>
      </c>
    </row>
    <row r="241" spans="1:25" x14ac:dyDescent="0.3">
      <c r="A241" s="1" t="s">
        <v>11853</v>
      </c>
      <c r="B241" s="1" t="s">
        <v>13853</v>
      </c>
      <c r="C241" s="1" t="s">
        <v>1617</v>
      </c>
      <c r="D241" s="1" t="s">
        <v>26</v>
      </c>
      <c r="E241" s="1">
        <v>40</v>
      </c>
      <c r="F241" s="1" t="s">
        <v>1618</v>
      </c>
      <c r="G241" s="1">
        <v>5702311243</v>
      </c>
      <c r="H241" s="1" t="s">
        <v>1619</v>
      </c>
      <c r="I241" s="1" t="s">
        <v>1620</v>
      </c>
      <c r="J241" s="1" t="s">
        <v>1621</v>
      </c>
      <c r="K241" s="1" t="s">
        <v>32</v>
      </c>
      <c r="L241" s="1" t="s">
        <v>117</v>
      </c>
      <c r="M241" s="1" t="s">
        <v>49</v>
      </c>
      <c r="N241" s="1">
        <v>1</v>
      </c>
      <c r="O241" s="1">
        <v>875.09</v>
      </c>
      <c r="P241" s="1">
        <v>0.2</v>
      </c>
      <c r="Q241" s="1">
        <v>47.12</v>
      </c>
      <c r="R241" s="2">
        <v>45551</v>
      </c>
      <c r="S241" s="2">
        <v>45425</v>
      </c>
      <c r="T241" s="1" t="s">
        <v>118</v>
      </c>
      <c r="U241" s="1" t="s">
        <v>84</v>
      </c>
      <c r="V241" s="1">
        <v>2</v>
      </c>
      <c r="W241" s="1" t="s">
        <v>37</v>
      </c>
      <c r="X241" s="1" t="s">
        <v>53</v>
      </c>
      <c r="Y241" s="1" t="s">
        <v>1622</v>
      </c>
    </row>
    <row r="242" spans="1:25" x14ac:dyDescent="0.3">
      <c r="A242" s="1" t="s">
        <v>11854</v>
      </c>
      <c r="B242" s="1" t="s">
        <v>13854</v>
      </c>
      <c r="C242" s="1" t="s">
        <v>1623</v>
      </c>
      <c r="D242" s="1" t="s">
        <v>26</v>
      </c>
      <c r="E242" s="1">
        <v>47</v>
      </c>
      <c r="F242" s="1" t="s">
        <v>1624</v>
      </c>
      <c r="G242" s="1" t="s">
        <v>1625</v>
      </c>
      <c r="H242" s="1" t="s">
        <v>910</v>
      </c>
      <c r="I242" s="1" t="s">
        <v>1626</v>
      </c>
      <c r="J242" s="1" t="s">
        <v>1627</v>
      </c>
      <c r="K242" s="1" t="s">
        <v>61</v>
      </c>
      <c r="L242" s="1" t="s">
        <v>33</v>
      </c>
      <c r="M242" s="1" t="s">
        <v>126</v>
      </c>
      <c r="N242" s="1">
        <v>2</v>
      </c>
      <c r="O242" s="1">
        <v>862.11</v>
      </c>
      <c r="P242" s="1">
        <v>0.1</v>
      </c>
      <c r="Q242" s="1">
        <v>38.72</v>
      </c>
      <c r="R242" s="2">
        <v>45187</v>
      </c>
      <c r="S242" s="2">
        <v>45629</v>
      </c>
      <c r="T242" s="1" t="s">
        <v>83</v>
      </c>
      <c r="U242" s="1" t="s">
        <v>51</v>
      </c>
      <c r="V242" s="1">
        <v>5</v>
      </c>
      <c r="W242" s="1" t="s">
        <v>37</v>
      </c>
      <c r="X242" s="1" t="s">
        <v>101</v>
      </c>
      <c r="Y242" s="1" t="s">
        <v>1628</v>
      </c>
    </row>
    <row r="243" spans="1:25" x14ac:dyDescent="0.3">
      <c r="A243" s="1" t="s">
        <v>11855</v>
      </c>
      <c r="B243" s="1" t="s">
        <v>13855</v>
      </c>
      <c r="C243" s="1" t="s">
        <v>1629</v>
      </c>
      <c r="D243" s="1" t="s">
        <v>41</v>
      </c>
      <c r="E243" s="1">
        <v>44</v>
      </c>
      <c r="F243" s="1" t="s">
        <v>1630</v>
      </c>
      <c r="G243" s="1" t="s">
        <v>1631</v>
      </c>
      <c r="H243" s="1" t="s">
        <v>384</v>
      </c>
      <c r="I243" s="1" t="s">
        <v>1632</v>
      </c>
      <c r="J243" s="1" t="s">
        <v>1633</v>
      </c>
      <c r="K243" s="1" t="s">
        <v>161</v>
      </c>
      <c r="L243" s="1" t="s">
        <v>110</v>
      </c>
      <c r="M243" s="1" t="s">
        <v>73</v>
      </c>
      <c r="N243" s="1">
        <v>1</v>
      </c>
      <c r="O243" s="1">
        <v>161.63999999999999</v>
      </c>
      <c r="P243" s="1">
        <v>0.28999999999999998</v>
      </c>
      <c r="Q243" s="1">
        <v>33.94</v>
      </c>
      <c r="R243" s="2">
        <v>45559</v>
      </c>
      <c r="S243" s="2">
        <v>45244</v>
      </c>
      <c r="T243" s="1" t="s">
        <v>50</v>
      </c>
      <c r="U243" s="1" t="s">
        <v>36</v>
      </c>
      <c r="V243" s="1">
        <v>4</v>
      </c>
      <c r="W243" s="1" t="s">
        <v>37</v>
      </c>
      <c r="X243" s="1" t="s">
        <v>74</v>
      </c>
      <c r="Y243" s="1" t="s">
        <v>1634</v>
      </c>
    </row>
    <row r="244" spans="1:25" x14ac:dyDescent="0.3">
      <c r="A244" s="1" t="s">
        <v>11856</v>
      </c>
      <c r="B244" s="1" t="s">
        <v>13856</v>
      </c>
      <c r="C244" s="1" t="s">
        <v>1635</v>
      </c>
      <c r="D244" s="1" t="s">
        <v>41</v>
      </c>
      <c r="E244" s="1">
        <v>68</v>
      </c>
      <c r="F244" s="1" t="s">
        <v>1636</v>
      </c>
      <c r="G244" s="1" t="s">
        <v>1637</v>
      </c>
      <c r="H244" s="1" t="s">
        <v>1638</v>
      </c>
      <c r="I244" s="1" t="s">
        <v>1639</v>
      </c>
      <c r="J244" s="1" t="s">
        <v>1640</v>
      </c>
      <c r="K244" s="1" t="s">
        <v>81</v>
      </c>
      <c r="L244" s="1" t="s">
        <v>72</v>
      </c>
      <c r="M244" s="1" t="s">
        <v>93</v>
      </c>
      <c r="N244" s="1">
        <v>4</v>
      </c>
      <c r="O244" s="1">
        <v>258.56</v>
      </c>
      <c r="P244" s="1">
        <v>0.36</v>
      </c>
      <c r="Q244" s="1">
        <v>43.16</v>
      </c>
      <c r="R244" s="2">
        <v>45660</v>
      </c>
      <c r="S244" s="2">
        <v>45838</v>
      </c>
      <c r="T244" s="1" t="s">
        <v>118</v>
      </c>
      <c r="U244" s="1" t="s">
        <v>36</v>
      </c>
      <c r="V244" s="1">
        <v>3</v>
      </c>
      <c r="W244" s="1" t="s">
        <v>37</v>
      </c>
      <c r="X244" s="1" t="s">
        <v>53</v>
      </c>
      <c r="Y244" s="1" t="s">
        <v>1641</v>
      </c>
    </row>
    <row r="245" spans="1:25" x14ac:dyDescent="0.3">
      <c r="A245" s="1" t="s">
        <v>11857</v>
      </c>
      <c r="B245" s="1" t="s">
        <v>13857</v>
      </c>
      <c r="C245" s="1" t="s">
        <v>1642</v>
      </c>
      <c r="D245" s="1" t="s">
        <v>26</v>
      </c>
      <c r="E245" s="1">
        <v>26</v>
      </c>
      <c r="F245" s="1" t="s">
        <v>1643</v>
      </c>
      <c r="G245" s="1" t="s">
        <v>1644</v>
      </c>
      <c r="H245" s="1" t="s">
        <v>683</v>
      </c>
      <c r="I245" s="1" t="s">
        <v>1645</v>
      </c>
      <c r="J245" s="1" t="s">
        <v>1646</v>
      </c>
      <c r="K245" s="1" t="s">
        <v>32</v>
      </c>
      <c r="L245" s="1" t="s">
        <v>33</v>
      </c>
      <c r="M245" s="1" t="s">
        <v>34</v>
      </c>
      <c r="N245" s="1">
        <v>2</v>
      </c>
      <c r="O245" s="1">
        <v>507.3</v>
      </c>
      <c r="P245" s="1">
        <v>0.43</v>
      </c>
      <c r="Q245" s="1">
        <v>7.63</v>
      </c>
      <c r="R245" s="2">
        <v>45285</v>
      </c>
      <c r="S245" s="2">
        <v>45272</v>
      </c>
      <c r="T245" s="1" t="s">
        <v>118</v>
      </c>
      <c r="U245" s="1" t="s">
        <v>84</v>
      </c>
      <c r="V245" s="1">
        <v>5</v>
      </c>
      <c r="W245" s="1" t="s">
        <v>37</v>
      </c>
      <c r="X245" s="1" t="s">
        <v>74</v>
      </c>
      <c r="Y245" s="1" t="s">
        <v>1647</v>
      </c>
    </row>
    <row r="246" spans="1:25" x14ac:dyDescent="0.3">
      <c r="A246" s="1" t="s">
        <v>11858</v>
      </c>
      <c r="B246" s="1" t="s">
        <v>13858</v>
      </c>
      <c r="C246" s="1" t="s">
        <v>1648</v>
      </c>
      <c r="D246" s="1" t="s">
        <v>41</v>
      </c>
      <c r="E246" s="1">
        <v>37</v>
      </c>
      <c r="F246" s="1" t="s">
        <v>1649</v>
      </c>
      <c r="G246" s="1" t="s">
        <v>1650</v>
      </c>
      <c r="H246" s="1" t="s">
        <v>152</v>
      </c>
      <c r="I246" s="1" t="s">
        <v>1651</v>
      </c>
      <c r="J246" s="1" t="s">
        <v>1652</v>
      </c>
      <c r="K246" s="1" t="s">
        <v>81</v>
      </c>
      <c r="L246" s="1" t="s">
        <v>82</v>
      </c>
      <c r="M246" s="1" t="s">
        <v>49</v>
      </c>
      <c r="N246" s="1">
        <v>3</v>
      </c>
      <c r="O246" s="1">
        <v>365.15</v>
      </c>
      <c r="P246" s="1">
        <v>0.32</v>
      </c>
      <c r="Q246" s="1">
        <v>10.38</v>
      </c>
      <c r="R246" s="2">
        <v>45154</v>
      </c>
      <c r="S246" s="2">
        <v>45203</v>
      </c>
      <c r="T246" s="1" t="s">
        <v>63</v>
      </c>
      <c r="U246" s="1" t="s">
        <v>51</v>
      </c>
      <c r="V246" s="1">
        <v>1</v>
      </c>
      <c r="W246" s="1" t="s">
        <v>37</v>
      </c>
      <c r="X246" s="1" t="s">
        <v>64</v>
      </c>
      <c r="Y246" s="1" t="s">
        <v>1653</v>
      </c>
    </row>
    <row r="247" spans="1:25" x14ac:dyDescent="0.3">
      <c r="A247" s="1" t="s">
        <v>11859</v>
      </c>
      <c r="B247" s="1" t="s">
        <v>13859</v>
      </c>
      <c r="C247" s="1" t="s">
        <v>1654</v>
      </c>
      <c r="D247" s="1" t="s">
        <v>26</v>
      </c>
      <c r="E247" s="1">
        <v>40</v>
      </c>
      <c r="F247" s="1" t="s">
        <v>1655</v>
      </c>
      <c r="G247" s="1">
        <f>1-26-882-9063</f>
        <v>-9970</v>
      </c>
      <c r="H247" s="1" t="s">
        <v>1607</v>
      </c>
      <c r="I247" s="1" t="s">
        <v>1656</v>
      </c>
      <c r="J247" s="1" t="s">
        <v>1657</v>
      </c>
      <c r="K247" s="1" t="s">
        <v>6</v>
      </c>
      <c r="L247" s="1" t="s">
        <v>117</v>
      </c>
      <c r="M247" s="1" t="s">
        <v>126</v>
      </c>
      <c r="N247" s="1">
        <v>1</v>
      </c>
      <c r="O247" s="1">
        <v>140.35</v>
      </c>
      <c r="P247" s="1">
        <v>0.34</v>
      </c>
      <c r="Q247" s="1">
        <v>19.27</v>
      </c>
      <c r="R247" s="2">
        <v>45453</v>
      </c>
      <c r="S247" s="2">
        <v>45830</v>
      </c>
      <c r="T247" s="1" t="s">
        <v>63</v>
      </c>
      <c r="U247" s="1" t="s">
        <v>84</v>
      </c>
      <c r="V247" s="1">
        <v>5</v>
      </c>
      <c r="W247" s="1" t="s">
        <v>37</v>
      </c>
      <c r="X247" s="1" t="s">
        <v>64</v>
      </c>
      <c r="Y247" s="1" t="s">
        <v>1658</v>
      </c>
    </row>
    <row r="248" spans="1:25" x14ac:dyDescent="0.3">
      <c r="A248" s="1" t="s">
        <v>11860</v>
      </c>
      <c r="B248" s="1" t="s">
        <v>13860</v>
      </c>
      <c r="C248" s="1" t="s">
        <v>1659</v>
      </c>
      <c r="D248" s="1" t="s">
        <v>41</v>
      </c>
      <c r="E248" s="1">
        <v>64</v>
      </c>
      <c r="F248" s="1" t="s">
        <v>1660</v>
      </c>
      <c r="G248" s="1" t="s">
        <v>1661</v>
      </c>
      <c r="H248" s="1" t="s">
        <v>1662</v>
      </c>
      <c r="I248" s="1" t="s">
        <v>1663</v>
      </c>
      <c r="J248" s="1" t="s">
        <v>1664</v>
      </c>
      <c r="K248" s="1" t="s">
        <v>47</v>
      </c>
      <c r="L248" s="1" t="s">
        <v>48</v>
      </c>
      <c r="M248" s="1" t="s">
        <v>126</v>
      </c>
      <c r="N248" s="1">
        <v>4</v>
      </c>
      <c r="O248" s="1">
        <v>294.87</v>
      </c>
      <c r="P248" s="1">
        <v>0.3</v>
      </c>
      <c r="Q248" s="1">
        <v>42.46</v>
      </c>
      <c r="R248" s="2">
        <v>45624</v>
      </c>
      <c r="S248" s="2">
        <v>45728</v>
      </c>
      <c r="T248" s="1" t="s">
        <v>63</v>
      </c>
      <c r="U248" s="1" t="s">
        <v>84</v>
      </c>
      <c r="V248" s="1">
        <v>2</v>
      </c>
      <c r="W248" s="1" t="s">
        <v>37</v>
      </c>
      <c r="X248" s="1" t="s">
        <v>38</v>
      </c>
      <c r="Y248" s="1" t="s">
        <v>1665</v>
      </c>
    </row>
    <row r="249" spans="1:25" x14ac:dyDescent="0.3">
      <c r="A249" s="1" t="s">
        <v>11861</v>
      </c>
      <c r="B249" s="1" t="s">
        <v>13861</v>
      </c>
      <c r="C249" s="1" t="s">
        <v>1666</v>
      </c>
      <c r="D249" s="1" t="s">
        <v>26</v>
      </c>
      <c r="E249" s="1">
        <v>36</v>
      </c>
      <c r="F249" s="1" t="s">
        <v>1667</v>
      </c>
      <c r="G249" s="1">
        <f>1-328-781-1409</f>
        <v>-2517</v>
      </c>
      <c r="H249" s="1" t="s">
        <v>502</v>
      </c>
      <c r="I249" s="1" t="s">
        <v>1668</v>
      </c>
      <c r="J249" s="1" t="s">
        <v>1669</v>
      </c>
      <c r="K249" s="1" t="s">
        <v>32</v>
      </c>
      <c r="L249" s="1" t="s">
        <v>48</v>
      </c>
      <c r="M249" s="1" t="s">
        <v>73</v>
      </c>
      <c r="N249" s="1">
        <v>2</v>
      </c>
      <c r="O249" s="1">
        <v>975.67</v>
      </c>
      <c r="P249" s="1">
        <v>0.49</v>
      </c>
      <c r="Q249" s="1">
        <v>26.25</v>
      </c>
      <c r="R249" s="2">
        <v>45723</v>
      </c>
      <c r="S249" s="2">
        <v>45276</v>
      </c>
      <c r="T249" s="1" t="s">
        <v>50</v>
      </c>
      <c r="U249" s="1" t="s">
        <v>84</v>
      </c>
      <c r="V249" s="1">
        <v>2</v>
      </c>
      <c r="W249" s="1" t="s">
        <v>37</v>
      </c>
      <c r="X249" s="1" t="s">
        <v>101</v>
      </c>
      <c r="Y249" s="1" t="s">
        <v>1670</v>
      </c>
    </row>
    <row r="250" spans="1:25" x14ac:dyDescent="0.3">
      <c r="A250" s="1" t="s">
        <v>11862</v>
      </c>
      <c r="B250" s="1" t="s">
        <v>13862</v>
      </c>
      <c r="C250" s="1" t="s">
        <v>1671</v>
      </c>
      <c r="D250" s="1" t="s">
        <v>26</v>
      </c>
      <c r="E250" s="1">
        <v>54</v>
      </c>
      <c r="F250" s="1" t="s">
        <v>1672</v>
      </c>
      <c r="G250" s="1" t="s">
        <v>1673</v>
      </c>
      <c r="H250" s="1" t="s">
        <v>330</v>
      </c>
      <c r="I250" s="1" t="s">
        <v>1674</v>
      </c>
      <c r="J250" s="1" t="s">
        <v>1675</v>
      </c>
      <c r="K250" s="1" t="s">
        <v>81</v>
      </c>
      <c r="L250" s="1" t="s">
        <v>110</v>
      </c>
      <c r="M250" s="1" t="s">
        <v>49</v>
      </c>
      <c r="N250" s="1">
        <v>4</v>
      </c>
      <c r="O250" s="1">
        <v>353.46</v>
      </c>
      <c r="P250" s="1">
        <v>0.13</v>
      </c>
      <c r="Q250" s="1">
        <v>27.66</v>
      </c>
      <c r="R250" s="2">
        <v>45841</v>
      </c>
      <c r="S250" s="2">
        <v>45406</v>
      </c>
      <c r="T250" s="1" t="s">
        <v>35</v>
      </c>
      <c r="U250" s="1" t="s">
        <v>51</v>
      </c>
      <c r="V250" s="1">
        <v>4</v>
      </c>
      <c r="W250" s="1" t="s">
        <v>37</v>
      </c>
      <c r="X250" s="1" t="s">
        <v>74</v>
      </c>
      <c r="Y250" s="1" t="s">
        <v>1676</v>
      </c>
    </row>
    <row r="251" spans="1:25" x14ac:dyDescent="0.3">
      <c r="A251" s="1" t="s">
        <v>11863</v>
      </c>
      <c r="B251" s="1" t="s">
        <v>13863</v>
      </c>
      <c r="C251" s="1" t="s">
        <v>1677</v>
      </c>
      <c r="D251" s="1" t="s">
        <v>41</v>
      </c>
      <c r="E251" s="1">
        <v>62</v>
      </c>
      <c r="F251" s="1" t="s">
        <v>1678</v>
      </c>
      <c r="G251" s="1" t="s">
        <v>1679</v>
      </c>
      <c r="H251" s="1" t="s">
        <v>967</v>
      </c>
      <c r="I251" s="1" t="s">
        <v>1680</v>
      </c>
      <c r="J251" s="1" t="s">
        <v>1681</v>
      </c>
      <c r="K251" s="1" t="s">
        <v>61</v>
      </c>
      <c r="L251" s="1" t="s">
        <v>33</v>
      </c>
      <c r="M251" s="1" t="s">
        <v>73</v>
      </c>
      <c r="N251" s="1">
        <v>2</v>
      </c>
      <c r="O251" s="1">
        <v>424.72</v>
      </c>
      <c r="P251" s="1">
        <v>0.13</v>
      </c>
      <c r="Q251" s="1">
        <v>15.32</v>
      </c>
      <c r="R251" s="2">
        <v>45243</v>
      </c>
      <c r="S251" s="2">
        <v>45192</v>
      </c>
      <c r="T251" s="1" t="s">
        <v>50</v>
      </c>
      <c r="U251" s="1" t="s">
        <v>84</v>
      </c>
      <c r="V251" s="1">
        <v>5</v>
      </c>
      <c r="W251" s="1" t="s">
        <v>37</v>
      </c>
      <c r="X251" s="1" t="s">
        <v>53</v>
      </c>
      <c r="Y251" s="1" t="s">
        <v>1682</v>
      </c>
    </row>
    <row r="252" spans="1:25" x14ac:dyDescent="0.3">
      <c r="A252" s="1" t="s">
        <v>11864</v>
      </c>
      <c r="B252" s="1" t="s">
        <v>13864</v>
      </c>
      <c r="C252" s="1" t="s">
        <v>1683</v>
      </c>
      <c r="D252" s="1" t="s">
        <v>41</v>
      </c>
      <c r="E252" s="1">
        <v>21</v>
      </c>
      <c r="F252" s="1" t="s">
        <v>1684</v>
      </c>
      <c r="G252" s="1" t="s">
        <v>1685</v>
      </c>
      <c r="H252" s="1" t="s">
        <v>750</v>
      </c>
      <c r="I252" s="1" t="s">
        <v>1686</v>
      </c>
      <c r="J252" s="1" t="s">
        <v>1687</v>
      </c>
      <c r="K252" s="1" t="s">
        <v>32</v>
      </c>
      <c r="L252" s="1" t="s">
        <v>33</v>
      </c>
      <c r="M252" s="1" t="s">
        <v>93</v>
      </c>
      <c r="N252" s="1">
        <v>1</v>
      </c>
      <c r="O252" s="1">
        <v>16.34</v>
      </c>
      <c r="P252" s="1">
        <v>0.06</v>
      </c>
      <c r="Q252" s="1">
        <v>34.18</v>
      </c>
      <c r="R252" s="2">
        <v>45845</v>
      </c>
      <c r="S252" s="2">
        <v>45122</v>
      </c>
      <c r="T252" s="1" t="s">
        <v>63</v>
      </c>
      <c r="U252" s="1" t="s">
        <v>51</v>
      </c>
      <c r="V252" s="1">
        <v>3</v>
      </c>
      <c r="W252" s="1" t="s">
        <v>37</v>
      </c>
      <c r="X252" s="1" t="s">
        <v>101</v>
      </c>
      <c r="Y252" s="1" t="s">
        <v>1688</v>
      </c>
    </row>
    <row r="253" spans="1:25" x14ac:dyDescent="0.3">
      <c r="A253" s="1" t="s">
        <v>11865</v>
      </c>
      <c r="B253" s="1" t="s">
        <v>13865</v>
      </c>
      <c r="C253" s="1" t="s">
        <v>1689</v>
      </c>
      <c r="D253" s="1" t="s">
        <v>41</v>
      </c>
      <c r="E253" s="1">
        <v>30</v>
      </c>
      <c r="F253" s="1" t="s">
        <v>1690</v>
      </c>
      <c r="G253" s="1" t="s">
        <v>1691</v>
      </c>
      <c r="H253" s="1" t="s">
        <v>1692</v>
      </c>
      <c r="I253" s="1" t="s">
        <v>1693</v>
      </c>
      <c r="J253" s="1" t="s">
        <v>1694</v>
      </c>
      <c r="K253" s="1" t="s">
        <v>32</v>
      </c>
      <c r="L253" s="1" t="s">
        <v>33</v>
      </c>
      <c r="M253" s="1" t="s">
        <v>49</v>
      </c>
      <c r="N253" s="1">
        <v>2</v>
      </c>
      <c r="O253" s="1">
        <v>722.22</v>
      </c>
      <c r="P253" s="1">
        <v>0.24</v>
      </c>
      <c r="Q253" s="1">
        <v>44.95</v>
      </c>
      <c r="R253" s="2">
        <v>45384</v>
      </c>
      <c r="S253" s="2">
        <v>45740</v>
      </c>
      <c r="T253" s="1" t="s">
        <v>63</v>
      </c>
      <c r="U253" s="1" t="s">
        <v>36</v>
      </c>
      <c r="V253" s="1">
        <v>2</v>
      </c>
      <c r="W253" s="1" t="s">
        <v>37</v>
      </c>
      <c r="X253" s="1" t="s">
        <v>38</v>
      </c>
      <c r="Y253" s="1" t="s">
        <v>1695</v>
      </c>
    </row>
    <row r="254" spans="1:25" x14ac:dyDescent="0.3">
      <c r="A254" s="1" t="s">
        <v>11866</v>
      </c>
      <c r="B254" s="1" t="s">
        <v>13866</v>
      </c>
      <c r="C254" s="1" t="s">
        <v>1696</v>
      </c>
      <c r="D254" s="1" t="s">
        <v>26</v>
      </c>
      <c r="E254" s="1">
        <v>55</v>
      </c>
      <c r="F254" s="1" t="s">
        <v>1697</v>
      </c>
      <c r="G254" s="1" t="s">
        <v>1698</v>
      </c>
      <c r="H254" s="1" t="s">
        <v>641</v>
      </c>
      <c r="I254" s="1" t="s">
        <v>1699</v>
      </c>
      <c r="J254" s="1" t="s">
        <v>1700</v>
      </c>
      <c r="K254" s="1" t="s">
        <v>81</v>
      </c>
      <c r="L254" s="1" t="s">
        <v>82</v>
      </c>
      <c r="M254" s="1" t="s">
        <v>62</v>
      </c>
      <c r="N254" s="1">
        <v>1</v>
      </c>
      <c r="O254" s="1">
        <v>419.41</v>
      </c>
      <c r="P254" s="1">
        <v>0.05</v>
      </c>
      <c r="Q254" s="1">
        <v>19.829999999999998</v>
      </c>
      <c r="R254" s="2">
        <v>45260</v>
      </c>
      <c r="S254" s="2">
        <v>45776</v>
      </c>
      <c r="T254" s="1" t="s">
        <v>50</v>
      </c>
      <c r="U254" s="1" t="s">
        <v>84</v>
      </c>
      <c r="V254" s="1">
        <v>1</v>
      </c>
      <c r="W254" s="1" t="s">
        <v>37</v>
      </c>
      <c r="X254" s="1" t="s">
        <v>74</v>
      </c>
      <c r="Y254" s="1" t="s">
        <v>1701</v>
      </c>
    </row>
    <row r="255" spans="1:25" x14ac:dyDescent="0.3">
      <c r="A255" s="1" t="s">
        <v>11867</v>
      </c>
      <c r="B255" s="1" t="s">
        <v>13867</v>
      </c>
      <c r="C255" s="1" t="s">
        <v>1702</v>
      </c>
      <c r="D255" s="1" t="s">
        <v>41</v>
      </c>
      <c r="E255" s="1">
        <v>29</v>
      </c>
      <c r="F255" s="1" t="s">
        <v>1703</v>
      </c>
      <c r="G255" s="1" t="s">
        <v>1704</v>
      </c>
      <c r="H255" s="1" t="s">
        <v>229</v>
      </c>
      <c r="I255" s="1" t="s">
        <v>1705</v>
      </c>
      <c r="J255" s="1" t="s">
        <v>1706</v>
      </c>
      <c r="K255" s="1" t="s">
        <v>47</v>
      </c>
      <c r="L255" s="1" t="s">
        <v>110</v>
      </c>
      <c r="M255" s="1" t="s">
        <v>62</v>
      </c>
      <c r="N255" s="1">
        <v>2</v>
      </c>
      <c r="O255" s="1">
        <v>112.11</v>
      </c>
      <c r="P255" s="1">
        <v>0.14000000000000001</v>
      </c>
      <c r="Q255" s="1">
        <v>32.86</v>
      </c>
      <c r="R255" s="2">
        <v>45371</v>
      </c>
      <c r="S255" s="2">
        <v>45422</v>
      </c>
      <c r="T255" s="1" t="s">
        <v>118</v>
      </c>
      <c r="U255" s="1" t="s">
        <v>84</v>
      </c>
      <c r="V255" s="1">
        <v>5</v>
      </c>
      <c r="W255" s="1" t="s">
        <v>37</v>
      </c>
      <c r="X255" s="1" t="s">
        <v>74</v>
      </c>
      <c r="Y255" s="1" t="s">
        <v>1707</v>
      </c>
    </row>
    <row r="256" spans="1:25" x14ac:dyDescent="0.3">
      <c r="A256" s="1" t="s">
        <v>11868</v>
      </c>
      <c r="B256" s="1" t="s">
        <v>13868</v>
      </c>
      <c r="C256" s="1" t="s">
        <v>1708</v>
      </c>
      <c r="D256" s="1" t="s">
        <v>41</v>
      </c>
      <c r="E256" s="1">
        <v>26</v>
      </c>
      <c r="F256" s="1" t="s">
        <v>1709</v>
      </c>
      <c r="G256" s="1" t="s">
        <v>1710</v>
      </c>
      <c r="H256" s="1" t="s">
        <v>1662</v>
      </c>
      <c r="I256" s="1" t="s">
        <v>1711</v>
      </c>
      <c r="J256" s="1" t="s">
        <v>1712</v>
      </c>
      <c r="K256" s="1" t="s">
        <v>161</v>
      </c>
      <c r="L256" s="1" t="s">
        <v>110</v>
      </c>
      <c r="M256" s="1" t="s">
        <v>49</v>
      </c>
      <c r="N256" s="1">
        <v>4</v>
      </c>
      <c r="O256" s="1">
        <v>968.87</v>
      </c>
      <c r="P256" s="1">
        <v>0.24</v>
      </c>
      <c r="Q256" s="1">
        <v>19.940000000000001</v>
      </c>
      <c r="R256" s="2">
        <v>45145</v>
      </c>
      <c r="S256" s="2">
        <v>45402</v>
      </c>
      <c r="T256" s="1" t="s">
        <v>118</v>
      </c>
      <c r="U256" s="1" t="s">
        <v>51</v>
      </c>
      <c r="V256" s="1">
        <v>3</v>
      </c>
      <c r="W256" s="1" t="s">
        <v>37</v>
      </c>
      <c r="X256" s="1" t="s">
        <v>64</v>
      </c>
      <c r="Y256" s="1" t="s">
        <v>1713</v>
      </c>
    </row>
    <row r="257" spans="1:25" x14ac:dyDescent="0.3">
      <c r="A257" s="1" t="s">
        <v>11869</v>
      </c>
      <c r="B257" s="1" t="s">
        <v>13869</v>
      </c>
      <c r="C257" s="1" t="s">
        <v>1714</v>
      </c>
      <c r="D257" s="1" t="s">
        <v>41</v>
      </c>
      <c r="E257" s="1">
        <v>32</v>
      </c>
      <c r="F257" s="1" t="s">
        <v>1715</v>
      </c>
      <c r="G257" s="1" t="s">
        <v>1716</v>
      </c>
      <c r="H257" s="1" t="s">
        <v>1054</v>
      </c>
      <c r="I257" s="1" t="s">
        <v>1717</v>
      </c>
      <c r="J257" s="1" t="s">
        <v>1718</v>
      </c>
      <c r="K257" s="1" t="s">
        <v>92</v>
      </c>
      <c r="L257" s="1" t="s">
        <v>82</v>
      </c>
      <c r="M257" s="1" t="s">
        <v>62</v>
      </c>
      <c r="N257" s="1">
        <v>4</v>
      </c>
      <c r="O257" s="1">
        <v>779.66</v>
      </c>
      <c r="P257" s="1">
        <v>0.48</v>
      </c>
      <c r="Q257" s="1">
        <v>40.67</v>
      </c>
      <c r="R257" s="2">
        <v>45836</v>
      </c>
      <c r="S257" s="2">
        <v>45600</v>
      </c>
      <c r="T257" s="1" t="s">
        <v>63</v>
      </c>
      <c r="U257" s="1" t="s">
        <v>36</v>
      </c>
      <c r="V257" s="1">
        <v>3</v>
      </c>
      <c r="W257" s="1" t="s">
        <v>37</v>
      </c>
      <c r="X257" s="1" t="s">
        <v>38</v>
      </c>
      <c r="Y257" s="1" t="s">
        <v>1719</v>
      </c>
    </row>
    <row r="258" spans="1:25" x14ac:dyDescent="0.3">
      <c r="A258" s="1" t="s">
        <v>11870</v>
      </c>
      <c r="B258" s="1" t="s">
        <v>13870</v>
      </c>
      <c r="C258" s="1" t="s">
        <v>1720</v>
      </c>
      <c r="D258" s="1" t="s">
        <v>41</v>
      </c>
      <c r="E258" s="1">
        <v>38</v>
      </c>
      <c r="F258" s="1" t="s">
        <v>1721</v>
      </c>
      <c r="G258" s="1">
        <v>7456647579</v>
      </c>
      <c r="H258" s="1" t="s">
        <v>1189</v>
      </c>
      <c r="I258" s="1" t="s">
        <v>1722</v>
      </c>
      <c r="J258" s="1" t="s">
        <v>1723</v>
      </c>
      <c r="K258" s="1" t="s">
        <v>92</v>
      </c>
      <c r="L258" s="1" t="s">
        <v>110</v>
      </c>
      <c r="M258" s="1" t="s">
        <v>93</v>
      </c>
      <c r="N258" s="1">
        <v>1</v>
      </c>
      <c r="O258" s="1">
        <v>728.89</v>
      </c>
      <c r="P258" s="1">
        <v>0.48</v>
      </c>
      <c r="Q258" s="1">
        <v>26.37</v>
      </c>
      <c r="R258" s="2">
        <v>45191</v>
      </c>
      <c r="S258" s="2">
        <v>45150</v>
      </c>
      <c r="T258" s="1" t="s">
        <v>63</v>
      </c>
      <c r="U258" s="1" t="s">
        <v>51</v>
      </c>
      <c r="V258" s="1">
        <v>3</v>
      </c>
      <c r="W258" s="1" t="s">
        <v>37</v>
      </c>
      <c r="X258" s="1" t="s">
        <v>74</v>
      </c>
      <c r="Y258" s="1" t="s">
        <v>1724</v>
      </c>
    </row>
    <row r="259" spans="1:25" x14ac:dyDescent="0.3">
      <c r="A259" s="1" t="s">
        <v>11871</v>
      </c>
      <c r="B259" s="1" t="s">
        <v>13871</v>
      </c>
      <c r="C259" s="1" t="s">
        <v>1725</v>
      </c>
      <c r="D259" s="1" t="s">
        <v>41</v>
      </c>
      <c r="E259" s="1">
        <v>32</v>
      </c>
      <c r="F259" s="1" t="s">
        <v>1726</v>
      </c>
      <c r="G259" s="1" t="s">
        <v>1727</v>
      </c>
      <c r="H259" s="1" t="s">
        <v>417</v>
      </c>
      <c r="I259" s="1" t="s">
        <v>1728</v>
      </c>
      <c r="J259" s="1" t="s">
        <v>1729</v>
      </c>
      <c r="K259" s="1" t="s">
        <v>92</v>
      </c>
      <c r="L259" s="1" t="s">
        <v>117</v>
      </c>
      <c r="M259" s="1" t="s">
        <v>34</v>
      </c>
      <c r="N259" s="1">
        <v>3</v>
      </c>
      <c r="O259" s="1">
        <v>958.29</v>
      </c>
      <c r="P259" s="1">
        <v>0.37</v>
      </c>
      <c r="Q259" s="1">
        <v>20.28</v>
      </c>
      <c r="R259" s="2">
        <v>45349</v>
      </c>
      <c r="S259" s="2">
        <v>45430</v>
      </c>
      <c r="T259" s="1" t="s">
        <v>35</v>
      </c>
      <c r="U259" s="1" t="s">
        <v>162</v>
      </c>
      <c r="V259" s="1">
        <v>3</v>
      </c>
      <c r="W259" s="1" t="s">
        <v>37</v>
      </c>
      <c r="X259" s="1" t="s">
        <v>64</v>
      </c>
      <c r="Y259" s="1" t="s">
        <v>1730</v>
      </c>
    </row>
    <row r="260" spans="1:25" x14ac:dyDescent="0.3">
      <c r="A260" s="1" t="s">
        <v>11872</v>
      </c>
      <c r="B260" s="1" t="s">
        <v>13872</v>
      </c>
      <c r="C260" s="1" t="s">
        <v>1731</v>
      </c>
      <c r="D260" s="1" t="s">
        <v>26</v>
      </c>
      <c r="E260" s="1">
        <v>66</v>
      </c>
      <c r="F260" s="1" t="s">
        <v>1732</v>
      </c>
      <c r="G260" s="1" t="s">
        <v>1733</v>
      </c>
      <c r="H260" s="1" t="s">
        <v>1453</v>
      </c>
      <c r="I260" s="1" t="s">
        <v>1734</v>
      </c>
      <c r="J260" s="1" t="s">
        <v>1735</v>
      </c>
      <c r="K260" s="1" t="s">
        <v>92</v>
      </c>
      <c r="L260" s="1" t="s">
        <v>82</v>
      </c>
      <c r="M260" s="1" t="s">
        <v>62</v>
      </c>
      <c r="N260" s="1">
        <v>1</v>
      </c>
      <c r="O260" s="1">
        <v>413.41</v>
      </c>
      <c r="P260" s="1">
        <v>0.19</v>
      </c>
      <c r="Q260" s="1">
        <v>23.9</v>
      </c>
      <c r="R260" s="2">
        <v>45332</v>
      </c>
      <c r="S260" s="2">
        <v>45769</v>
      </c>
      <c r="T260" s="1" t="s">
        <v>118</v>
      </c>
      <c r="U260" s="1" t="s">
        <v>51</v>
      </c>
      <c r="V260" s="1">
        <v>2</v>
      </c>
      <c r="W260" s="1" t="s">
        <v>37</v>
      </c>
      <c r="X260" s="1" t="s">
        <v>64</v>
      </c>
      <c r="Y260" s="1" t="s">
        <v>1736</v>
      </c>
    </row>
    <row r="261" spans="1:25" x14ac:dyDescent="0.3">
      <c r="A261" s="1" t="s">
        <v>11873</v>
      </c>
      <c r="B261" s="1" t="s">
        <v>13873</v>
      </c>
      <c r="C261" s="1" t="s">
        <v>1737</v>
      </c>
      <c r="D261" s="1" t="s">
        <v>26</v>
      </c>
      <c r="E261" s="1">
        <v>22</v>
      </c>
      <c r="F261" s="1" t="s">
        <v>1738</v>
      </c>
      <c r="G261" s="1" t="s">
        <v>1739</v>
      </c>
      <c r="H261" s="1" t="s">
        <v>1740</v>
      </c>
      <c r="I261" s="1" t="s">
        <v>1741</v>
      </c>
      <c r="J261" s="1" t="s">
        <v>1742</v>
      </c>
      <c r="K261" s="1" t="s">
        <v>109</v>
      </c>
      <c r="L261" s="1" t="s">
        <v>117</v>
      </c>
      <c r="M261" s="1" t="s">
        <v>62</v>
      </c>
      <c r="N261" s="1">
        <v>4</v>
      </c>
      <c r="O261" s="1">
        <v>721.35</v>
      </c>
      <c r="P261" s="1">
        <v>0.43</v>
      </c>
      <c r="Q261" s="1">
        <v>9.11</v>
      </c>
      <c r="R261" s="2">
        <v>45133</v>
      </c>
      <c r="S261" s="2">
        <v>45225</v>
      </c>
      <c r="T261" s="1" t="s">
        <v>35</v>
      </c>
      <c r="U261" s="1" t="s">
        <v>36</v>
      </c>
      <c r="V261" s="1">
        <v>4</v>
      </c>
      <c r="W261" s="1" t="s">
        <v>37</v>
      </c>
      <c r="X261" s="1" t="s">
        <v>53</v>
      </c>
      <c r="Y261" s="1" t="s">
        <v>1743</v>
      </c>
    </row>
    <row r="262" spans="1:25" x14ac:dyDescent="0.3">
      <c r="A262" s="1" t="s">
        <v>11874</v>
      </c>
      <c r="B262" s="1" t="s">
        <v>13874</v>
      </c>
      <c r="C262" s="1" t="s">
        <v>1744</v>
      </c>
      <c r="D262" s="1" t="s">
        <v>41</v>
      </c>
      <c r="E262" s="1">
        <v>22</v>
      </c>
      <c r="F262" s="1" t="s">
        <v>1745</v>
      </c>
      <c r="G262" s="1" t="s">
        <v>1746</v>
      </c>
      <c r="H262" s="1" t="s">
        <v>582</v>
      </c>
      <c r="I262" s="1" t="s">
        <v>1747</v>
      </c>
      <c r="J262" s="1" t="s">
        <v>1748</v>
      </c>
      <c r="K262" s="1" t="s">
        <v>61</v>
      </c>
      <c r="L262" s="1" t="s">
        <v>117</v>
      </c>
      <c r="M262" s="1" t="s">
        <v>49</v>
      </c>
      <c r="N262" s="1">
        <v>2</v>
      </c>
      <c r="O262" s="1">
        <v>214.15</v>
      </c>
      <c r="P262" s="1">
        <v>0.44</v>
      </c>
      <c r="Q262" s="1">
        <v>43.98</v>
      </c>
      <c r="R262" s="2">
        <v>45571</v>
      </c>
      <c r="S262" s="2">
        <v>45670</v>
      </c>
      <c r="T262" s="1" t="s">
        <v>63</v>
      </c>
      <c r="U262" s="1" t="s">
        <v>36</v>
      </c>
      <c r="V262" s="1">
        <v>5</v>
      </c>
      <c r="W262" s="1" t="s">
        <v>37</v>
      </c>
      <c r="X262" s="1" t="s">
        <v>38</v>
      </c>
      <c r="Y262" s="1" t="s">
        <v>1749</v>
      </c>
    </row>
    <row r="263" spans="1:25" x14ac:dyDescent="0.3">
      <c r="A263" s="1" t="s">
        <v>11875</v>
      </c>
      <c r="B263" s="1" t="s">
        <v>13875</v>
      </c>
      <c r="C263" s="1" t="s">
        <v>1750</v>
      </c>
      <c r="D263" s="1" t="s">
        <v>26</v>
      </c>
      <c r="E263" s="1">
        <v>42</v>
      </c>
      <c r="F263" s="1" t="s">
        <v>1751</v>
      </c>
      <c r="G263" s="1" t="s">
        <v>1752</v>
      </c>
      <c r="H263" s="1" t="s">
        <v>1753</v>
      </c>
      <c r="I263" s="1" t="s">
        <v>1754</v>
      </c>
      <c r="J263" s="1" t="s">
        <v>1755</v>
      </c>
      <c r="K263" s="1" t="s">
        <v>61</v>
      </c>
      <c r="L263" s="1" t="s">
        <v>33</v>
      </c>
      <c r="M263" s="1" t="s">
        <v>126</v>
      </c>
      <c r="N263" s="1">
        <v>3</v>
      </c>
      <c r="O263" s="1">
        <v>700.15</v>
      </c>
      <c r="P263" s="1">
        <v>0.46</v>
      </c>
      <c r="Q263" s="1">
        <v>48.11</v>
      </c>
      <c r="R263" s="2">
        <v>45175</v>
      </c>
      <c r="S263" s="2">
        <v>45819</v>
      </c>
      <c r="T263" s="1" t="s">
        <v>63</v>
      </c>
      <c r="U263" s="1" t="s">
        <v>84</v>
      </c>
      <c r="V263" s="1">
        <v>2</v>
      </c>
      <c r="W263" s="1" t="s">
        <v>37</v>
      </c>
      <c r="X263" s="1" t="s">
        <v>38</v>
      </c>
      <c r="Y263" s="1" t="s">
        <v>1756</v>
      </c>
    </row>
    <row r="264" spans="1:25" x14ac:dyDescent="0.3">
      <c r="A264" s="1" t="s">
        <v>11876</v>
      </c>
      <c r="B264" s="1" t="s">
        <v>13876</v>
      </c>
      <c r="C264" s="1" t="s">
        <v>1757</v>
      </c>
      <c r="D264" s="1" t="s">
        <v>41</v>
      </c>
      <c r="E264" s="1">
        <v>41</v>
      </c>
      <c r="F264" s="1" t="s">
        <v>1758</v>
      </c>
      <c r="G264" s="1" t="s">
        <v>1759</v>
      </c>
      <c r="H264" s="1" t="s">
        <v>582</v>
      </c>
      <c r="I264" s="1" t="s">
        <v>1760</v>
      </c>
      <c r="J264" s="1" t="s">
        <v>1761</v>
      </c>
      <c r="K264" s="1" t="s">
        <v>92</v>
      </c>
      <c r="L264" s="1" t="s">
        <v>48</v>
      </c>
      <c r="M264" s="1" t="s">
        <v>126</v>
      </c>
      <c r="N264" s="1">
        <v>4</v>
      </c>
      <c r="O264" s="1">
        <v>23.94</v>
      </c>
      <c r="P264" s="1">
        <v>0.32</v>
      </c>
      <c r="Q264" s="1">
        <v>26.48</v>
      </c>
      <c r="R264" s="2">
        <v>45561</v>
      </c>
      <c r="S264" s="2">
        <v>45597</v>
      </c>
      <c r="T264" s="1" t="s">
        <v>35</v>
      </c>
      <c r="U264" s="1" t="s">
        <v>51</v>
      </c>
      <c r="V264" s="1">
        <v>4</v>
      </c>
      <c r="W264" s="1" t="s">
        <v>37</v>
      </c>
      <c r="X264" s="1" t="s">
        <v>74</v>
      </c>
      <c r="Y264" s="1" t="s">
        <v>1762</v>
      </c>
    </row>
    <row r="265" spans="1:25" x14ac:dyDescent="0.3">
      <c r="A265" s="1" t="s">
        <v>11877</v>
      </c>
      <c r="B265" s="1" t="s">
        <v>13877</v>
      </c>
      <c r="C265" s="1" t="s">
        <v>1763</v>
      </c>
      <c r="D265" s="1" t="s">
        <v>41</v>
      </c>
      <c r="E265" s="1">
        <v>54</v>
      </c>
      <c r="F265" s="1" t="s">
        <v>1764</v>
      </c>
      <c r="G265" s="1" t="s">
        <v>1765</v>
      </c>
      <c r="H265" s="1" t="s">
        <v>1766</v>
      </c>
      <c r="I265" s="1" t="s">
        <v>1767</v>
      </c>
      <c r="J265" s="1" t="s">
        <v>1768</v>
      </c>
      <c r="K265" s="1" t="s">
        <v>81</v>
      </c>
      <c r="L265" s="1" t="s">
        <v>33</v>
      </c>
      <c r="M265" s="1" t="s">
        <v>34</v>
      </c>
      <c r="N265" s="1">
        <v>3</v>
      </c>
      <c r="O265" s="1">
        <v>135.04</v>
      </c>
      <c r="P265" s="1">
        <v>0.1</v>
      </c>
      <c r="Q265" s="1">
        <v>14.96</v>
      </c>
      <c r="R265" s="2">
        <v>45182</v>
      </c>
      <c r="S265" s="2">
        <v>45177</v>
      </c>
      <c r="T265" s="1" t="s">
        <v>35</v>
      </c>
      <c r="U265" s="1" t="s">
        <v>51</v>
      </c>
      <c r="V265" s="1">
        <v>3</v>
      </c>
      <c r="W265" s="1" t="s">
        <v>37</v>
      </c>
      <c r="X265" s="1" t="s">
        <v>53</v>
      </c>
      <c r="Y265" s="1" t="s">
        <v>1769</v>
      </c>
    </row>
    <row r="266" spans="1:25" x14ac:dyDescent="0.3">
      <c r="A266" s="1" t="s">
        <v>11878</v>
      </c>
      <c r="B266" s="1" t="s">
        <v>13878</v>
      </c>
      <c r="C266" s="1" t="s">
        <v>1770</v>
      </c>
      <c r="D266" s="1" t="s">
        <v>26</v>
      </c>
      <c r="E266" s="1">
        <v>48</v>
      </c>
      <c r="F266" s="1" t="s">
        <v>1771</v>
      </c>
      <c r="G266" s="1" t="s">
        <v>1772</v>
      </c>
      <c r="H266" s="1" t="s">
        <v>282</v>
      </c>
      <c r="I266" s="1" t="s">
        <v>1773</v>
      </c>
      <c r="J266" s="1" t="s">
        <v>1774</v>
      </c>
      <c r="K266" s="1" t="s">
        <v>47</v>
      </c>
      <c r="L266" s="1" t="s">
        <v>82</v>
      </c>
      <c r="M266" s="1" t="s">
        <v>49</v>
      </c>
      <c r="N266" s="1">
        <v>1</v>
      </c>
      <c r="O266" s="1">
        <v>431.01</v>
      </c>
      <c r="P266" s="1">
        <v>0.05</v>
      </c>
      <c r="Q266" s="1">
        <v>34.909999999999997</v>
      </c>
      <c r="R266" s="2">
        <v>45225</v>
      </c>
      <c r="S266" s="2">
        <v>45627</v>
      </c>
      <c r="T266" s="1" t="s">
        <v>63</v>
      </c>
      <c r="U266" s="1" t="s">
        <v>162</v>
      </c>
      <c r="V266" s="1">
        <v>1</v>
      </c>
      <c r="W266" s="1" t="s">
        <v>52</v>
      </c>
      <c r="X266" s="1" t="s">
        <v>101</v>
      </c>
      <c r="Y266" s="1" t="s">
        <v>1775</v>
      </c>
    </row>
    <row r="267" spans="1:25" x14ac:dyDescent="0.3">
      <c r="A267" s="1" t="s">
        <v>11879</v>
      </c>
      <c r="B267" s="1" t="s">
        <v>13879</v>
      </c>
      <c r="C267" s="1" t="s">
        <v>1776</v>
      </c>
      <c r="D267" s="1" t="s">
        <v>26</v>
      </c>
      <c r="E267" s="1">
        <v>63</v>
      </c>
      <c r="F267" s="1" t="s">
        <v>1777</v>
      </c>
      <c r="G267" s="1" t="s">
        <v>1778</v>
      </c>
      <c r="H267" s="1" t="s">
        <v>634</v>
      </c>
      <c r="I267" s="1" t="s">
        <v>1779</v>
      </c>
      <c r="J267" s="1" t="s">
        <v>1780</v>
      </c>
      <c r="K267" s="1" t="s">
        <v>6</v>
      </c>
      <c r="L267" s="1" t="s">
        <v>72</v>
      </c>
      <c r="M267" s="1" t="s">
        <v>73</v>
      </c>
      <c r="N267" s="1">
        <v>4</v>
      </c>
      <c r="O267" s="1">
        <v>21.97</v>
      </c>
      <c r="P267" s="1">
        <v>0.46</v>
      </c>
      <c r="Q267" s="1">
        <v>25.36</v>
      </c>
      <c r="R267" s="2">
        <v>45414</v>
      </c>
      <c r="S267" s="2">
        <v>45636</v>
      </c>
      <c r="T267" s="1" t="s">
        <v>83</v>
      </c>
      <c r="U267" s="1" t="s">
        <v>36</v>
      </c>
      <c r="V267" s="1">
        <v>3</v>
      </c>
      <c r="W267" s="1" t="s">
        <v>37</v>
      </c>
      <c r="X267" s="1" t="s">
        <v>74</v>
      </c>
      <c r="Y267" s="1" t="s">
        <v>1781</v>
      </c>
    </row>
    <row r="268" spans="1:25" x14ac:dyDescent="0.3">
      <c r="A268" s="1" t="s">
        <v>11880</v>
      </c>
      <c r="B268" s="1" t="s">
        <v>13880</v>
      </c>
      <c r="C268" s="1" t="s">
        <v>1782</v>
      </c>
      <c r="D268" s="1" t="s">
        <v>26</v>
      </c>
      <c r="E268" s="1">
        <v>51</v>
      </c>
      <c r="F268" s="1" t="s">
        <v>1783</v>
      </c>
      <c r="G268" s="1" t="s">
        <v>1784</v>
      </c>
      <c r="H268" s="1" t="s">
        <v>1785</v>
      </c>
      <c r="I268" s="1" t="s">
        <v>1786</v>
      </c>
      <c r="J268" s="1" t="s">
        <v>1787</v>
      </c>
      <c r="K268" s="1" t="s">
        <v>6</v>
      </c>
      <c r="L268" s="1" t="s">
        <v>82</v>
      </c>
      <c r="M268" s="1" t="s">
        <v>93</v>
      </c>
      <c r="N268" s="1">
        <v>1</v>
      </c>
      <c r="O268" s="1">
        <v>467.35</v>
      </c>
      <c r="P268" s="1">
        <v>0.03</v>
      </c>
      <c r="Q268" s="1">
        <v>16.350000000000001</v>
      </c>
      <c r="R268" s="2">
        <v>45646</v>
      </c>
      <c r="S268" s="2">
        <v>45313</v>
      </c>
      <c r="T268" s="1" t="s">
        <v>63</v>
      </c>
      <c r="U268" s="1" t="s">
        <v>51</v>
      </c>
      <c r="V268" s="1">
        <v>4</v>
      </c>
      <c r="W268" s="1" t="s">
        <v>52</v>
      </c>
      <c r="X268" s="1" t="s">
        <v>64</v>
      </c>
      <c r="Y268" s="1" t="s">
        <v>1788</v>
      </c>
    </row>
    <row r="269" spans="1:25" x14ac:dyDescent="0.3">
      <c r="A269" s="1" t="s">
        <v>11881</v>
      </c>
      <c r="B269" s="1" t="s">
        <v>13881</v>
      </c>
      <c r="C269" s="1" t="s">
        <v>1789</v>
      </c>
      <c r="D269" s="1" t="s">
        <v>26</v>
      </c>
      <c r="E269" s="1">
        <v>58</v>
      </c>
      <c r="F269" s="1" t="s">
        <v>1790</v>
      </c>
      <c r="G269" s="1" t="s">
        <v>1791</v>
      </c>
      <c r="H269" s="1" t="s">
        <v>438</v>
      </c>
      <c r="I269" s="1" t="s">
        <v>1792</v>
      </c>
      <c r="J269" s="1" t="s">
        <v>1793</v>
      </c>
      <c r="K269" s="1" t="s">
        <v>92</v>
      </c>
      <c r="L269" s="1" t="s">
        <v>48</v>
      </c>
      <c r="M269" s="1" t="s">
        <v>62</v>
      </c>
      <c r="N269" s="1">
        <v>4</v>
      </c>
      <c r="O269" s="1">
        <v>527.55999999999995</v>
      </c>
      <c r="P269" s="1">
        <v>0.15</v>
      </c>
      <c r="Q269" s="1">
        <v>6.73</v>
      </c>
      <c r="R269" s="2">
        <v>45119</v>
      </c>
      <c r="S269" s="2">
        <v>45140</v>
      </c>
      <c r="T269" s="1" t="s">
        <v>118</v>
      </c>
      <c r="U269" s="1" t="s">
        <v>162</v>
      </c>
      <c r="V269" s="1">
        <v>4</v>
      </c>
      <c r="W269" s="1" t="s">
        <v>37</v>
      </c>
      <c r="X269" s="1" t="s">
        <v>101</v>
      </c>
      <c r="Y269" s="1" t="s">
        <v>1794</v>
      </c>
    </row>
    <row r="270" spans="1:25" x14ac:dyDescent="0.3">
      <c r="A270" s="1" t="s">
        <v>11882</v>
      </c>
      <c r="B270" s="1" t="s">
        <v>13882</v>
      </c>
      <c r="C270" s="1" t="s">
        <v>1795</v>
      </c>
      <c r="D270" s="1" t="s">
        <v>26</v>
      </c>
      <c r="E270" s="1">
        <v>31</v>
      </c>
      <c r="F270" s="1" t="s">
        <v>1796</v>
      </c>
      <c r="G270" s="1" t="s">
        <v>1797</v>
      </c>
      <c r="H270" s="1" t="s">
        <v>1798</v>
      </c>
      <c r="I270" s="1" t="s">
        <v>1799</v>
      </c>
      <c r="J270" s="1" t="s">
        <v>1800</v>
      </c>
      <c r="K270" s="1" t="s">
        <v>161</v>
      </c>
      <c r="L270" s="1" t="s">
        <v>82</v>
      </c>
      <c r="M270" s="1" t="s">
        <v>49</v>
      </c>
      <c r="N270" s="1">
        <v>4</v>
      </c>
      <c r="O270" s="1">
        <v>625.39</v>
      </c>
      <c r="P270" s="1">
        <v>0.24</v>
      </c>
      <c r="Q270" s="1">
        <v>45.04</v>
      </c>
      <c r="R270" s="2">
        <v>45206</v>
      </c>
      <c r="S270" s="2">
        <v>45446</v>
      </c>
      <c r="T270" s="1" t="s">
        <v>63</v>
      </c>
      <c r="U270" s="1" t="s">
        <v>51</v>
      </c>
      <c r="V270" s="1">
        <v>1</v>
      </c>
      <c r="W270" s="1" t="s">
        <v>37</v>
      </c>
      <c r="X270" s="1" t="s">
        <v>101</v>
      </c>
      <c r="Y270" s="1" t="s">
        <v>1801</v>
      </c>
    </row>
    <row r="271" spans="1:25" x14ac:dyDescent="0.3">
      <c r="A271" s="1" t="s">
        <v>11883</v>
      </c>
      <c r="B271" s="1" t="s">
        <v>13883</v>
      </c>
      <c r="C271" s="1" t="s">
        <v>1802</v>
      </c>
      <c r="D271" s="1" t="s">
        <v>26</v>
      </c>
      <c r="E271" s="1">
        <v>44</v>
      </c>
      <c r="F271" s="1" t="s">
        <v>1803</v>
      </c>
      <c r="G271" s="1" t="s">
        <v>1804</v>
      </c>
      <c r="H271" s="1" t="s">
        <v>1805</v>
      </c>
      <c r="I271" s="1" t="s">
        <v>1806</v>
      </c>
      <c r="J271" s="1" t="s">
        <v>1807</v>
      </c>
      <c r="K271" s="1" t="s">
        <v>109</v>
      </c>
      <c r="L271" s="1" t="s">
        <v>48</v>
      </c>
      <c r="M271" s="1" t="s">
        <v>49</v>
      </c>
      <c r="N271" s="1">
        <v>1</v>
      </c>
      <c r="O271" s="1">
        <v>109.38</v>
      </c>
      <c r="P271" s="1">
        <v>0.01</v>
      </c>
      <c r="Q271" s="1">
        <v>40.85</v>
      </c>
      <c r="R271" s="2">
        <v>45569</v>
      </c>
      <c r="S271" s="2">
        <v>45658</v>
      </c>
      <c r="T271" s="1" t="s">
        <v>50</v>
      </c>
      <c r="U271" s="1" t="s">
        <v>36</v>
      </c>
      <c r="V271" s="1">
        <v>2</v>
      </c>
      <c r="W271" s="1" t="s">
        <v>37</v>
      </c>
      <c r="X271" s="1" t="s">
        <v>74</v>
      </c>
      <c r="Y271" s="1" t="s">
        <v>1808</v>
      </c>
    </row>
    <row r="272" spans="1:25" x14ac:dyDescent="0.3">
      <c r="A272" s="1" t="s">
        <v>11884</v>
      </c>
      <c r="B272" s="1" t="s">
        <v>13884</v>
      </c>
      <c r="C272" s="1" t="s">
        <v>1809</v>
      </c>
      <c r="D272" s="1" t="s">
        <v>26</v>
      </c>
      <c r="E272" s="1">
        <v>64</v>
      </c>
      <c r="F272" s="1" t="s">
        <v>1810</v>
      </c>
      <c r="G272" s="1" t="s">
        <v>1811</v>
      </c>
      <c r="H272" s="1" t="s">
        <v>1163</v>
      </c>
      <c r="I272" s="1" t="s">
        <v>1812</v>
      </c>
      <c r="J272" s="1" t="s">
        <v>1813</v>
      </c>
      <c r="K272" s="1" t="s">
        <v>161</v>
      </c>
      <c r="L272" s="1" t="s">
        <v>72</v>
      </c>
      <c r="M272" s="1" t="s">
        <v>93</v>
      </c>
      <c r="N272" s="1">
        <v>4</v>
      </c>
      <c r="O272" s="1">
        <v>189.2</v>
      </c>
      <c r="P272" s="1">
        <v>0.45</v>
      </c>
      <c r="Q272" s="1">
        <v>42.31</v>
      </c>
      <c r="R272" s="2">
        <v>45256</v>
      </c>
      <c r="S272" s="2">
        <v>45655</v>
      </c>
      <c r="T272" s="1" t="s">
        <v>63</v>
      </c>
      <c r="U272" s="1" t="s">
        <v>84</v>
      </c>
      <c r="V272" s="1">
        <v>1</v>
      </c>
      <c r="W272" s="1" t="s">
        <v>37</v>
      </c>
      <c r="X272" s="1" t="s">
        <v>53</v>
      </c>
      <c r="Y272" s="1" t="s">
        <v>1814</v>
      </c>
    </row>
    <row r="273" spans="1:25" x14ac:dyDescent="0.3">
      <c r="A273" s="1" t="s">
        <v>11885</v>
      </c>
      <c r="B273" s="1" t="s">
        <v>13885</v>
      </c>
      <c r="C273" s="1" t="s">
        <v>1815</v>
      </c>
      <c r="D273" s="1" t="s">
        <v>41</v>
      </c>
      <c r="E273" s="1">
        <v>21</v>
      </c>
      <c r="F273" s="1" t="s">
        <v>1816</v>
      </c>
      <c r="G273" s="1" t="s">
        <v>1817</v>
      </c>
      <c r="H273" s="1" t="s">
        <v>289</v>
      </c>
      <c r="I273" s="1" t="s">
        <v>1818</v>
      </c>
      <c r="J273" s="1" t="s">
        <v>1819</v>
      </c>
      <c r="K273" s="1" t="s">
        <v>109</v>
      </c>
      <c r="L273" s="1" t="s">
        <v>72</v>
      </c>
      <c r="M273" s="1" t="s">
        <v>126</v>
      </c>
      <c r="N273" s="1">
        <v>3</v>
      </c>
      <c r="O273" s="1">
        <v>617.15</v>
      </c>
      <c r="P273" s="1">
        <v>0.14000000000000001</v>
      </c>
      <c r="Q273" s="1">
        <v>24.79</v>
      </c>
      <c r="R273" s="2">
        <v>45235</v>
      </c>
      <c r="S273" s="2">
        <v>45527</v>
      </c>
      <c r="T273" s="1" t="s">
        <v>83</v>
      </c>
      <c r="U273" s="1" t="s">
        <v>51</v>
      </c>
      <c r="V273" s="1">
        <v>3</v>
      </c>
      <c r="W273" s="1" t="s">
        <v>37</v>
      </c>
      <c r="X273" s="1" t="s">
        <v>38</v>
      </c>
      <c r="Y273" s="1" t="s">
        <v>1820</v>
      </c>
    </row>
    <row r="274" spans="1:25" x14ac:dyDescent="0.3">
      <c r="A274" s="1" t="s">
        <v>11886</v>
      </c>
      <c r="B274" s="1" t="s">
        <v>13886</v>
      </c>
      <c r="C274" s="1" t="s">
        <v>1821</v>
      </c>
      <c r="D274" s="1" t="s">
        <v>41</v>
      </c>
      <c r="E274" s="1">
        <v>40</v>
      </c>
      <c r="F274" s="1" t="s">
        <v>1822</v>
      </c>
      <c r="G274" s="1">
        <v>5559194568</v>
      </c>
      <c r="H274" s="1" t="s">
        <v>1823</v>
      </c>
      <c r="I274" s="1" t="s">
        <v>1824</v>
      </c>
      <c r="J274" s="1" t="s">
        <v>1825</v>
      </c>
      <c r="K274" s="1" t="s">
        <v>81</v>
      </c>
      <c r="L274" s="1" t="s">
        <v>110</v>
      </c>
      <c r="M274" s="1" t="s">
        <v>93</v>
      </c>
      <c r="N274" s="1">
        <v>3</v>
      </c>
      <c r="O274" s="1">
        <v>661.61</v>
      </c>
      <c r="P274" s="1">
        <v>0.01</v>
      </c>
      <c r="Q274" s="1">
        <v>38.9</v>
      </c>
      <c r="R274" s="2">
        <v>45250</v>
      </c>
      <c r="S274" s="2">
        <v>45623</v>
      </c>
      <c r="T274" s="1" t="s">
        <v>118</v>
      </c>
      <c r="U274" s="1" t="s">
        <v>36</v>
      </c>
      <c r="V274" s="1">
        <v>5</v>
      </c>
      <c r="W274" s="1" t="s">
        <v>37</v>
      </c>
      <c r="X274" s="1" t="s">
        <v>53</v>
      </c>
      <c r="Y274" s="1" t="s">
        <v>1826</v>
      </c>
    </row>
    <row r="275" spans="1:25" x14ac:dyDescent="0.3">
      <c r="A275" s="1" t="s">
        <v>11887</v>
      </c>
      <c r="B275" s="1" t="s">
        <v>13887</v>
      </c>
      <c r="C275" s="1" t="s">
        <v>1827</v>
      </c>
      <c r="D275" s="1" t="s">
        <v>41</v>
      </c>
      <c r="E275" s="1">
        <v>55</v>
      </c>
      <c r="F275" s="1" t="s">
        <v>1828</v>
      </c>
      <c r="G275" s="1" t="s">
        <v>1829</v>
      </c>
      <c r="H275" s="1" t="s">
        <v>1823</v>
      </c>
      <c r="I275" s="1" t="s">
        <v>1830</v>
      </c>
      <c r="J275" s="1" t="s">
        <v>1831</v>
      </c>
      <c r="K275" s="1" t="s">
        <v>47</v>
      </c>
      <c r="L275" s="1" t="s">
        <v>117</v>
      </c>
      <c r="M275" s="1" t="s">
        <v>126</v>
      </c>
      <c r="N275" s="1">
        <v>1</v>
      </c>
      <c r="O275" s="1">
        <v>35.64</v>
      </c>
      <c r="P275" s="1">
        <v>0.5</v>
      </c>
      <c r="Q275" s="1">
        <v>31.16</v>
      </c>
      <c r="R275" s="2">
        <v>45535</v>
      </c>
      <c r="S275" s="2">
        <v>45703</v>
      </c>
      <c r="T275" s="1" t="s">
        <v>63</v>
      </c>
      <c r="U275" s="1" t="s">
        <v>36</v>
      </c>
      <c r="V275" s="1">
        <v>2</v>
      </c>
      <c r="W275" s="1" t="s">
        <v>37</v>
      </c>
      <c r="X275" s="1" t="s">
        <v>74</v>
      </c>
      <c r="Y275" s="1" t="s">
        <v>1832</v>
      </c>
    </row>
    <row r="276" spans="1:25" x14ac:dyDescent="0.3">
      <c r="A276" s="1" t="s">
        <v>11888</v>
      </c>
      <c r="B276" s="1" t="s">
        <v>13888</v>
      </c>
      <c r="C276" s="1" t="s">
        <v>1833</v>
      </c>
      <c r="D276" s="1" t="s">
        <v>26</v>
      </c>
      <c r="E276" s="1">
        <v>63</v>
      </c>
      <c r="F276" s="1" t="s">
        <v>1834</v>
      </c>
      <c r="G276" s="1" t="s">
        <v>1835</v>
      </c>
      <c r="H276" s="1" t="s">
        <v>1836</v>
      </c>
      <c r="I276" s="1" t="s">
        <v>1837</v>
      </c>
      <c r="J276" s="1" t="s">
        <v>1838</v>
      </c>
      <c r="K276" s="1" t="s">
        <v>6</v>
      </c>
      <c r="L276" s="1" t="s">
        <v>82</v>
      </c>
      <c r="M276" s="1" t="s">
        <v>93</v>
      </c>
      <c r="N276" s="1">
        <v>2</v>
      </c>
      <c r="O276" s="1">
        <v>544.96</v>
      </c>
      <c r="P276" s="1">
        <v>0.16</v>
      </c>
      <c r="Q276" s="1">
        <v>21.86</v>
      </c>
      <c r="R276" s="2">
        <v>45563</v>
      </c>
      <c r="S276" s="2">
        <v>45510</v>
      </c>
      <c r="T276" s="1" t="s">
        <v>35</v>
      </c>
      <c r="U276" s="1" t="s">
        <v>36</v>
      </c>
      <c r="V276" s="1">
        <v>5</v>
      </c>
      <c r="W276" s="1" t="s">
        <v>37</v>
      </c>
      <c r="X276" s="1" t="s">
        <v>38</v>
      </c>
      <c r="Y276" s="1" t="s">
        <v>1839</v>
      </c>
    </row>
    <row r="277" spans="1:25" x14ac:dyDescent="0.3">
      <c r="A277" s="1" t="s">
        <v>11889</v>
      </c>
      <c r="B277" s="1" t="s">
        <v>13889</v>
      </c>
      <c r="C277" s="1" t="s">
        <v>1840</v>
      </c>
      <c r="D277" s="1" t="s">
        <v>41</v>
      </c>
      <c r="E277" s="1">
        <v>22</v>
      </c>
      <c r="F277" s="1" t="s">
        <v>1841</v>
      </c>
      <c r="G277" s="1" t="s">
        <v>1842</v>
      </c>
      <c r="H277" s="1" t="s">
        <v>438</v>
      </c>
      <c r="I277" s="1" t="s">
        <v>1843</v>
      </c>
      <c r="J277" s="1" t="s">
        <v>1844</v>
      </c>
      <c r="K277" s="1" t="s">
        <v>61</v>
      </c>
      <c r="L277" s="1" t="s">
        <v>117</v>
      </c>
      <c r="M277" s="1" t="s">
        <v>126</v>
      </c>
      <c r="N277" s="1">
        <v>3</v>
      </c>
      <c r="O277" s="1">
        <v>787.13</v>
      </c>
      <c r="P277" s="1">
        <v>0.44</v>
      </c>
      <c r="Q277" s="1">
        <v>42.92</v>
      </c>
      <c r="R277" s="2">
        <v>45363</v>
      </c>
      <c r="S277" s="2">
        <v>45345</v>
      </c>
      <c r="T277" s="1" t="s">
        <v>118</v>
      </c>
      <c r="U277" s="1" t="s">
        <v>162</v>
      </c>
      <c r="V277" s="1">
        <v>5</v>
      </c>
      <c r="W277" s="1" t="s">
        <v>37</v>
      </c>
      <c r="X277" s="1" t="s">
        <v>101</v>
      </c>
      <c r="Y277" s="1" t="s">
        <v>1845</v>
      </c>
    </row>
    <row r="278" spans="1:25" x14ac:dyDescent="0.3">
      <c r="A278" s="1" t="s">
        <v>11890</v>
      </c>
      <c r="B278" s="1" t="s">
        <v>13890</v>
      </c>
      <c r="C278" s="1" t="s">
        <v>1846</v>
      </c>
      <c r="D278" s="1" t="s">
        <v>41</v>
      </c>
      <c r="E278" s="1">
        <v>44</v>
      </c>
      <c r="F278" s="1" t="s">
        <v>1847</v>
      </c>
      <c r="G278" s="1" t="s">
        <v>1848</v>
      </c>
      <c r="H278" s="1" t="s">
        <v>1849</v>
      </c>
      <c r="I278" s="1" t="s">
        <v>1850</v>
      </c>
      <c r="J278" s="1" t="s">
        <v>1851</v>
      </c>
      <c r="K278" s="1" t="s">
        <v>47</v>
      </c>
      <c r="L278" s="1" t="s">
        <v>33</v>
      </c>
      <c r="M278" s="1" t="s">
        <v>93</v>
      </c>
      <c r="N278" s="1">
        <v>4</v>
      </c>
      <c r="O278" s="1">
        <v>78.41</v>
      </c>
      <c r="P278" s="1">
        <v>0.23</v>
      </c>
      <c r="Q278" s="1">
        <v>49.94</v>
      </c>
      <c r="R278" s="2">
        <v>45240</v>
      </c>
      <c r="S278" s="2">
        <v>45641</v>
      </c>
      <c r="T278" s="1" t="s">
        <v>118</v>
      </c>
      <c r="U278" s="1" t="s">
        <v>162</v>
      </c>
      <c r="V278" s="1">
        <v>2</v>
      </c>
      <c r="W278" s="1" t="s">
        <v>37</v>
      </c>
      <c r="X278" s="1" t="s">
        <v>64</v>
      </c>
      <c r="Y278" s="1" t="s">
        <v>1852</v>
      </c>
    </row>
    <row r="279" spans="1:25" x14ac:dyDescent="0.3">
      <c r="A279" s="1" t="s">
        <v>11891</v>
      </c>
      <c r="B279" s="1" t="s">
        <v>13891</v>
      </c>
      <c r="C279" s="1" t="s">
        <v>1853</v>
      </c>
      <c r="D279" s="1" t="s">
        <v>41</v>
      </c>
      <c r="E279" s="1">
        <v>60</v>
      </c>
      <c r="F279" s="1" t="s">
        <v>1854</v>
      </c>
      <c r="G279" s="1" t="s">
        <v>1855</v>
      </c>
      <c r="H279" s="1" t="s">
        <v>236</v>
      </c>
      <c r="I279" s="1" t="s">
        <v>1856</v>
      </c>
      <c r="J279" s="1" t="s">
        <v>1857</v>
      </c>
      <c r="K279" s="1" t="s">
        <v>6</v>
      </c>
      <c r="L279" s="1" t="s">
        <v>33</v>
      </c>
      <c r="M279" s="1" t="s">
        <v>62</v>
      </c>
      <c r="N279" s="1">
        <v>1</v>
      </c>
      <c r="O279" s="1">
        <v>419.04</v>
      </c>
      <c r="P279" s="1">
        <v>0.33</v>
      </c>
      <c r="Q279" s="1">
        <v>45.47</v>
      </c>
      <c r="R279" s="2">
        <v>45731</v>
      </c>
      <c r="S279" s="2">
        <v>45729</v>
      </c>
      <c r="T279" s="1" t="s">
        <v>83</v>
      </c>
      <c r="U279" s="1" t="s">
        <v>84</v>
      </c>
      <c r="V279" s="1">
        <v>3</v>
      </c>
      <c r="W279" s="1" t="s">
        <v>37</v>
      </c>
      <c r="X279" s="1" t="s">
        <v>53</v>
      </c>
      <c r="Y279" s="1" t="s">
        <v>1858</v>
      </c>
    </row>
    <row r="280" spans="1:25" x14ac:dyDescent="0.3">
      <c r="A280" s="1" t="s">
        <v>11892</v>
      </c>
      <c r="B280" s="1" t="s">
        <v>13892</v>
      </c>
      <c r="C280" s="1" t="s">
        <v>1859</v>
      </c>
      <c r="D280" s="1" t="s">
        <v>41</v>
      </c>
      <c r="E280" s="1">
        <v>31</v>
      </c>
      <c r="F280" s="1" t="s">
        <v>1860</v>
      </c>
      <c r="G280" s="1" t="s">
        <v>1861</v>
      </c>
      <c r="H280" s="1" t="s">
        <v>58</v>
      </c>
      <c r="I280" s="1" t="s">
        <v>1862</v>
      </c>
      <c r="J280" s="1" t="s">
        <v>1863</v>
      </c>
      <c r="K280" s="1" t="s">
        <v>47</v>
      </c>
      <c r="L280" s="1" t="s">
        <v>33</v>
      </c>
      <c r="M280" s="1" t="s">
        <v>62</v>
      </c>
      <c r="N280" s="1">
        <v>2</v>
      </c>
      <c r="O280" s="1">
        <v>333.25</v>
      </c>
      <c r="P280" s="1">
        <v>0.12</v>
      </c>
      <c r="Q280" s="1">
        <v>39.93</v>
      </c>
      <c r="R280" s="2">
        <v>45368</v>
      </c>
      <c r="S280" s="2">
        <v>45250</v>
      </c>
      <c r="T280" s="1" t="s">
        <v>35</v>
      </c>
      <c r="U280" s="1" t="s">
        <v>51</v>
      </c>
      <c r="V280" s="1">
        <v>4</v>
      </c>
      <c r="W280" s="1" t="s">
        <v>37</v>
      </c>
      <c r="X280" s="1" t="s">
        <v>38</v>
      </c>
      <c r="Y280" s="1" t="s">
        <v>1864</v>
      </c>
    </row>
    <row r="281" spans="1:25" x14ac:dyDescent="0.3">
      <c r="A281" s="1" t="s">
        <v>11893</v>
      </c>
      <c r="B281" s="1" t="s">
        <v>13893</v>
      </c>
      <c r="C281" s="1" t="s">
        <v>1865</v>
      </c>
      <c r="D281" s="1" t="s">
        <v>26</v>
      </c>
      <c r="E281" s="1">
        <v>24</v>
      </c>
      <c r="F281" s="1" t="s">
        <v>1866</v>
      </c>
      <c r="G281" s="1" t="s">
        <v>1867</v>
      </c>
      <c r="H281" s="1" t="s">
        <v>44</v>
      </c>
      <c r="I281" s="1" t="s">
        <v>1868</v>
      </c>
      <c r="J281" s="1" t="s">
        <v>1869</v>
      </c>
      <c r="K281" s="1" t="s">
        <v>81</v>
      </c>
      <c r="L281" s="1" t="s">
        <v>110</v>
      </c>
      <c r="M281" s="1" t="s">
        <v>34</v>
      </c>
      <c r="N281" s="1">
        <v>1</v>
      </c>
      <c r="O281" s="1">
        <v>914.53</v>
      </c>
      <c r="P281" s="1">
        <v>0.25</v>
      </c>
      <c r="Q281" s="1">
        <v>38.64</v>
      </c>
      <c r="R281" s="2">
        <v>45729</v>
      </c>
      <c r="S281" s="2">
        <v>45668</v>
      </c>
      <c r="T281" s="1" t="s">
        <v>50</v>
      </c>
      <c r="U281" s="1" t="s">
        <v>162</v>
      </c>
      <c r="V281" s="1">
        <v>3</v>
      </c>
      <c r="W281" s="1" t="s">
        <v>37</v>
      </c>
      <c r="X281" s="1" t="s">
        <v>53</v>
      </c>
      <c r="Y281" s="1" t="s">
        <v>1870</v>
      </c>
    </row>
    <row r="282" spans="1:25" x14ac:dyDescent="0.3">
      <c r="A282" s="1" t="s">
        <v>11894</v>
      </c>
      <c r="B282" s="1" t="s">
        <v>13894</v>
      </c>
      <c r="C282" s="1" t="s">
        <v>1871</v>
      </c>
      <c r="D282" s="1" t="s">
        <v>41</v>
      </c>
      <c r="E282" s="1">
        <v>63</v>
      </c>
      <c r="F282" s="1" t="s">
        <v>1872</v>
      </c>
      <c r="G282" s="1" t="s">
        <v>1873</v>
      </c>
      <c r="H282" s="1" t="s">
        <v>1283</v>
      </c>
      <c r="I282" s="1" t="s">
        <v>1874</v>
      </c>
      <c r="J282" s="1" t="s">
        <v>1875</v>
      </c>
      <c r="K282" s="1" t="s">
        <v>6</v>
      </c>
      <c r="L282" s="1" t="s">
        <v>33</v>
      </c>
      <c r="M282" s="1" t="s">
        <v>93</v>
      </c>
      <c r="N282" s="1">
        <v>3</v>
      </c>
      <c r="O282" s="1">
        <v>193.94</v>
      </c>
      <c r="P282" s="1">
        <v>0.13</v>
      </c>
      <c r="Q282" s="1">
        <v>34.26</v>
      </c>
      <c r="R282" s="2">
        <v>45179</v>
      </c>
      <c r="S282" s="2">
        <v>45294</v>
      </c>
      <c r="T282" s="1" t="s">
        <v>63</v>
      </c>
      <c r="U282" s="1" t="s">
        <v>162</v>
      </c>
      <c r="V282" s="1">
        <v>4</v>
      </c>
      <c r="W282" s="1" t="s">
        <v>37</v>
      </c>
      <c r="X282" s="1" t="s">
        <v>38</v>
      </c>
      <c r="Y282" s="1" t="s">
        <v>1876</v>
      </c>
    </row>
    <row r="283" spans="1:25" x14ac:dyDescent="0.3">
      <c r="A283" s="1" t="s">
        <v>11895</v>
      </c>
      <c r="B283" s="1" t="s">
        <v>13895</v>
      </c>
      <c r="C283" s="1" t="s">
        <v>1877</v>
      </c>
      <c r="D283" s="1" t="s">
        <v>41</v>
      </c>
      <c r="E283" s="1">
        <v>62</v>
      </c>
      <c r="F283" s="1" t="s">
        <v>1878</v>
      </c>
      <c r="G283" s="1" t="s">
        <v>1879</v>
      </c>
      <c r="H283" s="1" t="s">
        <v>683</v>
      </c>
      <c r="I283" s="1" t="s">
        <v>1880</v>
      </c>
      <c r="J283" s="1" t="s">
        <v>1881</v>
      </c>
      <c r="K283" s="1" t="s">
        <v>32</v>
      </c>
      <c r="L283" s="1" t="s">
        <v>33</v>
      </c>
      <c r="M283" s="1" t="s">
        <v>73</v>
      </c>
      <c r="N283" s="1">
        <v>4</v>
      </c>
      <c r="O283" s="1">
        <v>325.18</v>
      </c>
      <c r="P283" s="1">
        <v>0.48</v>
      </c>
      <c r="Q283" s="1">
        <v>43.41</v>
      </c>
      <c r="R283" s="2">
        <v>45749</v>
      </c>
      <c r="S283" s="2">
        <v>45596</v>
      </c>
      <c r="T283" s="1" t="s">
        <v>50</v>
      </c>
      <c r="U283" s="1" t="s">
        <v>162</v>
      </c>
      <c r="V283" s="1">
        <v>4</v>
      </c>
      <c r="W283" s="1" t="s">
        <v>37</v>
      </c>
      <c r="X283" s="1" t="s">
        <v>64</v>
      </c>
      <c r="Y283" s="1" t="s">
        <v>1882</v>
      </c>
    </row>
    <row r="284" spans="1:25" x14ac:dyDescent="0.3">
      <c r="A284" s="1" t="s">
        <v>11896</v>
      </c>
      <c r="B284" s="1" t="s">
        <v>13896</v>
      </c>
      <c r="C284" s="1" t="s">
        <v>1883</v>
      </c>
      <c r="D284" s="1" t="s">
        <v>41</v>
      </c>
      <c r="E284" s="1">
        <v>35</v>
      </c>
      <c r="F284" s="1" t="s">
        <v>1884</v>
      </c>
      <c r="G284" s="1" t="s">
        <v>1885</v>
      </c>
      <c r="H284" s="1" t="s">
        <v>1110</v>
      </c>
      <c r="I284" s="1" t="s">
        <v>1886</v>
      </c>
      <c r="J284" s="1" t="s">
        <v>1887</v>
      </c>
      <c r="K284" s="1" t="s">
        <v>92</v>
      </c>
      <c r="L284" s="1" t="s">
        <v>82</v>
      </c>
      <c r="M284" s="1" t="s">
        <v>34</v>
      </c>
      <c r="N284" s="1">
        <v>3</v>
      </c>
      <c r="O284" s="1">
        <v>899.46</v>
      </c>
      <c r="P284" s="1">
        <v>0.03</v>
      </c>
      <c r="Q284" s="1">
        <v>27.19</v>
      </c>
      <c r="R284" s="2">
        <v>45173</v>
      </c>
      <c r="S284" s="2">
        <v>45305</v>
      </c>
      <c r="T284" s="1" t="s">
        <v>35</v>
      </c>
      <c r="U284" s="1" t="s">
        <v>51</v>
      </c>
      <c r="V284" s="1">
        <v>2</v>
      </c>
      <c r="W284" s="1" t="s">
        <v>37</v>
      </c>
      <c r="X284" s="1" t="s">
        <v>74</v>
      </c>
      <c r="Y284" s="1" t="s">
        <v>1888</v>
      </c>
    </row>
    <row r="285" spans="1:25" x14ac:dyDescent="0.3">
      <c r="A285" s="1" t="s">
        <v>11897</v>
      </c>
      <c r="B285" s="1" t="s">
        <v>13897</v>
      </c>
      <c r="C285" s="1" t="s">
        <v>1889</v>
      </c>
      <c r="D285" s="1" t="s">
        <v>41</v>
      </c>
      <c r="E285" s="1">
        <v>49</v>
      </c>
      <c r="F285" s="1" t="s">
        <v>1890</v>
      </c>
      <c r="G285" s="1" t="s">
        <v>1891</v>
      </c>
      <c r="H285" s="1" t="s">
        <v>1892</v>
      </c>
      <c r="I285" s="1" t="s">
        <v>1893</v>
      </c>
      <c r="J285" s="1" t="s">
        <v>1894</v>
      </c>
      <c r="K285" s="1" t="s">
        <v>81</v>
      </c>
      <c r="L285" s="1" t="s">
        <v>117</v>
      </c>
      <c r="M285" s="1" t="s">
        <v>93</v>
      </c>
      <c r="N285" s="1">
        <v>1</v>
      </c>
      <c r="O285" s="1">
        <v>337.35</v>
      </c>
      <c r="P285" s="1">
        <v>0.14000000000000001</v>
      </c>
      <c r="Q285" s="1">
        <v>13.18</v>
      </c>
      <c r="R285" s="2">
        <v>45761</v>
      </c>
      <c r="S285" s="2">
        <v>45267</v>
      </c>
      <c r="T285" s="1" t="s">
        <v>118</v>
      </c>
      <c r="U285" s="1" t="s">
        <v>84</v>
      </c>
      <c r="V285" s="1">
        <v>2</v>
      </c>
      <c r="W285" s="1" t="s">
        <v>52</v>
      </c>
      <c r="X285" s="1" t="s">
        <v>74</v>
      </c>
      <c r="Y285" s="1" t="s">
        <v>1895</v>
      </c>
    </row>
    <row r="286" spans="1:25" x14ac:dyDescent="0.3">
      <c r="A286" s="1" t="s">
        <v>11898</v>
      </c>
      <c r="B286" s="1" t="s">
        <v>13898</v>
      </c>
      <c r="C286" s="1" t="s">
        <v>1896</v>
      </c>
      <c r="D286" s="1" t="s">
        <v>41</v>
      </c>
      <c r="E286" s="1">
        <v>19</v>
      </c>
      <c r="F286" s="1" t="s">
        <v>1897</v>
      </c>
      <c r="G286" s="1" t="s">
        <v>1898</v>
      </c>
      <c r="H286" s="1" t="s">
        <v>1899</v>
      </c>
      <c r="I286" s="1" t="s">
        <v>1900</v>
      </c>
      <c r="J286" s="1" t="s">
        <v>1901</v>
      </c>
      <c r="K286" s="1" t="s">
        <v>32</v>
      </c>
      <c r="L286" s="1" t="s">
        <v>117</v>
      </c>
      <c r="M286" s="1" t="s">
        <v>73</v>
      </c>
      <c r="N286" s="1">
        <v>4</v>
      </c>
      <c r="O286" s="1">
        <v>536.03</v>
      </c>
      <c r="P286" s="1">
        <v>0.45</v>
      </c>
      <c r="Q286" s="1">
        <v>39.56</v>
      </c>
      <c r="R286" s="2">
        <v>45524</v>
      </c>
      <c r="S286" s="2">
        <v>45198</v>
      </c>
      <c r="T286" s="1" t="s">
        <v>83</v>
      </c>
      <c r="U286" s="1" t="s">
        <v>84</v>
      </c>
      <c r="V286" s="1">
        <v>1</v>
      </c>
      <c r="W286" s="1" t="s">
        <v>37</v>
      </c>
      <c r="X286" s="1" t="s">
        <v>38</v>
      </c>
      <c r="Y286" s="1" t="s">
        <v>1902</v>
      </c>
    </row>
    <row r="287" spans="1:25" x14ac:dyDescent="0.3">
      <c r="A287" s="1" t="s">
        <v>11899</v>
      </c>
      <c r="B287" s="1" t="s">
        <v>13899</v>
      </c>
      <c r="C287" s="1" t="s">
        <v>1903</v>
      </c>
      <c r="D287" s="1" t="s">
        <v>26</v>
      </c>
      <c r="E287" s="1">
        <v>58</v>
      </c>
      <c r="F287" s="1" t="s">
        <v>1904</v>
      </c>
      <c r="G287" s="1" t="s">
        <v>1905</v>
      </c>
      <c r="H287" s="1" t="s">
        <v>1170</v>
      </c>
      <c r="I287" s="1" t="s">
        <v>1906</v>
      </c>
      <c r="J287" s="1" t="s">
        <v>1907</v>
      </c>
      <c r="K287" s="1" t="s">
        <v>161</v>
      </c>
      <c r="L287" s="1" t="s">
        <v>48</v>
      </c>
      <c r="M287" s="1" t="s">
        <v>62</v>
      </c>
      <c r="N287" s="1">
        <v>2</v>
      </c>
      <c r="O287" s="1">
        <v>42.7</v>
      </c>
      <c r="P287" s="1">
        <v>0.24</v>
      </c>
      <c r="Q287" s="1">
        <v>46.38</v>
      </c>
      <c r="R287" s="2">
        <v>45703</v>
      </c>
      <c r="S287" s="2">
        <v>45143</v>
      </c>
      <c r="T287" s="1" t="s">
        <v>83</v>
      </c>
      <c r="U287" s="1" t="s">
        <v>84</v>
      </c>
      <c r="V287" s="1">
        <v>5</v>
      </c>
      <c r="W287" s="1" t="s">
        <v>37</v>
      </c>
      <c r="X287" s="1" t="s">
        <v>38</v>
      </c>
      <c r="Y287" s="1" t="s">
        <v>1908</v>
      </c>
    </row>
    <row r="288" spans="1:25" x14ac:dyDescent="0.3">
      <c r="A288" s="1" t="s">
        <v>11900</v>
      </c>
      <c r="B288" s="1" t="s">
        <v>13900</v>
      </c>
      <c r="C288" s="1" t="s">
        <v>1909</v>
      </c>
      <c r="D288" s="1" t="s">
        <v>41</v>
      </c>
      <c r="E288" s="1">
        <v>60</v>
      </c>
      <c r="F288" s="1" t="s">
        <v>1910</v>
      </c>
      <c r="G288" s="1" t="s">
        <v>1911</v>
      </c>
      <c r="H288" s="1" t="s">
        <v>208</v>
      </c>
      <c r="I288" s="1" t="s">
        <v>1912</v>
      </c>
      <c r="J288" s="1" t="s">
        <v>1913</v>
      </c>
      <c r="K288" s="1" t="s">
        <v>47</v>
      </c>
      <c r="L288" s="1" t="s">
        <v>33</v>
      </c>
      <c r="M288" s="1" t="s">
        <v>62</v>
      </c>
      <c r="N288" s="1">
        <v>3</v>
      </c>
      <c r="O288" s="1">
        <v>985.05</v>
      </c>
      <c r="P288" s="1">
        <v>0.3</v>
      </c>
      <c r="Q288" s="1">
        <v>20.36</v>
      </c>
      <c r="R288" s="2">
        <v>45847</v>
      </c>
      <c r="S288" s="2">
        <v>45453</v>
      </c>
      <c r="T288" s="1" t="s">
        <v>118</v>
      </c>
      <c r="U288" s="1" t="s">
        <v>51</v>
      </c>
      <c r="V288" s="1">
        <v>5</v>
      </c>
      <c r="W288" s="1" t="s">
        <v>37</v>
      </c>
      <c r="X288" s="1" t="s">
        <v>74</v>
      </c>
      <c r="Y288" s="1" t="s">
        <v>1914</v>
      </c>
    </row>
    <row r="289" spans="1:25" x14ac:dyDescent="0.3">
      <c r="A289" s="1" t="s">
        <v>11901</v>
      </c>
      <c r="B289" s="1" t="s">
        <v>13901</v>
      </c>
      <c r="C289" s="1" t="s">
        <v>1915</v>
      </c>
      <c r="D289" s="1" t="s">
        <v>41</v>
      </c>
      <c r="E289" s="1">
        <v>37</v>
      </c>
      <c r="F289" s="1" t="s">
        <v>1916</v>
      </c>
      <c r="G289" s="1" t="s">
        <v>1917</v>
      </c>
      <c r="H289" s="1" t="s">
        <v>114</v>
      </c>
      <c r="I289" s="1" t="s">
        <v>1918</v>
      </c>
      <c r="J289" s="1" t="s">
        <v>1919</v>
      </c>
      <c r="K289" s="1" t="s">
        <v>81</v>
      </c>
      <c r="L289" s="1" t="s">
        <v>72</v>
      </c>
      <c r="M289" s="1" t="s">
        <v>49</v>
      </c>
      <c r="N289" s="1">
        <v>1</v>
      </c>
      <c r="O289" s="1">
        <v>826.7</v>
      </c>
      <c r="P289" s="1">
        <v>0.33</v>
      </c>
      <c r="Q289" s="1">
        <v>40.229999999999997</v>
      </c>
      <c r="R289" s="2">
        <v>45610</v>
      </c>
      <c r="S289" s="2">
        <v>45150</v>
      </c>
      <c r="T289" s="1" t="s">
        <v>83</v>
      </c>
      <c r="U289" s="1" t="s">
        <v>51</v>
      </c>
      <c r="V289" s="1">
        <v>5</v>
      </c>
      <c r="W289" s="1" t="s">
        <v>37</v>
      </c>
      <c r="X289" s="1" t="s">
        <v>101</v>
      </c>
      <c r="Y289" s="1" t="s">
        <v>1920</v>
      </c>
    </row>
    <row r="290" spans="1:25" x14ac:dyDescent="0.3">
      <c r="A290" s="1" t="s">
        <v>11902</v>
      </c>
      <c r="B290" s="1" t="s">
        <v>13902</v>
      </c>
      <c r="C290" s="1" t="s">
        <v>1921</v>
      </c>
      <c r="D290" s="1" t="s">
        <v>41</v>
      </c>
      <c r="E290" s="1">
        <v>46</v>
      </c>
      <c r="F290" s="1" t="s">
        <v>1922</v>
      </c>
      <c r="G290" s="1" t="s">
        <v>1923</v>
      </c>
      <c r="H290" s="1" t="s">
        <v>1924</v>
      </c>
      <c r="I290" s="1" t="s">
        <v>1925</v>
      </c>
      <c r="J290" s="1" t="s">
        <v>1602</v>
      </c>
      <c r="K290" s="1" t="s">
        <v>161</v>
      </c>
      <c r="L290" s="1" t="s">
        <v>48</v>
      </c>
      <c r="M290" s="1" t="s">
        <v>62</v>
      </c>
      <c r="N290" s="1">
        <v>4</v>
      </c>
      <c r="O290" s="1">
        <v>638.05999999999995</v>
      </c>
      <c r="P290" s="1">
        <v>0.04</v>
      </c>
      <c r="Q290" s="1">
        <v>17.32</v>
      </c>
      <c r="R290" s="2">
        <v>45134</v>
      </c>
      <c r="S290" s="2">
        <v>45656</v>
      </c>
      <c r="T290" s="1" t="s">
        <v>50</v>
      </c>
      <c r="U290" s="1" t="s">
        <v>84</v>
      </c>
      <c r="V290" s="1">
        <v>5</v>
      </c>
      <c r="W290" s="1" t="s">
        <v>37</v>
      </c>
      <c r="X290" s="1" t="s">
        <v>101</v>
      </c>
      <c r="Y290" s="1" t="s">
        <v>1926</v>
      </c>
    </row>
    <row r="291" spans="1:25" x14ac:dyDescent="0.3">
      <c r="A291" s="1" t="s">
        <v>11903</v>
      </c>
      <c r="B291" s="1" t="s">
        <v>13903</v>
      </c>
      <c r="C291" s="1" t="s">
        <v>1927</v>
      </c>
      <c r="D291" s="1" t="s">
        <v>41</v>
      </c>
      <c r="E291" s="1">
        <v>60</v>
      </c>
      <c r="F291" s="1" t="s">
        <v>1928</v>
      </c>
      <c r="G291" s="1" t="s">
        <v>1929</v>
      </c>
      <c r="H291" s="1" t="s">
        <v>1012</v>
      </c>
      <c r="I291" s="1" t="s">
        <v>1930</v>
      </c>
      <c r="J291" s="1" t="s">
        <v>1931</v>
      </c>
      <c r="K291" s="1" t="s">
        <v>61</v>
      </c>
      <c r="L291" s="1" t="s">
        <v>48</v>
      </c>
      <c r="M291" s="1" t="s">
        <v>49</v>
      </c>
      <c r="N291" s="1">
        <v>1</v>
      </c>
      <c r="O291" s="1">
        <v>70.150000000000006</v>
      </c>
      <c r="P291" s="1">
        <v>0.01</v>
      </c>
      <c r="Q291" s="1">
        <v>47.42</v>
      </c>
      <c r="R291" s="2">
        <v>45845</v>
      </c>
      <c r="S291" s="2">
        <v>45758</v>
      </c>
      <c r="T291" s="1" t="s">
        <v>118</v>
      </c>
      <c r="U291" s="1" t="s">
        <v>36</v>
      </c>
      <c r="V291" s="1">
        <v>1</v>
      </c>
      <c r="W291" s="1" t="s">
        <v>37</v>
      </c>
      <c r="X291" s="1" t="s">
        <v>101</v>
      </c>
      <c r="Y291" s="1" t="s">
        <v>1932</v>
      </c>
    </row>
    <row r="292" spans="1:25" x14ac:dyDescent="0.3">
      <c r="A292" s="1" t="s">
        <v>11904</v>
      </c>
      <c r="B292" s="1" t="s">
        <v>13904</v>
      </c>
      <c r="C292" s="1" t="s">
        <v>1933</v>
      </c>
      <c r="D292" s="1" t="s">
        <v>41</v>
      </c>
      <c r="E292" s="1">
        <v>43</v>
      </c>
      <c r="F292" s="1" t="s">
        <v>1934</v>
      </c>
      <c r="G292" s="1" t="s">
        <v>1935</v>
      </c>
      <c r="H292" s="1" t="s">
        <v>1936</v>
      </c>
      <c r="I292" s="1" t="s">
        <v>1937</v>
      </c>
      <c r="J292" s="1" t="s">
        <v>1938</v>
      </c>
      <c r="K292" s="1" t="s">
        <v>81</v>
      </c>
      <c r="L292" s="1" t="s">
        <v>82</v>
      </c>
      <c r="M292" s="1" t="s">
        <v>73</v>
      </c>
      <c r="N292" s="1">
        <v>2</v>
      </c>
      <c r="O292" s="1">
        <v>84.12</v>
      </c>
      <c r="P292" s="1">
        <v>0.47</v>
      </c>
      <c r="Q292" s="1">
        <v>35.76</v>
      </c>
      <c r="R292" s="2">
        <v>45678</v>
      </c>
      <c r="S292" s="2">
        <v>45460</v>
      </c>
      <c r="T292" s="1" t="s">
        <v>63</v>
      </c>
      <c r="U292" s="1" t="s">
        <v>51</v>
      </c>
      <c r="V292" s="1">
        <v>4</v>
      </c>
      <c r="W292" s="1" t="s">
        <v>37</v>
      </c>
      <c r="X292" s="1" t="s">
        <v>64</v>
      </c>
      <c r="Y292" s="1" t="s">
        <v>1939</v>
      </c>
    </row>
    <row r="293" spans="1:25" x14ac:dyDescent="0.3">
      <c r="A293" s="1" t="s">
        <v>11905</v>
      </c>
      <c r="B293" s="1" t="s">
        <v>13905</v>
      </c>
      <c r="C293" s="1" t="s">
        <v>1940</v>
      </c>
      <c r="D293" s="1" t="s">
        <v>41</v>
      </c>
      <c r="E293" s="1">
        <v>55</v>
      </c>
      <c r="F293" s="1" t="s">
        <v>1941</v>
      </c>
      <c r="G293" s="1">
        <f>1-153-511-3530</f>
        <v>-4193</v>
      </c>
      <c r="H293" s="1" t="s">
        <v>309</v>
      </c>
      <c r="I293" s="1" t="s">
        <v>1942</v>
      </c>
      <c r="J293" s="1" t="s">
        <v>1943</v>
      </c>
      <c r="K293" s="1" t="s">
        <v>81</v>
      </c>
      <c r="L293" s="1" t="s">
        <v>48</v>
      </c>
      <c r="M293" s="1" t="s">
        <v>126</v>
      </c>
      <c r="N293" s="1">
        <v>2</v>
      </c>
      <c r="O293" s="1">
        <v>549.52</v>
      </c>
      <c r="P293" s="1">
        <v>0.14000000000000001</v>
      </c>
      <c r="Q293" s="1">
        <v>30.62</v>
      </c>
      <c r="R293" s="2">
        <v>45365</v>
      </c>
      <c r="S293" s="2">
        <v>45609</v>
      </c>
      <c r="T293" s="1" t="s">
        <v>63</v>
      </c>
      <c r="U293" s="1" t="s">
        <v>51</v>
      </c>
      <c r="V293" s="1">
        <v>1</v>
      </c>
      <c r="W293" s="1" t="s">
        <v>52</v>
      </c>
      <c r="X293" s="1" t="s">
        <v>38</v>
      </c>
      <c r="Y293" s="1" t="s">
        <v>1944</v>
      </c>
    </row>
    <row r="294" spans="1:25" x14ac:dyDescent="0.3">
      <c r="A294" s="1" t="s">
        <v>11906</v>
      </c>
      <c r="B294" s="1" t="s">
        <v>13906</v>
      </c>
      <c r="C294" s="1" t="s">
        <v>1945</v>
      </c>
      <c r="D294" s="1" t="s">
        <v>26</v>
      </c>
      <c r="E294" s="1">
        <v>18</v>
      </c>
      <c r="F294" s="1" t="s">
        <v>1946</v>
      </c>
      <c r="G294" s="1" t="s">
        <v>1947</v>
      </c>
      <c r="H294" s="1" t="s">
        <v>1948</v>
      </c>
      <c r="I294" s="1" t="s">
        <v>1949</v>
      </c>
      <c r="J294" s="1" t="s">
        <v>1950</v>
      </c>
      <c r="K294" s="1" t="s">
        <v>92</v>
      </c>
      <c r="L294" s="1" t="s">
        <v>72</v>
      </c>
      <c r="M294" s="1" t="s">
        <v>93</v>
      </c>
      <c r="N294" s="1">
        <v>3</v>
      </c>
      <c r="O294" s="1">
        <v>292.20999999999998</v>
      </c>
      <c r="P294" s="1">
        <v>0.19</v>
      </c>
      <c r="Q294" s="1">
        <v>40.090000000000003</v>
      </c>
      <c r="R294" s="2">
        <v>45835</v>
      </c>
      <c r="S294" s="2">
        <v>45673</v>
      </c>
      <c r="T294" s="1" t="s">
        <v>35</v>
      </c>
      <c r="U294" s="1" t="s">
        <v>84</v>
      </c>
      <c r="V294" s="1">
        <v>2</v>
      </c>
      <c r="W294" s="1" t="s">
        <v>37</v>
      </c>
      <c r="X294" s="1" t="s">
        <v>53</v>
      </c>
      <c r="Y294" s="1" t="s">
        <v>1951</v>
      </c>
    </row>
    <row r="295" spans="1:25" x14ac:dyDescent="0.3">
      <c r="A295" s="1" t="s">
        <v>11907</v>
      </c>
      <c r="B295" s="1" t="s">
        <v>13907</v>
      </c>
      <c r="C295" s="1" t="s">
        <v>1952</v>
      </c>
      <c r="D295" s="1" t="s">
        <v>41</v>
      </c>
      <c r="E295" s="1">
        <v>22</v>
      </c>
      <c r="F295" s="1" t="s">
        <v>1953</v>
      </c>
      <c r="G295" s="1" t="s">
        <v>1954</v>
      </c>
      <c r="H295" s="1" t="s">
        <v>1453</v>
      </c>
      <c r="I295" s="1" t="s">
        <v>1955</v>
      </c>
      <c r="J295" s="1" t="s">
        <v>1956</v>
      </c>
      <c r="K295" s="1" t="s">
        <v>81</v>
      </c>
      <c r="L295" s="1" t="s">
        <v>117</v>
      </c>
      <c r="M295" s="1" t="s">
        <v>34</v>
      </c>
      <c r="N295" s="1">
        <v>2</v>
      </c>
      <c r="O295" s="1">
        <v>626.55999999999995</v>
      </c>
      <c r="P295" s="1">
        <v>0.34</v>
      </c>
      <c r="Q295" s="1">
        <v>41.6</v>
      </c>
      <c r="R295" s="2">
        <v>45355</v>
      </c>
      <c r="S295" s="2">
        <v>45735</v>
      </c>
      <c r="T295" s="1" t="s">
        <v>118</v>
      </c>
      <c r="U295" s="1" t="s">
        <v>84</v>
      </c>
      <c r="V295" s="1">
        <v>3</v>
      </c>
      <c r="W295" s="1" t="s">
        <v>37</v>
      </c>
      <c r="X295" s="1" t="s">
        <v>53</v>
      </c>
      <c r="Y295" s="1" t="s">
        <v>1957</v>
      </c>
    </row>
    <row r="296" spans="1:25" x14ac:dyDescent="0.3">
      <c r="A296" s="1" t="s">
        <v>11908</v>
      </c>
      <c r="B296" s="1" t="s">
        <v>13908</v>
      </c>
      <c r="C296" s="1" t="s">
        <v>1958</v>
      </c>
      <c r="D296" s="1" t="s">
        <v>41</v>
      </c>
      <c r="E296" s="1">
        <v>31</v>
      </c>
      <c r="F296" s="1" t="s">
        <v>1959</v>
      </c>
      <c r="G296" s="1" t="s">
        <v>1960</v>
      </c>
      <c r="H296" s="1" t="s">
        <v>967</v>
      </c>
      <c r="I296" s="1" t="s">
        <v>1961</v>
      </c>
      <c r="J296" s="1" t="s">
        <v>1962</v>
      </c>
      <c r="K296" s="1" t="s">
        <v>81</v>
      </c>
      <c r="L296" s="1" t="s">
        <v>48</v>
      </c>
      <c r="M296" s="1" t="s">
        <v>49</v>
      </c>
      <c r="N296" s="1">
        <v>2</v>
      </c>
      <c r="O296" s="1">
        <v>602.21</v>
      </c>
      <c r="P296" s="1">
        <v>0.12</v>
      </c>
      <c r="Q296" s="1">
        <v>45.16</v>
      </c>
      <c r="R296" s="2">
        <v>45669</v>
      </c>
      <c r="S296" s="2">
        <v>45718</v>
      </c>
      <c r="T296" s="1" t="s">
        <v>50</v>
      </c>
      <c r="U296" s="1" t="s">
        <v>36</v>
      </c>
      <c r="V296" s="1">
        <v>4</v>
      </c>
      <c r="W296" s="1" t="s">
        <v>37</v>
      </c>
      <c r="X296" s="1" t="s">
        <v>38</v>
      </c>
      <c r="Y296" s="1" t="s">
        <v>1963</v>
      </c>
    </row>
    <row r="297" spans="1:25" x14ac:dyDescent="0.3">
      <c r="A297" s="1" t="s">
        <v>11909</v>
      </c>
      <c r="B297" s="1" t="s">
        <v>13909</v>
      </c>
      <c r="C297" s="1" t="s">
        <v>1964</v>
      </c>
      <c r="D297" s="1" t="s">
        <v>26</v>
      </c>
      <c r="E297" s="1">
        <v>42</v>
      </c>
      <c r="F297" s="1" t="s">
        <v>1965</v>
      </c>
      <c r="G297" s="1" t="s">
        <v>1966</v>
      </c>
      <c r="H297" s="1" t="s">
        <v>1967</v>
      </c>
      <c r="I297" s="1" t="s">
        <v>1968</v>
      </c>
      <c r="J297" s="1" t="s">
        <v>1969</v>
      </c>
      <c r="K297" s="1" t="s">
        <v>109</v>
      </c>
      <c r="L297" s="1" t="s">
        <v>82</v>
      </c>
      <c r="M297" s="1" t="s">
        <v>34</v>
      </c>
      <c r="N297" s="1">
        <v>3</v>
      </c>
      <c r="O297" s="1">
        <v>840.26</v>
      </c>
      <c r="P297" s="1">
        <v>0.37</v>
      </c>
      <c r="Q297" s="1">
        <v>45.55</v>
      </c>
      <c r="R297" s="2">
        <v>45812</v>
      </c>
      <c r="S297" s="2">
        <v>45390</v>
      </c>
      <c r="T297" s="1" t="s">
        <v>118</v>
      </c>
      <c r="U297" s="1" t="s">
        <v>36</v>
      </c>
      <c r="V297" s="1">
        <v>4</v>
      </c>
      <c r="W297" s="1" t="s">
        <v>37</v>
      </c>
      <c r="X297" s="1" t="s">
        <v>74</v>
      </c>
      <c r="Y297" s="1" t="s">
        <v>1970</v>
      </c>
    </row>
    <row r="298" spans="1:25" x14ac:dyDescent="0.3">
      <c r="A298" s="1" t="s">
        <v>11910</v>
      </c>
      <c r="B298" s="1" t="s">
        <v>13910</v>
      </c>
      <c r="C298" s="1" t="s">
        <v>1971</v>
      </c>
      <c r="D298" s="1" t="s">
        <v>26</v>
      </c>
      <c r="E298" s="1">
        <v>65</v>
      </c>
      <c r="F298" s="1" t="s">
        <v>1972</v>
      </c>
      <c r="G298" s="1" t="s">
        <v>1973</v>
      </c>
      <c r="H298" s="1" t="s">
        <v>69</v>
      </c>
      <c r="I298" s="1" t="s">
        <v>1974</v>
      </c>
      <c r="J298" s="1" t="s">
        <v>1975</v>
      </c>
      <c r="K298" s="1" t="s">
        <v>32</v>
      </c>
      <c r="L298" s="1" t="s">
        <v>33</v>
      </c>
      <c r="M298" s="1" t="s">
        <v>62</v>
      </c>
      <c r="N298" s="1">
        <v>1</v>
      </c>
      <c r="O298" s="1">
        <v>288.56</v>
      </c>
      <c r="P298" s="1">
        <v>0.23</v>
      </c>
      <c r="Q298" s="1">
        <v>7.37</v>
      </c>
      <c r="R298" s="2">
        <v>45357</v>
      </c>
      <c r="S298" s="2">
        <v>45396</v>
      </c>
      <c r="T298" s="1" t="s">
        <v>118</v>
      </c>
      <c r="U298" s="1" t="s">
        <v>162</v>
      </c>
      <c r="V298" s="1">
        <v>1</v>
      </c>
      <c r="W298" s="1" t="s">
        <v>37</v>
      </c>
      <c r="X298" s="1" t="s">
        <v>38</v>
      </c>
      <c r="Y298" s="1" t="s">
        <v>1976</v>
      </c>
    </row>
    <row r="299" spans="1:25" x14ac:dyDescent="0.3">
      <c r="A299" s="1" t="s">
        <v>11911</v>
      </c>
      <c r="B299" s="1" t="s">
        <v>13911</v>
      </c>
      <c r="C299" s="1" t="s">
        <v>1977</v>
      </c>
      <c r="D299" s="1" t="s">
        <v>41</v>
      </c>
      <c r="E299" s="1">
        <v>26</v>
      </c>
      <c r="F299" s="1" t="s">
        <v>1978</v>
      </c>
      <c r="G299" s="1" t="s">
        <v>1979</v>
      </c>
      <c r="H299" s="1" t="s">
        <v>138</v>
      </c>
      <c r="I299" s="1" t="s">
        <v>1980</v>
      </c>
      <c r="J299" s="1" t="s">
        <v>1981</v>
      </c>
      <c r="K299" s="1" t="s">
        <v>81</v>
      </c>
      <c r="L299" s="1" t="s">
        <v>72</v>
      </c>
      <c r="M299" s="1" t="s">
        <v>126</v>
      </c>
      <c r="N299" s="1">
        <v>3</v>
      </c>
      <c r="O299" s="1">
        <v>582.08000000000004</v>
      </c>
      <c r="P299" s="1">
        <v>0.43</v>
      </c>
      <c r="Q299" s="1">
        <v>10.53</v>
      </c>
      <c r="R299" s="2">
        <v>45175</v>
      </c>
      <c r="S299" s="2">
        <v>45565</v>
      </c>
      <c r="T299" s="1" t="s">
        <v>50</v>
      </c>
      <c r="U299" s="1" t="s">
        <v>162</v>
      </c>
      <c r="V299" s="1">
        <v>2</v>
      </c>
      <c r="W299" s="1" t="s">
        <v>37</v>
      </c>
      <c r="X299" s="1" t="s">
        <v>101</v>
      </c>
      <c r="Y299" s="1" t="s">
        <v>1982</v>
      </c>
    </row>
    <row r="300" spans="1:25" x14ac:dyDescent="0.3">
      <c r="A300" s="1" t="s">
        <v>11912</v>
      </c>
      <c r="B300" s="1" t="s">
        <v>13912</v>
      </c>
      <c r="C300" s="1" t="s">
        <v>1983</v>
      </c>
      <c r="D300" s="1" t="s">
        <v>41</v>
      </c>
      <c r="E300" s="1">
        <v>47</v>
      </c>
      <c r="F300" s="1" t="s">
        <v>1984</v>
      </c>
      <c r="G300" s="1" t="s">
        <v>1985</v>
      </c>
      <c r="H300" s="1" t="s">
        <v>29</v>
      </c>
      <c r="I300" s="1" t="s">
        <v>1986</v>
      </c>
      <c r="J300" s="1" t="s">
        <v>1987</v>
      </c>
      <c r="K300" s="1" t="s">
        <v>81</v>
      </c>
      <c r="L300" s="1" t="s">
        <v>33</v>
      </c>
      <c r="M300" s="1" t="s">
        <v>49</v>
      </c>
      <c r="N300" s="1">
        <v>3</v>
      </c>
      <c r="O300" s="1">
        <v>779.59</v>
      </c>
      <c r="P300" s="1">
        <v>0.14000000000000001</v>
      </c>
      <c r="Q300" s="1">
        <v>42.17</v>
      </c>
      <c r="R300" s="2">
        <v>45248</v>
      </c>
      <c r="S300" s="2">
        <v>45310</v>
      </c>
      <c r="T300" s="1" t="s">
        <v>83</v>
      </c>
      <c r="U300" s="1" t="s">
        <v>84</v>
      </c>
      <c r="V300" s="1">
        <v>2</v>
      </c>
      <c r="W300" s="1" t="s">
        <v>37</v>
      </c>
      <c r="X300" s="1" t="s">
        <v>101</v>
      </c>
      <c r="Y300" s="1" t="s">
        <v>1988</v>
      </c>
    </row>
    <row r="301" spans="1:25" x14ac:dyDescent="0.3">
      <c r="A301" s="1" t="s">
        <v>11913</v>
      </c>
      <c r="B301" s="1" t="s">
        <v>13913</v>
      </c>
      <c r="C301" s="1" t="s">
        <v>1989</v>
      </c>
      <c r="D301" s="1" t="s">
        <v>26</v>
      </c>
      <c r="E301" s="1">
        <v>36</v>
      </c>
      <c r="F301" s="1" t="s">
        <v>1990</v>
      </c>
      <c r="G301" s="1" t="s">
        <v>1991</v>
      </c>
      <c r="H301" s="1" t="s">
        <v>236</v>
      </c>
      <c r="I301" s="1" t="s">
        <v>1992</v>
      </c>
      <c r="J301" s="1" t="s">
        <v>1993</v>
      </c>
      <c r="K301" s="1" t="s">
        <v>47</v>
      </c>
      <c r="L301" s="1" t="s">
        <v>110</v>
      </c>
      <c r="M301" s="1" t="s">
        <v>93</v>
      </c>
      <c r="N301" s="1">
        <v>4</v>
      </c>
      <c r="O301" s="1">
        <v>495.87</v>
      </c>
      <c r="P301" s="1">
        <v>0.1</v>
      </c>
      <c r="Q301" s="1">
        <v>47.57</v>
      </c>
      <c r="R301" s="2">
        <v>45455</v>
      </c>
      <c r="S301" s="2">
        <v>45601</v>
      </c>
      <c r="T301" s="1" t="s">
        <v>50</v>
      </c>
      <c r="U301" s="1" t="s">
        <v>162</v>
      </c>
      <c r="V301" s="1">
        <v>4</v>
      </c>
      <c r="W301" s="1" t="s">
        <v>37</v>
      </c>
      <c r="X301" s="1" t="s">
        <v>53</v>
      </c>
      <c r="Y301" s="1" t="s">
        <v>1994</v>
      </c>
    </row>
    <row r="302" spans="1:25" x14ac:dyDescent="0.3">
      <c r="A302" s="1" t="s">
        <v>11914</v>
      </c>
      <c r="B302" s="1" t="s">
        <v>13914</v>
      </c>
      <c r="C302" s="1" t="s">
        <v>1995</v>
      </c>
      <c r="D302" s="1" t="s">
        <v>41</v>
      </c>
      <c r="E302" s="1">
        <v>69</v>
      </c>
      <c r="F302" s="1" t="s">
        <v>1996</v>
      </c>
      <c r="G302" s="1" t="s">
        <v>1997</v>
      </c>
      <c r="H302" s="1" t="s">
        <v>1196</v>
      </c>
      <c r="I302" s="1" t="s">
        <v>1998</v>
      </c>
      <c r="J302" s="1" t="s">
        <v>1999</v>
      </c>
      <c r="K302" s="1" t="s">
        <v>109</v>
      </c>
      <c r="L302" s="1" t="s">
        <v>48</v>
      </c>
      <c r="M302" s="1" t="s">
        <v>49</v>
      </c>
      <c r="N302" s="1">
        <v>2</v>
      </c>
      <c r="O302" s="1">
        <v>832.34</v>
      </c>
      <c r="P302" s="1">
        <v>0.42</v>
      </c>
      <c r="Q302" s="1">
        <v>18.850000000000001</v>
      </c>
      <c r="R302" s="2">
        <v>45194</v>
      </c>
      <c r="S302" s="2">
        <v>45214</v>
      </c>
      <c r="T302" s="1" t="s">
        <v>118</v>
      </c>
      <c r="U302" s="1" t="s">
        <v>51</v>
      </c>
      <c r="V302" s="1">
        <v>1</v>
      </c>
      <c r="W302" s="1" t="s">
        <v>37</v>
      </c>
      <c r="X302" s="1" t="s">
        <v>38</v>
      </c>
      <c r="Y302" s="1" t="s">
        <v>2000</v>
      </c>
    </row>
    <row r="303" spans="1:25" x14ac:dyDescent="0.3">
      <c r="A303" s="1" t="s">
        <v>11915</v>
      </c>
      <c r="B303" s="1" t="s">
        <v>13915</v>
      </c>
      <c r="C303" s="1" t="s">
        <v>478</v>
      </c>
      <c r="D303" s="1" t="s">
        <v>26</v>
      </c>
      <c r="E303" s="1">
        <v>57</v>
      </c>
      <c r="F303" s="1" t="s">
        <v>2001</v>
      </c>
      <c r="G303" s="1" t="s">
        <v>2002</v>
      </c>
      <c r="H303" s="1" t="s">
        <v>1472</v>
      </c>
      <c r="I303" s="1" t="s">
        <v>2003</v>
      </c>
      <c r="J303" s="1" t="s">
        <v>2004</v>
      </c>
      <c r="K303" s="1" t="s">
        <v>6</v>
      </c>
      <c r="L303" s="1" t="s">
        <v>117</v>
      </c>
      <c r="M303" s="1" t="s">
        <v>93</v>
      </c>
      <c r="N303" s="1">
        <v>2</v>
      </c>
      <c r="O303" s="1">
        <v>139.96</v>
      </c>
      <c r="P303" s="1">
        <v>0.16</v>
      </c>
      <c r="Q303" s="1">
        <v>5.39</v>
      </c>
      <c r="R303" s="2">
        <v>45550</v>
      </c>
      <c r="S303" s="2">
        <v>45541</v>
      </c>
      <c r="T303" s="1" t="s">
        <v>118</v>
      </c>
      <c r="U303" s="1" t="s">
        <v>36</v>
      </c>
      <c r="V303" s="1">
        <v>5</v>
      </c>
      <c r="W303" s="1" t="s">
        <v>37</v>
      </c>
      <c r="X303" s="1" t="s">
        <v>53</v>
      </c>
      <c r="Y303" s="1" t="s">
        <v>2005</v>
      </c>
    </row>
    <row r="304" spans="1:25" x14ac:dyDescent="0.3">
      <c r="A304" s="1" t="s">
        <v>11916</v>
      </c>
      <c r="B304" s="1" t="s">
        <v>13916</v>
      </c>
      <c r="C304" s="1" t="s">
        <v>2006</v>
      </c>
      <c r="D304" s="1" t="s">
        <v>41</v>
      </c>
      <c r="E304" s="1">
        <v>25</v>
      </c>
      <c r="F304" s="1" t="s">
        <v>2007</v>
      </c>
      <c r="G304" s="1" t="s">
        <v>2008</v>
      </c>
      <c r="H304" s="1" t="s">
        <v>824</v>
      </c>
      <c r="I304" s="1" t="s">
        <v>2009</v>
      </c>
      <c r="J304" s="1" t="s">
        <v>2010</v>
      </c>
      <c r="K304" s="1" t="s">
        <v>161</v>
      </c>
      <c r="L304" s="1" t="s">
        <v>82</v>
      </c>
      <c r="M304" s="1" t="s">
        <v>34</v>
      </c>
      <c r="N304" s="1">
        <v>1</v>
      </c>
      <c r="O304" s="1">
        <v>736.56</v>
      </c>
      <c r="P304" s="1">
        <v>0.21</v>
      </c>
      <c r="Q304" s="1">
        <v>19.52</v>
      </c>
      <c r="R304" s="2">
        <v>45229</v>
      </c>
      <c r="S304" s="2">
        <v>45174</v>
      </c>
      <c r="T304" s="1" t="s">
        <v>118</v>
      </c>
      <c r="U304" s="1" t="s">
        <v>162</v>
      </c>
      <c r="V304" s="1">
        <v>4</v>
      </c>
      <c r="W304" s="1" t="s">
        <v>37</v>
      </c>
      <c r="X304" s="1" t="s">
        <v>74</v>
      </c>
      <c r="Y304" s="1" t="s">
        <v>2011</v>
      </c>
    </row>
    <row r="305" spans="1:25" x14ac:dyDescent="0.3">
      <c r="A305" s="1" t="s">
        <v>11917</v>
      </c>
      <c r="B305" s="1" t="s">
        <v>13917</v>
      </c>
      <c r="C305" s="1" t="s">
        <v>2012</v>
      </c>
      <c r="D305" s="1" t="s">
        <v>41</v>
      </c>
      <c r="E305" s="1">
        <v>33</v>
      </c>
      <c r="F305" s="1" t="s">
        <v>2013</v>
      </c>
      <c r="G305" s="1" t="s">
        <v>2014</v>
      </c>
      <c r="H305" s="1" t="s">
        <v>522</v>
      </c>
      <c r="I305" s="1" t="s">
        <v>2015</v>
      </c>
      <c r="J305" s="1" t="s">
        <v>2016</v>
      </c>
      <c r="K305" s="1" t="s">
        <v>47</v>
      </c>
      <c r="L305" s="1" t="s">
        <v>72</v>
      </c>
      <c r="M305" s="1" t="s">
        <v>34</v>
      </c>
      <c r="N305" s="1">
        <v>2</v>
      </c>
      <c r="O305" s="1">
        <v>943.55</v>
      </c>
      <c r="P305" s="1">
        <v>0.4</v>
      </c>
      <c r="Q305" s="1">
        <v>22.23</v>
      </c>
      <c r="R305" s="2">
        <v>45120</v>
      </c>
      <c r="S305" s="2">
        <v>45445</v>
      </c>
      <c r="T305" s="1" t="s">
        <v>118</v>
      </c>
      <c r="U305" s="1" t="s">
        <v>162</v>
      </c>
      <c r="V305" s="1">
        <v>5</v>
      </c>
      <c r="W305" s="1" t="s">
        <v>37</v>
      </c>
      <c r="X305" s="1" t="s">
        <v>64</v>
      </c>
      <c r="Y305" s="1" t="s">
        <v>2017</v>
      </c>
    </row>
    <row r="306" spans="1:25" x14ac:dyDescent="0.3">
      <c r="A306" s="1" t="s">
        <v>11918</v>
      </c>
      <c r="B306" s="1" t="s">
        <v>13918</v>
      </c>
      <c r="C306" s="1" t="s">
        <v>2018</v>
      </c>
      <c r="D306" s="1" t="s">
        <v>41</v>
      </c>
      <c r="E306" s="1">
        <v>67</v>
      </c>
      <c r="F306" s="1" t="s">
        <v>2019</v>
      </c>
      <c r="G306" s="1">
        <f>1-713-22-4966</f>
        <v>-5700</v>
      </c>
      <c r="H306" s="1" t="s">
        <v>2020</v>
      </c>
      <c r="I306" s="1" t="s">
        <v>2021</v>
      </c>
      <c r="J306" s="1" t="s">
        <v>311</v>
      </c>
      <c r="K306" s="1" t="s">
        <v>47</v>
      </c>
      <c r="L306" s="1" t="s">
        <v>117</v>
      </c>
      <c r="M306" s="1" t="s">
        <v>34</v>
      </c>
      <c r="N306" s="1">
        <v>1</v>
      </c>
      <c r="O306" s="1">
        <v>338.56</v>
      </c>
      <c r="P306" s="1">
        <v>0.32</v>
      </c>
      <c r="Q306" s="1">
        <v>39.25</v>
      </c>
      <c r="R306" s="2">
        <v>45611</v>
      </c>
      <c r="S306" s="2">
        <v>45421</v>
      </c>
      <c r="T306" s="1" t="s">
        <v>35</v>
      </c>
      <c r="U306" s="1" t="s">
        <v>84</v>
      </c>
      <c r="V306" s="1">
        <v>3</v>
      </c>
      <c r="W306" s="1" t="s">
        <v>37</v>
      </c>
      <c r="X306" s="1" t="s">
        <v>64</v>
      </c>
      <c r="Y306" s="1" t="s">
        <v>2022</v>
      </c>
    </row>
    <row r="307" spans="1:25" x14ac:dyDescent="0.3">
      <c r="A307" s="1" t="s">
        <v>11919</v>
      </c>
      <c r="B307" s="1" t="s">
        <v>13919</v>
      </c>
      <c r="C307" s="1" t="s">
        <v>2023</v>
      </c>
      <c r="D307" s="1" t="s">
        <v>26</v>
      </c>
      <c r="E307" s="1">
        <v>25</v>
      </c>
      <c r="F307" s="1" t="s">
        <v>2024</v>
      </c>
      <c r="G307" s="1" t="s">
        <v>2025</v>
      </c>
      <c r="H307" s="1" t="s">
        <v>167</v>
      </c>
      <c r="I307" s="1" t="s">
        <v>2026</v>
      </c>
      <c r="J307" s="1" t="s">
        <v>2027</v>
      </c>
      <c r="K307" s="1" t="s">
        <v>92</v>
      </c>
      <c r="L307" s="1" t="s">
        <v>72</v>
      </c>
      <c r="M307" s="1" t="s">
        <v>93</v>
      </c>
      <c r="N307" s="1">
        <v>4</v>
      </c>
      <c r="O307" s="1">
        <v>372.67</v>
      </c>
      <c r="P307" s="1">
        <v>0.22</v>
      </c>
      <c r="Q307" s="1">
        <v>7.14</v>
      </c>
      <c r="R307" s="2">
        <v>45220</v>
      </c>
      <c r="S307" s="2">
        <v>45658</v>
      </c>
      <c r="T307" s="1" t="s">
        <v>83</v>
      </c>
      <c r="U307" s="1" t="s">
        <v>36</v>
      </c>
      <c r="V307" s="1">
        <v>2</v>
      </c>
      <c r="W307" s="1" t="s">
        <v>37</v>
      </c>
      <c r="X307" s="1" t="s">
        <v>74</v>
      </c>
      <c r="Y307" s="1" t="s">
        <v>2028</v>
      </c>
    </row>
    <row r="308" spans="1:25" x14ac:dyDescent="0.3">
      <c r="A308" s="1" t="s">
        <v>11920</v>
      </c>
      <c r="B308" s="1" t="s">
        <v>13920</v>
      </c>
      <c r="C308" s="1" t="s">
        <v>2029</v>
      </c>
      <c r="D308" s="1" t="s">
        <v>26</v>
      </c>
      <c r="E308" s="1">
        <v>40</v>
      </c>
      <c r="F308" s="1" t="s">
        <v>2030</v>
      </c>
      <c r="G308" s="1" t="s">
        <v>2031</v>
      </c>
      <c r="H308" s="1" t="s">
        <v>1546</v>
      </c>
      <c r="I308" s="1" t="s">
        <v>2032</v>
      </c>
      <c r="J308" s="1" t="s">
        <v>2033</v>
      </c>
      <c r="K308" s="1" t="s">
        <v>92</v>
      </c>
      <c r="L308" s="1" t="s">
        <v>82</v>
      </c>
      <c r="M308" s="1" t="s">
        <v>49</v>
      </c>
      <c r="N308" s="1">
        <v>1</v>
      </c>
      <c r="O308" s="1">
        <v>92.71</v>
      </c>
      <c r="P308" s="1">
        <v>0.12</v>
      </c>
      <c r="Q308" s="1">
        <v>14.57</v>
      </c>
      <c r="R308" s="2">
        <v>45411</v>
      </c>
      <c r="S308" s="2">
        <v>45140</v>
      </c>
      <c r="T308" s="1" t="s">
        <v>118</v>
      </c>
      <c r="U308" s="1" t="s">
        <v>36</v>
      </c>
      <c r="V308" s="1">
        <v>4</v>
      </c>
      <c r="W308" s="1" t="s">
        <v>37</v>
      </c>
      <c r="X308" s="1" t="s">
        <v>101</v>
      </c>
      <c r="Y308" s="1" t="s">
        <v>2034</v>
      </c>
    </row>
    <row r="309" spans="1:25" x14ac:dyDescent="0.3">
      <c r="A309" s="1" t="s">
        <v>11921</v>
      </c>
      <c r="B309" s="1" t="s">
        <v>13921</v>
      </c>
      <c r="C309" s="1" t="s">
        <v>2035</v>
      </c>
      <c r="D309" s="1" t="s">
        <v>26</v>
      </c>
      <c r="E309" s="1">
        <v>26</v>
      </c>
      <c r="F309" s="1" t="s">
        <v>2036</v>
      </c>
      <c r="G309" s="1" t="s">
        <v>2037</v>
      </c>
      <c r="H309" s="1" t="s">
        <v>123</v>
      </c>
      <c r="I309" s="1" t="s">
        <v>2038</v>
      </c>
      <c r="J309" s="1" t="s">
        <v>2039</v>
      </c>
      <c r="K309" s="1" t="s">
        <v>161</v>
      </c>
      <c r="L309" s="1" t="s">
        <v>82</v>
      </c>
      <c r="M309" s="1" t="s">
        <v>34</v>
      </c>
      <c r="N309" s="1">
        <v>1</v>
      </c>
      <c r="O309" s="1">
        <v>645.08000000000004</v>
      </c>
      <c r="P309" s="1">
        <v>0.38</v>
      </c>
      <c r="Q309" s="1">
        <v>45.23</v>
      </c>
      <c r="R309" s="2">
        <v>45257</v>
      </c>
      <c r="S309" s="2">
        <v>45618</v>
      </c>
      <c r="T309" s="1" t="s">
        <v>35</v>
      </c>
      <c r="U309" s="1" t="s">
        <v>162</v>
      </c>
      <c r="V309" s="1">
        <v>3</v>
      </c>
      <c r="W309" s="1" t="s">
        <v>37</v>
      </c>
      <c r="X309" s="1" t="s">
        <v>101</v>
      </c>
      <c r="Y309" s="1" t="s">
        <v>2040</v>
      </c>
    </row>
    <row r="310" spans="1:25" x14ac:dyDescent="0.3">
      <c r="A310" s="1" t="s">
        <v>11922</v>
      </c>
      <c r="B310" s="1" t="s">
        <v>13922</v>
      </c>
      <c r="C310" s="1" t="s">
        <v>2041</v>
      </c>
      <c r="D310" s="1" t="s">
        <v>26</v>
      </c>
      <c r="E310" s="1">
        <v>49</v>
      </c>
      <c r="F310" s="1" t="s">
        <v>2042</v>
      </c>
      <c r="G310" s="1" t="s">
        <v>2043</v>
      </c>
      <c r="H310" s="1" t="s">
        <v>837</v>
      </c>
      <c r="I310" s="1" t="s">
        <v>2044</v>
      </c>
      <c r="J310" s="1" t="s">
        <v>2045</v>
      </c>
      <c r="K310" s="1" t="s">
        <v>109</v>
      </c>
      <c r="L310" s="1" t="s">
        <v>48</v>
      </c>
      <c r="M310" s="1" t="s">
        <v>93</v>
      </c>
      <c r="N310" s="1">
        <v>4</v>
      </c>
      <c r="O310" s="1">
        <v>556.92999999999995</v>
      </c>
      <c r="P310" s="1">
        <v>0.09</v>
      </c>
      <c r="Q310" s="1">
        <v>11.97</v>
      </c>
      <c r="R310" s="2">
        <v>45469</v>
      </c>
      <c r="S310" s="2">
        <v>45557</v>
      </c>
      <c r="T310" s="1" t="s">
        <v>118</v>
      </c>
      <c r="U310" s="1" t="s">
        <v>51</v>
      </c>
      <c r="V310" s="1">
        <v>5</v>
      </c>
      <c r="W310" s="1" t="s">
        <v>37</v>
      </c>
      <c r="X310" s="1" t="s">
        <v>101</v>
      </c>
      <c r="Y310" s="1" t="s">
        <v>2046</v>
      </c>
    </row>
    <row r="311" spans="1:25" x14ac:dyDescent="0.3">
      <c r="A311" s="1" t="s">
        <v>11923</v>
      </c>
      <c r="B311" s="1" t="s">
        <v>13923</v>
      </c>
      <c r="C311" s="1" t="s">
        <v>2047</v>
      </c>
      <c r="D311" s="1" t="s">
        <v>41</v>
      </c>
      <c r="E311" s="1">
        <v>54</v>
      </c>
      <c r="F311" s="1" t="s">
        <v>2048</v>
      </c>
      <c r="G311" s="1" t="s">
        <v>2049</v>
      </c>
      <c r="H311" s="1" t="s">
        <v>1785</v>
      </c>
      <c r="I311" s="1" t="s">
        <v>2050</v>
      </c>
      <c r="J311" s="1" t="s">
        <v>2051</v>
      </c>
      <c r="K311" s="1" t="s">
        <v>161</v>
      </c>
      <c r="L311" s="1" t="s">
        <v>72</v>
      </c>
      <c r="M311" s="1" t="s">
        <v>62</v>
      </c>
      <c r="N311" s="1">
        <v>3</v>
      </c>
      <c r="O311" s="1">
        <v>49.94</v>
      </c>
      <c r="P311" s="1">
        <v>0.46</v>
      </c>
      <c r="Q311" s="1">
        <v>39.17</v>
      </c>
      <c r="R311" s="2">
        <v>45841</v>
      </c>
      <c r="S311" s="2">
        <v>45135</v>
      </c>
      <c r="T311" s="1" t="s">
        <v>83</v>
      </c>
      <c r="U311" s="1" t="s">
        <v>51</v>
      </c>
      <c r="V311" s="1">
        <v>4</v>
      </c>
      <c r="W311" s="1" t="s">
        <v>37</v>
      </c>
      <c r="X311" s="1" t="s">
        <v>53</v>
      </c>
      <c r="Y311" s="1" t="s">
        <v>2052</v>
      </c>
    </row>
    <row r="312" spans="1:25" x14ac:dyDescent="0.3">
      <c r="A312" s="1" t="s">
        <v>11924</v>
      </c>
      <c r="B312" s="1" t="s">
        <v>13924</v>
      </c>
      <c r="C312" s="1" t="s">
        <v>2053</v>
      </c>
      <c r="D312" s="1" t="s">
        <v>41</v>
      </c>
      <c r="E312" s="1">
        <v>51</v>
      </c>
      <c r="F312" s="1" t="s">
        <v>2054</v>
      </c>
      <c r="G312" s="1" t="s">
        <v>2055</v>
      </c>
      <c r="H312" s="1" t="s">
        <v>417</v>
      </c>
      <c r="I312" s="1" t="s">
        <v>2056</v>
      </c>
      <c r="J312" s="1" t="s">
        <v>2057</v>
      </c>
      <c r="K312" s="1" t="s">
        <v>109</v>
      </c>
      <c r="L312" s="1" t="s">
        <v>110</v>
      </c>
      <c r="M312" s="1" t="s">
        <v>49</v>
      </c>
      <c r="N312" s="1">
        <v>4</v>
      </c>
      <c r="O312" s="1">
        <v>754.69</v>
      </c>
      <c r="P312" s="1">
        <v>0.08</v>
      </c>
      <c r="Q312" s="1">
        <v>21.26</v>
      </c>
      <c r="R312" s="2">
        <v>45243</v>
      </c>
      <c r="S312" s="2">
        <v>45308</v>
      </c>
      <c r="T312" s="1" t="s">
        <v>83</v>
      </c>
      <c r="U312" s="1" t="s">
        <v>51</v>
      </c>
      <c r="V312" s="1">
        <v>3</v>
      </c>
      <c r="W312" s="1" t="s">
        <v>37</v>
      </c>
      <c r="X312" s="1" t="s">
        <v>53</v>
      </c>
      <c r="Y312" s="1" t="s">
        <v>2058</v>
      </c>
    </row>
    <row r="313" spans="1:25" x14ac:dyDescent="0.3">
      <c r="A313" s="1" t="s">
        <v>11925</v>
      </c>
      <c r="B313" s="1" t="s">
        <v>13925</v>
      </c>
      <c r="C313" s="1" t="s">
        <v>2059</v>
      </c>
      <c r="D313" s="1" t="s">
        <v>26</v>
      </c>
      <c r="E313" s="1">
        <v>63</v>
      </c>
      <c r="F313" s="1" t="s">
        <v>2060</v>
      </c>
      <c r="G313" s="1" t="s">
        <v>2061</v>
      </c>
      <c r="H313" s="1" t="s">
        <v>2062</v>
      </c>
      <c r="I313" s="1" t="s">
        <v>2063</v>
      </c>
      <c r="J313" s="1" t="s">
        <v>2064</v>
      </c>
      <c r="K313" s="1" t="s">
        <v>92</v>
      </c>
      <c r="L313" s="1" t="s">
        <v>110</v>
      </c>
      <c r="M313" s="1" t="s">
        <v>49</v>
      </c>
      <c r="N313" s="1">
        <v>2</v>
      </c>
      <c r="O313" s="1">
        <v>830.99</v>
      </c>
      <c r="P313" s="1">
        <v>0.4</v>
      </c>
      <c r="Q313" s="1">
        <v>34.82</v>
      </c>
      <c r="R313" s="2">
        <v>45765</v>
      </c>
      <c r="S313" s="2">
        <v>45233</v>
      </c>
      <c r="T313" s="1" t="s">
        <v>50</v>
      </c>
      <c r="U313" s="1" t="s">
        <v>51</v>
      </c>
      <c r="V313" s="1">
        <v>4</v>
      </c>
      <c r="W313" s="1" t="s">
        <v>37</v>
      </c>
      <c r="X313" s="1" t="s">
        <v>64</v>
      </c>
      <c r="Y313" s="1" t="s">
        <v>2065</v>
      </c>
    </row>
    <row r="314" spans="1:25" x14ac:dyDescent="0.3">
      <c r="A314" s="1" t="s">
        <v>11926</v>
      </c>
      <c r="B314" s="1" t="s">
        <v>13926</v>
      </c>
      <c r="C314" s="1" t="s">
        <v>2066</v>
      </c>
      <c r="D314" s="1" t="s">
        <v>26</v>
      </c>
      <c r="E314" s="1">
        <v>35</v>
      </c>
      <c r="F314" s="1" t="s">
        <v>2067</v>
      </c>
      <c r="G314" s="1" t="s">
        <v>2068</v>
      </c>
      <c r="H314" s="1" t="s">
        <v>2069</v>
      </c>
      <c r="I314" s="1" t="s">
        <v>2070</v>
      </c>
      <c r="J314" s="1" t="s">
        <v>2071</v>
      </c>
      <c r="K314" s="1" t="s">
        <v>109</v>
      </c>
      <c r="L314" s="1" t="s">
        <v>48</v>
      </c>
      <c r="M314" s="1" t="s">
        <v>49</v>
      </c>
      <c r="N314" s="1">
        <v>2</v>
      </c>
      <c r="O314" s="1">
        <v>908.05</v>
      </c>
      <c r="P314" s="1">
        <v>0.21</v>
      </c>
      <c r="Q314" s="1">
        <v>8.32</v>
      </c>
      <c r="R314" s="2">
        <v>45292</v>
      </c>
      <c r="S314" s="2">
        <v>45390</v>
      </c>
      <c r="T314" s="1" t="s">
        <v>35</v>
      </c>
      <c r="U314" s="1" t="s">
        <v>51</v>
      </c>
      <c r="V314" s="1">
        <v>3</v>
      </c>
      <c r="W314" s="1" t="s">
        <v>37</v>
      </c>
      <c r="X314" s="1" t="s">
        <v>101</v>
      </c>
      <c r="Y314" s="1" t="s">
        <v>2072</v>
      </c>
    </row>
    <row r="315" spans="1:25" x14ac:dyDescent="0.3">
      <c r="A315" s="1" t="s">
        <v>11927</v>
      </c>
      <c r="B315" s="1" t="s">
        <v>13927</v>
      </c>
      <c r="C315" s="1" t="s">
        <v>2073</v>
      </c>
      <c r="D315" s="1" t="s">
        <v>26</v>
      </c>
      <c r="E315" s="1">
        <v>62</v>
      </c>
      <c r="F315" s="1" t="s">
        <v>2074</v>
      </c>
      <c r="G315" s="1" t="s">
        <v>2075</v>
      </c>
      <c r="H315" s="1" t="s">
        <v>2076</v>
      </c>
      <c r="I315" s="1" t="s">
        <v>2077</v>
      </c>
      <c r="J315" s="1" t="s">
        <v>2078</v>
      </c>
      <c r="K315" s="1" t="s">
        <v>47</v>
      </c>
      <c r="L315" s="1" t="s">
        <v>72</v>
      </c>
      <c r="M315" s="1" t="s">
        <v>126</v>
      </c>
      <c r="N315" s="1">
        <v>4</v>
      </c>
      <c r="O315" s="1">
        <v>550.28</v>
      </c>
      <c r="P315" s="1">
        <v>0.09</v>
      </c>
      <c r="Q315" s="1">
        <v>17.899999999999999</v>
      </c>
      <c r="R315" s="2">
        <v>45335</v>
      </c>
      <c r="S315" s="2">
        <v>45750</v>
      </c>
      <c r="T315" s="1" t="s">
        <v>83</v>
      </c>
      <c r="U315" s="1" t="s">
        <v>162</v>
      </c>
      <c r="V315" s="1">
        <v>3</v>
      </c>
      <c r="W315" s="1" t="s">
        <v>37</v>
      </c>
      <c r="X315" s="1" t="s">
        <v>101</v>
      </c>
      <c r="Y315" s="1" t="s">
        <v>2079</v>
      </c>
    </row>
    <row r="316" spans="1:25" x14ac:dyDescent="0.3">
      <c r="A316" s="1" t="s">
        <v>11928</v>
      </c>
      <c r="B316" s="1" t="s">
        <v>13928</v>
      </c>
      <c r="C316" s="1" t="s">
        <v>2080</v>
      </c>
      <c r="D316" s="1" t="s">
        <v>26</v>
      </c>
      <c r="E316" s="1">
        <v>61</v>
      </c>
      <c r="F316" s="1" t="s">
        <v>2081</v>
      </c>
      <c r="G316" s="1" t="s">
        <v>2082</v>
      </c>
      <c r="H316" s="1" t="s">
        <v>1215</v>
      </c>
      <c r="I316" s="1" t="s">
        <v>2083</v>
      </c>
      <c r="J316" s="1" t="s">
        <v>2084</v>
      </c>
      <c r="K316" s="1" t="s">
        <v>47</v>
      </c>
      <c r="L316" s="1" t="s">
        <v>72</v>
      </c>
      <c r="M316" s="1" t="s">
        <v>34</v>
      </c>
      <c r="N316" s="1">
        <v>1</v>
      </c>
      <c r="O316" s="1">
        <v>458.05</v>
      </c>
      <c r="P316" s="1">
        <v>0.2</v>
      </c>
      <c r="Q316" s="1">
        <v>24.12</v>
      </c>
      <c r="R316" s="2">
        <v>45708</v>
      </c>
      <c r="S316" s="2">
        <v>45654</v>
      </c>
      <c r="T316" s="1" t="s">
        <v>63</v>
      </c>
      <c r="U316" s="1" t="s">
        <v>51</v>
      </c>
      <c r="V316" s="1">
        <v>5</v>
      </c>
      <c r="W316" s="1" t="s">
        <v>37</v>
      </c>
      <c r="X316" s="1" t="s">
        <v>74</v>
      </c>
      <c r="Y316" s="1" t="s">
        <v>2085</v>
      </c>
    </row>
    <row r="317" spans="1:25" x14ac:dyDescent="0.3">
      <c r="A317" s="1" t="s">
        <v>11929</v>
      </c>
      <c r="B317" s="1" t="s">
        <v>13929</v>
      </c>
      <c r="C317" s="1" t="s">
        <v>2086</v>
      </c>
      <c r="D317" s="1" t="s">
        <v>41</v>
      </c>
      <c r="E317" s="1">
        <v>32</v>
      </c>
      <c r="F317" s="1" t="s">
        <v>2087</v>
      </c>
      <c r="G317" s="1" t="s">
        <v>2088</v>
      </c>
      <c r="H317" s="1" t="s">
        <v>215</v>
      </c>
      <c r="I317" s="1" t="s">
        <v>2089</v>
      </c>
      <c r="J317" s="1" t="s">
        <v>2090</v>
      </c>
      <c r="K317" s="1" t="s">
        <v>92</v>
      </c>
      <c r="L317" s="1" t="s">
        <v>33</v>
      </c>
      <c r="M317" s="1" t="s">
        <v>93</v>
      </c>
      <c r="N317" s="1">
        <v>4</v>
      </c>
      <c r="O317" s="1">
        <v>877.38</v>
      </c>
      <c r="P317" s="1">
        <v>0.11</v>
      </c>
      <c r="Q317" s="1">
        <v>43.57</v>
      </c>
      <c r="R317" s="2">
        <v>45149</v>
      </c>
      <c r="S317" s="2">
        <v>45628</v>
      </c>
      <c r="T317" s="1" t="s">
        <v>118</v>
      </c>
      <c r="U317" s="1" t="s">
        <v>162</v>
      </c>
      <c r="V317" s="1">
        <v>2</v>
      </c>
      <c r="W317" s="1" t="s">
        <v>37</v>
      </c>
      <c r="X317" s="1" t="s">
        <v>64</v>
      </c>
      <c r="Y317" s="1" t="s">
        <v>2091</v>
      </c>
    </row>
    <row r="318" spans="1:25" x14ac:dyDescent="0.3">
      <c r="A318" s="1" t="s">
        <v>11930</v>
      </c>
      <c r="B318" s="1" t="s">
        <v>13930</v>
      </c>
      <c r="C318" s="1" t="s">
        <v>2092</v>
      </c>
      <c r="D318" s="1" t="s">
        <v>26</v>
      </c>
      <c r="E318" s="1">
        <v>32</v>
      </c>
      <c r="F318" s="1" t="s">
        <v>2093</v>
      </c>
      <c r="G318" s="1" t="s">
        <v>2094</v>
      </c>
      <c r="H318" s="1" t="s">
        <v>2095</v>
      </c>
      <c r="I318" s="1" t="s">
        <v>2096</v>
      </c>
      <c r="J318" s="1" t="s">
        <v>2097</v>
      </c>
      <c r="K318" s="1" t="s">
        <v>81</v>
      </c>
      <c r="L318" s="1" t="s">
        <v>48</v>
      </c>
      <c r="M318" s="1" t="s">
        <v>62</v>
      </c>
      <c r="N318" s="1">
        <v>2</v>
      </c>
      <c r="O318" s="1">
        <v>404.71</v>
      </c>
      <c r="P318" s="1">
        <v>7.0000000000000007E-2</v>
      </c>
      <c r="Q318" s="1">
        <v>30.36</v>
      </c>
      <c r="R318" s="2">
        <v>45772</v>
      </c>
      <c r="S318" s="2">
        <v>45513</v>
      </c>
      <c r="T318" s="1" t="s">
        <v>83</v>
      </c>
      <c r="U318" s="1" t="s">
        <v>84</v>
      </c>
      <c r="V318" s="1">
        <v>1</v>
      </c>
      <c r="W318" s="1" t="s">
        <v>37</v>
      </c>
      <c r="X318" s="1" t="s">
        <v>53</v>
      </c>
      <c r="Y318" s="1" t="s">
        <v>2098</v>
      </c>
    </row>
    <row r="319" spans="1:25" x14ac:dyDescent="0.3">
      <c r="A319" s="1" t="s">
        <v>11931</v>
      </c>
      <c r="B319" s="1" t="s">
        <v>13931</v>
      </c>
      <c r="C319" s="1" t="s">
        <v>2099</v>
      </c>
      <c r="D319" s="1" t="s">
        <v>41</v>
      </c>
      <c r="E319" s="1">
        <v>46</v>
      </c>
      <c r="F319" s="1" t="s">
        <v>2100</v>
      </c>
      <c r="G319" s="1" t="s">
        <v>2101</v>
      </c>
      <c r="H319" s="1" t="s">
        <v>2102</v>
      </c>
      <c r="I319" s="1" t="s">
        <v>2103</v>
      </c>
      <c r="J319" s="1" t="s">
        <v>2104</v>
      </c>
      <c r="K319" s="1" t="s">
        <v>109</v>
      </c>
      <c r="L319" s="1" t="s">
        <v>72</v>
      </c>
      <c r="M319" s="1" t="s">
        <v>73</v>
      </c>
      <c r="N319" s="1">
        <v>4</v>
      </c>
      <c r="O319" s="1">
        <v>658.89</v>
      </c>
      <c r="P319" s="1">
        <v>0.12</v>
      </c>
      <c r="Q319" s="1">
        <v>7.04</v>
      </c>
      <c r="R319" s="2">
        <v>45669</v>
      </c>
      <c r="S319" s="2">
        <v>45648</v>
      </c>
      <c r="T319" s="1" t="s">
        <v>35</v>
      </c>
      <c r="U319" s="1" t="s">
        <v>162</v>
      </c>
      <c r="V319" s="1">
        <v>3</v>
      </c>
      <c r="W319" s="1" t="s">
        <v>37</v>
      </c>
      <c r="X319" s="1" t="s">
        <v>64</v>
      </c>
      <c r="Y319" s="1" t="s">
        <v>2105</v>
      </c>
    </row>
    <row r="320" spans="1:25" x14ac:dyDescent="0.3">
      <c r="A320" s="1" t="s">
        <v>11932</v>
      </c>
      <c r="B320" s="1" t="s">
        <v>13932</v>
      </c>
      <c r="C320" s="1" t="s">
        <v>2106</v>
      </c>
      <c r="D320" s="1" t="s">
        <v>26</v>
      </c>
      <c r="E320" s="1">
        <v>40</v>
      </c>
      <c r="F320" s="1" t="s">
        <v>2107</v>
      </c>
      <c r="G320" s="1" t="s">
        <v>2108</v>
      </c>
      <c r="H320" s="1" t="s">
        <v>2109</v>
      </c>
      <c r="I320" s="1" t="s">
        <v>2110</v>
      </c>
      <c r="J320" s="1" t="s">
        <v>2111</v>
      </c>
      <c r="K320" s="1" t="s">
        <v>161</v>
      </c>
      <c r="L320" s="1" t="s">
        <v>72</v>
      </c>
      <c r="M320" s="1" t="s">
        <v>62</v>
      </c>
      <c r="N320" s="1">
        <v>1</v>
      </c>
      <c r="O320" s="1">
        <v>619.21</v>
      </c>
      <c r="P320" s="1">
        <v>0.43</v>
      </c>
      <c r="Q320" s="1">
        <v>41.08</v>
      </c>
      <c r="R320" s="2">
        <v>45149</v>
      </c>
      <c r="S320" s="2">
        <v>45504</v>
      </c>
      <c r="T320" s="1" t="s">
        <v>35</v>
      </c>
      <c r="U320" s="1" t="s">
        <v>51</v>
      </c>
      <c r="V320" s="1">
        <v>2</v>
      </c>
      <c r="W320" s="1" t="s">
        <v>37</v>
      </c>
      <c r="X320" s="1" t="s">
        <v>101</v>
      </c>
      <c r="Y320" s="1" t="s">
        <v>2112</v>
      </c>
    </row>
    <row r="321" spans="1:25" x14ac:dyDescent="0.3">
      <c r="A321" s="1" t="s">
        <v>11933</v>
      </c>
      <c r="B321" s="1" t="s">
        <v>13933</v>
      </c>
      <c r="C321" s="1" t="s">
        <v>2113</v>
      </c>
      <c r="D321" s="1" t="s">
        <v>41</v>
      </c>
      <c r="E321" s="1">
        <v>40</v>
      </c>
      <c r="F321" s="1" t="s">
        <v>2114</v>
      </c>
      <c r="G321" s="1">
        <f>1-480-412-4628</f>
        <v>-5519</v>
      </c>
      <c r="H321" s="1" t="s">
        <v>1546</v>
      </c>
      <c r="I321" s="1" t="s">
        <v>2115</v>
      </c>
      <c r="J321" s="1" t="s">
        <v>1363</v>
      </c>
      <c r="K321" s="1" t="s">
        <v>109</v>
      </c>
      <c r="L321" s="1" t="s">
        <v>82</v>
      </c>
      <c r="M321" s="1" t="s">
        <v>126</v>
      </c>
      <c r="N321" s="1">
        <v>2</v>
      </c>
      <c r="O321" s="1">
        <v>378.44</v>
      </c>
      <c r="P321" s="1">
        <v>0.05</v>
      </c>
      <c r="Q321" s="1">
        <v>7.45</v>
      </c>
      <c r="R321" s="2">
        <v>45594</v>
      </c>
      <c r="S321" s="2">
        <v>45290</v>
      </c>
      <c r="T321" s="1" t="s">
        <v>35</v>
      </c>
      <c r="U321" s="1" t="s">
        <v>162</v>
      </c>
      <c r="V321" s="1">
        <v>1</v>
      </c>
      <c r="W321" s="1" t="s">
        <v>37</v>
      </c>
      <c r="X321" s="1" t="s">
        <v>101</v>
      </c>
      <c r="Y321" s="1" t="s">
        <v>2116</v>
      </c>
    </row>
    <row r="322" spans="1:25" x14ac:dyDescent="0.3">
      <c r="A322" s="1" t="s">
        <v>11934</v>
      </c>
      <c r="B322" s="1" t="s">
        <v>13934</v>
      </c>
      <c r="C322" s="1" t="s">
        <v>2117</v>
      </c>
      <c r="D322" s="1" t="s">
        <v>26</v>
      </c>
      <c r="E322" s="1">
        <v>18</v>
      </c>
      <c r="F322" s="1" t="s">
        <v>2118</v>
      </c>
      <c r="G322" s="1">
        <v>2138174931</v>
      </c>
      <c r="H322" s="1" t="s">
        <v>462</v>
      </c>
      <c r="I322" s="1" t="s">
        <v>2119</v>
      </c>
      <c r="J322" s="1" t="s">
        <v>2120</v>
      </c>
      <c r="K322" s="1" t="s">
        <v>92</v>
      </c>
      <c r="L322" s="1" t="s">
        <v>33</v>
      </c>
      <c r="M322" s="1" t="s">
        <v>62</v>
      </c>
      <c r="N322" s="1">
        <v>3</v>
      </c>
      <c r="O322" s="1">
        <v>96.02</v>
      </c>
      <c r="P322" s="1">
        <v>0.49</v>
      </c>
      <c r="Q322" s="1">
        <v>47.05</v>
      </c>
      <c r="R322" s="2">
        <v>45239</v>
      </c>
      <c r="S322" s="2">
        <v>45405</v>
      </c>
      <c r="T322" s="1" t="s">
        <v>50</v>
      </c>
      <c r="U322" s="1" t="s">
        <v>51</v>
      </c>
      <c r="V322" s="1">
        <v>5</v>
      </c>
      <c r="W322" s="1" t="s">
        <v>37</v>
      </c>
      <c r="X322" s="1" t="s">
        <v>53</v>
      </c>
      <c r="Y322" s="1" t="s">
        <v>2121</v>
      </c>
    </row>
    <row r="323" spans="1:25" x14ac:dyDescent="0.3">
      <c r="A323" s="1" t="s">
        <v>11935</v>
      </c>
      <c r="B323" s="1" t="s">
        <v>13935</v>
      </c>
      <c r="C323" s="1" t="s">
        <v>2122</v>
      </c>
      <c r="D323" s="1" t="s">
        <v>41</v>
      </c>
      <c r="E323" s="1">
        <v>39</v>
      </c>
      <c r="F323" s="1" t="s">
        <v>2123</v>
      </c>
      <c r="G323" s="1" t="s">
        <v>2124</v>
      </c>
      <c r="H323" s="1" t="s">
        <v>2125</v>
      </c>
      <c r="I323" s="1" t="s">
        <v>2126</v>
      </c>
      <c r="J323" s="1" t="s">
        <v>2127</v>
      </c>
      <c r="K323" s="1" t="s">
        <v>47</v>
      </c>
      <c r="L323" s="1" t="s">
        <v>110</v>
      </c>
      <c r="M323" s="1" t="s">
        <v>34</v>
      </c>
      <c r="N323" s="1">
        <v>4</v>
      </c>
      <c r="O323" s="1">
        <v>31.2</v>
      </c>
      <c r="P323" s="1">
        <v>0</v>
      </c>
      <c r="Q323" s="1">
        <v>14.53</v>
      </c>
      <c r="R323" s="2">
        <v>45556</v>
      </c>
      <c r="S323" s="2">
        <v>45297</v>
      </c>
      <c r="T323" s="1" t="s">
        <v>118</v>
      </c>
      <c r="U323" s="1" t="s">
        <v>84</v>
      </c>
      <c r="V323" s="1">
        <v>4</v>
      </c>
      <c r="W323" s="1" t="s">
        <v>37</v>
      </c>
      <c r="X323" s="1" t="s">
        <v>53</v>
      </c>
      <c r="Y323" s="1" t="s">
        <v>2128</v>
      </c>
    </row>
    <row r="324" spans="1:25" x14ac:dyDescent="0.3">
      <c r="A324" s="1" t="s">
        <v>11936</v>
      </c>
      <c r="B324" s="1" t="s">
        <v>13936</v>
      </c>
      <c r="C324" s="1" t="s">
        <v>2129</v>
      </c>
      <c r="D324" s="1" t="s">
        <v>41</v>
      </c>
      <c r="E324" s="1">
        <v>24</v>
      </c>
      <c r="F324" s="1" t="s">
        <v>2130</v>
      </c>
      <c r="G324" s="1" t="s">
        <v>2131</v>
      </c>
      <c r="H324" s="1" t="s">
        <v>2132</v>
      </c>
      <c r="I324" s="1" t="s">
        <v>2133</v>
      </c>
      <c r="J324" s="1" t="s">
        <v>2134</v>
      </c>
      <c r="K324" s="1" t="s">
        <v>47</v>
      </c>
      <c r="L324" s="1" t="s">
        <v>110</v>
      </c>
      <c r="M324" s="1" t="s">
        <v>34</v>
      </c>
      <c r="N324" s="1">
        <v>4</v>
      </c>
      <c r="O324" s="1">
        <v>433.96</v>
      </c>
      <c r="P324" s="1">
        <v>0.33</v>
      </c>
      <c r="Q324" s="1">
        <v>26.96</v>
      </c>
      <c r="R324" s="2">
        <v>45595</v>
      </c>
      <c r="S324" s="2">
        <v>45810</v>
      </c>
      <c r="T324" s="1" t="s">
        <v>63</v>
      </c>
      <c r="U324" s="1" t="s">
        <v>51</v>
      </c>
      <c r="V324" s="1">
        <v>2</v>
      </c>
      <c r="W324" s="1" t="s">
        <v>37</v>
      </c>
      <c r="X324" s="1" t="s">
        <v>64</v>
      </c>
      <c r="Y324" s="1" t="s">
        <v>2135</v>
      </c>
    </row>
    <row r="325" spans="1:25" x14ac:dyDescent="0.3">
      <c r="A325" s="1" t="s">
        <v>11937</v>
      </c>
      <c r="B325" s="1" t="s">
        <v>13937</v>
      </c>
      <c r="C325" s="1" t="s">
        <v>2136</v>
      </c>
      <c r="D325" s="1" t="s">
        <v>41</v>
      </c>
      <c r="E325" s="1">
        <v>62</v>
      </c>
      <c r="F325" s="1" t="s">
        <v>2137</v>
      </c>
      <c r="G325" s="1" t="s">
        <v>2138</v>
      </c>
      <c r="H325" s="1" t="s">
        <v>243</v>
      </c>
      <c r="I325" s="1" t="s">
        <v>2139</v>
      </c>
      <c r="J325" s="1" t="s">
        <v>2140</v>
      </c>
      <c r="K325" s="1" t="s">
        <v>109</v>
      </c>
      <c r="L325" s="1" t="s">
        <v>82</v>
      </c>
      <c r="M325" s="1" t="s">
        <v>73</v>
      </c>
      <c r="N325" s="1">
        <v>4</v>
      </c>
      <c r="O325" s="1">
        <v>486.39</v>
      </c>
      <c r="P325" s="1">
        <v>0.43</v>
      </c>
      <c r="Q325" s="1">
        <v>8.25</v>
      </c>
      <c r="R325" s="2">
        <v>45396</v>
      </c>
      <c r="S325" s="2">
        <v>45267</v>
      </c>
      <c r="T325" s="1" t="s">
        <v>35</v>
      </c>
      <c r="U325" s="1" t="s">
        <v>36</v>
      </c>
      <c r="V325" s="1">
        <v>4</v>
      </c>
      <c r="W325" s="1" t="s">
        <v>37</v>
      </c>
      <c r="X325" s="1" t="s">
        <v>38</v>
      </c>
      <c r="Y325" s="1" t="s">
        <v>2141</v>
      </c>
    </row>
    <row r="326" spans="1:25" x14ac:dyDescent="0.3">
      <c r="A326" s="1" t="s">
        <v>11938</v>
      </c>
      <c r="B326" s="1" t="s">
        <v>13938</v>
      </c>
      <c r="C326" s="1" t="s">
        <v>2142</v>
      </c>
      <c r="D326" s="1" t="s">
        <v>41</v>
      </c>
      <c r="E326" s="1">
        <v>49</v>
      </c>
      <c r="F326" s="1" t="s">
        <v>2143</v>
      </c>
      <c r="G326" s="1" t="s">
        <v>2144</v>
      </c>
      <c r="H326" s="1" t="s">
        <v>1638</v>
      </c>
      <c r="I326" s="1" t="s">
        <v>2145</v>
      </c>
      <c r="J326" s="1" t="s">
        <v>2146</v>
      </c>
      <c r="K326" s="1" t="s">
        <v>81</v>
      </c>
      <c r="L326" s="1" t="s">
        <v>48</v>
      </c>
      <c r="M326" s="1" t="s">
        <v>49</v>
      </c>
      <c r="N326" s="1">
        <v>4</v>
      </c>
      <c r="O326" s="1">
        <v>824.45</v>
      </c>
      <c r="P326" s="1">
        <v>0.47</v>
      </c>
      <c r="Q326" s="1">
        <v>30.28</v>
      </c>
      <c r="R326" s="2">
        <v>45359</v>
      </c>
      <c r="S326" s="2">
        <v>45764</v>
      </c>
      <c r="T326" s="1" t="s">
        <v>118</v>
      </c>
      <c r="U326" s="1" t="s">
        <v>84</v>
      </c>
      <c r="V326" s="1">
        <v>4</v>
      </c>
      <c r="W326" s="1" t="s">
        <v>37</v>
      </c>
      <c r="X326" s="1" t="s">
        <v>101</v>
      </c>
      <c r="Y326" s="1" t="s">
        <v>2147</v>
      </c>
    </row>
    <row r="327" spans="1:25" x14ac:dyDescent="0.3">
      <c r="A327" s="1" t="s">
        <v>11939</v>
      </c>
      <c r="B327" s="1" t="s">
        <v>13939</v>
      </c>
      <c r="C327" s="1" t="s">
        <v>2148</v>
      </c>
      <c r="D327" s="1" t="s">
        <v>41</v>
      </c>
      <c r="E327" s="1">
        <v>45</v>
      </c>
      <c r="F327" s="1" t="s">
        <v>2149</v>
      </c>
      <c r="G327" s="1" t="s">
        <v>2150</v>
      </c>
      <c r="H327" s="1" t="s">
        <v>1170</v>
      </c>
      <c r="I327" s="1" t="s">
        <v>1190</v>
      </c>
      <c r="J327" s="1" t="s">
        <v>2151</v>
      </c>
      <c r="K327" s="1" t="s">
        <v>61</v>
      </c>
      <c r="L327" s="1" t="s">
        <v>110</v>
      </c>
      <c r="M327" s="1" t="s">
        <v>93</v>
      </c>
      <c r="N327" s="1">
        <v>2</v>
      </c>
      <c r="O327" s="1">
        <v>420.27</v>
      </c>
      <c r="P327" s="1">
        <v>7.0000000000000007E-2</v>
      </c>
      <c r="Q327" s="1">
        <v>27.38</v>
      </c>
      <c r="R327" s="2">
        <v>45281</v>
      </c>
      <c r="S327" s="2">
        <v>45775</v>
      </c>
      <c r="T327" s="1" t="s">
        <v>35</v>
      </c>
      <c r="U327" s="1" t="s">
        <v>162</v>
      </c>
      <c r="V327" s="1">
        <v>1</v>
      </c>
      <c r="W327" s="1" t="s">
        <v>37</v>
      </c>
      <c r="X327" s="1" t="s">
        <v>101</v>
      </c>
      <c r="Y327" s="1" t="s">
        <v>2152</v>
      </c>
    </row>
    <row r="328" spans="1:25" x14ac:dyDescent="0.3">
      <c r="A328" s="1" t="s">
        <v>11940</v>
      </c>
      <c r="B328" s="1" t="s">
        <v>13940</v>
      </c>
      <c r="C328" s="1" t="s">
        <v>2153</v>
      </c>
      <c r="D328" s="1" t="s">
        <v>41</v>
      </c>
      <c r="E328" s="1">
        <v>67</v>
      </c>
      <c r="F328" s="1" t="s">
        <v>2154</v>
      </c>
      <c r="G328" s="1" t="s">
        <v>2155</v>
      </c>
      <c r="H328" s="1" t="s">
        <v>2102</v>
      </c>
      <c r="I328" s="1" t="s">
        <v>2156</v>
      </c>
      <c r="J328" s="1" t="s">
        <v>2157</v>
      </c>
      <c r="K328" s="1" t="s">
        <v>61</v>
      </c>
      <c r="L328" s="1" t="s">
        <v>48</v>
      </c>
      <c r="M328" s="1" t="s">
        <v>62</v>
      </c>
      <c r="N328" s="1">
        <v>1</v>
      </c>
      <c r="O328" s="1">
        <v>288.35000000000002</v>
      </c>
      <c r="P328" s="1">
        <v>0.35</v>
      </c>
      <c r="Q328" s="1">
        <v>23.46</v>
      </c>
      <c r="R328" s="2">
        <v>45263</v>
      </c>
      <c r="S328" s="2">
        <v>45599</v>
      </c>
      <c r="T328" s="1" t="s">
        <v>35</v>
      </c>
      <c r="U328" s="1" t="s">
        <v>162</v>
      </c>
      <c r="V328" s="1">
        <v>2</v>
      </c>
      <c r="W328" s="1" t="s">
        <v>37</v>
      </c>
      <c r="X328" s="1" t="s">
        <v>38</v>
      </c>
      <c r="Y328" s="1" t="s">
        <v>2158</v>
      </c>
    </row>
    <row r="329" spans="1:25" x14ac:dyDescent="0.3">
      <c r="A329" s="1" t="s">
        <v>11941</v>
      </c>
      <c r="B329" s="1" t="s">
        <v>13941</v>
      </c>
      <c r="C329" s="1" t="s">
        <v>2159</v>
      </c>
      <c r="D329" s="1" t="s">
        <v>41</v>
      </c>
      <c r="E329" s="1">
        <v>49</v>
      </c>
      <c r="F329" s="1" t="s">
        <v>2160</v>
      </c>
      <c r="G329" s="1" t="s">
        <v>2161</v>
      </c>
      <c r="H329" s="1" t="s">
        <v>424</v>
      </c>
      <c r="I329" s="1" t="s">
        <v>2162</v>
      </c>
      <c r="J329" s="1" t="s">
        <v>2163</v>
      </c>
      <c r="K329" s="1" t="s">
        <v>161</v>
      </c>
      <c r="L329" s="1" t="s">
        <v>72</v>
      </c>
      <c r="M329" s="1" t="s">
        <v>73</v>
      </c>
      <c r="N329" s="1">
        <v>3</v>
      </c>
      <c r="O329" s="1">
        <v>467.48</v>
      </c>
      <c r="P329" s="1">
        <v>0.05</v>
      </c>
      <c r="Q329" s="1">
        <v>6.6</v>
      </c>
      <c r="R329" s="2">
        <v>45590</v>
      </c>
      <c r="S329" s="2">
        <v>45605</v>
      </c>
      <c r="T329" s="1" t="s">
        <v>63</v>
      </c>
      <c r="U329" s="1" t="s">
        <v>51</v>
      </c>
      <c r="V329" s="1">
        <v>3</v>
      </c>
      <c r="W329" s="1" t="s">
        <v>37</v>
      </c>
      <c r="X329" s="1" t="s">
        <v>64</v>
      </c>
      <c r="Y329" s="1" t="s">
        <v>2164</v>
      </c>
    </row>
    <row r="330" spans="1:25" x14ac:dyDescent="0.3">
      <c r="A330" s="1" t="s">
        <v>11942</v>
      </c>
      <c r="B330" s="1" t="s">
        <v>13942</v>
      </c>
      <c r="C330" s="1" t="s">
        <v>2165</v>
      </c>
      <c r="D330" s="1" t="s">
        <v>41</v>
      </c>
      <c r="E330" s="1">
        <v>50</v>
      </c>
      <c r="F330" s="1" t="s">
        <v>2166</v>
      </c>
      <c r="G330" s="1" t="s">
        <v>2167</v>
      </c>
      <c r="H330" s="1" t="s">
        <v>2168</v>
      </c>
      <c r="I330" s="1" t="s">
        <v>2169</v>
      </c>
      <c r="J330" s="1" t="s">
        <v>2170</v>
      </c>
      <c r="K330" s="1" t="s">
        <v>6</v>
      </c>
      <c r="L330" s="1" t="s">
        <v>117</v>
      </c>
      <c r="M330" s="1" t="s">
        <v>34</v>
      </c>
      <c r="N330" s="1">
        <v>4</v>
      </c>
      <c r="O330" s="1">
        <v>245.61</v>
      </c>
      <c r="P330" s="1">
        <v>0.18</v>
      </c>
      <c r="Q330" s="1">
        <v>44.55</v>
      </c>
      <c r="R330" s="2">
        <v>45233</v>
      </c>
      <c r="S330" s="2">
        <v>45708</v>
      </c>
      <c r="T330" s="1" t="s">
        <v>118</v>
      </c>
      <c r="U330" s="1" t="s">
        <v>36</v>
      </c>
      <c r="V330" s="1">
        <v>1</v>
      </c>
      <c r="W330" s="1" t="s">
        <v>37</v>
      </c>
      <c r="X330" s="1" t="s">
        <v>74</v>
      </c>
      <c r="Y330" s="1" t="s">
        <v>2171</v>
      </c>
    </row>
    <row r="331" spans="1:25" x14ac:dyDescent="0.3">
      <c r="A331" s="1" t="s">
        <v>11943</v>
      </c>
      <c r="B331" s="1" t="s">
        <v>13943</v>
      </c>
      <c r="C331" s="1" t="s">
        <v>2172</v>
      </c>
      <c r="D331" s="1" t="s">
        <v>41</v>
      </c>
      <c r="E331" s="1">
        <v>60</v>
      </c>
      <c r="F331" s="1" t="s">
        <v>2173</v>
      </c>
      <c r="G331" s="1" t="s">
        <v>2174</v>
      </c>
      <c r="H331" s="1" t="s">
        <v>589</v>
      </c>
      <c r="I331" s="1" t="s">
        <v>2175</v>
      </c>
      <c r="J331" s="1" t="s">
        <v>2176</v>
      </c>
      <c r="K331" s="1" t="s">
        <v>81</v>
      </c>
      <c r="L331" s="1" t="s">
        <v>82</v>
      </c>
      <c r="M331" s="1" t="s">
        <v>49</v>
      </c>
      <c r="N331" s="1">
        <v>2</v>
      </c>
      <c r="O331" s="1">
        <v>100.45</v>
      </c>
      <c r="P331" s="1">
        <v>0.37</v>
      </c>
      <c r="Q331" s="1">
        <v>41.12</v>
      </c>
      <c r="R331" s="2">
        <v>45632</v>
      </c>
      <c r="S331" s="2">
        <v>45246</v>
      </c>
      <c r="T331" s="1" t="s">
        <v>35</v>
      </c>
      <c r="U331" s="1" t="s">
        <v>84</v>
      </c>
      <c r="V331" s="1">
        <v>2</v>
      </c>
      <c r="W331" s="1" t="s">
        <v>37</v>
      </c>
      <c r="X331" s="1" t="s">
        <v>74</v>
      </c>
      <c r="Y331" s="1" t="s">
        <v>2177</v>
      </c>
    </row>
    <row r="332" spans="1:25" x14ac:dyDescent="0.3">
      <c r="A332" s="1" t="s">
        <v>11944</v>
      </c>
      <c r="B332" s="1" t="s">
        <v>13944</v>
      </c>
      <c r="C332" s="1" t="s">
        <v>2178</v>
      </c>
      <c r="D332" s="1" t="s">
        <v>26</v>
      </c>
      <c r="E332" s="1">
        <v>30</v>
      </c>
      <c r="F332" s="1" t="s">
        <v>2179</v>
      </c>
      <c r="G332" s="1" t="s">
        <v>2180</v>
      </c>
      <c r="H332" s="1" t="s">
        <v>2181</v>
      </c>
      <c r="I332" s="1" t="s">
        <v>2182</v>
      </c>
      <c r="J332" s="1" t="s">
        <v>989</v>
      </c>
      <c r="K332" s="1" t="s">
        <v>47</v>
      </c>
      <c r="L332" s="1" t="s">
        <v>48</v>
      </c>
      <c r="M332" s="1" t="s">
        <v>93</v>
      </c>
      <c r="N332" s="1">
        <v>4</v>
      </c>
      <c r="O332" s="1">
        <v>121.91</v>
      </c>
      <c r="P332" s="1">
        <v>0.17</v>
      </c>
      <c r="Q332" s="1">
        <v>33.49</v>
      </c>
      <c r="R332" s="2">
        <v>45582</v>
      </c>
      <c r="S332" s="2">
        <v>45468</v>
      </c>
      <c r="T332" s="1" t="s">
        <v>50</v>
      </c>
      <c r="U332" s="1" t="s">
        <v>162</v>
      </c>
      <c r="V332" s="1">
        <v>3</v>
      </c>
      <c r="W332" s="1" t="s">
        <v>37</v>
      </c>
      <c r="X332" s="1" t="s">
        <v>101</v>
      </c>
      <c r="Y332" s="1" t="s">
        <v>2183</v>
      </c>
    </row>
    <row r="333" spans="1:25" x14ac:dyDescent="0.3">
      <c r="A333" s="1" t="s">
        <v>11945</v>
      </c>
      <c r="B333" s="1" t="s">
        <v>13945</v>
      </c>
      <c r="C333" s="1" t="s">
        <v>2184</v>
      </c>
      <c r="D333" s="1" t="s">
        <v>26</v>
      </c>
      <c r="E333" s="1">
        <v>69</v>
      </c>
      <c r="F333" s="1" t="s">
        <v>2185</v>
      </c>
      <c r="G333" s="1" t="s">
        <v>2186</v>
      </c>
      <c r="H333" s="1" t="s">
        <v>1374</v>
      </c>
      <c r="I333" s="1" t="s">
        <v>2187</v>
      </c>
      <c r="J333" s="1" t="s">
        <v>2188</v>
      </c>
      <c r="K333" s="1" t="s">
        <v>109</v>
      </c>
      <c r="L333" s="1" t="s">
        <v>72</v>
      </c>
      <c r="M333" s="1" t="s">
        <v>93</v>
      </c>
      <c r="N333" s="1">
        <v>3</v>
      </c>
      <c r="O333" s="1">
        <v>325.95999999999998</v>
      </c>
      <c r="P333" s="1">
        <v>0.16</v>
      </c>
      <c r="Q333" s="1">
        <v>30.75</v>
      </c>
      <c r="R333" s="2">
        <v>45778</v>
      </c>
      <c r="S333" s="2">
        <v>45348</v>
      </c>
      <c r="T333" s="1" t="s">
        <v>35</v>
      </c>
      <c r="U333" s="1" t="s">
        <v>51</v>
      </c>
      <c r="V333" s="1">
        <v>4</v>
      </c>
      <c r="W333" s="1" t="s">
        <v>37</v>
      </c>
      <c r="X333" s="1" t="s">
        <v>74</v>
      </c>
      <c r="Y333" s="1" t="s">
        <v>2189</v>
      </c>
    </row>
    <row r="334" spans="1:25" x14ac:dyDescent="0.3">
      <c r="A334" s="1" t="s">
        <v>11946</v>
      </c>
      <c r="B334" s="1" t="s">
        <v>13946</v>
      </c>
      <c r="C334" s="1" t="s">
        <v>2190</v>
      </c>
      <c r="D334" s="1" t="s">
        <v>41</v>
      </c>
      <c r="E334" s="1">
        <v>45</v>
      </c>
      <c r="F334" s="1" t="s">
        <v>2191</v>
      </c>
      <c r="G334" s="1" t="s">
        <v>2192</v>
      </c>
      <c r="H334" s="1" t="s">
        <v>1054</v>
      </c>
      <c r="I334" s="1" t="s">
        <v>2193</v>
      </c>
      <c r="J334" s="1" t="s">
        <v>2194</v>
      </c>
      <c r="K334" s="1" t="s">
        <v>92</v>
      </c>
      <c r="L334" s="1" t="s">
        <v>72</v>
      </c>
      <c r="M334" s="1" t="s">
        <v>126</v>
      </c>
      <c r="N334" s="1">
        <v>4</v>
      </c>
      <c r="O334" s="1">
        <v>22.55</v>
      </c>
      <c r="P334" s="1">
        <v>0.06</v>
      </c>
      <c r="Q334" s="1">
        <v>36.270000000000003</v>
      </c>
      <c r="R334" s="2">
        <v>45388</v>
      </c>
      <c r="S334" s="2">
        <v>45832</v>
      </c>
      <c r="T334" s="1" t="s">
        <v>118</v>
      </c>
      <c r="U334" s="1" t="s">
        <v>36</v>
      </c>
      <c r="V334" s="1">
        <v>5</v>
      </c>
      <c r="W334" s="1" t="s">
        <v>37</v>
      </c>
      <c r="X334" s="1" t="s">
        <v>64</v>
      </c>
      <c r="Y334" s="1" t="s">
        <v>2195</v>
      </c>
    </row>
    <row r="335" spans="1:25" x14ac:dyDescent="0.3">
      <c r="A335" s="1" t="s">
        <v>11947</v>
      </c>
      <c r="B335" s="1" t="s">
        <v>13947</v>
      </c>
      <c r="C335" s="1" t="s">
        <v>2196</v>
      </c>
      <c r="D335" s="1" t="s">
        <v>26</v>
      </c>
      <c r="E335" s="1">
        <v>26</v>
      </c>
      <c r="F335" s="1" t="s">
        <v>2197</v>
      </c>
      <c r="G335" s="1">
        <v>3584381084</v>
      </c>
      <c r="H335" s="1" t="s">
        <v>2198</v>
      </c>
      <c r="I335" s="1" t="s">
        <v>2199</v>
      </c>
      <c r="J335" s="1" t="s">
        <v>2200</v>
      </c>
      <c r="K335" s="1" t="s">
        <v>109</v>
      </c>
      <c r="L335" s="1" t="s">
        <v>82</v>
      </c>
      <c r="M335" s="1" t="s">
        <v>49</v>
      </c>
      <c r="N335" s="1">
        <v>1</v>
      </c>
      <c r="O335" s="1">
        <v>228</v>
      </c>
      <c r="P335" s="1">
        <v>0.03</v>
      </c>
      <c r="Q335" s="1">
        <v>11.48</v>
      </c>
      <c r="R335" s="2">
        <v>45139</v>
      </c>
      <c r="S335" s="2">
        <v>45404</v>
      </c>
      <c r="T335" s="1" t="s">
        <v>83</v>
      </c>
      <c r="U335" s="1" t="s">
        <v>162</v>
      </c>
      <c r="V335" s="1">
        <v>5</v>
      </c>
      <c r="W335" s="1" t="s">
        <v>37</v>
      </c>
      <c r="X335" s="1" t="s">
        <v>74</v>
      </c>
      <c r="Y335" s="1" t="s">
        <v>2201</v>
      </c>
    </row>
    <row r="336" spans="1:25" x14ac:dyDescent="0.3">
      <c r="A336" s="1" t="s">
        <v>11948</v>
      </c>
      <c r="B336" s="1" t="s">
        <v>13948</v>
      </c>
      <c r="C336" s="1" t="s">
        <v>2202</v>
      </c>
      <c r="D336" s="1" t="s">
        <v>26</v>
      </c>
      <c r="E336" s="1">
        <v>65</v>
      </c>
      <c r="F336" s="1" t="s">
        <v>2203</v>
      </c>
      <c r="G336" s="1" t="s">
        <v>2204</v>
      </c>
      <c r="H336" s="1" t="s">
        <v>917</v>
      </c>
      <c r="I336" s="1" t="s">
        <v>2205</v>
      </c>
      <c r="J336" s="1" t="s">
        <v>2206</v>
      </c>
      <c r="K336" s="1" t="s">
        <v>161</v>
      </c>
      <c r="L336" s="1" t="s">
        <v>110</v>
      </c>
      <c r="M336" s="1" t="s">
        <v>34</v>
      </c>
      <c r="N336" s="1">
        <v>4</v>
      </c>
      <c r="O336" s="1">
        <v>789.65</v>
      </c>
      <c r="P336" s="1">
        <v>0.06</v>
      </c>
      <c r="Q336" s="1">
        <v>46.97</v>
      </c>
      <c r="R336" s="2">
        <v>45283</v>
      </c>
      <c r="S336" s="2">
        <v>45383</v>
      </c>
      <c r="T336" s="1" t="s">
        <v>35</v>
      </c>
      <c r="U336" s="1" t="s">
        <v>51</v>
      </c>
      <c r="V336" s="1">
        <v>1</v>
      </c>
      <c r="W336" s="1" t="s">
        <v>37</v>
      </c>
      <c r="X336" s="1" t="s">
        <v>53</v>
      </c>
      <c r="Y336" s="1" t="s">
        <v>2207</v>
      </c>
    </row>
    <row r="337" spans="1:25" x14ac:dyDescent="0.3">
      <c r="A337" s="1" t="s">
        <v>11949</v>
      </c>
      <c r="B337" s="1" t="s">
        <v>13949</v>
      </c>
      <c r="C337" s="1" t="s">
        <v>2208</v>
      </c>
      <c r="D337" s="1" t="s">
        <v>41</v>
      </c>
      <c r="E337" s="1">
        <v>60</v>
      </c>
      <c r="F337" s="1" t="s">
        <v>2209</v>
      </c>
      <c r="G337" s="1" t="s">
        <v>2210</v>
      </c>
      <c r="H337" s="1" t="s">
        <v>896</v>
      </c>
      <c r="I337" s="1" t="s">
        <v>2211</v>
      </c>
      <c r="J337" s="1" t="s">
        <v>2212</v>
      </c>
      <c r="K337" s="1" t="s">
        <v>161</v>
      </c>
      <c r="L337" s="1" t="s">
        <v>72</v>
      </c>
      <c r="M337" s="1" t="s">
        <v>93</v>
      </c>
      <c r="N337" s="1">
        <v>4</v>
      </c>
      <c r="O337" s="1">
        <v>242.27</v>
      </c>
      <c r="P337" s="1">
        <v>0.44</v>
      </c>
      <c r="Q337" s="1">
        <v>17.809999999999999</v>
      </c>
      <c r="R337" s="2">
        <v>45807</v>
      </c>
      <c r="S337" s="2">
        <v>45683</v>
      </c>
      <c r="T337" s="1" t="s">
        <v>50</v>
      </c>
      <c r="U337" s="1" t="s">
        <v>51</v>
      </c>
      <c r="V337" s="1">
        <v>3</v>
      </c>
      <c r="W337" s="1" t="s">
        <v>37</v>
      </c>
      <c r="X337" s="1" t="s">
        <v>64</v>
      </c>
      <c r="Y337" s="1" t="s">
        <v>2213</v>
      </c>
    </row>
    <row r="338" spans="1:25" x14ac:dyDescent="0.3">
      <c r="A338" s="1" t="s">
        <v>11950</v>
      </c>
      <c r="B338" s="1" t="s">
        <v>13950</v>
      </c>
      <c r="C338" s="1" t="s">
        <v>2214</v>
      </c>
      <c r="D338" s="1" t="s">
        <v>41</v>
      </c>
      <c r="E338" s="1">
        <v>20</v>
      </c>
      <c r="F338" s="1" t="s">
        <v>2215</v>
      </c>
      <c r="G338" s="1" t="s">
        <v>2216</v>
      </c>
      <c r="H338" s="1" t="s">
        <v>2217</v>
      </c>
      <c r="I338" s="1" t="s">
        <v>2218</v>
      </c>
      <c r="J338" s="1" t="s">
        <v>2219</v>
      </c>
      <c r="K338" s="1" t="s">
        <v>109</v>
      </c>
      <c r="L338" s="1" t="s">
        <v>33</v>
      </c>
      <c r="M338" s="1" t="s">
        <v>126</v>
      </c>
      <c r="N338" s="1">
        <v>4</v>
      </c>
      <c r="O338" s="1">
        <v>119.62</v>
      </c>
      <c r="P338" s="1">
        <v>0.01</v>
      </c>
      <c r="Q338" s="1">
        <v>34.54</v>
      </c>
      <c r="R338" s="2">
        <v>45203</v>
      </c>
      <c r="S338" s="2">
        <v>45122</v>
      </c>
      <c r="T338" s="1" t="s">
        <v>50</v>
      </c>
      <c r="U338" s="1" t="s">
        <v>36</v>
      </c>
      <c r="V338" s="1">
        <v>3</v>
      </c>
      <c r="W338" s="1" t="s">
        <v>37</v>
      </c>
      <c r="X338" s="1" t="s">
        <v>38</v>
      </c>
      <c r="Y338" s="1" t="s">
        <v>2220</v>
      </c>
    </row>
    <row r="339" spans="1:25" x14ac:dyDescent="0.3">
      <c r="A339" s="1" t="s">
        <v>11951</v>
      </c>
      <c r="B339" s="1" t="s">
        <v>13951</v>
      </c>
      <c r="C339" s="1" t="s">
        <v>2221</v>
      </c>
      <c r="D339" s="1" t="s">
        <v>26</v>
      </c>
      <c r="E339" s="1">
        <v>34</v>
      </c>
      <c r="F339" s="1" t="s">
        <v>2222</v>
      </c>
      <c r="G339" s="1" t="s">
        <v>2223</v>
      </c>
      <c r="H339" s="1" t="s">
        <v>201</v>
      </c>
      <c r="I339" s="1" t="s">
        <v>2224</v>
      </c>
      <c r="J339" s="1" t="s">
        <v>2225</v>
      </c>
      <c r="K339" s="1" t="s">
        <v>161</v>
      </c>
      <c r="L339" s="1" t="s">
        <v>110</v>
      </c>
      <c r="M339" s="1" t="s">
        <v>126</v>
      </c>
      <c r="N339" s="1">
        <v>1</v>
      </c>
      <c r="O339" s="1">
        <v>949.59</v>
      </c>
      <c r="P339" s="1">
        <v>0.35</v>
      </c>
      <c r="Q339" s="1">
        <v>32.299999999999997</v>
      </c>
      <c r="R339" s="2">
        <v>45124</v>
      </c>
      <c r="S339" s="2">
        <v>45355</v>
      </c>
      <c r="T339" s="1" t="s">
        <v>35</v>
      </c>
      <c r="U339" s="1" t="s">
        <v>162</v>
      </c>
      <c r="V339" s="1">
        <v>5</v>
      </c>
      <c r="W339" s="1" t="s">
        <v>37</v>
      </c>
      <c r="X339" s="1" t="s">
        <v>101</v>
      </c>
      <c r="Y339" s="1" t="s">
        <v>2226</v>
      </c>
    </row>
    <row r="340" spans="1:25" x14ac:dyDescent="0.3">
      <c r="A340" s="1" t="s">
        <v>11952</v>
      </c>
      <c r="B340" s="1" t="s">
        <v>13952</v>
      </c>
      <c r="C340" s="1" t="s">
        <v>2227</v>
      </c>
      <c r="D340" s="1" t="s">
        <v>41</v>
      </c>
      <c r="E340" s="1">
        <v>51</v>
      </c>
      <c r="F340" s="1" t="s">
        <v>2228</v>
      </c>
      <c r="G340" s="1" t="s">
        <v>2229</v>
      </c>
      <c r="H340" s="1" t="s">
        <v>555</v>
      </c>
      <c r="I340" s="1" t="s">
        <v>2230</v>
      </c>
      <c r="J340" s="1" t="s">
        <v>2231</v>
      </c>
      <c r="K340" s="1" t="s">
        <v>161</v>
      </c>
      <c r="L340" s="1" t="s">
        <v>117</v>
      </c>
      <c r="M340" s="1" t="s">
        <v>34</v>
      </c>
      <c r="N340" s="1">
        <v>2</v>
      </c>
      <c r="O340" s="1">
        <v>626.25</v>
      </c>
      <c r="P340" s="1">
        <v>0.38</v>
      </c>
      <c r="Q340" s="1">
        <v>33.65</v>
      </c>
      <c r="R340" s="2">
        <v>45498</v>
      </c>
      <c r="S340" s="2">
        <v>45599</v>
      </c>
      <c r="T340" s="1" t="s">
        <v>118</v>
      </c>
      <c r="U340" s="1" t="s">
        <v>51</v>
      </c>
      <c r="V340" s="1">
        <v>3</v>
      </c>
      <c r="W340" s="1" t="s">
        <v>37</v>
      </c>
      <c r="X340" s="1" t="s">
        <v>64</v>
      </c>
      <c r="Y340" s="1" t="s">
        <v>2232</v>
      </c>
    </row>
    <row r="341" spans="1:25" x14ac:dyDescent="0.3">
      <c r="A341" s="1" t="s">
        <v>11953</v>
      </c>
      <c r="B341" s="1" t="s">
        <v>13953</v>
      </c>
      <c r="C341" s="1" t="s">
        <v>2233</v>
      </c>
      <c r="D341" s="1" t="s">
        <v>41</v>
      </c>
      <c r="E341" s="1">
        <v>49</v>
      </c>
      <c r="F341" s="1" t="s">
        <v>2234</v>
      </c>
      <c r="G341" s="1" t="s">
        <v>2235</v>
      </c>
      <c r="H341" s="1" t="s">
        <v>1740</v>
      </c>
      <c r="I341" s="1" t="s">
        <v>2236</v>
      </c>
      <c r="J341" s="1" t="s">
        <v>2237</v>
      </c>
      <c r="K341" s="1" t="s">
        <v>161</v>
      </c>
      <c r="L341" s="1" t="s">
        <v>82</v>
      </c>
      <c r="M341" s="1" t="s">
        <v>93</v>
      </c>
      <c r="N341" s="1">
        <v>1</v>
      </c>
      <c r="O341" s="1">
        <v>69.430000000000007</v>
      </c>
      <c r="P341" s="1">
        <v>0.28000000000000003</v>
      </c>
      <c r="Q341" s="1">
        <v>44.55</v>
      </c>
      <c r="R341" s="2">
        <v>45805</v>
      </c>
      <c r="S341" s="2">
        <v>45782</v>
      </c>
      <c r="T341" s="1" t="s">
        <v>35</v>
      </c>
      <c r="U341" s="1" t="s">
        <v>162</v>
      </c>
      <c r="V341" s="1">
        <v>2</v>
      </c>
      <c r="W341" s="1" t="s">
        <v>52</v>
      </c>
      <c r="X341" s="1" t="s">
        <v>74</v>
      </c>
      <c r="Y341" s="1" t="s">
        <v>2238</v>
      </c>
    </row>
    <row r="342" spans="1:25" x14ac:dyDescent="0.3">
      <c r="A342" s="1" t="s">
        <v>11954</v>
      </c>
      <c r="B342" s="1" t="s">
        <v>13954</v>
      </c>
      <c r="C342" s="1" t="s">
        <v>2239</v>
      </c>
      <c r="D342" s="1" t="s">
        <v>41</v>
      </c>
      <c r="E342" s="1">
        <v>26</v>
      </c>
      <c r="F342" s="1" t="s">
        <v>2240</v>
      </c>
      <c r="G342" s="1">
        <v>7540382603</v>
      </c>
      <c r="H342" s="1" t="s">
        <v>1785</v>
      </c>
      <c r="I342" s="1" t="s">
        <v>2241</v>
      </c>
      <c r="J342" s="1" t="s">
        <v>2242</v>
      </c>
      <c r="K342" s="1" t="s">
        <v>61</v>
      </c>
      <c r="L342" s="1" t="s">
        <v>82</v>
      </c>
      <c r="M342" s="1" t="s">
        <v>49</v>
      </c>
      <c r="N342" s="1">
        <v>2</v>
      </c>
      <c r="O342" s="1">
        <v>71.62</v>
      </c>
      <c r="P342" s="1">
        <v>0.37</v>
      </c>
      <c r="Q342" s="1">
        <v>18.32</v>
      </c>
      <c r="R342" s="2">
        <v>45164</v>
      </c>
      <c r="S342" s="2">
        <v>45592</v>
      </c>
      <c r="T342" s="1" t="s">
        <v>50</v>
      </c>
      <c r="U342" s="1" t="s">
        <v>36</v>
      </c>
      <c r="V342" s="1">
        <v>2</v>
      </c>
      <c r="W342" s="1" t="s">
        <v>37</v>
      </c>
      <c r="X342" s="1" t="s">
        <v>64</v>
      </c>
      <c r="Y342" s="1" t="s">
        <v>2243</v>
      </c>
    </row>
    <row r="343" spans="1:25" x14ac:dyDescent="0.3">
      <c r="A343" s="1" t="s">
        <v>11955</v>
      </c>
      <c r="B343" s="1" t="s">
        <v>13955</v>
      </c>
      <c r="C343" s="1" t="s">
        <v>2244</v>
      </c>
      <c r="D343" s="1" t="s">
        <v>26</v>
      </c>
      <c r="E343" s="1">
        <v>58</v>
      </c>
      <c r="F343" s="1" t="s">
        <v>2245</v>
      </c>
      <c r="G343" s="1" t="s">
        <v>2246</v>
      </c>
      <c r="H343" s="1" t="s">
        <v>857</v>
      </c>
      <c r="I343" s="1" t="s">
        <v>2247</v>
      </c>
      <c r="J343" s="1" t="s">
        <v>2248</v>
      </c>
      <c r="K343" s="1" t="s">
        <v>92</v>
      </c>
      <c r="L343" s="1" t="s">
        <v>82</v>
      </c>
      <c r="M343" s="1" t="s">
        <v>93</v>
      </c>
      <c r="N343" s="1">
        <v>1</v>
      </c>
      <c r="O343" s="1">
        <v>616</v>
      </c>
      <c r="P343" s="1">
        <v>0.33</v>
      </c>
      <c r="Q343" s="1">
        <v>38.700000000000003</v>
      </c>
      <c r="R343" s="2">
        <v>45324</v>
      </c>
      <c r="S343" s="2">
        <v>45528</v>
      </c>
      <c r="T343" s="1" t="s">
        <v>35</v>
      </c>
      <c r="U343" s="1" t="s">
        <v>36</v>
      </c>
      <c r="V343" s="1">
        <v>5</v>
      </c>
      <c r="W343" s="1" t="s">
        <v>37</v>
      </c>
      <c r="X343" s="1" t="s">
        <v>38</v>
      </c>
      <c r="Y343" s="1" t="s">
        <v>2249</v>
      </c>
    </row>
    <row r="344" spans="1:25" x14ac:dyDescent="0.3">
      <c r="A344" s="1" t="s">
        <v>11956</v>
      </c>
      <c r="B344" s="1" t="s">
        <v>13956</v>
      </c>
      <c r="C344" s="1" t="s">
        <v>2250</v>
      </c>
      <c r="D344" s="1" t="s">
        <v>26</v>
      </c>
      <c r="E344" s="1">
        <v>65</v>
      </c>
      <c r="F344" s="1" t="s">
        <v>2251</v>
      </c>
      <c r="G344" s="1" t="s">
        <v>2252</v>
      </c>
      <c r="H344" s="1" t="s">
        <v>791</v>
      </c>
      <c r="I344" s="1" t="s">
        <v>2253</v>
      </c>
      <c r="J344" s="1" t="s">
        <v>2254</v>
      </c>
      <c r="K344" s="1" t="s">
        <v>47</v>
      </c>
      <c r="L344" s="1" t="s">
        <v>72</v>
      </c>
      <c r="M344" s="1" t="s">
        <v>62</v>
      </c>
      <c r="N344" s="1">
        <v>1</v>
      </c>
      <c r="O344" s="1">
        <v>544.73</v>
      </c>
      <c r="P344" s="1">
        <v>0.23</v>
      </c>
      <c r="Q344" s="1">
        <v>31.93</v>
      </c>
      <c r="R344" s="2">
        <v>45176</v>
      </c>
      <c r="S344" s="2">
        <v>45743</v>
      </c>
      <c r="T344" s="1" t="s">
        <v>50</v>
      </c>
      <c r="U344" s="1" t="s">
        <v>162</v>
      </c>
      <c r="V344" s="1">
        <v>4</v>
      </c>
      <c r="W344" s="1" t="s">
        <v>37</v>
      </c>
      <c r="X344" s="1" t="s">
        <v>64</v>
      </c>
      <c r="Y344" s="1" t="s">
        <v>2255</v>
      </c>
    </row>
    <row r="345" spans="1:25" x14ac:dyDescent="0.3">
      <c r="A345" s="1" t="s">
        <v>11957</v>
      </c>
      <c r="B345" s="1" t="s">
        <v>13957</v>
      </c>
      <c r="C345" s="1" t="s">
        <v>2256</v>
      </c>
      <c r="D345" s="1" t="s">
        <v>26</v>
      </c>
      <c r="E345" s="1">
        <v>18</v>
      </c>
      <c r="F345" s="1" t="s">
        <v>2257</v>
      </c>
      <c r="G345" s="1" t="s">
        <v>2258</v>
      </c>
      <c r="H345" s="1" t="s">
        <v>602</v>
      </c>
      <c r="I345" s="1" t="s">
        <v>2259</v>
      </c>
      <c r="J345" s="1" t="s">
        <v>2260</v>
      </c>
      <c r="K345" s="1" t="s">
        <v>92</v>
      </c>
      <c r="L345" s="1" t="s">
        <v>72</v>
      </c>
      <c r="M345" s="1" t="s">
        <v>93</v>
      </c>
      <c r="N345" s="1">
        <v>4</v>
      </c>
      <c r="O345" s="1">
        <v>77.69</v>
      </c>
      <c r="P345" s="1">
        <v>0.19</v>
      </c>
      <c r="Q345" s="1">
        <v>8.42</v>
      </c>
      <c r="R345" s="2">
        <v>45505</v>
      </c>
      <c r="S345" s="2">
        <v>45287</v>
      </c>
      <c r="T345" s="1" t="s">
        <v>83</v>
      </c>
      <c r="U345" s="1" t="s">
        <v>36</v>
      </c>
      <c r="V345" s="1">
        <v>4</v>
      </c>
      <c r="W345" s="1" t="s">
        <v>37</v>
      </c>
      <c r="X345" s="1" t="s">
        <v>38</v>
      </c>
      <c r="Y345" s="1" t="s">
        <v>2261</v>
      </c>
    </row>
    <row r="346" spans="1:25" x14ac:dyDescent="0.3">
      <c r="A346" s="1" t="s">
        <v>11958</v>
      </c>
      <c r="B346" s="1" t="s">
        <v>13958</v>
      </c>
      <c r="C346" s="1" t="s">
        <v>2262</v>
      </c>
      <c r="D346" s="1" t="s">
        <v>41</v>
      </c>
      <c r="E346" s="1">
        <v>66</v>
      </c>
      <c r="F346" s="1" t="s">
        <v>2263</v>
      </c>
      <c r="G346" s="1" t="s">
        <v>2264</v>
      </c>
      <c r="H346" s="1" t="s">
        <v>2265</v>
      </c>
      <c r="I346" s="1" t="s">
        <v>2266</v>
      </c>
      <c r="J346" s="1" t="s">
        <v>2267</v>
      </c>
      <c r="K346" s="1" t="s">
        <v>109</v>
      </c>
      <c r="L346" s="1" t="s">
        <v>82</v>
      </c>
      <c r="M346" s="1" t="s">
        <v>126</v>
      </c>
      <c r="N346" s="1">
        <v>1</v>
      </c>
      <c r="O346" s="1">
        <v>232.07</v>
      </c>
      <c r="P346" s="1">
        <v>0.47</v>
      </c>
      <c r="Q346" s="1">
        <v>23.64</v>
      </c>
      <c r="R346" s="2">
        <v>45811</v>
      </c>
      <c r="S346" s="2">
        <v>45844</v>
      </c>
      <c r="T346" s="1" t="s">
        <v>35</v>
      </c>
      <c r="U346" s="1" t="s">
        <v>51</v>
      </c>
      <c r="V346" s="1">
        <v>4</v>
      </c>
      <c r="W346" s="1" t="s">
        <v>37</v>
      </c>
      <c r="X346" s="1" t="s">
        <v>38</v>
      </c>
      <c r="Y346" s="1" t="s">
        <v>2268</v>
      </c>
    </row>
    <row r="347" spans="1:25" x14ac:dyDescent="0.3">
      <c r="A347" s="1" t="s">
        <v>11959</v>
      </c>
      <c r="B347" s="1" t="s">
        <v>13959</v>
      </c>
      <c r="C347" s="1" t="s">
        <v>2269</v>
      </c>
      <c r="D347" s="1" t="s">
        <v>41</v>
      </c>
      <c r="E347" s="1">
        <v>59</v>
      </c>
      <c r="F347" s="1" t="s">
        <v>2270</v>
      </c>
      <c r="G347" s="1" t="s">
        <v>2271</v>
      </c>
      <c r="H347" s="1" t="s">
        <v>509</v>
      </c>
      <c r="I347" s="1" t="s">
        <v>2199</v>
      </c>
      <c r="J347" s="1" t="s">
        <v>2272</v>
      </c>
      <c r="K347" s="1" t="s">
        <v>109</v>
      </c>
      <c r="L347" s="1" t="s">
        <v>82</v>
      </c>
      <c r="M347" s="1" t="s">
        <v>73</v>
      </c>
      <c r="N347" s="1">
        <v>2</v>
      </c>
      <c r="O347" s="1">
        <v>929.75</v>
      </c>
      <c r="P347" s="1">
        <v>0.49</v>
      </c>
      <c r="Q347" s="1">
        <v>42.71</v>
      </c>
      <c r="R347" s="2">
        <v>45363</v>
      </c>
      <c r="S347" s="2">
        <v>45319</v>
      </c>
      <c r="T347" s="1" t="s">
        <v>63</v>
      </c>
      <c r="U347" s="1" t="s">
        <v>162</v>
      </c>
      <c r="V347" s="1">
        <v>5</v>
      </c>
      <c r="W347" s="1" t="s">
        <v>37</v>
      </c>
      <c r="X347" s="1" t="s">
        <v>64</v>
      </c>
      <c r="Y347" s="1" t="s">
        <v>2273</v>
      </c>
    </row>
    <row r="348" spans="1:25" x14ac:dyDescent="0.3">
      <c r="A348" s="1" t="s">
        <v>11960</v>
      </c>
      <c r="B348" s="1" t="s">
        <v>13960</v>
      </c>
      <c r="C348" s="1" t="s">
        <v>2274</v>
      </c>
      <c r="D348" s="1" t="s">
        <v>41</v>
      </c>
      <c r="E348" s="1">
        <v>37</v>
      </c>
      <c r="F348" s="1" t="s">
        <v>2275</v>
      </c>
      <c r="G348" s="1">
        <v>1855172223</v>
      </c>
      <c r="H348" s="1" t="s">
        <v>771</v>
      </c>
      <c r="I348" s="1" t="s">
        <v>2276</v>
      </c>
      <c r="J348" s="1" t="s">
        <v>2277</v>
      </c>
      <c r="K348" s="1" t="s">
        <v>61</v>
      </c>
      <c r="L348" s="1" t="s">
        <v>33</v>
      </c>
      <c r="M348" s="1" t="s">
        <v>34</v>
      </c>
      <c r="N348" s="1">
        <v>2</v>
      </c>
      <c r="O348" s="1">
        <v>576.29</v>
      </c>
      <c r="P348" s="1">
        <v>0.33</v>
      </c>
      <c r="Q348" s="1">
        <v>19.190000000000001</v>
      </c>
      <c r="R348" s="2">
        <v>45122</v>
      </c>
      <c r="S348" s="2">
        <v>45706</v>
      </c>
      <c r="T348" s="1" t="s">
        <v>35</v>
      </c>
      <c r="U348" s="1" t="s">
        <v>51</v>
      </c>
      <c r="V348" s="1">
        <v>1</v>
      </c>
      <c r="W348" s="1" t="s">
        <v>37</v>
      </c>
      <c r="X348" s="1" t="s">
        <v>101</v>
      </c>
      <c r="Y348" s="1" t="s">
        <v>2278</v>
      </c>
    </row>
    <row r="349" spans="1:25" x14ac:dyDescent="0.3">
      <c r="A349" s="1" t="s">
        <v>11961</v>
      </c>
      <c r="B349" s="1" t="s">
        <v>13961</v>
      </c>
      <c r="C349" s="1" t="s">
        <v>2279</v>
      </c>
      <c r="D349" s="1" t="s">
        <v>41</v>
      </c>
      <c r="E349" s="1">
        <v>22</v>
      </c>
      <c r="F349" s="1" t="s">
        <v>2280</v>
      </c>
      <c r="G349" s="1" t="s">
        <v>2281</v>
      </c>
      <c r="H349" s="1" t="s">
        <v>250</v>
      </c>
      <c r="I349" s="1" t="s">
        <v>2282</v>
      </c>
      <c r="J349" s="1" t="s">
        <v>2283</v>
      </c>
      <c r="K349" s="1" t="s">
        <v>109</v>
      </c>
      <c r="L349" s="1" t="s">
        <v>48</v>
      </c>
      <c r="M349" s="1" t="s">
        <v>73</v>
      </c>
      <c r="N349" s="1">
        <v>2</v>
      </c>
      <c r="O349" s="1">
        <v>445.92</v>
      </c>
      <c r="P349" s="1">
        <v>0.1</v>
      </c>
      <c r="Q349" s="1">
        <v>26.7</v>
      </c>
      <c r="R349" s="2">
        <v>45317</v>
      </c>
      <c r="S349" s="2">
        <v>45237</v>
      </c>
      <c r="T349" s="1" t="s">
        <v>50</v>
      </c>
      <c r="U349" s="1" t="s">
        <v>162</v>
      </c>
      <c r="V349" s="1">
        <v>3</v>
      </c>
      <c r="W349" s="1" t="s">
        <v>52</v>
      </c>
      <c r="X349" s="1" t="s">
        <v>101</v>
      </c>
      <c r="Y349" s="1" t="s">
        <v>2284</v>
      </c>
    </row>
    <row r="350" spans="1:25" x14ac:dyDescent="0.3">
      <c r="A350" s="1" t="s">
        <v>11962</v>
      </c>
      <c r="B350" s="1" t="s">
        <v>13962</v>
      </c>
      <c r="C350" s="1" t="s">
        <v>2285</v>
      </c>
      <c r="D350" s="1" t="s">
        <v>41</v>
      </c>
      <c r="E350" s="1">
        <v>57</v>
      </c>
      <c r="F350" s="1" t="s">
        <v>2286</v>
      </c>
      <c r="G350" s="1" t="s">
        <v>2287</v>
      </c>
      <c r="H350" s="1" t="s">
        <v>1259</v>
      </c>
      <c r="I350" s="1" t="s">
        <v>2288</v>
      </c>
      <c r="J350" s="1" t="s">
        <v>1541</v>
      </c>
      <c r="K350" s="1" t="s">
        <v>161</v>
      </c>
      <c r="L350" s="1" t="s">
        <v>110</v>
      </c>
      <c r="M350" s="1" t="s">
        <v>93</v>
      </c>
      <c r="N350" s="1">
        <v>2</v>
      </c>
      <c r="O350" s="1">
        <v>257.64999999999998</v>
      </c>
      <c r="P350" s="1">
        <v>0.22</v>
      </c>
      <c r="Q350" s="1">
        <v>26.99</v>
      </c>
      <c r="R350" s="2">
        <v>45701</v>
      </c>
      <c r="S350" s="2">
        <v>45480</v>
      </c>
      <c r="T350" s="1" t="s">
        <v>118</v>
      </c>
      <c r="U350" s="1" t="s">
        <v>84</v>
      </c>
      <c r="V350" s="1">
        <v>2</v>
      </c>
      <c r="W350" s="1" t="s">
        <v>37</v>
      </c>
      <c r="X350" s="1" t="s">
        <v>74</v>
      </c>
      <c r="Y350" s="1" t="s">
        <v>2289</v>
      </c>
    </row>
    <row r="351" spans="1:25" x14ac:dyDescent="0.3">
      <c r="A351" s="1" t="s">
        <v>11963</v>
      </c>
      <c r="B351" s="1" t="s">
        <v>13963</v>
      </c>
      <c r="C351" s="1" t="s">
        <v>2290</v>
      </c>
      <c r="D351" s="1" t="s">
        <v>26</v>
      </c>
      <c r="E351" s="1">
        <v>62</v>
      </c>
      <c r="F351" s="1" t="s">
        <v>2291</v>
      </c>
      <c r="G351" s="1">
        <v>2399834847</v>
      </c>
      <c r="H351" s="1" t="s">
        <v>710</v>
      </c>
      <c r="I351" s="1" t="s">
        <v>2292</v>
      </c>
      <c r="J351" s="1" t="s">
        <v>2293</v>
      </c>
      <c r="K351" s="1" t="s">
        <v>92</v>
      </c>
      <c r="L351" s="1" t="s">
        <v>110</v>
      </c>
      <c r="M351" s="1" t="s">
        <v>49</v>
      </c>
      <c r="N351" s="1">
        <v>1</v>
      </c>
      <c r="O351" s="1">
        <v>142.36000000000001</v>
      </c>
      <c r="P351" s="1">
        <v>0.25</v>
      </c>
      <c r="Q351" s="1">
        <v>32.81</v>
      </c>
      <c r="R351" s="2">
        <v>45566</v>
      </c>
      <c r="S351" s="2">
        <v>45338</v>
      </c>
      <c r="T351" s="1" t="s">
        <v>50</v>
      </c>
      <c r="U351" s="1" t="s">
        <v>51</v>
      </c>
      <c r="V351" s="1">
        <v>2</v>
      </c>
      <c r="W351" s="1" t="s">
        <v>37</v>
      </c>
      <c r="X351" s="1" t="s">
        <v>64</v>
      </c>
      <c r="Y351" s="1" t="s">
        <v>2294</v>
      </c>
    </row>
    <row r="352" spans="1:25" x14ac:dyDescent="0.3">
      <c r="A352" s="1" t="s">
        <v>11964</v>
      </c>
      <c r="B352" s="1" t="s">
        <v>13964</v>
      </c>
      <c r="C352" s="1" t="s">
        <v>2295</v>
      </c>
      <c r="D352" s="1" t="s">
        <v>41</v>
      </c>
      <c r="E352" s="1">
        <v>38</v>
      </c>
      <c r="F352" s="1" t="s">
        <v>2296</v>
      </c>
      <c r="G352" s="1" t="s">
        <v>2297</v>
      </c>
      <c r="H352" s="1" t="s">
        <v>469</v>
      </c>
      <c r="I352" s="1" t="s">
        <v>2298</v>
      </c>
      <c r="J352" s="1" t="s">
        <v>2299</v>
      </c>
      <c r="K352" s="1" t="s">
        <v>6</v>
      </c>
      <c r="L352" s="1" t="s">
        <v>33</v>
      </c>
      <c r="M352" s="1" t="s">
        <v>49</v>
      </c>
      <c r="N352" s="1">
        <v>4</v>
      </c>
      <c r="O352" s="1">
        <v>408.61</v>
      </c>
      <c r="P352" s="1">
        <v>0.38</v>
      </c>
      <c r="Q352" s="1">
        <v>44.78</v>
      </c>
      <c r="R352" s="2">
        <v>45319</v>
      </c>
      <c r="S352" s="2">
        <v>45235</v>
      </c>
      <c r="T352" s="1" t="s">
        <v>83</v>
      </c>
      <c r="U352" s="1" t="s">
        <v>51</v>
      </c>
      <c r="V352" s="1">
        <v>1</v>
      </c>
      <c r="W352" s="1" t="s">
        <v>37</v>
      </c>
      <c r="X352" s="1" t="s">
        <v>64</v>
      </c>
      <c r="Y352" s="1" t="s">
        <v>2300</v>
      </c>
    </row>
    <row r="353" spans="1:25" x14ac:dyDescent="0.3">
      <c r="A353" s="1" t="s">
        <v>11965</v>
      </c>
      <c r="B353" s="1" t="s">
        <v>13965</v>
      </c>
      <c r="C353" s="1" t="s">
        <v>2301</v>
      </c>
      <c r="D353" s="1" t="s">
        <v>26</v>
      </c>
      <c r="E353" s="1">
        <v>22</v>
      </c>
      <c r="F353" s="1" t="s">
        <v>2302</v>
      </c>
      <c r="G353" s="1" t="s">
        <v>2303</v>
      </c>
      <c r="H353" s="1" t="s">
        <v>542</v>
      </c>
      <c r="I353" s="1" t="s">
        <v>2304</v>
      </c>
      <c r="J353" s="1" t="s">
        <v>2305</v>
      </c>
      <c r="K353" s="1" t="s">
        <v>47</v>
      </c>
      <c r="L353" s="1" t="s">
        <v>82</v>
      </c>
      <c r="M353" s="1" t="s">
        <v>126</v>
      </c>
      <c r="N353" s="1">
        <v>3</v>
      </c>
      <c r="O353" s="1">
        <v>923.14</v>
      </c>
      <c r="P353" s="1">
        <v>0.33</v>
      </c>
      <c r="Q353" s="1">
        <v>12.81</v>
      </c>
      <c r="R353" s="2">
        <v>45203</v>
      </c>
      <c r="S353" s="2">
        <v>45318</v>
      </c>
      <c r="T353" s="1" t="s">
        <v>118</v>
      </c>
      <c r="U353" s="1" t="s">
        <v>162</v>
      </c>
      <c r="V353" s="1">
        <v>3</v>
      </c>
      <c r="W353" s="1" t="s">
        <v>37</v>
      </c>
      <c r="X353" s="1" t="s">
        <v>53</v>
      </c>
      <c r="Y353" s="1" t="s">
        <v>2306</v>
      </c>
    </row>
    <row r="354" spans="1:25" x14ac:dyDescent="0.3">
      <c r="A354" s="1" t="s">
        <v>11966</v>
      </c>
      <c r="B354" s="1" t="s">
        <v>13966</v>
      </c>
      <c r="C354" s="1" t="s">
        <v>2307</v>
      </c>
      <c r="D354" s="1" t="s">
        <v>41</v>
      </c>
      <c r="E354" s="1">
        <v>21</v>
      </c>
      <c r="F354" s="1" t="s">
        <v>2308</v>
      </c>
      <c r="G354" s="1" t="s">
        <v>2309</v>
      </c>
      <c r="H354" s="1" t="s">
        <v>1233</v>
      </c>
      <c r="I354" s="1" t="s">
        <v>2310</v>
      </c>
      <c r="J354" s="1" t="s">
        <v>2311</v>
      </c>
      <c r="K354" s="1" t="s">
        <v>92</v>
      </c>
      <c r="L354" s="1" t="s">
        <v>72</v>
      </c>
      <c r="M354" s="1" t="s">
        <v>73</v>
      </c>
      <c r="N354" s="1">
        <v>2</v>
      </c>
      <c r="O354" s="1">
        <v>58.22</v>
      </c>
      <c r="P354" s="1">
        <v>0.26</v>
      </c>
      <c r="Q354" s="1">
        <v>27.71</v>
      </c>
      <c r="R354" s="2">
        <v>45211</v>
      </c>
      <c r="S354" s="2">
        <v>45561</v>
      </c>
      <c r="T354" s="1" t="s">
        <v>63</v>
      </c>
      <c r="U354" s="1" t="s">
        <v>162</v>
      </c>
      <c r="V354" s="1">
        <v>4</v>
      </c>
      <c r="W354" s="1" t="s">
        <v>37</v>
      </c>
      <c r="X354" s="1" t="s">
        <v>101</v>
      </c>
      <c r="Y354" s="1" t="s">
        <v>2312</v>
      </c>
    </row>
    <row r="355" spans="1:25" x14ac:dyDescent="0.3">
      <c r="A355" s="1" t="s">
        <v>11967</v>
      </c>
      <c r="B355" s="1" t="s">
        <v>13967</v>
      </c>
      <c r="C355" s="1" t="s">
        <v>2313</v>
      </c>
      <c r="D355" s="1" t="s">
        <v>26</v>
      </c>
      <c r="E355" s="1">
        <v>25</v>
      </c>
      <c r="F355" s="1" t="s">
        <v>2314</v>
      </c>
      <c r="G355" s="1" t="s">
        <v>2315</v>
      </c>
      <c r="H355" s="1" t="s">
        <v>1546</v>
      </c>
      <c r="I355" s="1" t="s">
        <v>2316</v>
      </c>
      <c r="J355" s="1" t="s">
        <v>2317</v>
      </c>
      <c r="K355" s="1" t="s">
        <v>32</v>
      </c>
      <c r="L355" s="1" t="s">
        <v>72</v>
      </c>
      <c r="M355" s="1" t="s">
        <v>34</v>
      </c>
      <c r="N355" s="1">
        <v>1</v>
      </c>
      <c r="O355" s="1">
        <v>991.07</v>
      </c>
      <c r="P355" s="1">
        <v>0.34</v>
      </c>
      <c r="Q355" s="1">
        <v>24.09</v>
      </c>
      <c r="R355" s="2">
        <v>45621</v>
      </c>
      <c r="S355" s="2">
        <v>45309</v>
      </c>
      <c r="T355" s="1" t="s">
        <v>63</v>
      </c>
      <c r="U355" s="1" t="s">
        <v>51</v>
      </c>
      <c r="V355" s="1">
        <v>2</v>
      </c>
      <c r="W355" s="1" t="s">
        <v>37</v>
      </c>
      <c r="X355" s="1" t="s">
        <v>38</v>
      </c>
      <c r="Y355" s="1" t="s">
        <v>2318</v>
      </c>
    </row>
    <row r="356" spans="1:25" x14ac:dyDescent="0.3">
      <c r="A356" s="1" t="s">
        <v>11968</v>
      </c>
      <c r="B356" s="1" t="s">
        <v>13968</v>
      </c>
      <c r="C356" s="1" t="s">
        <v>2319</v>
      </c>
      <c r="D356" s="1" t="s">
        <v>41</v>
      </c>
      <c r="E356" s="1">
        <v>42</v>
      </c>
      <c r="F356" s="1" t="s">
        <v>2320</v>
      </c>
      <c r="G356" s="1" t="s">
        <v>2321</v>
      </c>
      <c r="H356" s="1" t="s">
        <v>967</v>
      </c>
      <c r="I356" s="1" t="s">
        <v>2322</v>
      </c>
      <c r="J356" s="1" t="s">
        <v>2323</v>
      </c>
      <c r="K356" s="1" t="s">
        <v>92</v>
      </c>
      <c r="L356" s="1" t="s">
        <v>82</v>
      </c>
      <c r="M356" s="1" t="s">
        <v>62</v>
      </c>
      <c r="N356" s="1">
        <v>4</v>
      </c>
      <c r="O356" s="1">
        <v>215.73</v>
      </c>
      <c r="P356" s="1">
        <v>0.01</v>
      </c>
      <c r="Q356" s="1">
        <v>18.32</v>
      </c>
      <c r="R356" s="2">
        <v>45738</v>
      </c>
      <c r="S356" s="2">
        <v>45802</v>
      </c>
      <c r="T356" s="1" t="s">
        <v>83</v>
      </c>
      <c r="U356" s="1" t="s">
        <v>36</v>
      </c>
      <c r="V356" s="1">
        <v>4</v>
      </c>
      <c r="W356" s="1" t="s">
        <v>37</v>
      </c>
      <c r="X356" s="1" t="s">
        <v>53</v>
      </c>
      <c r="Y356" s="1" t="s">
        <v>2324</v>
      </c>
    </row>
    <row r="357" spans="1:25" x14ac:dyDescent="0.3">
      <c r="A357" s="1" t="s">
        <v>11969</v>
      </c>
      <c r="B357" s="1" t="s">
        <v>13969</v>
      </c>
      <c r="C357" s="1" t="s">
        <v>2325</v>
      </c>
      <c r="D357" s="1" t="s">
        <v>41</v>
      </c>
      <c r="E357" s="1">
        <v>24</v>
      </c>
      <c r="F357" s="1" t="s">
        <v>2326</v>
      </c>
      <c r="G357" s="1" t="s">
        <v>2327</v>
      </c>
      <c r="H357" s="1" t="s">
        <v>1638</v>
      </c>
      <c r="I357" s="1" t="s">
        <v>2328</v>
      </c>
      <c r="J357" s="1" t="s">
        <v>2329</v>
      </c>
      <c r="K357" s="1" t="s">
        <v>92</v>
      </c>
      <c r="L357" s="1" t="s">
        <v>48</v>
      </c>
      <c r="M357" s="1" t="s">
        <v>73</v>
      </c>
      <c r="N357" s="1">
        <v>1</v>
      </c>
      <c r="O357" s="1">
        <v>414.68</v>
      </c>
      <c r="P357" s="1">
        <v>0.39</v>
      </c>
      <c r="Q357" s="1">
        <v>46.38</v>
      </c>
      <c r="R357" s="2">
        <v>45332</v>
      </c>
      <c r="S357" s="2">
        <v>45294</v>
      </c>
      <c r="T357" s="1" t="s">
        <v>83</v>
      </c>
      <c r="U357" s="1" t="s">
        <v>51</v>
      </c>
      <c r="V357" s="1">
        <v>4</v>
      </c>
      <c r="W357" s="1" t="s">
        <v>37</v>
      </c>
      <c r="X357" s="1" t="s">
        <v>64</v>
      </c>
      <c r="Y357" s="1" t="s">
        <v>2330</v>
      </c>
    </row>
    <row r="358" spans="1:25" x14ac:dyDescent="0.3">
      <c r="A358" s="1" t="s">
        <v>11970</v>
      </c>
      <c r="B358" s="1" t="s">
        <v>13970</v>
      </c>
      <c r="C358" s="1" t="s">
        <v>2331</v>
      </c>
      <c r="D358" s="1" t="s">
        <v>41</v>
      </c>
      <c r="E358" s="1">
        <v>54</v>
      </c>
      <c r="F358" s="1" t="s">
        <v>2332</v>
      </c>
      <c r="G358" s="1" t="s">
        <v>2333</v>
      </c>
      <c r="H358" s="1" t="s">
        <v>391</v>
      </c>
      <c r="I358" s="1" t="s">
        <v>2334</v>
      </c>
      <c r="J358" s="1" t="s">
        <v>2335</v>
      </c>
      <c r="K358" s="1" t="s">
        <v>6</v>
      </c>
      <c r="L358" s="1" t="s">
        <v>117</v>
      </c>
      <c r="M358" s="1" t="s">
        <v>49</v>
      </c>
      <c r="N358" s="1">
        <v>2</v>
      </c>
      <c r="O358" s="1">
        <v>54.6</v>
      </c>
      <c r="P358" s="1">
        <v>0.11</v>
      </c>
      <c r="Q358" s="1">
        <v>5.37</v>
      </c>
      <c r="R358" s="2">
        <v>45579</v>
      </c>
      <c r="S358" s="2">
        <v>45249</v>
      </c>
      <c r="T358" s="1" t="s">
        <v>83</v>
      </c>
      <c r="U358" s="1" t="s">
        <v>84</v>
      </c>
      <c r="V358" s="1">
        <v>5</v>
      </c>
      <c r="W358" s="1" t="s">
        <v>37</v>
      </c>
      <c r="X358" s="1" t="s">
        <v>53</v>
      </c>
      <c r="Y358" s="1" t="s">
        <v>2336</v>
      </c>
    </row>
    <row r="359" spans="1:25" x14ac:dyDescent="0.3">
      <c r="A359" s="1" t="s">
        <v>11971</v>
      </c>
      <c r="B359" s="1" t="s">
        <v>13971</v>
      </c>
      <c r="C359" s="1" t="s">
        <v>2337</v>
      </c>
      <c r="D359" s="1" t="s">
        <v>41</v>
      </c>
      <c r="E359" s="1">
        <v>59</v>
      </c>
      <c r="F359" s="1" t="s">
        <v>2338</v>
      </c>
      <c r="G359" s="1" t="s">
        <v>2339</v>
      </c>
      <c r="H359" s="1" t="s">
        <v>1692</v>
      </c>
      <c r="I359" s="1" t="s">
        <v>2340</v>
      </c>
      <c r="J359" s="1" t="s">
        <v>2341</v>
      </c>
      <c r="K359" s="1" t="s">
        <v>161</v>
      </c>
      <c r="L359" s="1" t="s">
        <v>117</v>
      </c>
      <c r="M359" s="1" t="s">
        <v>62</v>
      </c>
      <c r="N359" s="1">
        <v>2</v>
      </c>
      <c r="O359" s="1">
        <v>588.92999999999995</v>
      </c>
      <c r="P359" s="1">
        <v>0.33</v>
      </c>
      <c r="Q359" s="1">
        <v>10.49</v>
      </c>
      <c r="R359" s="2">
        <v>45462</v>
      </c>
      <c r="S359" s="2">
        <v>45848</v>
      </c>
      <c r="T359" s="1" t="s">
        <v>83</v>
      </c>
      <c r="U359" s="1" t="s">
        <v>36</v>
      </c>
      <c r="V359" s="1">
        <v>5</v>
      </c>
      <c r="W359" s="1" t="s">
        <v>37</v>
      </c>
      <c r="X359" s="1" t="s">
        <v>101</v>
      </c>
      <c r="Y359" s="1" t="s">
        <v>2342</v>
      </c>
    </row>
    <row r="360" spans="1:25" x14ac:dyDescent="0.3">
      <c r="A360" s="1" t="s">
        <v>11972</v>
      </c>
      <c r="B360" s="1" t="s">
        <v>13972</v>
      </c>
      <c r="C360" s="1" t="s">
        <v>2343</v>
      </c>
      <c r="D360" s="1" t="s">
        <v>26</v>
      </c>
      <c r="E360" s="1">
        <v>49</v>
      </c>
      <c r="F360" s="1" t="s">
        <v>2344</v>
      </c>
      <c r="G360" s="1" t="s">
        <v>2345</v>
      </c>
      <c r="H360" s="1" t="s">
        <v>181</v>
      </c>
      <c r="I360" s="1" t="s">
        <v>2346</v>
      </c>
      <c r="J360" s="1" t="s">
        <v>2347</v>
      </c>
      <c r="K360" s="1" t="s">
        <v>81</v>
      </c>
      <c r="L360" s="1" t="s">
        <v>33</v>
      </c>
      <c r="M360" s="1" t="s">
        <v>49</v>
      </c>
      <c r="N360" s="1">
        <v>4</v>
      </c>
      <c r="O360" s="1">
        <v>488.72</v>
      </c>
      <c r="P360" s="1">
        <v>0.06</v>
      </c>
      <c r="Q360" s="1">
        <v>38</v>
      </c>
      <c r="R360" s="2">
        <v>45414</v>
      </c>
      <c r="S360" s="2">
        <v>45729</v>
      </c>
      <c r="T360" s="1" t="s">
        <v>35</v>
      </c>
      <c r="U360" s="1" t="s">
        <v>36</v>
      </c>
      <c r="V360" s="1">
        <v>3</v>
      </c>
      <c r="W360" s="1" t="s">
        <v>37</v>
      </c>
      <c r="X360" s="1" t="s">
        <v>64</v>
      </c>
      <c r="Y360" s="1" t="s">
        <v>2348</v>
      </c>
    </row>
    <row r="361" spans="1:25" x14ac:dyDescent="0.3">
      <c r="A361" s="1" t="s">
        <v>11973</v>
      </c>
      <c r="B361" s="1" t="s">
        <v>13973</v>
      </c>
      <c r="C361" s="1" t="s">
        <v>2349</v>
      </c>
      <c r="D361" s="1" t="s">
        <v>41</v>
      </c>
      <c r="E361" s="1">
        <v>34</v>
      </c>
      <c r="F361" s="1" t="s">
        <v>2350</v>
      </c>
      <c r="G361" s="1" t="s">
        <v>2351</v>
      </c>
      <c r="H361" s="1" t="s">
        <v>791</v>
      </c>
      <c r="I361" s="1" t="s">
        <v>2352</v>
      </c>
      <c r="J361" s="1" t="s">
        <v>826</v>
      </c>
      <c r="K361" s="1" t="s">
        <v>92</v>
      </c>
      <c r="L361" s="1" t="s">
        <v>110</v>
      </c>
      <c r="M361" s="1" t="s">
        <v>93</v>
      </c>
      <c r="N361" s="1">
        <v>1</v>
      </c>
      <c r="O361" s="1">
        <v>670.04</v>
      </c>
      <c r="P361" s="1">
        <v>0.06</v>
      </c>
      <c r="Q361" s="1">
        <v>16.850000000000001</v>
      </c>
      <c r="R361" s="2">
        <v>45448</v>
      </c>
      <c r="S361" s="2">
        <v>45437</v>
      </c>
      <c r="T361" s="1" t="s">
        <v>50</v>
      </c>
      <c r="U361" s="1" t="s">
        <v>162</v>
      </c>
      <c r="V361" s="1">
        <v>2</v>
      </c>
      <c r="W361" s="1" t="s">
        <v>37</v>
      </c>
      <c r="X361" s="1" t="s">
        <v>101</v>
      </c>
      <c r="Y361" s="1" t="s">
        <v>2353</v>
      </c>
    </row>
    <row r="362" spans="1:25" x14ac:dyDescent="0.3">
      <c r="A362" s="1" t="s">
        <v>11974</v>
      </c>
      <c r="B362" s="1" t="s">
        <v>13974</v>
      </c>
      <c r="C362" s="1" t="s">
        <v>2354</v>
      </c>
      <c r="D362" s="1" t="s">
        <v>26</v>
      </c>
      <c r="E362" s="1">
        <v>45</v>
      </c>
      <c r="F362" s="1" t="s">
        <v>2355</v>
      </c>
      <c r="G362" s="1" t="s">
        <v>2356</v>
      </c>
      <c r="H362" s="1" t="s">
        <v>1429</v>
      </c>
      <c r="I362" s="1" t="s">
        <v>2357</v>
      </c>
      <c r="J362" s="1" t="s">
        <v>2358</v>
      </c>
      <c r="K362" s="1" t="s">
        <v>6</v>
      </c>
      <c r="L362" s="1" t="s">
        <v>48</v>
      </c>
      <c r="M362" s="1" t="s">
        <v>93</v>
      </c>
      <c r="N362" s="1">
        <v>2</v>
      </c>
      <c r="O362" s="1">
        <v>547.25</v>
      </c>
      <c r="P362" s="1">
        <v>0.02</v>
      </c>
      <c r="Q362" s="1">
        <v>37.54</v>
      </c>
      <c r="R362" s="2">
        <v>45250</v>
      </c>
      <c r="S362" s="2">
        <v>45829</v>
      </c>
      <c r="T362" s="1" t="s">
        <v>35</v>
      </c>
      <c r="U362" s="1" t="s">
        <v>162</v>
      </c>
      <c r="V362" s="1">
        <v>5</v>
      </c>
      <c r="W362" s="1" t="s">
        <v>37</v>
      </c>
      <c r="X362" s="1" t="s">
        <v>53</v>
      </c>
      <c r="Y362" s="1" t="s">
        <v>2359</v>
      </c>
    </row>
    <row r="363" spans="1:25" x14ac:dyDescent="0.3">
      <c r="A363" s="1" t="s">
        <v>11975</v>
      </c>
      <c r="B363" s="1" t="s">
        <v>13975</v>
      </c>
      <c r="C363" s="1" t="s">
        <v>2360</v>
      </c>
      <c r="D363" s="1" t="s">
        <v>26</v>
      </c>
      <c r="E363" s="1">
        <v>23</v>
      </c>
      <c r="F363" s="1" t="s">
        <v>2361</v>
      </c>
      <c r="G363" s="1" t="s">
        <v>2362</v>
      </c>
      <c r="H363" s="1" t="s">
        <v>1170</v>
      </c>
      <c r="I363" s="1" t="s">
        <v>2363</v>
      </c>
      <c r="J363" s="1" t="s">
        <v>2364</v>
      </c>
      <c r="K363" s="1" t="s">
        <v>6</v>
      </c>
      <c r="L363" s="1" t="s">
        <v>117</v>
      </c>
      <c r="M363" s="1" t="s">
        <v>34</v>
      </c>
      <c r="N363" s="1">
        <v>2</v>
      </c>
      <c r="O363" s="1">
        <v>404.2</v>
      </c>
      <c r="P363" s="1">
        <v>0.46</v>
      </c>
      <c r="Q363" s="1">
        <v>42.45</v>
      </c>
      <c r="R363" s="2">
        <v>45741</v>
      </c>
      <c r="S363" s="2">
        <v>45529</v>
      </c>
      <c r="T363" s="1" t="s">
        <v>118</v>
      </c>
      <c r="U363" s="1" t="s">
        <v>51</v>
      </c>
      <c r="V363" s="1">
        <v>3</v>
      </c>
      <c r="W363" s="1" t="s">
        <v>37</v>
      </c>
      <c r="X363" s="1" t="s">
        <v>74</v>
      </c>
      <c r="Y363" s="1" t="s">
        <v>2365</v>
      </c>
    </row>
    <row r="364" spans="1:25" x14ac:dyDescent="0.3">
      <c r="A364" s="1" t="s">
        <v>11976</v>
      </c>
      <c r="B364" s="1" t="s">
        <v>13976</v>
      </c>
      <c r="C364" s="1" t="s">
        <v>2366</v>
      </c>
      <c r="D364" s="1" t="s">
        <v>26</v>
      </c>
      <c r="E364" s="1">
        <v>59</v>
      </c>
      <c r="F364" s="1" t="s">
        <v>2367</v>
      </c>
      <c r="G364" s="1" t="s">
        <v>2368</v>
      </c>
      <c r="H364" s="1" t="s">
        <v>1308</v>
      </c>
      <c r="I364" s="1" t="s">
        <v>2369</v>
      </c>
      <c r="J364" s="1" t="s">
        <v>2370</v>
      </c>
      <c r="K364" s="1" t="s">
        <v>92</v>
      </c>
      <c r="L364" s="1" t="s">
        <v>48</v>
      </c>
      <c r="M364" s="1" t="s">
        <v>62</v>
      </c>
      <c r="N364" s="1">
        <v>3</v>
      </c>
      <c r="O364" s="1">
        <v>740.38</v>
      </c>
      <c r="P364" s="1">
        <v>0.3</v>
      </c>
      <c r="Q364" s="1">
        <v>16.46</v>
      </c>
      <c r="R364" s="2">
        <v>45156</v>
      </c>
      <c r="S364" s="2">
        <v>45774</v>
      </c>
      <c r="T364" s="1" t="s">
        <v>63</v>
      </c>
      <c r="U364" s="1" t="s">
        <v>51</v>
      </c>
      <c r="V364" s="1">
        <v>1</v>
      </c>
      <c r="W364" s="1" t="s">
        <v>37</v>
      </c>
      <c r="X364" s="1" t="s">
        <v>38</v>
      </c>
      <c r="Y364" s="1" t="s">
        <v>2371</v>
      </c>
    </row>
    <row r="365" spans="1:25" x14ac:dyDescent="0.3">
      <c r="A365" s="1" t="s">
        <v>11977</v>
      </c>
      <c r="B365" s="1" t="s">
        <v>13977</v>
      </c>
      <c r="C365" s="1" t="s">
        <v>2372</v>
      </c>
      <c r="D365" s="1" t="s">
        <v>41</v>
      </c>
      <c r="E365" s="1">
        <v>65</v>
      </c>
      <c r="F365" s="1" t="s">
        <v>2373</v>
      </c>
      <c r="G365" s="1" t="s">
        <v>2374</v>
      </c>
      <c r="H365" s="1" t="s">
        <v>522</v>
      </c>
      <c r="I365" s="1" t="s">
        <v>2375</v>
      </c>
      <c r="J365" s="1" t="s">
        <v>2376</v>
      </c>
      <c r="K365" s="1" t="s">
        <v>92</v>
      </c>
      <c r="L365" s="1" t="s">
        <v>72</v>
      </c>
      <c r="M365" s="1" t="s">
        <v>62</v>
      </c>
      <c r="N365" s="1">
        <v>3</v>
      </c>
      <c r="O365" s="1">
        <v>34.770000000000003</v>
      </c>
      <c r="P365" s="1">
        <v>0.18</v>
      </c>
      <c r="Q365" s="1">
        <v>13.64</v>
      </c>
      <c r="R365" s="2">
        <v>45376</v>
      </c>
      <c r="S365" s="2">
        <v>45568</v>
      </c>
      <c r="T365" s="1" t="s">
        <v>63</v>
      </c>
      <c r="U365" s="1" t="s">
        <v>162</v>
      </c>
      <c r="V365" s="1">
        <v>4</v>
      </c>
      <c r="W365" s="1" t="s">
        <v>37</v>
      </c>
      <c r="X365" s="1" t="s">
        <v>38</v>
      </c>
      <c r="Y365" s="1" t="s">
        <v>2377</v>
      </c>
    </row>
    <row r="366" spans="1:25" x14ac:dyDescent="0.3">
      <c r="A366" s="1" t="s">
        <v>11978</v>
      </c>
      <c r="B366" s="1" t="s">
        <v>13978</v>
      </c>
      <c r="C366" s="1" t="s">
        <v>2378</v>
      </c>
      <c r="D366" s="1" t="s">
        <v>41</v>
      </c>
      <c r="E366" s="1">
        <v>59</v>
      </c>
      <c r="F366" s="1" t="s">
        <v>2379</v>
      </c>
      <c r="G366" s="1" t="s">
        <v>2380</v>
      </c>
      <c r="H366" s="1" t="s">
        <v>2381</v>
      </c>
      <c r="I366" s="1" t="s">
        <v>2382</v>
      </c>
      <c r="J366" s="1" t="s">
        <v>2383</v>
      </c>
      <c r="K366" s="1" t="s">
        <v>61</v>
      </c>
      <c r="L366" s="1" t="s">
        <v>72</v>
      </c>
      <c r="M366" s="1" t="s">
        <v>34</v>
      </c>
      <c r="N366" s="1">
        <v>2</v>
      </c>
      <c r="O366" s="1">
        <v>545.62</v>
      </c>
      <c r="P366" s="1">
        <v>0.39</v>
      </c>
      <c r="Q366" s="1">
        <v>11.54</v>
      </c>
      <c r="R366" s="2">
        <v>45201</v>
      </c>
      <c r="S366" s="2">
        <v>45319</v>
      </c>
      <c r="T366" s="1" t="s">
        <v>118</v>
      </c>
      <c r="U366" s="1" t="s">
        <v>51</v>
      </c>
      <c r="V366" s="1">
        <v>2</v>
      </c>
      <c r="W366" s="1" t="s">
        <v>37</v>
      </c>
      <c r="X366" s="1" t="s">
        <v>74</v>
      </c>
      <c r="Y366" s="1" t="s">
        <v>2384</v>
      </c>
    </row>
    <row r="367" spans="1:25" x14ac:dyDescent="0.3">
      <c r="A367" s="1" t="s">
        <v>11979</v>
      </c>
      <c r="B367" s="1" t="s">
        <v>13979</v>
      </c>
      <c r="C367" s="1" t="s">
        <v>2385</v>
      </c>
      <c r="D367" s="1" t="s">
        <v>26</v>
      </c>
      <c r="E367" s="1">
        <v>53</v>
      </c>
      <c r="F367" s="1" t="s">
        <v>2386</v>
      </c>
      <c r="G367" s="1" t="s">
        <v>2387</v>
      </c>
      <c r="H367" s="1" t="s">
        <v>1040</v>
      </c>
      <c r="I367" s="1" t="s">
        <v>2388</v>
      </c>
      <c r="J367" s="1" t="s">
        <v>2389</v>
      </c>
      <c r="K367" s="1" t="s">
        <v>81</v>
      </c>
      <c r="L367" s="1" t="s">
        <v>48</v>
      </c>
      <c r="M367" s="1" t="s">
        <v>49</v>
      </c>
      <c r="N367" s="1">
        <v>3</v>
      </c>
      <c r="O367" s="1">
        <v>122.74</v>
      </c>
      <c r="P367" s="1">
        <v>0.31</v>
      </c>
      <c r="Q367" s="1">
        <v>14</v>
      </c>
      <c r="R367" s="2">
        <v>45694</v>
      </c>
      <c r="S367" s="2">
        <v>45679</v>
      </c>
      <c r="T367" s="1" t="s">
        <v>63</v>
      </c>
      <c r="U367" s="1" t="s">
        <v>36</v>
      </c>
      <c r="V367" s="1">
        <v>2</v>
      </c>
      <c r="W367" s="1" t="s">
        <v>37</v>
      </c>
      <c r="X367" s="1" t="s">
        <v>74</v>
      </c>
      <c r="Y367" s="1" t="s">
        <v>2390</v>
      </c>
    </row>
    <row r="368" spans="1:25" x14ac:dyDescent="0.3">
      <c r="A368" s="1" t="s">
        <v>11980</v>
      </c>
      <c r="B368" s="1" t="s">
        <v>13980</v>
      </c>
      <c r="C368" s="1" t="s">
        <v>2391</v>
      </c>
      <c r="D368" s="1" t="s">
        <v>41</v>
      </c>
      <c r="E368" s="1">
        <v>19</v>
      </c>
      <c r="F368" s="1" t="s">
        <v>2392</v>
      </c>
      <c r="G368" s="1" t="s">
        <v>2393</v>
      </c>
      <c r="H368" s="1" t="s">
        <v>2394</v>
      </c>
      <c r="I368" s="1" t="s">
        <v>2395</v>
      </c>
      <c r="J368" s="1" t="s">
        <v>2396</v>
      </c>
      <c r="K368" s="1" t="s">
        <v>92</v>
      </c>
      <c r="L368" s="1" t="s">
        <v>82</v>
      </c>
      <c r="M368" s="1" t="s">
        <v>73</v>
      </c>
      <c r="N368" s="1">
        <v>3</v>
      </c>
      <c r="O368" s="1">
        <v>441.65</v>
      </c>
      <c r="P368" s="1">
        <v>0.31</v>
      </c>
      <c r="Q368" s="1">
        <v>17.02</v>
      </c>
      <c r="R368" s="2">
        <v>45517</v>
      </c>
      <c r="S368" s="2">
        <v>45370</v>
      </c>
      <c r="T368" s="1" t="s">
        <v>83</v>
      </c>
      <c r="U368" s="1" t="s">
        <v>51</v>
      </c>
      <c r="V368" s="1">
        <v>3</v>
      </c>
      <c r="W368" s="1" t="s">
        <v>37</v>
      </c>
      <c r="X368" s="1" t="s">
        <v>74</v>
      </c>
      <c r="Y368" s="1" t="s">
        <v>2397</v>
      </c>
    </row>
    <row r="369" spans="1:25" x14ac:dyDescent="0.3">
      <c r="A369" s="1" t="s">
        <v>11981</v>
      </c>
      <c r="B369" s="1" t="s">
        <v>13981</v>
      </c>
      <c r="C369" s="1" t="s">
        <v>2398</v>
      </c>
      <c r="D369" s="1" t="s">
        <v>26</v>
      </c>
      <c r="E369" s="1">
        <v>48</v>
      </c>
      <c r="F369" s="1" t="s">
        <v>2399</v>
      </c>
      <c r="G369" s="1" t="s">
        <v>2400</v>
      </c>
      <c r="H369" s="1" t="s">
        <v>2401</v>
      </c>
      <c r="I369" s="1" t="s">
        <v>2402</v>
      </c>
      <c r="J369" s="1" t="s">
        <v>2403</v>
      </c>
      <c r="K369" s="1" t="s">
        <v>47</v>
      </c>
      <c r="L369" s="1" t="s">
        <v>117</v>
      </c>
      <c r="M369" s="1" t="s">
        <v>34</v>
      </c>
      <c r="N369" s="1">
        <v>2</v>
      </c>
      <c r="O369" s="1">
        <v>793.21</v>
      </c>
      <c r="P369" s="1">
        <v>0.24</v>
      </c>
      <c r="Q369" s="1">
        <v>44.09</v>
      </c>
      <c r="R369" s="2">
        <v>45828</v>
      </c>
      <c r="S369" s="2">
        <v>45528</v>
      </c>
      <c r="T369" s="1" t="s">
        <v>83</v>
      </c>
      <c r="U369" s="1" t="s">
        <v>36</v>
      </c>
      <c r="V369" s="1">
        <v>5</v>
      </c>
      <c r="W369" s="1" t="s">
        <v>37</v>
      </c>
      <c r="X369" s="1" t="s">
        <v>101</v>
      </c>
      <c r="Y369" s="1" t="s">
        <v>2404</v>
      </c>
    </row>
    <row r="370" spans="1:25" x14ac:dyDescent="0.3">
      <c r="A370" s="1" t="s">
        <v>11982</v>
      </c>
      <c r="B370" s="1" t="s">
        <v>13982</v>
      </c>
      <c r="C370" s="1" t="s">
        <v>2405</v>
      </c>
      <c r="D370" s="1" t="s">
        <v>26</v>
      </c>
      <c r="E370" s="1">
        <v>18</v>
      </c>
      <c r="F370" s="1" t="s">
        <v>2406</v>
      </c>
      <c r="G370" s="1">
        <v>9037782123</v>
      </c>
      <c r="H370" s="1" t="s">
        <v>883</v>
      </c>
      <c r="I370" s="1" t="s">
        <v>2407</v>
      </c>
      <c r="J370" s="1" t="s">
        <v>2408</v>
      </c>
      <c r="K370" s="1" t="s">
        <v>92</v>
      </c>
      <c r="L370" s="1" t="s">
        <v>117</v>
      </c>
      <c r="M370" s="1" t="s">
        <v>93</v>
      </c>
      <c r="N370" s="1">
        <v>1</v>
      </c>
      <c r="O370" s="1">
        <v>151.04</v>
      </c>
      <c r="P370" s="1">
        <v>0</v>
      </c>
      <c r="Q370" s="1">
        <v>39.65</v>
      </c>
      <c r="R370" s="2">
        <v>45348</v>
      </c>
      <c r="S370" s="2">
        <v>45617</v>
      </c>
      <c r="T370" s="1" t="s">
        <v>83</v>
      </c>
      <c r="U370" s="1" t="s">
        <v>162</v>
      </c>
      <c r="V370" s="1">
        <v>4</v>
      </c>
      <c r="W370" s="1" t="s">
        <v>37</v>
      </c>
      <c r="X370" s="1" t="s">
        <v>64</v>
      </c>
      <c r="Y370" s="1" t="s">
        <v>2409</v>
      </c>
    </row>
    <row r="371" spans="1:25" x14ac:dyDescent="0.3">
      <c r="A371" s="1" t="s">
        <v>11983</v>
      </c>
      <c r="B371" s="1" t="s">
        <v>13983</v>
      </c>
      <c r="C371" s="1" t="s">
        <v>2410</v>
      </c>
      <c r="D371" s="1" t="s">
        <v>41</v>
      </c>
      <c r="E371" s="1">
        <v>20</v>
      </c>
      <c r="F371" s="1" t="s">
        <v>2411</v>
      </c>
      <c r="G371" s="1" t="s">
        <v>2412</v>
      </c>
      <c r="H371" s="1" t="s">
        <v>2095</v>
      </c>
      <c r="I371" s="1" t="s">
        <v>2413</v>
      </c>
      <c r="J371" s="1" t="s">
        <v>2414</v>
      </c>
      <c r="K371" s="1" t="s">
        <v>47</v>
      </c>
      <c r="L371" s="1" t="s">
        <v>72</v>
      </c>
      <c r="M371" s="1" t="s">
        <v>62</v>
      </c>
      <c r="N371" s="1">
        <v>1</v>
      </c>
      <c r="O371" s="1">
        <v>936.45</v>
      </c>
      <c r="P371" s="1">
        <v>0.13</v>
      </c>
      <c r="Q371" s="1">
        <v>5.08</v>
      </c>
      <c r="R371" s="2">
        <v>45268</v>
      </c>
      <c r="S371" s="2">
        <v>45715</v>
      </c>
      <c r="T371" s="1" t="s">
        <v>118</v>
      </c>
      <c r="U371" s="1" t="s">
        <v>51</v>
      </c>
      <c r="V371" s="1">
        <v>4</v>
      </c>
      <c r="W371" s="1" t="s">
        <v>37</v>
      </c>
      <c r="X371" s="1" t="s">
        <v>74</v>
      </c>
      <c r="Y371" s="1" t="s">
        <v>2415</v>
      </c>
    </row>
    <row r="372" spans="1:25" x14ac:dyDescent="0.3">
      <c r="A372" s="1" t="s">
        <v>11984</v>
      </c>
      <c r="B372" s="1" t="s">
        <v>13984</v>
      </c>
      <c r="C372" s="1" t="s">
        <v>2416</v>
      </c>
      <c r="D372" s="1" t="s">
        <v>41</v>
      </c>
      <c r="E372" s="1">
        <v>30</v>
      </c>
      <c r="F372" s="1" t="s">
        <v>2417</v>
      </c>
      <c r="G372" s="1" t="s">
        <v>2418</v>
      </c>
      <c r="H372" s="1" t="s">
        <v>114</v>
      </c>
      <c r="I372" s="1" t="s">
        <v>2419</v>
      </c>
      <c r="J372" s="1" t="s">
        <v>2420</v>
      </c>
      <c r="K372" s="1" t="s">
        <v>6</v>
      </c>
      <c r="L372" s="1" t="s">
        <v>110</v>
      </c>
      <c r="M372" s="1" t="s">
        <v>126</v>
      </c>
      <c r="N372" s="1">
        <v>1</v>
      </c>
      <c r="O372" s="1">
        <v>889.62</v>
      </c>
      <c r="P372" s="1">
        <v>0.05</v>
      </c>
      <c r="Q372" s="1">
        <v>44.34</v>
      </c>
      <c r="R372" s="2">
        <v>45311</v>
      </c>
      <c r="S372" s="2">
        <v>45439</v>
      </c>
      <c r="T372" s="1" t="s">
        <v>50</v>
      </c>
      <c r="U372" s="1" t="s">
        <v>36</v>
      </c>
      <c r="V372" s="1">
        <v>2</v>
      </c>
      <c r="W372" s="1" t="s">
        <v>37</v>
      </c>
      <c r="X372" s="1" t="s">
        <v>101</v>
      </c>
      <c r="Y372" s="1" t="s">
        <v>2421</v>
      </c>
    </row>
    <row r="373" spans="1:25" x14ac:dyDescent="0.3">
      <c r="A373" s="1" t="s">
        <v>11985</v>
      </c>
      <c r="B373" s="1" t="s">
        <v>13985</v>
      </c>
      <c r="C373" s="1" t="s">
        <v>2422</v>
      </c>
      <c r="D373" s="1" t="s">
        <v>26</v>
      </c>
      <c r="E373" s="1">
        <v>48</v>
      </c>
      <c r="F373" s="1" t="s">
        <v>2423</v>
      </c>
      <c r="G373" s="1" t="s">
        <v>2424</v>
      </c>
      <c r="H373" s="1" t="s">
        <v>1019</v>
      </c>
      <c r="I373" s="1" t="s">
        <v>2425</v>
      </c>
      <c r="J373" s="1" t="s">
        <v>2426</v>
      </c>
      <c r="K373" s="1" t="s">
        <v>32</v>
      </c>
      <c r="L373" s="1" t="s">
        <v>33</v>
      </c>
      <c r="M373" s="1" t="s">
        <v>49</v>
      </c>
      <c r="N373" s="1">
        <v>4</v>
      </c>
      <c r="O373" s="1">
        <v>420.76</v>
      </c>
      <c r="P373" s="1">
        <v>0.33</v>
      </c>
      <c r="Q373" s="1">
        <v>8.5500000000000007</v>
      </c>
      <c r="R373" s="2">
        <v>45841</v>
      </c>
      <c r="S373" s="2">
        <v>45298</v>
      </c>
      <c r="T373" s="1" t="s">
        <v>118</v>
      </c>
      <c r="U373" s="1" t="s">
        <v>84</v>
      </c>
      <c r="V373" s="1">
        <v>2</v>
      </c>
      <c r="W373" s="1" t="s">
        <v>37</v>
      </c>
      <c r="X373" s="1" t="s">
        <v>53</v>
      </c>
      <c r="Y373" s="1" t="s">
        <v>2427</v>
      </c>
    </row>
    <row r="374" spans="1:25" x14ac:dyDescent="0.3">
      <c r="A374" s="1" t="s">
        <v>11986</v>
      </c>
      <c r="B374" s="1" t="s">
        <v>13986</v>
      </c>
      <c r="C374" s="1" t="s">
        <v>2428</v>
      </c>
      <c r="D374" s="1" t="s">
        <v>26</v>
      </c>
      <c r="E374" s="1">
        <v>46</v>
      </c>
      <c r="F374" s="1" t="s">
        <v>2429</v>
      </c>
      <c r="G374" s="1" t="s">
        <v>2430</v>
      </c>
      <c r="H374" s="1" t="s">
        <v>1546</v>
      </c>
      <c r="I374" s="1" t="s">
        <v>2431</v>
      </c>
      <c r="J374" s="1" t="s">
        <v>2432</v>
      </c>
      <c r="K374" s="1" t="s">
        <v>6</v>
      </c>
      <c r="L374" s="1" t="s">
        <v>117</v>
      </c>
      <c r="M374" s="1" t="s">
        <v>126</v>
      </c>
      <c r="N374" s="1">
        <v>1</v>
      </c>
      <c r="O374" s="1">
        <v>15.92</v>
      </c>
      <c r="P374" s="1">
        <v>0.12</v>
      </c>
      <c r="Q374" s="1">
        <v>34.49</v>
      </c>
      <c r="R374" s="2">
        <v>45488</v>
      </c>
      <c r="S374" s="2">
        <v>45624</v>
      </c>
      <c r="T374" s="1" t="s">
        <v>50</v>
      </c>
      <c r="U374" s="1" t="s">
        <v>84</v>
      </c>
      <c r="V374" s="1">
        <v>4</v>
      </c>
      <c r="W374" s="1" t="s">
        <v>37</v>
      </c>
      <c r="X374" s="1" t="s">
        <v>53</v>
      </c>
      <c r="Y374" s="1" t="s">
        <v>2433</v>
      </c>
    </row>
    <row r="375" spans="1:25" x14ac:dyDescent="0.3">
      <c r="A375" s="1" t="s">
        <v>11987</v>
      </c>
      <c r="B375" s="1" t="s">
        <v>13987</v>
      </c>
      <c r="C375" s="1" t="s">
        <v>2434</v>
      </c>
      <c r="D375" s="1" t="s">
        <v>41</v>
      </c>
      <c r="E375" s="1">
        <v>61</v>
      </c>
      <c r="F375" s="1" t="s">
        <v>2435</v>
      </c>
      <c r="G375" s="1" t="s">
        <v>2436</v>
      </c>
      <c r="H375" s="1" t="s">
        <v>1149</v>
      </c>
      <c r="I375" s="1" t="s">
        <v>2437</v>
      </c>
      <c r="J375" s="1" t="s">
        <v>2438</v>
      </c>
      <c r="K375" s="1" t="s">
        <v>109</v>
      </c>
      <c r="L375" s="1" t="s">
        <v>72</v>
      </c>
      <c r="M375" s="1" t="s">
        <v>93</v>
      </c>
      <c r="N375" s="1">
        <v>4</v>
      </c>
      <c r="O375" s="1">
        <v>791.85</v>
      </c>
      <c r="P375" s="1">
        <v>0.23</v>
      </c>
      <c r="Q375" s="1">
        <v>11.82</v>
      </c>
      <c r="R375" s="2">
        <v>45606</v>
      </c>
      <c r="S375" s="2">
        <v>45707</v>
      </c>
      <c r="T375" s="1" t="s">
        <v>63</v>
      </c>
      <c r="U375" s="1" t="s">
        <v>84</v>
      </c>
      <c r="V375" s="1">
        <v>1</v>
      </c>
      <c r="W375" s="1" t="s">
        <v>37</v>
      </c>
      <c r="X375" s="1" t="s">
        <v>74</v>
      </c>
      <c r="Y375" s="1" t="s">
        <v>2439</v>
      </c>
    </row>
    <row r="376" spans="1:25" x14ac:dyDescent="0.3">
      <c r="A376" s="1" t="s">
        <v>11988</v>
      </c>
      <c r="B376" s="1" t="s">
        <v>13988</v>
      </c>
      <c r="C376" s="1" t="s">
        <v>2440</v>
      </c>
      <c r="D376" s="1" t="s">
        <v>41</v>
      </c>
      <c r="E376" s="1">
        <v>50</v>
      </c>
      <c r="F376" s="1" t="s">
        <v>2441</v>
      </c>
      <c r="G376" s="1" t="s">
        <v>2442</v>
      </c>
      <c r="H376" s="1" t="s">
        <v>1308</v>
      </c>
      <c r="I376" s="1" t="s">
        <v>2443</v>
      </c>
      <c r="J376" s="1" t="s">
        <v>2444</v>
      </c>
      <c r="K376" s="1" t="s">
        <v>61</v>
      </c>
      <c r="L376" s="1" t="s">
        <v>72</v>
      </c>
      <c r="M376" s="1" t="s">
        <v>62</v>
      </c>
      <c r="N376" s="1">
        <v>4</v>
      </c>
      <c r="O376" s="1">
        <v>882.09</v>
      </c>
      <c r="P376" s="1">
        <v>0.18</v>
      </c>
      <c r="Q376" s="1">
        <v>7.8</v>
      </c>
      <c r="R376" s="2">
        <v>45741</v>
      </c>
      <c r="S376" s="2">
        <v>45641</v>
      </c>
      <c r="T376" s="1" t="s">
        <v>63</v>
      </c>
      <c r="U376" s="1" t="s">
        <v>36</v>
      </c>
      <c r="V376" s="1">
        <v>3</v>
      </c>
      <c r="W376" s="1" t="s">
        <v>37</v>
      </c>
      <c r="X376" s="1" t="s">
        <v>53</v>
      </c>
      <c r="Y376" s="1" t="s">
        <v>2445</v>
      </c>
    </row>
    <row r="377" spans="1:25" x14ac:dyDescent="0.3">
      <c r="A377" s="1" t="s">
        <v>11989</v>
      </c>
      <c r="B377" s="1" t="s">
        <v>13989</v>
      </c>
      <c r="C377" s="1" t="s">
        <v>2446</v>
      </c>
      <c r="D377" s="1" t="s">
        <v>41</v>
      </c>
      <c r="E377" s="1">
        <v>27</v>
      </c>
      <c r="F377" s="1" t="s">
        <v>2447</v>
      </c>
      <c r="G377" s="1">
        <v>2721053716</v>
      </c>
      <c r="H377" s="1" t="s">
        <v>2448</v>
      </c>
      <c r="I377" s="1" t="s">
        <v>2449</v>
      </c>
      <c r="J377" s="1" t="s">
        <v>2450</v>
      </c>
      <c r="K377" s="1" t="s">
        <v>109</v>
      </c>
      <c r="L377" s="1" t="s">
        <v>48</v>
      </c>
      <c r="M377" s="1" t="s">
        <v>62</v>
      </c>
      <c r="N377" s="1">
        <v>3</v>
      </c>
      <c r="O377" s="1">
        <v>182.99</v>
      </c>
      <c r="P377" s="1">
        <v>7.0000000000000007E-2</v>
      </c>
      <c r="Q377" s="1">
        <v>39.19</v>
      </c>
      <c r="R377" s="2">
        <v>45649</v>
      </c>
      <c r="S377" s="2">
        <v>45760</v>
      </c>
      <c r="T377" s="1" t="s">
        <v>63</v>
      </c>
      <c r="U377" s="1" t="s">
        <v>51</v>
      </c>
      <c r="V377" s="1">
        <v>1</v>
      </c>
      <c r="W377" s="1" t="s">
        <v>37</v>
      </c>
      <c r="X377" s="1" t="s">
        <v>74</v>
      </c>
      <c r="Y377" s="1" t="s">
        <v>2451</v>
      </c>
    </row>
    <row r="378" spans="1:25" x14ac:dyDescent="0.3">
      <c r="A378" s="1" t="s">
        <v>11990</v>
      </c>
      <c r="B378" s="1" t="s">
        <v>13990</v>
      </c>
      <c r="C378" s="1" t="s">
        <v>2452</v>
      </c>
      <c r="D378" s="1" t="s">
        <v>26</v>
      </c>
      <c r="E378" s="1">
        <v>55</v>
      </c>
      <c r="F378" s="1" t="s">
        <v>2453</v>
      </c>
      <c r="G378" s="1" t="s">
        <v>2454</v>
      </c>
      <c r="H378" s="1" t="s">
        <v>1607</v>
      </c>
      <c r="I378" s="1" t="s">
        <v>2455</v>
      </c>
      <c r="J378" s="1" t="s">
        <v>2456</v>
      </c>
      <c r="K378" s="1" t="s">
        <v>161</v>
      </c>
      <c r="L378" s="1" t="s">
        <v>48</v>
      </c>
      <c r="M378" s="1" t="s">
        <v>34</v>
      </c>
      <c r="N378" s="1">
        <v>4</v>
      </c>
      <c r="O378" s="1">
        <v>917.03</v>
      </c>
      <c r="P378" s="1">
        <v>0.48</v>
      </c>
      <c r="Q378" s="1">
        <v>26.02</v>
      </c>
      <c r="R378" s="2">
        <v>45262</v>
      </c>
      <c r="S378" s="2">
        <v>45786</v>
      </c>
      <c r="T378" s="1" t="s">
        <v>50</v>
      </c>
      <c r="U378" s="1" t="s">
        <v>84</v>
      </c>
      <c r="V378" s="1">
        <v>5</v>
      </c>
      <c r="W378" s="1" t="s">
        <v>52</v>
      </c>
      <c r="X378" s="1" t="s">
        <v>53</v>
      </c>
      <c r="Y378" s="1" t="s">
        <v>2457</v>
      </c>
    </row>
    <row r="379" spans="1:25" x14ac:dyDescent="0.3">
      <c r="A379" s="1" t="s">
        <v>11991</v>
      </c>
      <c r="B379" s="1" t="s">
        <v>13991</v>
      </c>
      <c r="C379" s="1" t="s">
        <v>2458</v>
      </c>
      <c r="D379" s="1" t="s">
        <v>26</v>
      </c>
      <c r="E379" s="1">
        <v>26</v>
      </c>
      <c r="F379" s="1" t="s">
        <v>2459</v>
      </c>
      <c r="G379" s="1" t="s">
        <v>2460</v>
      </c>
      <c r="H379" s="1" t="s">
        <v>424</v>
      </c>
      <c r="I379" s="1" t="s">
        <v>2461</v>
      </c>
      <c r="J379" s="1" t="s">
        <v>2462</v>
      </c>
      <c r="K379" s="1" t="s">
        <v>81</v>
      </c>
      <c r="L379" s="1" t="s">
        <v>110</v>
      </c>
      <c r="M379" s="1" t="s">
        <v>73</v>
      </c>
      <c r="N379" s="1">
        <v>4</v>
      </c>
      <c r="O379" s="1">
        <v>914.96</v>
      </c>
      <c r="P379" s="1">
        <v>0.47</v>
      </c>
      <c r="Q379" s="1">
        <v>31.96</v>
      </c>
      <c r="R379" s="2">
        <v>45261</v>
      </c>
      <c r="S379" s="2">
        <v>45450</v>
      </c>
      <c r="T379" s="1" t="s">
        <v>63</v>
      </c>
      <c r="U379" s="1" t="s">
        <v>162</v>
      </c>
      <c r="V379" s="1">
        <v>1</v>
      </c>
      <c r="W379" s="1" t="s">
        <v>37</v>
      </c>
      <c r="X379" s="1" t="s">
        <v>53</v>
      </c>
      <c r="Y379" s="1" t="s">
        <v>2463</v>
      </c>
    </row>
    <row r="380" spans="1:25" x14ac:dyDescent="0.3">
      <c r="A380" s="1" t="s">
        <v>11992</v>
      </c>
      <c r="B380" s="1" t="s">
        <v>13992</v>
      </c>
      <c r="C380" s="1" t="s">
        <v>2464</v>
      </c>
      <c r="D380" s="1" t="s">
        <v>26</v>
      </c>
      <c r="E380" s="1">
        <v>18</v>
      </c>
      <c r="F380" s="1" t="s">
        <v>2465</v>
      </c>
      <c r="G380" s="1">
        <v>345073481</v>
      </c>
      <c r="H380" s="1" t="s">
        <v>131</v>
      </c>
      <c r="I380" s="1" t="s">
        <v>2466</v>
      </c>
      <c r="J380" s="1" t="s">
        <v>2467</v>
      </c>
      <c r="K380" s="1" t="s">
        <v>81</v>
      </c>
      <c r="L380" s="1" t="s">
        <v>48</v>
      </c>
      <c r="M380" s="1" t="s">
        <v>34</v>
      </c>
      <c r="N380" s="1">
        <v>4</v>
      </c>
      <c r="O380" s="1">
        <v>476.58</v>
      </c>
      <c r="P380" s="1">
        <v>0.04</v>
      </c>
      <c r="Q380" s="1">
        <v>24.14</v>
      </c>
      <c r="R380" s="2">
        <v>45584</v>
      </c>
      <c r="S380" s="2">
        <v>45509</v>
      </c>
      <c r="T380" s="1" t="s">
        <v>118</v>
      </c>
      <c r="U380" s="1" t="s">
        <v>162</v>
      </c>
      <c r="V380" s="1">
        <v>1</v>
      </c>
      <c r="W380" s="1" t="s">
        <v>37</v>
      </c>
      <c r="X380" s="1" t="s">
        <v>64</v>
      </c>
      <c r="Y380" s="1" t="s">
        <v>2468</v>
      </c>
    </row>
    <row r="381" spans="1:25" x14ac:dyDescent="0.3">
      <c r="A381" s="1" t="s">
        <v>11993</v>
      </c>
      <c r="B381" s="1" t="s">
        <v>13993</v>
      </c>
      <c r="C381" s="1" t="s">
        <v>2469</v>
      </c>
      <c r="D381" s="1" t="s">
        <v>41</v>
      </c>
      <c r="E381" s="1">
        <v>61</v>
      </c>
      <c r="F381" s="1" t="s">
        <v>2470</v>
      </c>
      <c r="G381" s="1" t="s">
        <v>2471</v>
      </c>
      <c r="H381" s="1" t="s">
        <v>2062</v>
      </c>
      <c r="I381" s="1" t="s">
        <v>2472</v>
      </c>
      <c r="J381" s="1" t="s">
        <v>2473</v>
      </c>
      <c r="K381" s="1" t="s">
        <v>61</v>
      </c>
      <c r="L381" s="1" t="s">
        <v>33</v>
      </c>
      <c r="M381" s="1" t="s">
        <v>126</v>
      </c>
      <c r="N381" s="1">
        <v>4</v>
      </c>
      <c r="O381" s="1">
        <v>800.05</v>
      </c>
      <c r="P381" s="1">
        <v>0.41</v>
      </c>
      <c r="Q381" s="1">
        <v>8.02</v>
      </c>
      <c r="R381" s="2">
        <v>45467</v>
      </c>
      <c r="S381" s="2">
        <v>45544</v>
      </c>
      <c r="T381" s="1" t="s">
        <v>50</v>
      </c>
      <c r="U381" s="1" t="s">
        <v>162</v>
      </c>
      <c r="V381" s="1">
        <v>5</v>
      </c>
      <c r="W381" s="1" t="s">
        <v>52</v>
      </c>
      <c r="X381" s="1" t="s">
        <v>64</v>
      </c>
      <c r="Y381" s="1" t="s">
        <v>2474</v>
      </c>
    </row>
    <row r="382" spans="1:25" x14ac:dyDescent="0.3">
      <c r="A382" s="1" t="s">
        <v>11994</v>
      </c>
      <c r="B382" s="1" t="s">
        <v>13994</v>
      </c>
      <c r="C382" s="1" t="s">
        <v>2475</v>
      </c>
      <c r="D382" s="1" t="s">
        <v>26</v>
      </c>
      <c r="E382" s="1">
        <v>54</v>
      </c>
      <c r="F382" s="1" t="s">
        <v>2476</v>
      </c>
      <c r="G382" s="1" t="s">
        <v>2477</v>
      </c>
      <c r="H382" s="1" t="s">
        <v>1435</v>
      </c>
      <c r="I382" s="1" t="s">
        <v>2478</v>
      </c>
      <c r="J382" s="1" t="s">
        <v>2479</v>
      </c>
      <c r="K382" s="1" t="s">
        <v>6</v>
      </c>
      <c r="L382" s="1" t="s">
        <v>117</v>
      </c>
      <c r="M382" s="1" t="s">
        <v>62</v>
      </c>
      <c r="N382" s="1">
        <v>3</v>
      </c>
      <c r="O382" s="1">
        <v>450.5</v>
      </c>
      <c r="P382" s="1">
        <v>0.24</v>
      </c>
      <c r="Q382" s="1">
        <v>38.28</v>
      </c>
      <c r="R382" s="2">
        <v>45385</v>
      </c>
      <c r="S382" s="2">
        <v>45348</v>
      </c>
      <c r="T382" s="1" t="s">
        <v>83</v>
      </c>
      <c r="U382" s="1" t="s">
        <v>84</v>
      </c>
      <c r="V382" s="1">
        <v>3</v>
      </c>
      <c r="W382" s="1" t="s">
        <v>37</v>
      </c>
      <c r="X382" s="1" t="s">
        <v>53</v>
      </c>
      <c r="Y382" s="1" t="s">
        <v>2480</v>
      </c>
    </row>
    <row r="383" spans="1:25" x14ac:dyDescent="0.3">
      <c r="A383" s="1" t="s">
        <v>11995</v>
      </c>
      <c r="B383" s="1" t="s">
        <v>13995</v>
      </c>
      <c r="C383" s="1" t="s">
        <v>2481</v>
      </c>
      <c r="D383" s="1" t="s">
        <v>26</v>
      </c>
      <c r="E383" s="1">
        <v>49</v>
      </c>
      <c r="F383" s="1" t="s">
        <v>2482</v>
      </c>
      <c r="G383" s="1" t="s">
        <v>2483</v>
      </c>
      <c r="H383" s="1" t="s">
        <v>229</v>
      </c>
      <c r="I383" s="1" t="s">
        <v>2484</v>
      </c>
      <c r="J383" s="1" t="s">
        <v>2485</v>
      </c>
      <c r="K383" s="1" t="s">
        <v>81</v>
      </c>
      <c r="L383" s="1" t="s">
        <v>33</v>
      </c>
      <c r="M383" s="1" t="s">
        <v>73</v>
      </c>
      <c r="N383" s="1">
        <v>2</v>
      </c>
      <c r="O383" s="1">
        <v>568.41</v>
      </c>
      <c r="P383" s="1">
        <v>0.39</v>
      </c>
      <c r="Q383" s="1">
        <v>41.92</v>
      </c>
      <c r="R383" s="2">
        <v>45568</v>
      </c>
      <c r="S383" s="2">
        <v>45153</v>
      </c>
      <c r="T383" s="1" t="s">
        <v>50</v>
      </c>
      <c r="U383" s="1" t="s">
        <v>84</v>
      </c>
      <c r="V383" s="1">
        <v>4</v>
      </c>
      <c r="W383" s="1" t="s">
        <v>37</v>
      </c>
      <c r="X383" s="1" t="s">
        <v>64</v>
      </c>
      <c r="Y383" s="1" t="s">
        <v>2486</v>
      </c>
    </row>
    <row r="384" spans="1:25" x14ac:dyDescent="0.3">
      <c r="A384" s="1" t="s">
        <v>11996</v>
      </c>
      <c r="B384" s="1" t="s">
        <v>13996</v>
      </c>
      <c r="C384" s="1" t="s">
        <v>2487</v>
      </c>
      <c r="D384" s="1" t="s">
        <v>26</v>
      </c>
      <c r="E384" s="1">
        <v>50</v>
      </c>
      <c r="F384" s="1" t="s">
        <v>2488</v>
      </c>
      <c r="G384" s="1">
        <v>925421194</v>
      </c>
      <c r="H384" s="1" t="s">
        <v>676</v>
      </c>
      <c r="I384" s="1" t="s">
        <v>2489</v>
      </c>
      <c r="J384" s="1" t="s">
        <v>332</v>
      </c>
      <c r="K384" s="1" t="s">
        <v>32</v>
      </c>
      <c r="L384" s="1" t="s">
        <v>33</v>
      </c>
      <c r="M384" s="1" t="s">
        <v>34</v>
      </c>
      <c r="N384" s="1">
        <v>4</v>
      </c>
      <c r="O384" s="1">
        <v>326.64</v>
      </c>
      <c r="P384" s="1">
        <v>0.08</v>
      </c>
      <c r="Q384" s="1">
        <v>6.86</v>
      </c>
      <c r="R384" s="2">
        <v>45656</v>
      </c>
      <c r="S384" s="2">
        <v>45742</v>
      </c>
      <c r="T384" s="1" t="s">
        <v>118</v>
      </c>
      <c r="U384" s="1" t="s">
        <v>51</v>
      </c>
      <c r="V384" s="1">
        <v>1</v>
      </c>
      <c r="W384" s="1" t="s">
        <v>37</v>
      </c>
      <c r="X384" s="1" t="s">
        <v>74</v>
      </c>
      <c r="Y384" s="1" t="s">
        <v>2490</v>
      </c>
    </row>
    <row r="385" spans="1:25" x14ac:dyDescent="0.3">
      <c r="A385" s="1" t="s">
        <v>11997</v>
      </c>
      <c r="B385" s="1" t="s">
        <v>13997</v>
      </c>
      <c r="C385" s="1" t="s">
        <v>2491</v>
      </c>
      <c r="D385" s="1" t="s">
        <v>41</v>
      </c>
      <c r="E385" s="1">
        <v>19</v>
      </c>
      <c r="F385" s="1" t="s">
        <v>2492</v>
      </c>
      <c r="G385" s="1" t="s">
        <v>2493</v>
      </c>
      <c r="H385" s="1" t="s">
        <v>296</v>
      </c>
      <c r="I385" s="1" t="s">
        <v>2494</v>
      </c>
      <c r="J385" s="1" t="s">
        <v>2495</v>
      </c>
      <c r="K385" s="1" t="s">
        <v>92</v>
      </c>
      <c r="L385" s="1" t="s">
        <v>48</v>
      </c>
      <c r="M385" s="1" t="s">
        <v>73</v>
      </c>
      <c r="N385" s="1">
        <v>2</v>
      </c>
      <c r="O385" s="1">
        <v>167.87</v>
      </c>
      <c r="P385" s="1">
        <v>7.0000000000000007E-2</v>
      </c>
      <c r="Q385" s="1">
        <v>21.91</v>
      </c>
      <c r="R385" s="2">
        <v>45294</v>
      </c>
      <c r="S385" s="2">
        <v>45601</v>
      </c>
      <c r="T385" s="1" t="s">
        <v>118</v>
      </c>
      <c r="U385" s="1" t="s">
        <v>36</v>
      </c>
      <c r="V385" s="1">
        <v>3</v>
      </c>
      <c r="W385" s="1" t="s">
        <v>37</v>
      </c>
      <c r="X385" s="1" t="s">
        <v>38</v>
      </c>
      <c r="Y385" s="1" t="s">
        <v>2496</v>
      </c>
    </row>
    <row r="386" spans="1:25" x14ac:dyDescent="0.3">
      <c r="A386" s="1" t="s">
        <v>11998</v>
      </c>
      <c r="B386" s="1" t="s">
        <v>13998</v>
      </c>
      <c r="C386" s="1" t="s">
        <v>2497</v>
      </c>
      <c r="D386" s="1" t="s">
        <v>26</v>
      </c>
      <c r="E386" s="1">
        <v>63</v>
      </c>
      <c r="F386" s="1" t="s">
        <v>2498</v>
      </c>
      <c r="G386" s="1" t="s">
        <v>2499</v>
      </c>
      <c r="H386" s="1" t="s">
        <v>194</v>
      </c>
      <c r="I386" s="1" t="s">
        <v>2500</v>
      </c>
      <c r="J386" s="1" t="s">
        <v>2501</v>
      </c>
      <c r="K386" s="1" t="s">
        <v>61</v>
      </c>
      <c r="L386" s="1" t="s">
        <v>110</v>
      </c>
      <c r="M386" s="1" t="s">
        <v>49</v>
      </c>
      <c r="N386" s="1">
        <v>1</v>
      </c>
      <c r="O386" s="1">
        <v>749.07</v>
      </c>
      <c r="P386" s="1">
        <v>0.45</v>
      </c>
      <c r="Q386" s="1">
        <v>30.08</v>
      </c>
      <c r="R386" s="2">
        <v>45217</v>
      </c>
      <c r="S386" s="2">
        <v>45513</v>
      </c>
      <c r="T386" s="1" t="s">
        <v>118</v>
      </c>
      <c r="U386" s="1" t="s">
        <v>162</v>
      </c>
      <c r="V386" s="1">
        <v>5</v>
      </c>
      <c r="W386" s="1" t="s">
        <v>37</v>
      </c>
      <c r="X386" s="1" t="s">
        <v>74</v>
      </c>
      <c r="Y386" s="1" t="s">
        <v>2502</v>
      </c>
    </row>
    <row r="387" spans="1:25" x14ac:dyDescent="0.3">
      <c r="A387" s="1" t="s">
        <v>11999</v>
      </c>
      <c r="B387" s="1" t="s">
        <v>13999</v>
      </c>
      <c r="C387" s="1" t="s">
        <v>2503</v>
      </c>
      <c r="D387" s="1" t="s">
        <v>41</v>
      </c>
      <c r="E387" s="1">
        <v>19</v>
      </c>
      <c r="F387" s="1" t="s">
        <v>2504</v>
      </c>
      <c r="G387" s="1" t="s">
        <v>2505</v>
      </c>
      <c r="H387" s="1" t="s">
        <v>384</v>
      </c>
      <c r="I387" s="1" t="s">
        <v>2506</v>
      </c>
      <c r="J387" s="1" t="s">
        <v>2507</v>
      </c>
      <c r="K387" s="1" t="s">
        <v>109</v>
      </c>
      <c r="L387" s="1" t="s">
        <v>72</v>
      </c>
      <c r="M387" s="1" t="s">
        <v>49</v>
      </c>
      <c r="N387" s="1">
        <v>1</v>
      </c>
      <c r="O387" s="1">
        <v>11.38</v>
      </c>
      <c r="P387" s="1">
        <v>0.45</v>
      </c>
      <c r="Q387" s="1">
        <v>32.229999999999997</v>
      </c>
      <c r="R387" s="2">
        <v>45764</v>
      </c>
      <c r="S387" s="2">
        <v>45742</v>
      </c>
      <c r="T387" s="1" t="s">
        <v>63</v>
      </c>
      <c r="U387" s="1" t="s">
        <v>51</v>
      </c>
      <c r="V387" s="1">
        <v>3</v>
      </c>
      <c r="W387" s="1" t="s">
        <v>52</v>
      </c>
      <c r="X387" s="1" t="s">
        <v>64</v>
      </c>
      <c r="Y387" s="1" t="s">
        <v>2508</v>
      </c>
    </row>
    <row r="388" spans="1:25" x14ac:dyDescent="0.3">
      <c r="A388" s="1" t="s">
        <v>12000</v>
      </c>
      <c r="B388" s="1" t="s">
        <v>14000</v>
      </c>
      <c r="C388" s="1" t="s">
        <v>2509</v>
      </c>
      <c r="D388" s="1" t="s">
        <v>26</v>
      </c>
      <c r="E388" s="1">
        <v>22</v>
      </c>
      <c r="F388" s="1" t="s">
        <v>2510</v>
      </c>
      <c r="G388" s="1" t="s">
        <v>2511</v>
      </c>
      <c r="H388" s="1" t="s">
        <v>1301</v>
      </c>
      <c r="I388" s="1" t="s">
        <v>2512</v>
      </c>
      <c r="J388" s="1" t="s">
        <v>2513</v>
      </c>
      <c r="K388" s="1" t="s">
        <v>32</v>
      </c>
      <c r="L388" s="1" t="s">
        <v>82</v>
      </c>
      <c r="M388" s="1" t="s">
        <v>126</v>
      </c>
      <c r="N388" s="1">
        <v>2</v>
      </c>
      <c r="O388" s="1">
        <v>583.76</v>
      </c>
      <c r="P388" s="1">
        <v>0.23</v>
      </c>
      <c r="Q388" s="1">
        <v>31.02</v>
      </c>
      <c r="R388" s="2">
        <v>45821</v>
      </c>
      <c r="S388" s="2">
        <v>45655</v>
      </c>
      <c r="T388" s="1" t="s">
        <v>83</v>
      </c>
      <c r="U388" s="1" t="s">
        <v>36</v>
      </c>
      <c r="V388" s="1">
        <v>1</v>
      </c>
      <c r="W388" s="1" t="s">
        <v>37</v>
      </c>
      <c r="X388" s="1" t="s">
        <v>101</v>
      </c>
      <c r="Y388" s="1" t="s">
        <v>2514</v>
      </c>
    </row>
    <row r="389" spans="1:25" x14ac:dyDescent="0.3">
      <c r="A389" s="1" t="s">
        <v>12001</v>
      </c>
      <c r="B389" s="1" t="s">
        <v>14001</v>
      </c>
      <c r="C389" s="1" t="s">
        <v>2515</v>
      </c>
      <c r="D389" s="1" t="s">
        <v>26</v>
      </c>
      <c r="E389" s="1">
        <v>27</v>
      </c>
      <c r="F389" s="1" t="s">
        <v>2516</v>
      </c>
      <c r="G389" s="1" t="s">
        <v>2517</v>
      </c>
      <c r="H389" s="1" t="s">
        <v>1465</v>
      </c>
      <c r="I389" s="1" t="s">
        <v>2518</v>
      </c>
      <c r="J389" s="1" t="s">
        <v>2519</v>
      </c>
      <c r="K389" s="1" t="s">
        <v>92</v>
      </c>
      <c r="L389" s="1" t="s">
        <v>72</v>
      </c>
      <c r="M389" s="1" t="s">
        <v>73</v>
      </c>
      <c r="N389" s="1">
        <v>2</v>
      </c>
      <c r="O389" s="1">
        <v>866.04</v>
      </c>
      <c r="P389" s="1">
        <v>0.44</v>
      </c>
      <c r="Q389" s="1">
        <v>36.18</v>
      </c>
      <c r="R389" s="2">
        <v>45279</v>
      </c>
      <c r="S389" s="2">
        <v>45450</v>
      </c>
      <c r="T389" s="1" t="s">
        <v>83</v>
      </c>
      <c r="U389" s="1" t="s">
        <v>84</v>
      </c>
      <c r="V389" s="1">
        <v>4</v>
      </c>
      <c r="W389" s="1" t="s">
        <v>52</v>
      </c>
      <c r="X389" s="1" t="s">
        <v>53</v>
      </c>
      <c r="Y389" s="1" t="s">
        <v>2520</v>
      </c>
    </row>
    <row r="390" spans="1:25" x14ac:dyDescent="0.3">
      <c r="A390" s="1" t="s">
        <v>12002</v>
      </c>
      <c r="B390" s="1" t="s">
        <v>14002</v>
      </c>
      <c r="C390" s="1" t="s">
        <v>2521</v>
      </c>
      <c r="D390" s="1" t="s">
        <v>41</v>
      </c>
      <c r="E390" s="1">
        <v>69</v>
      </c>
      <c r="F390" s="1" t="s">
        <v>2522</v>
      </c>
      <c r="G390" s="1" t="s">
        <v>2523</v>
      </c>
      <c r="H390" s="1" t="s">
        <v>296</v>
      </c>
      <c r="I390" s="1" t="s">
        <v>2524</v>
      </c>
      <c r="J390" s="1" t="s">
        <v>2525</v>
      </c>
      <c r="K390" s="1" t="s">
        <v>92</v>
      </c>
      <c r="L390" s="1" t="s">
        <v>72</v>
      </c>
      <c r="M390" s="1" t="s">
        <v>49</v>
      </c>
      <c r="N390" s="1">
        <v>1</v>
      </c>
      <c r="O390" s="1">
        <v>229.06</v>
      </c>
      <c r="P390" s="1">
        <v>0.33</v>
      </c>
      <c r="Q390" s="1">
        <v>48.51</v>
      </c>
      <c r="R390" s="2">
        <v>45588</v>
      </c>
      <c r="S390" s="2">
        <v>45596</v>
      </c>
      <c r="T390" s="1" t="s">
        <v>35</v>
      </c>
      <c r="U390" s="1" t="s">
        <v>36</v>
      </c>
      <c r="V390" s="1">
        <v>5</v>
      </c>
      <c r="W390" s="1" t="s">
        <v>37</v>
      </c>
      <c r="X390" s="1" t="s">
        <v>64</v>
      </c>
      <c r="Y390" s="1" t="s">
        <v>2526</v>
      </c>
    </row>
    <row r="391" spans="1:25" x14ac:dyDescent="0.3">
      <c r="A391" s="1" t="s">
        <v>12003</v>
      </c>
      <c r="B391" s="1" t="s">
        <v>14003</v>
      </c>
      <c r="C391" s="1" t="s">
        <v>2527</v>
      </c>
      <c r="D391" s="1" t="s">
        <v>41</v>
      </c>
      <c r="E391" s="1">
        <v>55</v>
      </c>
      <c r="F391" s="1" t="s">
        <v>2528</v>
      </c>
      <c r="G391" s="1" t="s">
        <v>2529</v>
      </c>
      <c r="H391" s="1" t="s">
        <v>928</v>
      </c>
      <c r="I391" s="1" t="s">
        <v>2530</v>
      </c>
      <c r="J391" s="1" t="s">
        <v>2531</v>
      </c>
      <c r="K391" s="1" t="s">
        <v>47</v>
      </c>
      <c r="L391" s="1" t="s">
        <v>72</v>
      </c>
      <c r="M391" s="1" t="s">
        <v>62</v>
      </c>
      <c r="N391" s="1">
        <v>3</v>
      </c>
      <c r="O391" s="1">
        <v>339.57</v>
      </c>
      <c r="P391" s="1">
        <v>0.09</v>
      </c>
      <c r="Q391" s="1">
        <v>22.58</v>
      </c>
      <c r="R391" s="2">
        <v>45716</v>
      </c>
      <c r="S391" s="2">
        <v>45282</v>
      </c>
      <c r="T391" s="1" t="s">
        <v>118</v>
      </c>
      <c r="U391" s="1" t="s">
        <v>162</v>
      </c>
      <c r="V391" s="1">
        <v>5</v>
      </c>
      <c r="W391" s="1" t="s">
        <v>37</v>
      </c>
      <c r="X391" s="1" t="s">
        <v>64</v>
      </c>
      <c r="Y391" s="1" t="s">
        <v>2532</v>
      </c>
    </row>
    <row r="392" spans="1:25" x14ac:dyDescent="0.3">
      <c r="A392" s="1" t="s">
        <v>12004</v>
      </c>
      <c r="B392" s="1" t="s">
        <v>14004</v>
      </c>
      <c r="C392" s="1" t="s">
        <v>2533</v>
      </c>
      <c r="D392" s="1" t="s">
        <v>41</v>
      </c>
      <c r="E392" s="1">
        <v>54</v>
      </c>
      <c r="F392" s="1" t="s">
        <v>2534</v>
      </c>
      <c r="G392" s="1" t="s">
        <v>2535</v>
      </c>
      <c r="H392" s="1" t="s">
        <v>2536</v>
      </c>
      <c r="I392" s="1" t="s">
        <v>2537</v>
      </c>
      <c r="J392" s="1" t="s">
        <v>2538</v>
      </c>
      <c r="K392" s="1" t="s">
        <v>61</v>
      </c>
      <c r="L392" s="1" t="s">
        <v>72</v>
      </c>
      <c r="M392" s="1" t="s">
        <v>49</v>
      </c>
      <c r="N392" s="1">
        <v>3</v>
      </c>
      <c r="O392" s="1">
        <v>591.61</v>
      </c>
      <c r="P392" s="1">
        <v>0.16</v>
      </c>
      <c r="Q392" s="1">
        <v>30.05</v>
      </c>
      <c r="R392" s="2">
        <v>45485</v>
      </c>
      <c r="S392" s="2">
        <v>45398</v>
      </c>
      <c r="T392" s="1" t="s">
        <v>63</v>
      </c>
      <c r="U392" s="1" t="s">
        <v>36</v>
      </c>
      <c r="V392" s="1">
        <v>1</v>
      </c>
      <c r="W392" s="1" t="s">
        <v>37</v>
      </c>
      <c r="X392" s="1" t="s">
        <v>64</v>
      </c>
      <c r="Y392" s="1" t="s">
        <v>2539</v>
      </c>
    </row>
    <row r="393" spans="1:25" x14ac:dyDescent="0.3">
      <c r="A393" s="1" t="s">
        <v>12005</v>
      </c>
      <c r="B393" s="1" t="s">
        <v>14005</v>
      </c>
      <c r="C393" s="1" t="s">
        <v>2540</v>
      </c>
      <c r="D393" s="1" t="s">
        <v>26</v>
      </c>
      <c r="E393" s="1">
        <v>19</v>
      </c>
      <c r="F393" s="1" t="s">
        <v>2541</v>
      </c>
      <c r="G393" s="1" t="s">
        <v>2542</v>
      </c>
      <c r="H393" s="1" t="s">
        <v>89</v>
      </c>
      <c r="I393" s="1" t="s">
        <v>2543</v>
      </c>
      <c r="J393" s="1" t="s">
        <v>2544</v>
      </c>
      <c r="K393" s="1" t="s">
        <v>32</v>
      </c>
      <c r="L393" s="1" t="s">
        <v>33</v>
      </c>
      <c r="M393" s="1" t="s">
        <v>73</v>
      </c>
      <c r="N393" s="1">
        <v>4</v>
      </c>
      <c r="O393" s="1">
        <v>254.4</v>
      </c>
      <c r="P393" s="1">
        <v>7.0000000000000007E-2</v>
      </c>
      <c r="Q393" s="1">
        <v>36.46</v>
      </c>
      <c r="R393" s="2">
        <v>45268</v>
      </c>
      <c r="S393" s="2">
        <v>45273</v>
      </c>
      <c r="T393" s="1" t="s">
        <v>50</v>
      </c>
      <c r="U393" s="1" t="s">
        <v>36</v>
      </c>
      <c r="V393" s="1">
        <v>3</v>
      </c>
      <c r="W393" s="1" t="s">
        <v>52</v>
      </c>
      <c r="X393" s="1" t="s">
        <v>74</v>
      </c>
      <c r="Y393" s="1" t="s">
        <v>2545</v>
      </c>
    </row>
    <row r="394" spans="1:25" x14ac:dyDescent="0.3">
      <c r="A394" s="1" t="s">
        <v>12006</v>
      </c>
      <c r="B394" s="1" t="s">
        <v>14006</v>
      </c>
      <c r="C394" s="1" t="s">
        <v>2546</v>
      </c>
      <c r="D394" s="1" t="s">
        <v>41</v>
      </c>
      <c r="E394" s="1">
        <v>58</v>
      </c>
      <c r="F394" s="1" t="s">
        <v>2547</v>
      </c>
      <c r="G394" s="1" t="s">
        <v>2548</v>
      </c>
      <c r="H394" s="1" t="s">
        <v>777</v>
      </c>
      <c r="I394" s="1" t="s">
        <v>1918</v>
      </c>
      <c r="J394" s="1" t="s">
        <v>2549</v>
      </c>
      <c r="K394" s="1" t="s">
        <v>92</v>
      </c>
      <c r="L394" s="1" t="s">
        <v>48</v>
      </c>
      <c r="M394" s="1" t="s">
        <v>73</v>
      </c>
      <c r="N394" s="1">
        <v>3</v>
      </c>
      <c r="O394" s="1">
        <v>849.01</v>
      </c>
      <c r="P394" s="1">
        <v>0.39</v>
      </c>
      <c r="Q394" s="1">
        <v>31.66</v>
      </c>
      <c r="R394" s="2">
        <v>45684</v>
      </c>
      <c r="S394" s="2">
        <v>45680</v>
      </c>
      <c r="T394" s="1" t="s">
        <v>63</v>
      </c>
      <c r="U394" s="1" t="s">
        <v>84</v>
      </c>
      <c r="V394" s="1">
        <v>4</v>
      </c>
      <c r="W394" s="1" t="s">
        <v>37</v>
      </c>
      <c r="X394" s="1" t="s">
        <v>53</v>
      </c>
      <c r="Y394" s="1" t="s">
        <v>2550</v>
      </c>
    </row>
    <row r="395" spans="1:25" x14ac:dyDescent="0.3">
      <c r="A395" s="1" t="s">
        <v>12007</v>
      </c>
      <c r="B395" s="1" t="s">
        <v>14007</v>
      </c>
      <c r="C395" s="1" t="s">
        <v>2551</v>
      </c>
      <c r="D395" s="1" t="s">
        <v>26</v>
      </c>
      <c r="E395" s="1">
        <v>59</v>
      </c>
      <c r="F395" s="1" t="s">
        <v>2552</v>
      </c>
      <c r="G395" s="1" t="s">
        <v>2553</v>
      </c>
      <c r="H395" s="1" t="s">
        <v>2181</v>
      </c>
      <c r="I395" s="1" t="s">
        <v>2554</v>
      </c>
      <c r="J395" s="1" t="s">
        <v>2555</v>
      </c>
      <c r="K395" s="1" t="s">
        <v>61</v>
      </c>
      <c r="L395" s="1" t="s">
        <v>48</v>
      </c>
      <c r="M395" s="1" t="s">
        <v>34</v>
      </c>
      <c r="N395" s="1">
        <v>3</v>
      </c>
      <c r="O395" s="1">
        <v>372.94</v>
      </c>
      <c r="P395" s="1">
        <v>0.49</v>
      </c>
      <c r="Q395" s="1">
        <v>22.4</v>
      </c>
      <c r="R395" s="2">
        <v>45135</v>
      </c>
      <c r="S395" s="2">
        <v>45521</v>
      </c>
      <c r="T395" s="1" t="s">
        <v>118</v>
      </c>
      <c r="U395" s="1" t="s">
        <v>84</v>
      </c>
      <c r="V395" s="1">
        <v>5</v>
      </c>
      <c r="W395" s="1" t="s">
        <v>37</v>
      </c>
      <c r="X395" s="1" t="s">
        <v>38</v>
      </c>
      <c r="Y395" s="1" t="s">
        <v>2556</v>
      </c>
    </row>
    <row r="396" spans="1:25" x14ac:dyDescent="0.3">
      <c r="A396" s="1" t="s">
        <v>12008</v>
      </c>
      <c r="B396" s="1" t="s">
        <v>14008</v>
      </c>
      <c r="C396" s="1" t="s">
        <v>2557</v>
      </c>
      <c r="D396" s="1" t="s">
        <v>26</v>
      </c>
      <c r="E396" s="1">
        <v>57</v>
      </c>
      <c r="F396" s="1" t="s">
        <v>2558</v>
      </c>
      <c r="G396" s="1">
        <v>3034004028</v>
      </c>
      <c r="H396" s="1" t="s">
        <v>2559</v>
      </c>
      <c r="I396" s="1" t="s">
        <v>2560</v>
      </c>
      <c r="J396" s="1" t="s">
        <v>2561</v>
      </c>
      <c r="K396" s="1" t="s">
        <v>109</v>
      </c>
      <c r="L396" s="1" t="s">
        <v>72</v>
      </c>
      <c r="M396" s="1" t="s">
        <v>73</v>
      </c>
      <c r="N396" s="1">
        <v>4</v>
      </c>
      <c r="O396" s="1">
        <v>585.79999999999995</v>
      </c>
      <c r="P396" s="1">
        <v>0.27</v>
      </c>
      <c r="Q396" s="1">
        <v>33.08</v>
      </c>
      <c r="R396" s="2">
        <v>45840</v>
      </c>
      <c r="S396" s="2">
        <v>45191</v>
      </c>
      <c r="T396" s="1" t="s">
        <v>63</v>
      </c>
      <c r="U396" s="1" t="s">
        <v>51</v>
      </c>
      <c r="V396" s="1">
        <v>1</v>
      </c>
      <c r="W396" s="1" t="s">
        <v>52</v>
      </c>
      <c r="X396" s="1" t="s">
        <v>64</v>
      </c>
      <c r="Y396" s="1" t="s">
        <v>2562</v>
      </c>
    </row>
    <row r="397" spans="1:25" x14ac:dyDescent="0.3">
      <c r="A397" s="1" t="s">
        <v>12009</v>
      </c>
      <c r="B397" s="1" t="s">
        <v>14009</v>
      </c>
      <c r="C397" s="1" t="s">
        <v>2563</v>
      </c>
      <c r="D397" s="1" t="s">
        <v>41</v>
      </c>
      <c r="E397" s="1">
        <v>42</v>
      </c>
      <c r="F397" s="1" t="s">
        <v>2564</v>
      </c>
      <c r="G397" s="1">
        <v>1610054915</v>
      </c>
      <c r="H397" s="1" t="s">
        <v>1110</v>
      </c>
      <c r="I397" s="1" t="s">
        <v>2565</v>
      </c>
      <c r="J397" s="1" t="s">
        <v>2566</v>
      </c>
      <c r="K397" s="1" t="s">
        <v>6</v>
      </c>
      <c r="L397" s="1" t="s">
        <v>82</v>
      </c>
      <c r="M397" s="1" t="s">
        <v>73</v>
      </c>
      <c r="N397" s="1">
        <v>4</v>
      </c>
      <c r="O397" s="1">
        <v>233.86</v>
      </c>
      <c r="P397" s="1">
        <v>0.33</v>
      </c>
      <c r="Q397" s="1">
        <v>34.26</v>
      </c>
      <c r="R397" s="2">
        <v>45552</v>
      </c>
      <c r="S397" s="2">
        <v>45621</v>
      </c>
      <c r="T397" s="1" t="s">
        <v>118</v>
      </c>
      <c r="U397" s="1" t="s">
        <v>84</v>
      </c>
      <c r="V397" s="1">
        <v>1</v>
      </c>
      <c r="W397" s="1" t="s">
        <v>37</v>
      </c>
      <c r="X397" s="1" t="s">
        <v>101</v>
      </c>
      <c r="Y397" s="1" t="s">
        <v>2567</v>
      </c>
    </row>
    <row r="398" spans="1:25" x14ac:dyDescent="0.3">
      <c r="A398" s="1" t="s">
        <v>12010</v>
      </c>
      <c r="B398" s="1" t="s">
        <v>14010</v>
      </c>
      <c r="C398" s="1" t="s">
        <v>2568</v>
      </c>
      <c r="D398" s="1" t="s">
        <v>41</v>
      </c>
      <c r="E398" s="1">
        <v>55</v>
      </c>
      <c r="F398" s="1" t="s">
        <v>2569</v>
      </c>
      <c r="G398" s="1" t="s">
        <v>2570</v>
      </c>
      <c r="H398" s="1" t="s">
        <v>296</v>
      </c>
      <c r="I398" s="1" t="s">
        <v>2571</v>
      </c>
      <c r="J398" s="1" t="s">
        <v>2572</v>
      </c>
      <c r="K398" s="1" t="s">
        <v>61</v>
      </c>
      <c r="L398" s="1" t="s">
        <v>117</v>
      </c>
      <c r="M398" s="1" t="s">
        <v>126</v>
      </c>
      <c r="N398" s="1">
        <v>3</v>
      </c>
      <c r="O398" s="1">
        <v>50.97</v>
      </c>
      <c r="P398" s="1">
        <v>0.37</v>
      </c>
      <c r="Q398" s="1">
        <v>31.32</v>
      </c>
      <c r="R398" s="2">
        <v>45329</v>
      </c>
      <c r="S398" s="2">
        <v>45376</v>
      </c>
      <c r="T398" s="1" t="s">
        <v>50</v>
      </c>
      <c r="U398" s="1" t="s">
        <v>84</v>
      </c>
      <c r="V398" s="1">
        <v>2</v>
      </c>
      <c r="W398" s="1" t="s">
        <v>37</v>
      </c>
      <c r="X398" s="1" t="s">
        <v>53</v>
      </c>
      <c r="Y398" s="1" t="s">
        <v>2573</v>
      </c>
    </row>
    <row r="399" spans="1:25" x14ac:dyDescent="0.3">
      <c r="A399" s="1" t="s">
        <v>12011</v>
      </c>
      <c r="B399" s="1" t="s">
        <v>14011</v>
      </c>
      <c r="C399" s="1" t="s">
        <v>2574</v>
      </c>
      <c r="D399" s="1" t="s">
        <v>41</v>
      </c>
      <c r="E399" s="1">
        <v>54</v>
      </c>
      <c r="F399" s="1" t="s">
        <v>2575</v>
      </c>
      <c r="G399" s="1" t="s">
        <v>2576</v>
      </c>
      <c r="H399" s="1" t="s">
        <v>250</v>
      </c>
      <c r="I399" s="1" t="s">
        <v>2577</v>
      </c>
      <c r="J399" s="1" t="s">
        <v>2578</v>
      </c>
      <c r="K399" s="1" t="s">
        <v>81</v>
      </c>
      <c r="L399" s="1" t="s">
        <v>72</v>
      </c>
      <c r="M399" s="1" t="s">
        <v>73</v>
      </c>
      <c r="N399" s="1">
        <v>2</v>
      </c>
      <c r="O399" s="1">
        <v>181.96</v>
      </c>
      <c r="P399" s="1">
        <v>0.11</v>
      </c>
      <c r="Q399" s="1">
        <v>14.23</v>
      </c>
      <c r="R399" s="2">
        <v>45756</v>
      </c>
      <c r="S399" s="2">
        <v>45810</v>
      </c>
      <c r="T399" s="1" t="s">
        <v>50</v>
      </c>
      <c r="U399" s="1" t="s">
        <v>162</v>
      </c>
      <c r="V399" s="1">
        <v>2</v>
      </c>
      <c r="W399" s="1" t="s">
        <v>52</v>
      </c>
      <c r="X399" s="1" t="s">
        <v>38</v>
      </c>
      <c r="Y399" s="1" t="s">
        <v>2579</v>
      </c>
    </row>
    <row r="400" spans="1:25" x14ac:dyDescent="0.3">
      <c r="A400" s="1" t="s">
        <v>12012</v>
      </c>
      <c r="B400" s="1" t="s">
        <v>14012</v>
      </c>
      <c r="C400" s="1" t="s">
        <v>2580</v>
      </c>
      <c r="D400" s="1" t="s">
        <v>41</v>
      </c>
      <c r="E400" s="1">
        <v>35</v>
      </c>
      <c r="F400" s="1" t="s">
        <v>2581</v>
      </c>
      <c r="G400" s="1" t="s">
        <v>2582</v>
      </c>
      <c r="H400" s="1" t="s">
        <v>1546</v>
      </c>
      <c r="I400" s="1" t="s">
        <v>2583</v>
      </c>
      <c r="J400" s="1" t="s">
        <v>2584</v>
      </c>
      <c r="K400" s="1" t="s">
        <v>161</v>
      </c>
      <c r="L400" s="1" t="s">
        <v>72</v>
      </c>
      <c r="M400" s="1" t="s">
        <v>34</v>
      </c>
      <c r="N400" s="1">
        <v>4</v>
      </c>
      <c r="O400" s="1">
        <v>55.74</v>
      </c>
      <c r="P400" s="1">
        <v>0.17</v>
      </c>
      <c r="Q400" s="1">
        <v>27.77</v>
      </c>
      <c r="R400" s="2">
        <v>45327</v>
      </c>
      <c r="S400" s="2">
        <v>45584</v>
      </c>
      <c r="T400" s="1" t="s">
        <v>83</v>
      </c>
      <c r="U400" s="1" t="s">
        <v>162</v>
      </c>
      <c r="V400" s="1">
        <v>3</v>
      </c>
      <c r="W400" s="1" t="s">
        <v>37</v>
      </c>
      <c r="X400" s="1" t="s">
        <v>101</v>
      </c>
      <c r="Y400" s="1" t="s">
        <v>2585</v>
      </c>
    </row>
    <row r="401" spans="1:25" x14ac:dyDescent="0.3">
      <c r="A401" s="1" t="s">
        <v>12013</v>
      </c>
      <c r="B401" s="1" t="s">
        <v>14013</v>
      </c>
      <c r="C401" s="1" t="s">
        <v>2586</v>
      </c>
      <c r="D401" s="1" t="s">
        <v>26</v>
      </c>
      <c r="E401" s="1">
        <v>44</v>
      </c>
      <c r="F401" s="1" t="s">
        <v>2587</v>
      </c>
      <c r="G401" s="1" t="s">
        <v>2588</v>
      </c>
      <c r="H401" s="1" t="s">
        <v>662</v>
      </c>
      <c r="I401" s="1" t="s">
        <v>2589</v>
      </c>
      <c r="J401" s="1" t="s">
        <v>2590</v>
      </c>
      <c r="K401" s="1" t="s">
        <v>109</v>
      </c>
      <c r="L401" s="1" t="s">
        <v>82</v>
      </c>
      <c r="M401" s="1" t="s">
        <v>34</v>
      </c>
      <c r="N401" s="1">
        <v>2</v>
      </c>
      <c r="O401" s="1">
        <v>473.92</v>
      </c>
      <c r="P401" s="1">
        <v>0.21</v>
      </c>
      <c r="Q401" s="1">
        <v>44.8</v>
      </c>
      <c r="R401" s="2">
        <v>45418</v>
      </c>
      <c r="S401" s="2">
        <v>45694</v>
      </c>
      <c r="T401" s="1" t="s">
        <v>35</v>
      </c>
      <c r="U401" s="1" t="s">
        <v>36</v>
      </c>
      <c r="V401" s="1">
        <v>1</v>
      </c>
      <c r="W401" s="1" t="s">
        <v>37</v>
      </c>
      <c r="X401" s="1" t="s">
        <v>38</v>
      </c>
      <c r="Y401" s="1" t="s">
        <v>2591</v>
      </c>
    </row>
    <row r="402" spans="1:25" x14ac:dyDescent="0.3">
      <c r="A402" s="1" t="s">
        <v>12014</v>
      </c>
      <c r="B402" s="1" t="s">
        <v>14014</v>
      </c>
      <c r="C402" s="1" t="s">
        <v>2592</v>
      </c>
      <c r="D402" s="1" t="s">
        <v>26</v>
      </c>
      <c r="E402" s="1">
        <v>37</v>
      </c>
      <c r="F402" s="1" t="s">
        <v>2593</v>
      </c>
      <c r="G402" s="1" t="s">
        <v>2594</v>
      </c>
      <c r="H402" s="1" t="s">
        <v>2125</v>
      </c>
      <c r="I402" s="1" t="s">
        <v>2595</v>
      </c>
      <c r="J402" s="1" t="s">
        <v>2596</v>
      </c>
      <c r="K402" s="1" t="s">
        <v>109</v>
      </c>
      <c r="L402" s="1" t="s">
        <v>33</v>
      </c>
      <c r="M402" s="1" t="s">
        <v>62</v>
      </c>
      <c r="N402" s="1">
        <v>1</v>
      </c>
      <c r="O402" s="1">
        <v>590.77</v>
      </c>
      <c r="P402" s="1">
        <v>0.3</v>
      </c>
      <c r="Q402" s="1">
        <v>44.09</v>
      </c>
      <c r="R402" s="2">
        <v>45437</v>
      </c>
      <c r="S402" s="2">
        <v>45651</v>
      </c>
      <c r="T402" s="1" t="s">
        <v>63</v>
      </c>
      <c r="U402" s="1" t="s">
        <v>162</v>
      </c>
      <c r="V402" s="1">
        <v>3</v>
      </c>
      <c r="W402" s="1" t="s">
        <v>37</v>
      </c>
      <c r="X402" s="1" t="s">
        <v>38</v>
      </c>
      <c r="Y402" s="1" t="s">
        <v>2597</v>
      </c>
    </row>
    <row r="403" spans="1:25" x14ac:dyDescent="0.3">
      <c r="A403" s="1" t="s">
        <v>12015</v>
      </c>
      <c r="B403" s="1" t="s">
        <v>14015</v>
      </c>
      <c r="C403" s="1" t="s">
        <v>2598</v>
      </c>
      <c r="D403" s="1" t="s">
        <v>41</v>
      </c>
      <c r="E403" s="1">
        <v>67</v>
      </c>
      <c r="F403" s="1" t="s">
        <v>2599</v>
      </c>
      <c r="G403" s="1" t="s">
        <v>2600</v>
      </c>
      <c r="H403" s="1" t="s">
        <v>1798</v>
      </c>
      <c r="I403" s="1" t="s">
        <v>2601</v>
      </c>
      <c r="J403" s="1" t="s">
        <v>2602</v>
      </c>
      <c r="K403" s="1" t="s">
        <v>32</v>
      </c>
      <c r="L403" s="1" t="s">
        <v>72</v>
      </c>
      <c r="M403" s="1" t="s">
        <v>49</v>
      </c>
      <c r="N403" s="1">
        <v>4</v>
      </c>
      <c r="O403" s="1">
        <v>54.23</v>
      </c>
      <c r="P403" s="1">
        <v>0.43</v>
      </c>
      <c r="Q403" s="1">
        <v>38.79</v>
      </c>
      <c r="R403" s="2">
        <v>45774</v>
      </c>
      <c r="S403" s="2">
        <v>45408</v>
      </c>
      <c r="T403" s="1" t="s">
        <v>35</v>
      </c>
      <c r="U403" s="1" t="s">
        <v>51</v>
      </c>
      <c r="V403" s="1">
        <v>3</v>
      </c>
      <c r="W403" s="1" t="s">
        <v>37</v>
      </c>
      <c r="X403" s="1" t="s">
        <v>53</v>
      </c>
      <c r="Y403" s="1" t="s">
        <v>2603</v>
      </c>
    </row>
    <row r="404" spans="1:25" x14ac:dyDescent="0.3">
      <c r="A404" s="1" t="s">
        <v>12016</v>
      </c>
      <c r="B404" s="1" t="s">
        <v>14016</v>
      </c>
      <c r="C404" s="1" t="s">
        <v>2604</v>
      </c>
      <c r="D404" s="1" t="s">
        <v>41</v>
      </c>
      <c r="E404" s="1">
        <v>51</v>
      </c>
      <c r="F404" s="1" t="s">
        <v>2605</v>
      </c>
      <c r="G404" s="1" t="s">
        <v>2606</v>
      </c>
      <c r="H404" s="1" t="s">
        <v>1638</v>
      </c>
      <c r="I404" s="1" t="s">
        <v>2607</v>
      </c>
      <c r="J404" s="1" t="s">
        <v>2608</v>
      </c>
      <c r="K404" s="1" t="s">
        <v>81</v>
      </c>
      <c r="L404" s="1" t="s">
        <v>82</v>
      </c>
      <c r="M404" s="1" t="s">
        <v>126</v>
      </c>
      <c r="N404" s="1">
        <v>2</v>
      </c>
      <c r="O404" s="1">
        <v>99.58</v>
      </c>
      <c r="P404" s="1">
        <v>0.13</v>
      </c>
      <c r="Q404" s="1">
        <v>36.369999999999997</v>
      </c>
      <c r="R404" s="2">
        <v>45153</v>
      </c>
      <c r="S404" s="2">
        <v>45463</v>
      </c>
      <c r="T404" s="1" t="s">
        <v>63</v>
      </c>
      <c r="U404" s="1" t="s">
        <v>51</v>
      </c>
      <c r="V404" s="1">
        <v>4</v>
      </c>
      <c r="W404" s="1" t="s">
        <v>52</v>
      </c>
      <c r="X404" s="1" t="s">
        <v>74</v>
      </c>
      <c r="Y404" s="1" t="s">
        <v>2609</v>
      </c>
    </row>
    <row r="405" spans="1:25" x14ac:dyDescent="0.3">
      <c r="A405" s="1" t="s">
        <v>12017</v>
      </c>
      <c r="B405" s="1" t="s">
        <v>14017</v>
      </c>
      <c r="C405" s="1" t="s">
        <v>2610</v>
      </c>
      <c r="D405" s="1" t="s">
        <v>26</v>
      </c>
      <c r="E405" s="1">
        <v>61</v>
      </c>
      <c r="F405" s="1" t="s">
        <v>2611</v>
      </c>
      <c r="G405" s="1" t="s">
        <v>2612</v>
      </c>
      <c r="H405" s="1" t="s">
        <v>384</v>
      </c>
      <c r="I405" s="1" t="s">
        <v>2613</v>
      </c>
      <c r="J405" s="1" t="s">
        <v>2614</v>
      </c>
      <c r="K405" s="1" t="s">
        <v>32</v>
      </c>
      <c r="L405" s="1" t="s">
        <v>33</v>
      </c>
      <c r="M405" s="1" t="s">
        <v>93</v>
      </c>
      <c r="N405" s="1">
        <v>4</v>
      </c>
      <c r="O405" s="1">
        <v>490.67</v>
      </c>
      <c r="P405" s="1">
        <v>0.24</v>
      </c>
      <c r="Q405" s="1">
        <v>11.9</v>
      </c>
      <c r="R405" s="2">
        <v>45354</v>
      </c>
      <c r="S405" s="2">
        <v>45585</v>
      </c>
      <c r="T405" s="1" t="s">
        <v>83</v>
      </c>
      <c r="U405" s="1" t="s">
        <v>36</v>
      </c>
      <c r="V405" s="1">
        <v>2</v>
      </c>
      <c r="W405" s="1" t="s">
        <v>52</v>
      </c>
      <c r="X405" s="1" t="s">
        <v>101</v>
      </c>
      <c r="Y405" s="1" t="s">
        <v>2615</v>
      </c>
    </row>
    <row r="406" spans="1:25" x14ac:dyDescent="0.3">
      <c r="A406" s="1" t="s">
        <v>12018</v>
      </c>
      <c r="B406" s="1" t="s">
        <v>14018</v>
      </c>
      <c r="C406" s="1" t="s">
        <v>2616</v>
      </c>
      <c r="D406" s="1" t="s">
        <v>26</v>
      </c>
      <c r="E406" s="1">
        <v>25</v>
      </c>
      <c r="F406" s="1" t="s">
        <v>2617</v>
      </c>
      <c r="G406" s="1" t="s">
        <v>2618</v>
      </c>
      <c r="H406" s="1" t="s">
        <v>1472</v>
      </c>
      <c r="I406" s="1" t="s">
        <v>2619</v>
      </c>
      <c r="J406" s="1" t="s">
        <v>2620</v>
      </c>
      <c r="K406" s="1" t="s">
        <v>161</v>
      </c>
      <c r="L406" s="1" t="s">
        <v>33</v>
      </c>
      <c r="M406" s="1" t="s">
        <v>62</v>
      </c>
      <c r="N406" s="1">
        <v>4</v>
      </c>
      <c r="O406" s="1">
        <v>801.19</v>
      </c>
      <c r="P406" s="1">
        <v>0.38</v>
      </c>
      <c r="Q406" s="1">
        <v>25.68</v>
      </c>
      <c r="R406" s="2">
        <v>45636</v>
      </c>
      <c r="S406" s="2">
        <v>45617</v>
      </c>
      <c r="T406" s="1" t="s">
        <v>83</v>
      </c>
      <c r="U406" s="1" t="s">
        <v>51</v>
      </c>
      <c r="V406" s="1">
        <v>3</v>
      </c>
      <c r="W406" s="1" t="s">
        <v>37</v>
      </c>
      <c r="X406" s="1" t="s">
        <v>64</v>
      </c>
      <c r="Y406" s="1" t="s">
        <v>2621</v>
      </c>
    </row>
    <row r="407" spans="1:25" x14ac:dyDescent="0.3">
      <c r="A407" s="1" t="s">
        <v>12019</v>
      </c>
      <c r="B407" s="1" t="s">
        <v>14019</v>
      </c>
      <c r="C407" s="1" t="s">
        <v>2622</v>
      </c>
      <c r="D407" s="1" t="s">
        <v>41</v>
      </c>
      <c r="E407" s="1">
        <v>21</v>
      </c>
      <c r="F407" s="1" t="s">
        <v>2623</v>
      </c>
      <c r="G407" s="1" t="s">
        <v>2624</v>
      </c>
      <c r="H407" s="1" t="s">
        <v>710</v>
      </c>
      <c r="I407" s="1" t="s">
        <v>2625</v>
      </c>
      <c r="J407" s="1" t="s">
        <v>2626</v>
      </c>
      <c r="K407" s="1" t="s">
        <v>47</v>
      </c>
      <c r="L407" s="1" t="s">
        <v>110</v>
      </c>
      <c r="M407" s="1" t="s">
        <v>73</v>
      </c>
      <c r="N407" s="1">
        <v>4</v>
      </c>
      <c r="O407" s="1">
        <v>631.73</v>
      </c>
      <c r="P407" s="1">
        <v>0.04</v>
      </c>
      <c r="Q407" s="1">
        <v>9.99</v>
      </c>
      <c r="R407" s="2">
        <v>45636</v>
      </c>
      <c r="S407" s="2">
        <v>45749</v>
      </c>
      <c r="T407" s="1" t="s">
        <v>50</v>
      </c>
      <c r="U407" s="1" t="s">
        <v>51</v>
      </c>
      <c r="V407" s="1">
        <v>4</v>
      </c>
      <c r="W407" s="1" t="s">
        <v>52</v>
      </c>
      <c r="X407" s="1" t="s">
        <v>38</v>
      </c>
      <c r="Y407" s="1" t="s">
        <v>2627</v>
      </c>
    </row>
    <row r="408" spans="1:25" x14ac:dyDescent="0.3">
      <c r="A408" s="1" t="s">
        <v>12020</v>
      </c>
      <c r="B408" s="1" t="s">
        <v>14020</v>
      </c>
      <c r="C408" s="1" t="s">
        <v>2628</v>
      </c>
      <c r="D408" s="1" t="s">
        <v>26</v>
      </c>
      <c r="E408" s="1">
        <v>47</v>
      </c>
      <c r="F408" s="1" t="s">
        <v>2629</v>
      </c>
      <c r="G408" s="1" t="s">
        <v>2630</v>
      </c>
      <c r="H408" s="1" t="s">
        <v>167</v>
      </c>
      <c r="I408" s="1" t="s">
        <v>2631</v>
      </c>
      <c r="J408" s="1" t="s">
        <v>2632</v>
      </c>
      <c r="K408" s="1" t="s">
        <v>109</v>
      </c>
      <c r="L408" s="1" t="s">
        <v>110</v>
      </c>
      <c r="M408" s="1" t="s">
        <v>49</v>
      </c>
      <c r="N408" s="1">
        <v>4</v>
      </c>
      <c r="O408" s="1">
        <v>113.66</v>
      </c>
      <c r="P408" s="1">
        <v>0.26</v>
      </c>
      <c r="Q408" s="1">
        <v>41.78</v>
      </c>
      <c r="R408" s="2">
        <v>45805</v>
      </c>
      <c r="S408" s="2">
        <v>45502</v>
      </c>
      <c r="T408" s="1" t="s">
        <v>50</v>
      </c>
      <c r="U408" s="1" t="s">
        <v>84</v>
      </c>
      <c r="V408" s="1">
        <v>4</v>
      </c>
      <c r="W408" s="1" t="s">
        <v>37</v>
      </c>
      <c r="X408" s="1" t="s">
        <v>101</v>
      </c>
      <c r="Y408" s="1" t="s">
        <v>2633</v>
      </c>
    </row>
    <row r="409" spans="1:25" x14ac:dyDescent="0.3">
      <c r="A409" s="1" t="s">
        <v>12021</v>
      </c>
      <c r="B409" s="1" t="s">
        <v>14021</v>
      </c>
      <c r="C409" s="1" t="s">
        <v>2634</v>
      </c>
      <c r="D409" s="1" t="s">
        <v>26</v>
      </c>
      <c r="E409" s="1">
        <v>69</v>
      </c>
      <c r="F409" s="1" t="s">
        <v>2635</v>
      </c>
      <c r="G409" s="1" t="s">
        <v>2636</v>
      </c>
      <c r="H409" s="1" t="s">
        <v>2637</v>
      </c>
      <c r="I409" s="1" t="s">
        <v>2638</v>
      </c>
      <c r="J409" s="1" t="s">
        <v>2639</v>
      </c>
      <c r="K409" s="1" t="s">
        <v>61</v>
      </c>
      <c r="L409" s="1" t="s">
        <v>110</v>
      </c>
      <c r="M409" s="1" t="s">
        <v>126</v>
      </c>
      <c r="N409" s="1">
        <v>2</v>
      </c>
      <c r="O409" s="1">
        <v>888.67</v>
      </c>
      <c r="P409" s="1">
        <v>7.0000000000000007E-2</v>
      </c>
      <c r="Q409" s="1">
        <v>18.100000000000001</v>
      </c>
      <c r="R409" s="2">
        <v>45737</v>
      </c>
      <c r="S409" s="2">
        <v>45669</v>
      </c>
      <c r="T409" s="1" t="s">
        <v>50</v>
      </c>
      <c r="U409" s="1" t="s">
        <v>36</v>
      </c>
      <c r="V409" s="1">
        <v>2</v>
      </c>
      <c r="W409" s="1" t="s">
        <v>37</v>
      </c>
      <c r="X409" s="1" t="s">
        <v>53</v>
      </c>
      <c r="Y409" s="1" t="s">
        <v>2640</v>
      </c>
    </row>
    <row r="410" spans="1:25" x14ac:dyDescent="0.3">
      <c r="A410" s="1" t="s">
        <v>12022</v>
      </c>
      <c r="B410" s="1" t="s">
        <v>14022</v>
      </c>
      <c r="C410" s="1" t="s">
        <v>2641</v>
      </c>
      <c r="D410" s="1" t="s">
        <v>26</v>
      </c>
      <c r="E410" s="1">
        <v>53</v>
      </c>
      <c r="F410" s="1" t="s">
        <v>2642</v>
      </c>
      <c r="G410" s="1" t="s">
        <v>2643</v>
      </c>
      <c r="H410" s="1" t="s">
        <v>2644</v>
      </c>
      <c r="I410" s="1" t="s">
        <v>2645</v>
      </c>
      <c r="J410" s="1" t="s">
        <v>2646</v>
      </c>
      <c r="K410" s="1" t="s">
        <v>47</v>
      </c>
      <c r="L410" s="1" t="s">
        <v>72</v>
      </c>
      <c r="M410" s="1" t="s">
        <v>62</v>
      </c>
      <c r="N410" s="1">
        <v>2</v>
      </c>
      <c r="O410" s="1">
        <v>918.28</v>
      </c>
      <c r="P410" s="1">
        <v>0.27</v>
      </c>
      <c r="Q410" s="1">
        <v>39.51</v>
      </c>
      <c r="R410" s="2">
        <v>45270</v>
      </c>
      <c r="S410" s="2">
        <v>45343</v>
      </c>
      <c r="T410" s="1" t="s">
        <v>63</v>
      </c>
      <c r="U410" s="1" t="s">
        <v>51</v>
      </c>
      <c r="V410" s="1">
        <v>2</v>
      </c>
      <c r="W410" s="1" t="s">
        <v>37</v>
      </c>
      <c r="X410" s="1" t="s">
        <v>101</v>
      </c>
      <c r="Y410" s="1" t="s">
        <v>2647</v>
      </c>
    </row>
    <row r="411" spans="1:25" x14ac:dyDescent="0.3">
      <c r="A411" s="1" t="s">
        <v>12023</v>
      </c>
      <c r="B411" s="1" t="s">
        <v>14023</v>
      </c>
      <c r="C411" s="1" t="s">
        <v>2648</v>
      </c>
      <c r="D411" s="1" t="s">
        <v>26</v>
      </c>
      <c r="E411" s="1">
        <v>26</v>
      </c>
      <c r="F411" s="1" t="s">
        <v>2649</v>
      </c>
      <c r="G411" s="1" t="s">
        <v>2650</v>
      </c>
      <c r="H411" s="1" t="s">
        <v>1936</v>
      </c>
      <c r="I411" s="1" t="s">
        <v>2322</v>
      </c>
      <c r="J411" s="1" t="s">
        <v>2651</v>
      </c>
      <c r="K411" s="1" t="s">
        <v>81</v>
      </c>
      <c r="L411" s="1" t="s">
        <v>33</v>
      </c>
      <c r="M411" s="1" t="s">
        <v>34</v>
      </c>
      <c r="N411" s="1">
        <v>2</v>
      </c>
      <c r="O411" s="1">
        <v>331.71</v>
      </c>
      <c r="P411" s="1">
        <v>0.38</v>
      </c>
      <c r="Q411" s="1">
        <v>41.66</v>
      </c>
      <c r="R411" s="2">
        <v>45327</v>
      </c>
      <c r="S411" s="2">
        <v>45646</v>
      </c>
      <c r="T411" s="1" t="s">
        <v>35</v>
      </c>
      <c r="U411" s="1" t="s">
        <v>36</v>
      </c>
      <c r="V411" s="1">
        <v>1</v>
      </c>
      <c r="W411" s="1" t="s">
        <v>37</v>
      </c>
      <c r="X411" s="1" t="s">
        <v>64</v>
      </c>
      <c r="Y411" s="1" t="s">
        <v>2652</v>
      </c>
    </row>
    <row r="412" spans="1:25" x14ac:dyDescent="0.3">
      <c r="A412" s="1" t="s">
        <v>12024</v>
      </c>
      <c r="B412" s="1" t="s">
        <v>14024</v>
      </c>
      <c r="C412" s="1" t="s">
        <v>2653</v>
      </c>
      <c r="D412" s="1" t="s">
        <v>26</v>
      </c>
      <c r="E412" s="1">
        <v>58</v>
      </c>
      <c r="F412" s="1" t="s">
        <v>2654</v>
      </c>
      <c r="G412" s="1" t="s">
        <v>2655</v>
      </c>
      <c r="H412" s="1" t="s">
        <v>2536</v>
      </c>
      <c r="I412" s="1" t="s">
        <v>2656</v>
      </c>
      <c r="J412" s="1" t="s">
        <v>2657</v>
      </c>
      <c r="K412" s="1" t="s">
        <v>109</v>
      </c>
      <c r="L412" s="1" t="s">
        <v>72</v>
      </c>
      <c r="M412" s="1" t="s">
        <v>126</v>
      </c>
      <c r="N412" s="1">
        <v>1</v>
      </c>
      <c r="O412" s="1">
        <v>619.86</v>
      </c>
      <c r="P412" s="1">
        <v>0.12</v>
      </c>
      <c r="Q412" s="1">
        <v>45.16</v>
      </c>
      <c r="R412" s="2">
        <v>45205</v>
      </c>
      <c r="S412" s="2">
        <v>45831</v>
      </c>
      <c r="T412" s="1" t="s">
        <v>35</v>
      </c>
      <c r="U412" s="1" t="s">
        <v>51</v>
      </c>
      <c r="V412" s="1">
        <v>3</v>
      </c>
      <c r="W412" s="1" t="s">
        <v>37</v>
      </c>
      <c r="X412" s="1" t="s">
        <v>64</v>
      </c>
      <c r="Y412" s="1" t="s">
        <v>2658</v>
      </c>
    </row>
    <row r="413" spans="1:25" x14ac:dyDescent="0.3">
      <c r="A413" s="1" t="s">
        <v>12025</v>
      </c>
      <c r="B413" s="1" t="s">
        <v>14025</v>
      </c>
      <c r="C413" s="1" t="s">
        <v>2659</v>
      </c>
      <c r="D413" s="1" t="s">
        <v>26</v>
      </c>
      <c r="E413" s="1">
        <v>29</v>
      </c>
      <c r="F413" s="1" t="s">
        <v>2660</v>
      </c>
      <c r="G413" s="1" t="s">
        <v>2661</v>
      </c>
      <c r="H413" s="1" t="s">
        <v>384</v>
      </c>
      <c r="I413" s="1" t="s">
        <v>2662</v>
      </c>
      <c r="J413" s="1" t="s">
        <v>2663</v>
      </c>
      <c r="K413" s="1" t="s">
        <v>92</v>
      </c>
      <c r="L413" s="1" t="s">
        <v>72</v>
      </c>
      <c r="M413" s="1" t="s">
        <v>126</v>
      </c>
      <c r="N413" s="1">
        <v>4</v>
      </c>
      <c r="O413" s="1">
        <v>497.4</v>
      </c>
      <c r="P413" s="1">
        <v>0.42</v>
      </c>
      <c r="Q413" s="1">
        <v>38.92</v>
      </c>
      <c r="R413" s="2">
        <v>45637</v>
      </c>
      <c r="S413" s="2">
        <v>45496</v>
      </c>
      <c r="T413" s="1" t="s">
        <v>50</v>
      </c>
      <c r="U413" s="1" t="s">
        <v>162</v>
      </c>
      <c r="V413" s="1">
        <v>4</v>
      </c>
      <c r="W413" s="1" t="s">
        <v>52</v>
      </c>
      <c r="X413" s="1" t="s">
        <v>53</v>
      </c>
      <c r="Y413" s="1" t="s">
        <v>2664</v>
      </c>
    </row>
    <row r="414" spans="1:25" x14ac:dyDescent="0.3">
      <c r="A414" s="1" t="s">
        <v>12026</v>
      </c>
      <c r="B414" s="1" t="s">
        <v>14026</v>
      </c>
      <c r="C414" s="1" t="s">
        <v>2665</v>
      </c>
      <c r="D414" s="1" t="s">
        <v>26</v>
      </c>
      <c r="E414" s="1">
        <v>31</v>
      </c>
      <c r="F414" s="1" t="s">
        <v>2666</v>
      </c>
      <c r="G414" s="1">
        <f>1-97-654-8464</f>
        <v>-9214</v>
      </c>
      <c r="H414" s="1" t="s">
        <v>371</v>
      </c>
      <c r="I414" s="1" t="s">
        <v>2667</v>
      </c>
      <c r="J414" s="1" t="s">
        <v>2668</v>
      </c>
      <c r="K414" s="1" t="s">
        <v>81</v>
      </c>
      <c r="L414" s="1" t="s">
        <v>48</v>
      </c>
      <c r="M414" s="1" t="s">
        <v>73</v>
      </c>
      <c r="N414" s="1">
        <v>4</v>
      </c>
      <c r="O414" s="1">
        <v>942.6</v>
      </c>
      <c r="P414" s="1">
        <v>0.17</v>
      </c>
      <c r="Q414" s="1">
        <v>30.41</v>
      </c>
      <c r="R414" s="2">
        <v>45504</v>
      </c>
      <c r="S414" s="2">
        <v>45342</v>
      </c>
      <c r="T414" s="1" t="s">
        <v>83</v>
      </c>
      <c r="U414" s="1" t="s">
        <v>36</v>
      </c>
      <c r="V414" s="1">
        <v>1</v>
      </c>
      <c r="W414" s="1" t="s">
        <v>37</v>
      </c>
      <c r="X414" s="1" t="s">
        <v>101</v>
      </c>
      <c r="Y414" s="1" t="s">
        <v>2669</v>
      </c>
    </row>
    <row r="415" spans="1:25" x14ac:dyDescent="0.3">
      <c r="A415" s="1" t="s">
        <v>12027</v>
      </c>
      <c r="B415" s="1" t="s">
        <v>14027</v>
      </c>
      <c r="C415" s="1" t="s">
        <v>2670</v>
      </c>
      <c r="D415" s="1" t="s">
        <v>26</v>
      </c>
      <c r="E415" s="1">
        <v>52</v>
      </c>
      <c r="F415" s="1" t="s">
        <v>2671</v>
      </c>
      <c r="G415" s="1" t="s">
        <v>2672</v>
      </c>
      <c r="H415" s="1" t="s">
        <v>2673</v>
      </c>
      <c r="I415" s="1" t="s">
        <v>2674</v>
      </c>
      <c r="J415" s="1" t="s">
        <v>2675</v>
      </c>
      <c r="K415" s="1" t="s">
        <v>47</v>
      </c>
      <c r="L415" s="1" t="s">
        <v>117</v>
      </c>
      <c r="M415" s="1" t="s">
        <v>126</v>
      </c>
      <c r="N415" s="1">
        <v>2</v>
      </c>
      <c r="O415" s="1">
        <v>513.66</v>
      </c>
      <c r="P415" s="1">
        <v>0.1</v>
      </c>
      <c r="Q415" s="1">
        <v>31.92</v>
      </c>
      <c r="R415" s="2">
        <v>45518</v>
      </c>
      <c r="S415" s="2">
        <v>45179</v>
      </c>
      <c r="T415" s="1" t="s">
        <v>35</v>
      </c>
      <c r="U415" s="1" t="s">
        <v>162</v>
      </c>
      <c r="V415" s="1">
        <v>3</v>
      </c>
      <c r="W415" s="1" t="s">
        <v>37</v>
      </c>
      <c r="X415" s="1" t="s">
        <v>74</v>
      </c>
      <c r="Y415" s="1" t="s">
        <v>2676</v>
      </c>
    </row>
    <row r="416" spans="1:25" x14ac:dyDescent="0.3">
      <c r="A416" s="1" t="s">
        <v>12028</v>
      </c>
      <c r="B416" s="1" t="s">
        <v>14028</v>
      </c>
      <c r="C416" s="1" t="s">
        <v>2677</v>
      </c>
      <c r="D416" s="1" t="s">
        <v>41</v>
      </c>
      <c r="E416" s="1">
        <v>23</v>
      </c>
      <c r="F416" s="1" t="s">
        <v>2678</v>
      </c>
      <c r="G416" s="1" t="s">
        <v>2679</v>
      </c>
      <c r="H416" s="1" t="s">
        <v>131</v>
      </c>
      <c r="I416" s="1" t="s">
        <v>2680</v>
      </c>
      <c r="J416" s="1" t="s">
        <v>2681</v>
      </c>
      <c r="K416" s="1" t="s">
        <v>61</v>
      </c>
      <c r="L416" s="1" t="s">
        <v>117</v>
      </c>
      <c r="M416" s="1" t="s">
        <v>49</v>
      </c>
      <c r="N416" s="1">
        <v>2</v>
      </c>
      <c r="O416" s="1">
        <v>960.37</v>
      </c>
      <c r="P416" s="1">
        <v>0.23</v>
      </c>
      <c r="Q416" s="1">
        <v>19.43</v>
      </c>
      <c r="R416" s="2">
        <v>45804</v>
      </c>
      <c r="S416" s="2">
        <v>45410</v>
      </c>
      <c r="T416" s="1" t="s">
        <v>83</v>
      </c>
      <c r="U416" s="1" t="s">
        <v>36</v>
      </c>
      <c r="V416" s="1">
        <v>3</v>
      </c>
      <c r="W416" s="1" t="s">
        <v>37</v>
      </c>
      <c r="X416" s="1" t="s">
        <v>74</v>
      </c>
      <c r="Y416" s="1" t="s">
        <v>2682</v>
      </c>
    </row>
    <row r="417" spans="1:25" x14ac:dyDescent="0.3">
      <c r="A417" s="1" t="s">
        <v>12029</v>
      </c>
      <c r="B417" s="1" t="s">
        <v>14029</v>
      </c>
      <c r="C417" s="1" t="s">
        <v>2683</v>
      </c>
      <c r="D417" s="1" t="s">
        <v>26</v>
      </c>
      <c r="E417" s="1">
        <v>64</v>
      </c>
      <c r="F417" s="1" t="s">
        <v>2684</v>
      </c>
      <c r="G417" s="1" t="s">
        <v>2685</v>
      </c>
      <c r="H417" s="1" t="s">
        <v>1465</v>
      </c>
      <c r="I417" s="1" t="s">
        <v>2686</v>
      </c>
      <c r="J417" s="1" t="s">
        <v>2687</v>
      </c>
      <c r="K417" s="1" t="s">
        <v>6</v>
      </c>
      <c r="L417" s="1" t="s">
        <v>48</v>
      </c>
      <c r="M417" s="1" t="s">
        <v>49</v>
      </c>
      <c r="N417" s="1">
        <v>4</v>
      </c>
      <c r="O417" s="1">
        <v>207.35</v>
      </c>
      <c r="P417" s="1">
        <v>0.44</v>
      </c>
      <c r="Q417" s="1">
        <v>12.96</v>
      </c>
      <c r="R417" s="2">
        <v>45169</v>
      </c>
      <c r="S417" s="2">
        <v>45454</v>
      </c>
      <c r="T417" s="1" t="s">
        <v>50</v>
      </c>
      <c r="U417" s="1" t="s">
        <v>162</v>
      </c>
      <c r="V417" s="1">
        <v>1</v>
      </c>
      <c r="W417" s="1" t="s">
        <v>37</v>
      </c>
      <c r="X417" s="1" t="s">
        <v>38</v>
      </c>
      <c r="Y417" s="1" t="s">
        <v>2688</v>
      </c>
    </row>
    <row r="418" spans="1:25" x14ac:dyDescent="0.3">
      <c r="A418" s="1" t="s">
        <v>12030</v>
      </c>
      <c r="B418" s="1" t="s">
        <v>14030</v>
      </c>
      <c r="C418" s="1" t="s">
        <v>2689</v>
      </c>
      <c r="D418" s="1" t="s">
        <v>41</v>
      </c>
      <c r="E418" s="1">
        <v>40</v>
      </c>
      <c r="F418" s="1" t="s">
        <v>2690</v>
      </c>
      <c r="G418" s="1" t="s">
        <v>2691</v>
      </c>
      <c r="H418" s="1" t="s">
        <v>1301</v>
      </c>
      <c r="I418" s="1" t="s">
        <v>2692</v>
      </c>
      <c r="J418" s="1" t="s">
        <v>2693</v>
      </c>
      <c r="K418" s="1" t="s">
        <v>32</v>
      </c>
      <c r="L418" s="1" t="s">
        <v>72</v>
      </c>
      <c r="M418" s="1" t="s">
        <v>126</v>
      </c>
      <c r="N418" s="1">
        <v>4</v>
      </c>
      <c r="O418" s="1">
        <v>352.08</v>
      </c>
      <c r="P418" s="1">
        <v>0.03</v>
      </c>
      <c r="Q418" s="1">
        <v>10.88</v>
      </c>
      <c r="R418" s="2">
        <v>45606</v>
      </c>
      <c r="S418" s="2">
        <v>45455</v>
      </c>
      <c r="T418" s="1" t="s">
        <v>63</v>
      </c>
      <c r="U418" s="1" t="s">
        <v>84</v>
      </c>
      <c r="V418" s="1">
        <v>4</v>
      </c>
      <c r="W418" s="1" t="s">
        <v>37</v>
      </c>
      <c r="X418" s="1" t="s">
        <v>38</v>
      </c>
      <c r="Y418" s="1" t="s">
        <v>2694</v>
      </c>
    </row>
    <row r="419" spans="1:25" x14ac:dyDescent="0.3">
      <c r="A419" s="1" t="s">
        <v>12031</v>
      </c>
      <c r="B419" s="1" t="s">
        <v>14031</v>
      </c>
      <c r="C419" s="1" t="s">
        <v>2695</v>
      </c>
      <c r="D419" s="1" t="s">
        <v>41</v>
      </c>
      <c r="E419" s="1">
        <v>68</v>
      </c>
      <c r="F419" s="1" t="s">
        <v>2696</v>
      </c>
      <c r="G419" s="1" t="s">
        <v>2697</v>
      </c>
      <c r="H419" s="1" t="s">
        <v>609</v>
      </c>
      <c r="I419" s="1" t="s">
        <v>2698</v>
      </c>
      <c r="J419" s="1" t="s">
        <v>2699</v>
      </c>
      <c r="K419" s="1" t="s">
        <v>92</v>
      </c>
      <c r="L419" s="1" t="s">
        <v>82</v>
      </c>
      <c r="M419" s="1" t="s">
        <v>93</v>
      </c>
      <c r="N419" s="1">
        <v>1</v>
      </c>
      <c r="O419" s="1">
        <v>783.53</v>
      </c>
      <c r="P419" s="1">
        <v>0.16</v>
      </c>
      <c r="Q419" s="1">
        <v>13.19</v>
      </c>
      <c r="R419" s="2">
        <v>45837</v>
      </c>
      <c r="S419" s="2">
        <v>45689</v>
      </c>
      <c r="T419" s="1" t="s">
        <v>118</v>
      </c>
      <c r="U419" s="1" t="s">
        <v>162</v>
      </c>
      <c r="V419" s="1">
        <v>1</v>
      </c>
      <c r="W419" s="1" t="s">
        <v>37</v>
      </c>
      <c r="X419" s="1" t="s">
        <v>101</v>
      </c>
      <c r="Y419" s="1" t="s">
        <v>2700</v>
      </c>
    </row>
    <row r="420" spans="1:25" x14ac:dyDescent="0.3">
      <c r="A420" s="1" t="s">
        <v>12032</v>
      </c>
      <c r="B420" s="1" t="s">
        <v>14032</v>
      </c>
      <c r="C420" s="1" t="s">
        <v>2701</v>
      </c>
      <c r="D420" s="1" t="s">
        <v>41</v>
      </c>
      <c r="E420" s="1">
        <v>21</v>
      </c>
      <c r="F420" s="1" t="s">
        <v>2702</v>
      </c>
      <c r="G420" s="1" t="s">
        <v>2703</v>
      </c>
      <c r="H420" s="1" t="s">
        <v>1156</v>
      </c>
      <c r="I420" s="1" t="s">
        <v>2704</v>
      </c>
      <c r="J420" s="1" t="s">
        <v>2705</v>
      </c>
      <c r="K420" s="1" t="s">
        <v>32</v>
      </c>
      <c r="L420" s="1" t="s">
        <v>33</v>
      </c>
      <c r="M420" s="1" t="s">
        <v>73</v>
      </c>
      <c r="N420" s="1">
        <v>4</v>
      </c>
      <c r="O420" s="1">
        <v>785.77</v>
      </c>
      <c r="P420" s="1">
        <v>0.33</v>
      </c>
      <c r="Q420" s="1">
        <v>47.03</v>
      </c>
      <c r="R420" s="2">
        <v>45238</v>
      </c>
      <c r="S420" s="2">
        <v>45603</v>
      </c>
      <c r="T420" s="1" t="s">
        <v>35</v>
      </c>
      <c r="U420" s="1" t="s">
        <v>51</v>
      </c>
      <c r="V420" s="1">
        <v>3</v>
      </c>
      <c r="W420" s="1" t="s">
        <v>37</v>
      </c>
      <c r="X420" s="1" t="s">
        <v>38</v>
      </c>
      <c r="Y420" s="1" t="s">
        <v>2706</v>
      </c>
    </row>
    <row r="421" spans="1:25" x14ac:dyDescent="0.3">
      <c r="A421" s="1" t="s">
        <v>12033</v>
      </c>
      <c r="B421" s="1" t="s">
        <v>14033</v>
      </c>
      <c r="C421" s="1" t="s">
        <v>2707</v>
      </c>
      <c r="D421" s="1" t="s">
        <v>41</v>
      </c>
      <c r="E421" s="1">
        <v>18</v>
      </c>
      <c r="F421" s="1" t="s">
        <v>2708</v>
      </c>
      <c r="G421" s="1" t="s">
        <v>2709</v>
      </c>
      <c r="H421" s="1" t="s">
        <v>1110</v>
      </c>
      <c r="I421" s="1" t="s">
        <v>2710</v>
      </c>
      <c r="J421" s="1" t="s">
        <v>2711</v>
      </c>
      <c r="K421" s="1" t="s">
        <v>161</v>
      </c>
      <c r="L421" s="1" t="s">
        <v>48</v>
      </c>
      <c r="M421" s="1" t="s">
        <v>126</v>
      </c>
      <c r="N421" s="1">
        <v>2</v>
      </c>
      <c r="O421" s="1">
        <v>734.86</v>
      </c>
      <c r="P421" s="1">
        <v>0.18</v>
      </c>
      <c r="Q421" s="1">
        <v>12.4</v>
      </c>
      <c r="R421" s="2">
        <v>45623</v>
      </c>
      <c r="S421" s="2">
        <v>45831</v>
      </c>
      <c r="T421" s="1" t="s">
        <v>50</v>
      </c>
      <c r="U421" s="1" t="s">
        <v>84</v>
      </c>
      <c r="V421" s="1">
        <v>1</v>
      </c>
      <c r="W421" s="1" t="s">
        <v>37</v>
      </c>
      <c r="X421" s="1" t="s">
        <v>64</v>
      </c>
      <c r="Y421" s="1" t="s">
        <v>2712</v>
      </c>
    </row>
    <row r="422" spans="1:25" x14ac:dyDescent="0.3">
      <c r="A422" s="1" t="s">
        <v>12034</v>
      </c>
      <c r="B422" s="1" t="s">
        <v>14034</v>
      </c>
      <c r="C422" s="1" t="s">
        <v>2713</v>
      </c>
      <c r="D422" s="1" t="s">
        <v>41</v>
      </c>
      <c r="E422" s="1">
        <v>26</v>
      </c>
      <c r="F422" s="1" t="s">
        <v>2714</v>
      </c>
      <c r="G422" s="1" t="s">
        <v>2715</v>
      </c>
      <c r="H422" s="1" t="s">
        <v>883</v>
      </c>
      <c r="I422" s="1" t="s">
        <v>2716</v>
      </c>
      <c r="J422" s="1" t="s">
        <v>2717</v>
      </c>
      <c r="K422" s="1" t="s">
        <v>161</v>
      </c>
      <c r="L422" s="1" t="s">
        <v>110</v>
      </c>
      <c r="M422" s="1" t="s">
        <v>126</v>
      </c>
      <c r="N422" s="1">
        <v>1</v>
      </c>
      <c r="O422" s="1">
        <v>861.02</v>
      </c>
      <c r="P422" s="1">
        <v>0.04</v>
      </c>
      <c r="Q422" s="1">
        <v>37.57</v>
      </c>
      <c r="R422" s="2">
        <v>45347</v>
      </c>
      <c r="S422" s="2">
        <v>45309</v>
      </c>
      <c r="T422" s="1" t="s">
        <v>50</v>
      </c>
      <c r="U422" s="1" t="s">
        <v>162</v>
      </c>
      <c r="V422" s="1">
        <v>1</v>
      </c>
      <c r="W422" s="1" t="s">
        <v>37</v>
      </c>
      <c r="X422" s="1" t="s">
        <v>53</v>
      </c>
      <c r="Y422" s="1" t="s">
        <v>2718</v>
      </c>
    </row>
    <row r="423" spans="1:25" x14ac:dyDescent="0.3">
      <c r="A423" s="1" t="s">
        <v>12035</v>
      </c>
      <c r="B423" s="1" t="s">
        <v>14035</v>
      </c>
      <c r="C423" s="1" t="s">
        <v>2719</v>
      </c>
      <c r="D423" s="1" t="s">
        <v>26</v>
      </c>
      <c r="E423" s="1">
        <v>65</v>
      </c>
      <c r="F423" s="1" t="s">
        <v>2720</v>
      </c>
      <c r="G423" s="1" t="s">
        <v>2721</v>
      </c>
      <c r="H423" s="1" t="s">
        <v>1429</v>
      </c>
      <c r="I423" s="1" t="s">
        <v>2722</v>
      </c>
      <c r="J423" s="1" t="s">
        <v>2723</v>
      </c>
      <c r="K423" s="1" t="s">
        <v>47</v>
      </c>
      <c r="L423" s="1" t="s">
        <v>48</v>
      </c>
      <c r="M423" s="1" t="s">
        <v>93</v>
      </c>
      <c r="N423" s="1">
        <v>3</v>
      </c>
      <c r="O423" s="1">
        <v>705.52</v>
      </c>
      <c r="P423" s="1">
        <v>0.17</v>
      </c>
      <c r="Q423" s="1">
        <v>13.31</v>
      </c>
      <c r="R423" s="2">
        <v>45549</v>
      </c>
      <c r="S423" s="2">
        <v>45796</v>
      </c>
      <c r="T423" s="1" t="s">
        <v>35</v>
      </c>
      <c r="U423" s="1" t="s">
        <v>84</v>
      </c>
      <c r="V423" s="1">
        <v>3</v>
      </c>
      <c r="W423" s="1" t="s">
        <v>52</v>
      </c>
      <c r="X423" s="1" t="s">
        <v>38</v>
      </c>
      <c r="Y423" s="1" t="s">
        <v>2724</v>
      </c>
    </row>
    <row r="424" spans="1:25" x14ac:dyDescent="0.3">
      <c r="A424" s="1" t="s">
        <v>12036</v>
      </c>
      <c r="B424" s="1" t="s">
        <v>14036</v>
      </c>
      <c r="C424" s="1" t="s">
        <v>2725</v>
      </c>
      <c r="D424" s="1" t="s">
        <v>41</v>
      </c>
      <c r="E424" s="1">
        <v>26</v>
      </c>
      <c r="F424" s="1" t="s">
        <v>2726</v>
      </c>
      <c r="G424" s="1" t="s">
        <v>2727</v>
      </c>
      <c r="H424" s="1" t="s">
        <v>2728</v>
      </c>
      <c r="I424" s="1" t="s">
        <v>2729</v>
      </c>
      <c r="J424" s="1" t="s">
        <v>2730</v>
      </c>
      <c r="K424" s="1" t="s">
        <v>109</v>
      </c>
      <c r="L424" s="1" t="s">
        <v>48</v>
      </c>
      <c r="M424" s="1" t="s">
        <v>93</v>
      </c>
      <c r="N424" s="1">
        <v>3</v>
      </c>
      <c r="O424" s="1">
        <v>639.72</v>
      </c>
      <c r="P424" s="1">
        <v>0.41</v>
      </c>
      <c r="Q424" s="1">
        <v>48.89</v>
      </c>
      <c r="R424" s="2">
        <v>45519</v>
      </c>
      <c r="S424" s="2">
        <v>45612</v>
      </c>
      <c r="T424" s="1" t="s">
        <v>118</v>
      </c>
      <c r="U424" s="1" t="s">
        <v>84</v>
      </c>
      <c r="V424" s="1">
        <v>2</v>
      </c>
      <c r="W424" s="1" t="s">
        <v>52</v>
      </c>
      <c r="X424" s="1" t="s">
        <v>74</v>
      </c>
      <c r="Y424" s="1" t="s">
        <v>2731</v>
      </c>
    </row>
    <row r="425" spans="1:25" x14ac:dyDescent="0.3">
      <c r="A425" s="1" t="s">
        <v>12037</v>
      </c>
      <c r="B425" s="1" t="s">
        <v>14037</v>
      </c>
      <c r="C425" s="1" t="s">
        <v>2732</v>
      </c>
      <c r="D425" s="1" t="s">
        <v>26</v>
      </c>
      <c r="E425" s="1">
        <v>61</v>
      </c>
      <c r="F425" s="1" t="s">
        <v>2733</v>
      </c>
      <c r="G425" s="1" t="s">
        <v>2734</v>
      </c>
      <c r="H425" s="1" t="s">
        <v>2069</v>
      </c>
      <c r="I425" s="1" t="s">
        <v>2735</v>
      </c>
      <c r="J425" s="1" t="s">
        <v>2736</v>
      </c>
      <c r="K425" s="1" t="s">
        <v>109</v>
      </c>
      <c r="L425" s="1" t="s">
        <v>48</v>
      </c>
      <c r="M425" s="1" t="s">
        <v>34</v>
      </c>
      <c r="N425" s="1">
        <v>4</v>
      </c>
      <c r="O425" s="1">
        <v>464.34</v>
      </c>
      <c r="P425" s="1">
        <v>0.48</v>
      </c>
      <c r="Q425" s="1">
        <v>21.5</v>
      </c>
      <c r="R425" s="2">
        <v>45270</v>
      </c>
      <c r="S425" s="2">
        <v>45768</v>
      </c>
      <c r="T425" s="1" t="s">
        <v>63</v>
      </c>
      <c r="U425" s="1" t="s">
        <v>51</v>
      </c>
      <c r="V425" s="1">
        <v>4</v>
      </c>
      <c r="W425" s="1" t="s">
        <v>37</v>
      </c>
      <c r="X425" s="1" t="s">
        <v>64</v>
      </c>
      <c r="Y425" s="1" t="s">
        <v>2737</v>
      </c>
    </row>
    <row r="426" spans="1:25" x14ac:dyDescent="0.3">
      <c r="A426" s="1" t="s">
        <v>12038</v>
      </c>
      <c r="B426" s="1" t="s">
        <v>14038</v>
      </c>
      <c r="C426" s="1" t="s">
        <v>2738</v>
      </c>
      <c r="D426" s="1" t="s">
        <v>41</v>
      </c>
      <c r="E426" s="1">
        <v>63</v>
      </c>
      <c r="F426" s="1" t="s">
        <v>2739</v>
      </c>
      <c r="G426" s="1" t="s">
        <v>2740</v>
      </c>
      <c r="H426" s="1" t="s">
        <v>398</v>
      </c>
      <c r="I426" s="1" t="s">
        <v>2741</v>
      </c>
      <c r="J426" s="1" t="s">
        <v>2742</v>
      </c>
      <c r="K426" s="1" t="s">
        <v>61</v>
      </c>
      <c r="L426" s="1" t="s">
        <v>117</v>
      </c>
      <c r="M426" s="1" t="s">
        <v>73</v>
      </c>
      <c r="N426" s="1">
        <v>2</v>
      </c>
      <c r="O426" s="1">
        <v>472.42</v>
      </c>
      <c r="P426" s="1">
        <v>0.02</v>
      </c>
      <c r="Q426" s="1">
        <v>23.55</v>
      </c>
      <c r="R426" s="2">
        <v>45801</v>
      </c>
      <c r="S426" s="2">
        <v>45346</v>
      </c>
      <c r="T426" s="1" t="s">
        <v>35</v>
      </c>
      <c r="U426" s="1" t="s">
        <v>162</v>
      </c>
      <c r="V426" s="1">
        <v>3</v>
      </c>
      <c r="W426" s="1" t="s">
        <v>37</v>
      </c>
      <c r="X426" s="1" t="s">
        <v>74</v>
      </c>
      <c r="Y426" s="1" t="s">
        <v>2743</v>
      </c>
    </row>
    <row r="427" spans="1:25" x14ac:dyDescent="0.3">
      <c r="A427" s="1" t="s">
        <v>12039</v>
      </c>
      <c r="B427" s="1" t="s">
        <v>14039</v>
      </c>
      <c r="C427" s="1" t="s">
        <v>2744</v>
      </c>
      <c r="D427" s="1" t="s">
        <v>26</v>
      </c>
      <c r="E427" s="1">
        <v>32</v>
      </c>
      <c r="F427" s="1" t="s">
        <v>2745</v>
      </c>
      <c r="G427" s="1" t="s">
        <v>2746</v>
      </c>
      <c r="H427" s="1" t="s">
        <v>2747</v>
      </c>
      <c r="I427" s="1" t="s">
        <v>2748</v>
      </c>
      <c r="J427" s="1" t="s">
        <v>2749</v>
      </c>
      <c r="K427" s="1" t="s">
        <v>161</v>
      </c>
      <c r="L427" s="1" t="s">
        <v>72</v>
      </c>
      <c r="M427" s="1" t="s">
        <v>93</v>
      </c>
      <c r="N427" s="1">
        <v>4</v>
      </c>
      <c r="O427" s="1">
        <v>412.1</v>
      </c>
      <c r="P427" s="1">
        <v>0.28000000000000003</v>
      </c>
      <c r="Q427" s="1">
        <v>23.2</v>
      </c>
      <c r="R427" s="2">
        <v>45732</v>
      </c>
      <c r="S427" s="2">
        <v>45313</v>
      </c>
      <c r="T427" s="1" t="s">
        <v>63</v>
      </c>
      <c r="U427" s="1" t="s">
        <v>84</v>
      </c>
      <c r="V427" s="1">
        <v>2</v>
      </c>
      <c r="W427" s="1" t="s">
        <v>37</v>
      </c>
      <c r="X427" s="1" t="s">
        <v>38</v>
      </c>
      <c r="Y427" s="1" t="s">
        <v>2750</v>
      </c>
    </row>
    <row r="428" spans="1:25" x14ac:dyDescent="0.3">
      <c r="A428" s="1" t="s">
        <v>12040</v>
      </c>
      <c r="B428" s="1" t="s">
        <v>14040</v>
      </c>
      <c r="C428" s="1" t="s">
        <v>2751</v>
      </c>
      <c r="D428" s="1" t="s">
        <v>26</v>
      </c>
      <c r="E428" s="1">
        <v>41</v>
      </c>
      <c r="F428" s="1" t="s">
        <v>2752</v>
      </c>
      <c r="G428" s="1" t="s">
        <v>2753</v>
      </c>
      <c r="H428" s="1" t="s">
        <v>58</v>
      </c>
      <c r="I428" s="1" t="s">
        <v>2754</v>
      </c>
      <c r="J428" s="1" t="s">
        <v>2755</v>
      </c>
      <c r="K428" s="1" t="s">
        <v>109</v>
      </c>
      <c r="L428" s="1" t="s">
        <v>48</v>
      </c>
      <c r="M428" s="1" t="s">
        <v>126</v>
      </c>
      <c r="N428" s="1">
        <v>2</v>
      </c>
      <c r="O428" s="1">
        <v>624.01</v>
      </c>
      <c r="P428" s="1">
        <v>0.05</v>
      </c>
      <c r="Q428" s="1">
        <v>41.74</v>
      </c>
      <c r="R428" s="2">
        <v>45634</v>
      </c>
      <c r="S428" s="2">
        <v>45572</v>
      </c>
      <c r="T428" s="1" t="s">
        <v>50</v>
      </c>
      <c r="U428" s="1" t="s">
        <v>51</v>
      </c>
      <c r="V428" s="1">
        <v>1</v>
      </c>
      <c r="W428" s="1" t="s">
        <v>37</v>
      </c>
      <c r="X428" s="1" t="s">
        <v>38</v>
      </c>
      <c r="Y428" s="1" t="s">
        <v>2756</v>
      </c>
    </row>
    <row r="429" spans="1:25" x14ac:dyDescent="0.3">
      <c r="A429" s="1" t="s">
        <v>12041</v>
      </c>
      <c r="B429" s="1" t="s">
        <v>14041</v>
      </c>
      <c r="C429" s="1" t="s">
        <v>2757</v>
      </c>
      <c r="D429" s="1" t="s">
        <v>41</v>
      </c>
      <c r="E429" s="1">
        <v>65</v>
      </c>
      <c r="F429" s="1" t="s">
        <v>2758</v>
      </c>
      <c r="G429" s="1" t="s">
        <v>2759</v>
      </c>
      <c r="H429" s="1" t="s">
        <v>1662</v>
      </c>
      <c r="I429" s="1" t="s">
        <v>2760</v>
      </c>
      <c r="J429" s="1" t="s">
        <v>2761</v>
      </c>
      <c r="K429" s="1" t="s">
        <v>109</v>
      </c>
      <c r="L429" s="1" t="s">
        <v>48</v>
      </c>
      <c r="M429" s="1" t="s">
        <v>93</v>
      </c>
      <c r="N429" s="1">
        <v>2</v>
      </c>
      <c r="O429" s="1">
        <v>412.6</v>
      </c>
      <c r="P429" s="1">
        <v>0.34</v>
      </c>
      <c r="Q429" s="1">
        <v>14.82</v>
      </c>
      <c r="R429" s="2">
        <v>45446</v>
      </c>
      <c r="S429" s="2">
        <v>45606</v>
      </c>
      <c r="T429" s="1" t="s">
        <v>35</v>
      </c>
      <c r="U429" s="1" t="s">
        <v>36</v>
      </c>
      <c r="V429" s="1">
        <v>2</v>
      </c>
      <c r="W429" s="1" t="s">
        <v>52</v>
      </c>
      <c r="X429" s="1" t="s">
        <v>64</v>
      </c>
      <c r="Y429" s="1" t="s">
        <v>2762</v>
      </c>
    </row>
    <row r="430" spans="1:25" x14ac:dyDescent="0.3">
      <c r="A430" s="1" t="s">
        <v>12042</v>
      </c>
      <c r="B430" s="1" t="s">
        <v>14042</v>
      </c>
      <c r="C430" s="1" t="s">
        <v>2763</v>
      </c>
      <c r="D430" s="1" t="s">
        <v>26</v>
      </c>
      <c r="E430" s="1">
        <v>25</v>
      </c>
      <c r="F430" s="1" t="s">
        <v>2764</v>
      </c>
      <c r="G430" s="1" t="s">
        <v>2765</v>
      </c>
      <c r="H430" s="1" t="s">
        <v>589</v>
      </c>
      <c r="I430" s="1" t="s">
        <v>2766</v>
      </c>
      <c r="J430" s="1" t="s">
        <v>2767</v>
      </c>
      <c r="K430" s="1" t="s">
        <v>109</v>
      </c>
      <c r="L430" s="1" t="s">
        <v>48</v>
      </c>
      <c r="M430" s="1" t="s">
        <v>62</v>
      </c>
      <c r="N430" s="1">
        <v>2</v>
      </c>
      <c r="O430" s="1">
        <v>156.02000000000001</v>
      </c>
      <c r="P430" s="1">
        <v>0</v>
      </c>
      <c r="Q430" s="1">
        <v>42.4</v>
      </c>
      <c r="R430" s="2">
        <v>45277</v>
      </c>
      <c r="S430" s="2">
        <v>45740</v>
      </c>
      <c r="T430" s="1" t="s">
        <v>63</v>
      </c>
      <c r="U430" s="1" t="s">
        <v>36</v>
      </c>
      <c r="V430" s="1">
        <v>3</v>
      </c>
      <c r="W430" s="1" t="s">
        <v>37</v>
      </c>
      <c r="X430" s="1" t="s">
        <v>74</v>
      </c>
      <c r="Y430" s="1" t="s">
        <v>2768</v>
      </c>
    </row>
    <row r="431" spans="1:25" x14ac:dyDescent="0.3">
      <c r="A431" s="1" t="s">
        <v>12043</v>
      </c>
      <c r="B431" s="1" t="s">
        <v>14043</v>
      </c>
      <c r="C431" s="1" t="s">
        <v>2769</v>
      </c>
      <c r="D431" s="1" t="s">
        <v>41</v>
      </c>
      <c r="E431" s="1">
        <v>45</v>
      </c>
      <c r="F431" s="1" t="s">
        <v>2770</v>
      </c>
      <c r="G431" s="1" t="s">
        <v>2771</v>
      </c>
      <c r="H431" s="1" t="s">
        <v>2673</v>
      </c>
      <c r="I431" s="1" t="s">
        <v>2772</v>
      </c>
      <c r="J431" s="1" t="s">
        <v>2773</v>
      </c>
      <c r="K431" s="1" t="s">
        <v>81</v>
      </c>
      <c r="L431" s="1" t="s">
        <v>82</v>
      </c>
      <c r="M431" s="1" t="s">
        <v>34</v>
      </c>
      <c r="N431" s="1">
        <v>3</v>
      </c>
      <c r="O431" s="1">
        <v>115.46</v>
      </c>
      <c r="P431" s="1">
        <v>0.01</v>
      </c>
      <c r="Q431" s="1">
        <v>34.57</v>
      </c>
      <c r="R431" s="2">
        <v>45296</v>
      </c>
      <c r="S431" s="2">
        <v>45241</v>
      </c>
      <c r="T431" s="1" t="s">
        <v>83</v>
      </c>
      <c r="U431" s="1" t="s">
        <v>84</v>
      </c>
      <c r="V431" s="1">
        <v>3</v>
      </c>
      <c r="W431" s="1" t="s">
        <v>37</v>
      </c>
      <c r="X431" s="1" t="s">
        <v>53</v>
      </c>
      <c r="Y431" s="1" t="s">
        <v>2774</v>
      </c>
    </row>
    <row r="432" spans="1:25" x14ac:dyDescent="0.3">
      <c r="A432" s="1" t="s">
        <v>12044</v>
      </c>
      <c r="B432" s="1" t="s">
        <v>14044</v>
      </c>
      <c r="C432" s="1" t="s">
        <v>2775</v>
      </c>
      <c r="D432" s="1" t="s">
        <v>26</v>
      </c>
      <c r="E432" s="1">
        <v>59</v>
      </c>
      <c r="F432" s="1" t="s">
        <v>2776</v>
      </c>
      <c r="G432" s="1" t="s">
        <v>2777</v>
      </c>
      <c r="H432" s="1" t="s">
        <v>270</v>
      </c>
      <c r="I432" s="1" t="s">
        <v>2778</v>
      </c>
      <c r="J432" s="1" t="s">
        <v>2779</v>
      </c>
      <c r="K432" s="1" t="s">
        <v>81</v>
      </c>
      <c r="L432" s="1" t="s">
        <v>82</v>
      </c>
      <c r="M432" s="1" t="s">
        <v>34</v>
      </c>
      <c r="N432" s="1">
        <v>4</v>
      </c>
      <c r="O432" s="1">
        <v>925.23</v>
      </c>
      <c r="P432" s="1">
        <v>0.39</v>
      </c>
      <c r="Q432" s="1">
        <v>14.91</v>
      </c>
      <c r="R432" s="2">
        <v>45317</v>
      </c>
      <c r="S432" s="2">
        <v>45805</v>
      </c>
      <c r="T432" s="1" t="s">
        <v>83</v>
      </c>
      <c r="U432" s="1" t="s">
        <v>84</v>
      </c>
      <c r="V432" s="1">
        <v>1</v>
      </c>
      <c r="W432" s="1" t="s">
        <v>37</v>
      </c>
      <c r="X432" s="1" t="s">
        <v>53</v>
      </c>
      <c r="Y432" s="1" t="s">
        <v>2780</v>
      </c>
    </row>
    <row r="433" spans="1:25" x14ac:dyDescent="0.3">
      <c r="A433" s="1" t="s">
        <v>12045</v>
      </c>
      <c r="B433" s="1" t="s">
        <v>14045</v>
      </c>
      <c r="C433" s="1" t="s">
        <v>2781</v>
      </c>
      <c r="D433" s="1" t="s">
        <v>26</v>
      </c>
      <c r="E433" s="1">
        <v>63</v>
      </c>
      <c r="F433" s="1" t="s">
        <v>2782</v>
      </c>
      <c r="G433" s="1" t="s">
        <v>2783</v>
      </c>
      <c r="H433" s="1" t="s">
        <v>2784</v>
      </c>
      <c r="I433" s="1" t="s">
        <v>2785</v>
      </c>
      <c r="J433" s="1" t="s">
        <v>2786</v>
      </c>
      <c r="K433" s="1" t="s">
        <v>161</v>
      </c>
      <c r="L433" s="1" t="s">
        <v>33</v>
      </c>
      <c r="M433" s="1" t="s">
        <v>49</v>
      </c>
      <c r="N433" s="1">
        <v>4</v>
      </c>
      <c r="O433" s="1">
        <v>34.49</v>
      </c>
      <c r="P433" s="1">
        <v>0.04</v>
      </c>
      <c r="Q433" s="1">
        <v>7.94</v>
      </c>
      <c r="R433" s="2">
        <v>45144</v>
      </c>
      <c r="S433" s="2">
        <v>45843</v>
      </c>
      <c r="T433" s="1" t="s">
        <v>83</v>
      </c>
      <c r="U433" s="1" t="s">
        <v>84</v>
      </c>
      <c r="V433" s="1">
        <v>3</v>
      </c>
      <c r="W433" s="1" t="s">
        <v>37</v>
      </c>
      <c r="X433" s="1" t="s">
        <v>64</v>
      </c>
      <c r="Y433" s="1" t="s">
        <v>2787</v>
      </c>
    </row>
    <row r="434" spans="1:25" x14ac:dyDescent="0.3">
      <c r="A434" s="1" t="s">
        <v>12046</v>
      </c>
      <c r="B434" s="1" t="s">
        <v>14046</v>
      </c>
      <c r="C434" s="1" t="s">
        <v>2788</v>
      </c>
      <c r="D434" s="1" t="s">
        <v>41</v>
      </c>
      <c r="E434" s="1">
        <v>34</v>
      </c>
      <c r="F434" s="1" t="s">
        <v>2789</v>
      </c>
      <c r="G434" s="1" t="s">
        <v>2790</v>
      </c>
      <c r="H434" s="1" t="s">
        <v>398</v>
      </c>
      <c r="I434" s="1" t="s">
        <v>2791</v>
      </c>
      <c r="J434" s="1" t="s">
        <v>2792</v>
      </c>
      <c r="K434" s="1" t="s">
        <v>6</v>
      </c>
      <c r="L434" s="1" t="s">
        <v>72</v>
      </c>
      <c r="M434" s="1" t="s">
        <v>73</v>
      </c>
      <c r="N434" s="1">
        <v>3</v>
      </c>
      <c r="O434" s="1">
        <v>114.41</v>
      </c>
      <c r="P434" s="1">
        <v>0.15</v>
      </c>
      <c r="Q434" s="1">
        <v>39.869999999999997</v>
      </c>
      <c r="R434" s="2">
        <v>45293</v>
      </c>
      <c r="S434" s="2">
        <v>45582</v>
      </c>
      <c r="T434" s="1" t="s">
        <v>63</v>
      </c>
      <c r="U434" s="1" t="s">
        <v>51</v>
      </c>
      <c r="V434" s="1">
        <v>5</v>
      </c>
      <c r="W434" s="1" t="s">
        <v>52</v>
      </c>
      <c r="X434" s="1" t="s">
        <v>38</v>
      </c>
      <c r="Y434" s="1" t="s">
        <v>2793</v>
      </c>
    </row>
    <row r="435" spans="1:25" x14ac:dyDescent="0.3">
      <c r="A435" s="1" t="s">
        <v>12047</v>
      </c>
      <c r="B435" s="1" t="s">
        <v>14047</v>
      </c>
      <c r="C435" s="1" t="s">
        <v>2794</v>
      </c>
      <c r="D435" s="1" t="s">
        <v>26</v>
      </c>
      <c r="E435" s="1">
        <v>52</v>
      </c>
      <c r="F435" s="1" t="s">
        <v>2795</v>
      </c>
      <c r="G435" s="1" t="s">
        <v>2796</v>
      </c>
      <c r="H435" s="1" t="s">
        <v>1202</v>
      </c>
      <c r="I435" s="1" t="s">
        <v>2797</v>
      </c>
      <c r="J435" s="1" t="s">
        <v>2798</v>
      </c>
      <c r="K435" s="1" t="s">
        <v>161</v>
      </c>
      <c r="L435" s="1" t="s">
        <v>48</v>
      </c>
      <c r="M435" s="1" t="s">
        <v>34</v>
      </c>
      <c r="N435" s="1">
        <v>2</v>
      </c>
      <c r="O435" s="1">
        <v>450.85</v>
      </c>
      <c r="P435" s="1">
        <v>0.48</v>
      </c>
      <c r="Q435" s="1">
        <v>14.85</v>
      </c>
      <c r="R435" s="2">
        <v>45407</v>
      </c>
      <c r="S435" s="2">
        <v>45792</v>
      </c>
      <c r="T435" s="1" t="s">
        <v>83</v>
      </c>
      <c r="U435" s="1" t="s">
        <v>51</v>
      </c>
      <c r="V435" s="1">
        <v>2</v>
      </c>
      <c r="W435" s="1" t="s">
        <v>37</v>
      </c>
      <c r="X435" s="1" t="s">
        <v>64</v>
      </c>
      <c r="Y435" s="1" t="s">
        <v>2799</v>
      </c>
    </row>
    <row r="436" spans="1:25" x14ac:dyDescent="0.3">
      <c r="A436" s="1" t="s">
        <v>12048</v>
      </c>
      <c r="B436" s="1" t="s">
        <v>14048</v>
      </c>
      <c r="C436" s="1" t="s">
        <v>2800</v>
      </c>
      <c r="D436" s="1" t="s">
        <v>26</v>
      </c>
      <c r="E436" s="1">
        <v>48</v>
      </c>
      <c r="F436" s="1" t="s">
        <v>2801</v>
      </c>
      <c r="G436" s="1" t="s">
        <v>2802</v>
      </c>
      <c r="H436" s="1" t="s">
        <v>181</v>
      </c>
      <c r="I436" s="1" t="s">
        <v>2803</v>
      </c>
      <c r="J436" s="1" t="s">
        <v>2804</v>
      </c>
      <c r="K436" s="1" t="s">
        <v>81</v>
      </c>
      <c r="L436" s="1" t="s">
        <v>33</v>
      </c>
      <c r="M436" s="1" t="s">
        <v>73</v>
      </c>
      <c r="N436" s="1">
        <v>1</v>
      </c>
      <c r="O436" s="1">
        <v>270.3</v>
      </c>
      <c r="P436" s="1">
        <v>0.49</v>
      </c>
      <c r="Q436" s="1">
        <v>45.01</v>
      </c>
      <c r="R436" s="2">
        <v>45131</v>
      </c>
      <c r="S436" s="2">
        <v>45392</v>
      </c>
      <c r="T436" s="1" t="s">
        <v>50</v>
      </c>
      <c r="U436" s="1" t="s">
        <v>162</v>
      </c>
      <c r="V436" s="1">
        <v>5</v>
      </c>
      <c r="W436" s="1" t="s">
        <v>52</v>
      </c>
      <c r="X436" s="1" t="s">
        <v>74</v>
      </c>
      <c r="Y436" s="1" t="s">
        <v>2805</v>
      </c>
    </row>
    <row r="437" spans="1:25" x14ac:dyDescent="0.3">
      <c r="A437" s="1" t="s">
        <v>12049</v>
      </c>
      <c r="B437" s="1" t="s">
        <v>14049</v>
      </c>
      <c r="C437" s="1" t="s">
        <v>2806</v>
      </c>
      <c r="D437" s="1" t="s">
        <v>26</v>
      </c>
      <c r="E437" s="1">
        <v>21</v>
      </c>
      <c r="F437" s="1" t="s">
        <v>2807</v>
      </c>
      <c r="G437" s="1" t="s">
        <v>2808</v>
      </c>
      <c r="H437" s="1" t="s">
        <v>2809</v>
      </c>
      <c r="I437" s="1" t="s">
        <v>2810</v>
      </c>
      <c r="J437" s="1" t="s">
        <v>2811</v>
      </c>
      <c r="K437" s="1" t="s">
        <v>161</v>
      </c>
      <c r="L437" s="1" t="s">
        <v>110</v>
      </c>
      <c r="M437" s="1" t="s">
        <v>62</v>
      </c>
      <c r="N437" s="1">
        <v>1</v>
      </c>
      <c r="O437" s="1">
        <v>411.79</v>
      </c>
      <c r="P437" s="1">
        <v>0.08</v>
      </c>
      <c r="Q437" s="1">
        <v>10.84</v>
      </c>
      <c r="R437" s="2">
        <v>45577</v>
      </c>
      <c r="S437" s="2">
        <v>45357</v>
      </c>
      <c r="T437" s="1" t="s">
        <v>63</v>
      </c>
      <c r="U437" s="1" t="s">
        <v>36</v>
      </c>
      <c r="V437" s="1">
        <v>5</v>
      </c>
      <c r="W437" s="1" t="s">
        <v>37</v>
      </c>
      <c r="X437" s="1" t="s">
        <v>53</v>
      </c>
      <c r="Y437" s="1" t="s">
        <v>2812</v>
      </c>
    </row>
    <row r="438" spans="1:25" x14ac:dyDescent="0.3">
      <c r="A438" s="1" t="s">
        <v>12050</v>
      </c>
      <c r="B438" s="1" t="s">
        <v>14050</v>
      </c>
      <c r="C438" s="1" t="s">
        <v>2813</v>
      </c>
      <c r="D438" s="1" t="s">
        <v>26</v>
      </c>
      <c r="E438" s="1">
        <v>65</v>
      </c>
      <c r="F438" s="1" t="s">
        <v>2814</v>
      </c>
      <c r="G438" s="1" t="s">
        <v>2815</v>
      </c>
      <c r="H438" s="1" t="s">
        <v>469</v>
      </c>
      <c r="I438" s="1" t="s">
        <v>2816</v>
      </c>
      <c r="J438" s="1" t="s">
        <v>2817</v>
      </c>
      <c r="K438" s="1" t="s">
        <v>92</v>
      </c>
      <c r="L438" s="1" t="s">
        <v>33</v>
      </c>
      <c r="M438" s="1" t="s">
        <v>49</v>
      </c>
      <c r="N438" s="1">
        <v>3</v>
      </c>
      <c r="O438" s="1">
        <v>126.27</v>
      </c>
      <c r="P438" s="1">
        <v>0.28000000000000003</v>
      </c>
      <c r="Q438" s="1">
        <v>32.74</v>
      </c>
      <c r="R438" s="2">
        <v>45153</v>
      </c>
      <c r="S438" s="2">
        <v>45494</v>
      </c>
      <c r="T438" s="1" t="s">
        <v>50</v>
      </c>
      <c r="U438" s="1" t="s">
        <v>84</v>
      </c>
      <c r="V438" s="1">
        <v>2</v>
      </c>
      <c r="W438" s="1" t="s">
        <v>37</v>
      </c>
      <c r="X438" s="1" t="s">
        <v>38</v>
      </c>
      <c r="Y438" s="1" t="s">
        <v>2818</v>
      </c>
    </row>
    <row r="439" spans="1:25" x14ac:dyDescent="0.3">
      <c r="A439" s="1" t="s">
        <v>12051</v>
      </c>
      <c r="B439" s="1" t="s">
        <v>14051</v>
      </c>
      <c r="C439" s="1" t="s">
        <v>2819</v>
      </c>
      <c r="D439" s="1" t="s">
        <v>26</v>
      </c>
      <c r="E439" s="1">
        <v>31</v>
      </c>
      <c r="F439" s="1" t="s">
        <v>2820</v>
      </c>
      <c r="G439" s="1" t="s">
        <v>2821</v>
      </c>
      <c r="H439" s="1" t="s">
        <v>2637</v>
      </c>
      <c r="I439" s="1" t="s">
        <v>2822</v>
      </c>
      <c r="J439" s="1" t="s">
        <v>2823</v>
      </c>
      <c r="K439" s="1" t="s">
        <v>92</v>
      </c>
      <c r="L439" s="1" t="s">
        <v>110</v>
      </c>
      <c r="M439" s="1" t="s">
        <v>126</v>
      </c>
      <c r="N439" s="1">
        <v>1</v>
      </c>
      <c r="O439" s="1">
        <v>139.6</v>
      </c>
      <c r="P439" s="1">
        <v>0.28000000000000003</v>
      </c>
      <c r="Q439" s="1">
        <v>36.15</v>
      </c>
      <c r="R439" s="2">
        <v>45731</v>
      </c>
      <c r="S439" s="2">
        <v>45793</v>
      </c>
      <c r="T439" s="1" t="s">
        <v>118</v>
      </c>
      <c r="U439" s="1" t="s">
        <v>84</v>
      </c>
      <c r="V439" s="1">
        <v>3</v>
      </c>
      <c r="W439" s="1" t="s">
        <v>37</v>
      </c>
      <c r="X439" s="1" t="s">
        <v>74</v>
      </c>
      <c r="Y439" s="1" t="s">
        <v>2824</v>
      </c>
    </row>
    <row r="440" spans="1:25" x14ac:dyDescent="0.3">
      <c r="A440" s="1" t="s">
        <v>12052</v>
      </c>
      <c r="B440" s="1" t="s">
        <v>14052</v>
      </c>
      <c r="C440" s="1" t="s">
        <v>2825</v>
      </c>
      <c r="D440" s="1" t="s">
        <v>26</v>
      </c>
      <c r="E440" s="1">
        <v>42</v>
      </c>
      <c r="F440" s="1" t="s">
        <v>2826</v>
      </c>
      <c r="G440" s="1" t="s">
        <v>2827</v>
      </c>
      <c r="H440" s="1" t="s">
        <v>2828</v>
      </c>
      <c r="I440" s="1" t="s">
        <v>2829</v>
      </c>
      <c r="J440" s="1" t="s">
        <v>2830</v>
      </c>
      <c r="K440" s="1" t="s">
        <v>32</v>
      </c>
      <c r="L440" s="1" t="s">
        <v>110</v>
      </c>
      <c r="M440" s="1" t="s">
        <v>62</v>
      </c>
      <c r="N440" s="1">
        <v>2</v>
      </c>
      <c r="O440" s="1">
        <v>802.65</v>
      </c>
      <c r="P440" s="1">
        <v>0.23</v>
      </c>
      <c r="Q440" s="1">
        <v>34.6</v>
      </c>
      <c r="R440" s="2">
        <v>45291</v>
      </c>
      <c r="S440" s="2">
        <v>45426</v>
      </c>
      <c r="T440" s="1" t="s">
        <v>63</v>
      </c>
      <c r="U440" s="1" t="s">
        <v>51</v>
      </c>
      <c r="V440" s="1">
        <v>2</v>
      </c>
      <c r="W440" s="1" t="s">
        <v>37</v>
      </c>
      <c r="X440" s="1" t="s">
        <v>53</v>
      </c>
      <c r="Y440" s="1" t="s">
        <v>2831</v>
      </c>
    </row>
    <row r="441" spans="1:25" x14ac:dyDescent="0.3">
      <c r="A441" s="1" t="s">
        <v>12053</v>
      </c>
      <c r="B441" s="1" t="s">
        <v>14053</v>
      </c>
      <c r="C441" s="1" t="s">
        <v>2832</v>
      </c>
      <c r="D441" s="1" t="s">
        <v>41</v>
      </c>
      <c r="E441" s="1">
        <v>63</v>
      </c>
      <c r="F441" s="1" t="s">
        <v>2833</v>
      </c>
      <c r="G441" s="1" t="s">
        <v>2834</v>
      </c>
      <c r="H441" s="1" t="s">
        <v>323</v>
      </c>
      <c r="I441" s="1" t="s">
        <v>2835</v>
      </c>
      <c r="J441" s="1" t="s">
        <v>2836</v>
      </c>
      <c r="K441" s="1" t="s">
        <v>92</v>
      </c>
      <c r="L441" s="1" t="s">
        <v>72</v>
      </c>
      <c r="M441" s="1" t="s">
        <v>73</v>
      </c>
      <c r="N441" s="1">
        <v>2</v>
      </c>
      <c r="O441" s="1">
        <v>761.52</v>
      </c>
      <c r="P441" s="1">
        <v>0.46</v>
      </c>
      <c r="Q441" s="1">
        <v>19.22</v>
      </c>
      <c r="R441" s="2">
        <v>45729</v>
      </c>
      <c r="S441" s="2">
        <v>45419</v>
      </c>
      <c r="T441" s="1" t="s">
        <v>83</v>
      </c>
      <c r="U441" s="1" t="s">
        <v>51</v>
      </c>
      <c r="V441" s="1">
        <v>1</v>
      </c>
      <c r="W441" s="1" t="s">
        <v>37</v>
      </c>
      <c r="X441" s="1" t="s">
        <v>53</v>
      </c>
      <c r="Y441" s="1" t="s">
        <v>2837</v>
      </c>
    </row>
    <row r="442" spans="1:25" x14ac:dyDescent="0.3">
      <c r="A442" s="1" t="s">
        <v>12054</v>
      </c>
      <c r="B442" s="1" t="s">
        <v>14054</v>
      </c>
      <c r="C442" s="1" t="s">
        <v>2838</v>
      </c>
      <c r="D442" s="1" t="s">
        <v>26</v>
      </c>
      <c r="E442" s="1">
        <v>65</v>
      </c>
      <c r="F442" s="1" t="s">
        <v>2839</v>
      </c>
      <c r="G442" s="1" t="s">
        <v>2840</v>
      </c>
      <c r="H442" s="1" t="s">
        <v>391</v>
      </c>
      <c r="I442" s="1" t="s">
        <v>2841</v>
      </c>
      <c r="J442" s="1" t="s">
        <v>2842</v>
      </c>
      <c r="K442" s="1" t="s">
        <v>47</v>
      </c>
      <c r="L442" s="1" t="s">
        <v>82</v>
      </c>
      <c r="M442" s="1" t="s">
        <v>73</v>
      </c>
      <c r="N442" s="1">
        <v>4</v>
      </c>
      <c r="O442" s="1">
        <v>113.21</v>
      </c>
      <c r="P442" s="1">
        <v>0.38</v>
      </c>
      <c r="Q442" s="1">
        <v>44.4</v>
      </c>
      <c r="R442" s="2">
        <v>45692</v>
      </c>
      <c r="S442" s="2">
        <v>45784</v>
      </c>
      <c r="T442" s="1" t="s">
        <v>83</v>
      </c>
      <c r="U442" s="1" t="s">
        <v>162</v>
      </c>
      <c r="V442" s="1">
        <v>5</v>
      </c>
      <c r="W442" s="1" t="s">
        <v>52</v>
      </c>
      <c r="X442" s="1" t="s">
        <v>101</v>
      </c>
      <c r="Y442" s="1" t="s">
        <v>2843</v>
      </c>
    </row>
    <row r="443" spans="1:25" x14ac:dyDescent="0.3">
      <c r="A443" s="1" t="s">
        <v>12055</v>
      </c>
      <c r="B443" s="1" t="s">
        <v>14055</v>
      </c>
      <c r="C443" s="1" t="s">
        <v>2844</v>
      </c>
      <c r="D443" s="1" t="s">
        <v>41</v>
      </c>
      <c r="E443" s="1">
        <v>57</v>
      </c>
      <c r="F443" s="1" t="s">
        <v>2845</v>
      </c>
      <c r="G443" s="1" t="s">
        <v>2846</v>
      </c>
      <c r="H443" s="1" t="s">
        <v>1836</v>
      </c>
      <c r="I443" s="1" t="s">
        <v>2847</v>
      </c>
      <c r="J443" s="1" t="s">
        <v>2848</v>
      </c>
      <c r="K443" s="1" t="s">
        <v>6</v>
      </c>
      <c r="L443" s="1" t="s">
        <v>72</v>
      </c>
      <c r="M443" s="1" t="s">
        <v>73</v>
      </c>
      <c r="N443" s="1">
        <v>2</v>
      </c>
      <c r="O443" s="1">
        <v>671.11</v>
      </c>
      <c r="P443" s="1">
        <v>0.38</v>
      </c>
      <c r="Q443" s="1">
        <v>39.64</v>
      </c>
      <c r="R443" s="2">
        <v>45285</v>
      </c>
      <c r="S443" s="2">
        <v>45616</v>
      </c>
      <c r="T443" s="1" t="s">
        <v>118</v>
      </c>
      <c r="U443" s="1" t="s">
        <v>36</v>
      </c>
      <c r="V443" s="1">
        <v>5</v>
      </c>
      <c r="W443" s="1" t="s">
        <v>52</v>
      </c>
      <c r="X443" s="1" t="s">
        <v>38</v>
      </c>
      <c r="Y443" s="1" t="s">
        <v>2849</v>
      </c>
    </row>
    <row r="444" spans="1:25" x14ac:dyDescent="0.3">
      <c r="A444" s="1" t="s">
        <v>12056</v>
      </c>
      <c r="B444" s="1" t="s">
        <v>14056</v>
      </c>
      <c r="C444" s="1" t="s">
        <v>2850</v>
      </c>
      <c r="D444" s="1" t="s">
        <v>26</v>
      </c>
      <c r="E444" s="1">
        <v>67</v>
      </c>
      <c r="F444" s="1" t="s">
        <v>2851</v>
      </c>
      <c r="G444" s="1" t="s">
        <v>2852</v>
      </c>
      <c r="H444" s="1" t="s">
        <v>2076</v>
      </c>
      <c r="I444" s="1" t="s">
        <v>2853</v>
      </c>
      <c r="J444" s="1" t="s">
        <v>2854</v>
      </c>
      <c r="K444" s="1" t="s">
        <v>109</v>
      </c>
      <c r="L444" s="1" t="s">
        <v>33</v>
      </c>
      <c r="M444" s="1" t="s">
        <v>126</v>
      </c>
      <c r="N444" s="1">
        <v>2</v>
      </c>
      <c r="O444" s="1">
        <v>613.22</v>
      </c>
      <c r="P444" s="1">
        <v>0.13</v>
      </c>
      <c r="Q444" s="1">
        <v>27.96</v>
      </c>
      <c r="R444" s="2">
        <v>45135</v>
      </c>
      <c r="S444" s="2">
        <v>45120</v>
      </c>
      <c r="T444" s="1" t="s">
        <v>35</v>
      </c>
      <c r="U444" s="1" t="s">
        <v>84</v>
      </c>
      <c r="V444" s="1">
        <v>3</v>
      </c>
      <c r="W444" s="1" t="s">
        <v>37</v>
      </c>
      <c r="X444" s="1" t="s">
        <v>64</v>
      </c>
      <c r="Y444" s="1" t="s">
        <v>2855</v>
      </c>
    </row>
    <row r="445" spans="1:25" x14ac:dyDescent="0.3">
      <c r="A445" s="1" t="s">
        <v>12057</v>
      </c>
      <c r="B445" s="1" t="s">
        <v>14057</v>
      </c>
      <c r="C445" s="1" t="s">
        <v>2856</v>
      </c>
      <c r="D445" s="1" t="s">
        <v>41</v>
      </c>
      <c r="E445" s="1">
        <v>24</v>
      </c>
      <c r="F445" s="1" t="s">
        <v>2857</v>
      </c>
      <c r="G445" s="1" t="s">
        <v>2858</v>
      </c>
      <c r="H445" s="1" t="s">
        <v>1233</v>
      </c>
      <c r="I445" s="1" t="s">
        <v>2859</v>
      </c>
      <c r="J445" s="1" t="s">
        <v>2860</v>
      </c>
      <c r="K445" s="1" t="s">
        <v>32</v>
      </c>
      <c r="L445" s="1" t="s">
        <v>110</v>
      </c>
      <c r="M445" s="1" t="s">
        <v>49</v>
      </c>
      <c r="N445" s="1">
        <v>2</v>
      </c>
      <c r="O445" s="1">
        <v>716.23</v>
      </c>
      <c r="P445" s="1">
        <v>0.22</v>
      </c>
      <c r="Q445" s="1">
        <v>32.15</v>
      </c>
      <c r="R445" s="2">
        <v>45486</v>
      </c>
      <c r="S445" s="2">
        <v>45758</v>
      </c>
      <c r="T445" s="1" t="s">
        <v>118</v>
      </c>
      <c r="U445" s="1" t="s">
        <v>51</v>
      </c>
      <c r="V445" s="1">
        <v>2</v>
      </c>
      <c r="W445" s="1" t="s">
        <v>37</v>
      </c>
      <c r="X445" s="1" t="s">
        <v>101</v>
      </c>
      <c r="Y445" s="1" t="s">
        <v>2861</v>
      </c>
    </row>
    <row r="446" spans="1:25" x14ac:dyDescent="0.3">
      <c r="A446" s="1" t="s">
        <v>12058</v>
      </c>
      <c r="B446" s="1" t="s">
        <v>14058</v>
      </c>
      <c r="C446" s="1" t="s">
        <v>2862</v>
      </c>
      <c r="D446" s="1" t="s">
        <v>26</v>
      </c>
      <c r="E446" s="1">
        <v>48</v>
      </c>
      <c r="F446" s="1" t="s">
        <v>2863</v>
      </c>
      <c r="G446" s="1" t="s">
        <v>2864</v>
      </c>
      <c r="H446" s="1" t="s">
        <v>194</v>
      </c>
      <c r="I446" s="1" t="s">
        <v>2865</v>
      </c>
      <c r="J446" s="1" t="s">
        <v>2866</v>
      </c>
      <c r="K446" s="1" t="s">
        <v>6</v>
      </c>
      <c r="L446" s="1" t="s">
        <v>72</v>
      </c>
      <c r="M446" s="1" t="s">
        <v>49</v>
      </c>
      <c r="N446" s="1">
        <v>1</v>
      </c>
      <c r="O446" s="1">
        <v>479.7</v>
      </c>
      <c r="P446" s="1">
        <v>0.24</v>
      </c>
      <c r="Q446" s="1">
        <v>30.49</v>
      </c>
      <c r="R446" s="2">
        <v>45587</v>
      </c>
      <c r="S446" s="2">
        <v>45312</v>
      </c>
      <c r="T446" s="1" t="s">
        <v>83</v>
      </c>
      <c r="U446" s="1" t="s">
        <v>36</v>
      </c>
      <c r="V446" s="1">
        <v>4</v>
      </c>
      <c r="W446" s="1" t="s">
        <v>37</v>
      </c>
      <c r="X446" s="1" t="s">
        <v>53</v>
      </c>
      <c r="Y446" s="1" t="s">
        <v>2867</v>
      </c>
    </row>
    <row r="447" spans="1:25" x14ac:dyDescent="0.3">
      <c r="A447" s="1" t="s">
        <v>12059</v>
      </c>
      <c r="B447" s="1" t="s">
        <v>14059</v>
      </c>
      <c r="C447" s="1" t="s">
        <v>2868</v>
      </c>
      <c r="D447" s="1" t="s">
        <v>41</v>
      </c>
      <c r="E447" s="1">
        <v>52</v>
      </c>
      <c r="F447" s="1" t="s">
        <v>2869</v>
      </c>
      <c r="G447" s="1" t="s">
        <v>2870</v>
      </c>
      <c r="H447" s="1" t="s">
        <v>2069</v>
      </c>
      <c r="I447" s="1" t="s">
        <v>2871</v>
      </c>
      <c r="J447" s="1" t="s">
        <v>2872</v>
      </c>
      <c r="K447" s="1" t="s">
        <v>47</v>
      </c>
      <c r="L447" s="1" t="s">
        <v>82</v>
      </c>
      <c r="M447" s="1" t="s">
        <v>73</v>
      </c>
      <c r="N447" s="1">
        <v>1</v>
      </c>
      <c r="O447" s="1">
        <v>277.29000000000002</v>
      </c>
      <c r="P447" s="1">
        <v>0.15</v>
      </c>
      <c r="Q447" s="1">
        <v>47.6</v>
      </c>
      <c r="R447" s="2">
        <v>45785</v>
      </c>
      <c r="S447" s="2">
        <v>45196</v>
      </c>
      <c r="T447" s="1" t="s">
        <v>83</v>
      </c>
      <c r="U447" s="1" t="s">
        <v>162</v>
      </c>
      <c r="V447" s="1">
        <v>3</v>
      </c>
      <c r="W447" s="1" t="s">
        <v>37</v>
      </c>
      <c r="X447" s="1" t="s">
        <v>38</v>
      </c>
      <c r="Y447" s="1" t="s">
        <v>2873</v>
      </c>
    </row>
    <row r="448" spans="1:25" x14ac:dyDescent="0.3">
      <c r="A448" s="1" t="s">
        <v>12060</v>
      </c>
      <c r="B448" s="1" t="s">
        <v>14060</v>
      </c>
      <c r="C448" s="1" t="s">
        <v>2874</v>
      </c>
      <c r="D448" s="1" t="s">
        <v>26</v>
      </c>
      <c r="E448" s="1">
        <v>55</v>
      </c>
      <c r="F448" s="1" t="s">
        <v>2875</v>
      </c>
      <c r="G448" s="1" t="s">
        <v>2876</v>
      </c>
      <c r="H448" s="1" t="s">
        <v>784</v>
      </c>
      <c r="I448" s="1" t="s">
        <v>2877</v>
      </c>
      <c r="J448" s="1" t="s">
        <v>2878</v>
      </c>
      <c r="K448" s="1" t="s">
        <v>6</v>
      </c>
      <c r="L448" s="1" t="s">
        <v>33</v>
      </c>
      <c r="M448" s="1" t="s">
        <v>62</v>
      </c>
      <c r="N448" s="1">
        <v>3</v>
      </c>
      <c r="O448" s="1">
        <v>667.04</v>
      </c>
      <c r="P448" s="1">
        <v>0.05</v>
      </c>
      <c r="Q448" s="1">
        <v>45.34</v>
      </c>
      <c r="R448" s="2">
        <v>45844</v>
      </c>
      <c r="S448" s="2">
        <v>45757</v>
      </c>
      <c r="T448" s="1" t="s">
        <v>35</v>
      </c>
      <c r="U448" s="1" t="s">
        <v>36</v>
      </c>
      <c r="V448" s="1">
        <v>3</v>
      </c>
      <c r="W448" s="1" t="s">
        <v>37</v>
      </c>
      <c r="X448" s="1" t="s">
        <v>38</v>
      </c>
      <c r="Y448" s="1" t="s">
        <v>2879</v>
      </c>
    </row>
    <row r="449" spans="1:25" x14ac:dyDescent="0.3">
      <c r="A449" s="1" t="s">
        <v>12061</v>
      </c>
      <c r="B449" s="1" t="s">
        <v>14061</v>
      </c>
      <c r="C449" s="1" t="s">
        <v>2880</v>
      </c>
      <c r="D449" s="1" t="s">
        <v>41</v>
      </c>
      <c r="E449" s="1">
        <v>37</v>
      </c>
      <c r="F449" s="1" t="s">
        <v>2881</v>
      </c>
      <c r="G449" s="1" t="s">
        <v>2882</v>
      </c>
      <c r="H449" s="1" t="s">
        <v>522</v>
      </c>
      <c r="I449" s="1" t="s">
        <v>2883</v>
      </c>
      <c r="J449" s="1" t="s">
        <v>2884</v>
      </c>
      <c r="K449" s="1" t="s">
        <v>32</v>
      </c>
      <c r="L449" s="1" t="s">
        <v>72</v>
      </c>
      <c r="M449" s="1" t="s">
        <v>49</v>
      </c>
      <c r="N449" s="1">
        <v>3</v>
      </c>
      <c r="O449" s="1">
        <v>377.64</v>
      </c>
      <c r="P449" s="1">
        <v>0.06</v>
      </c>
      <c r="Q449" s="1">
        <v>15.6</v>
      </c>
      <c r="R449" s="2">
        <v>45679</v>
      </c>
      <c r="S449" s="2">
        <v>45682</v>
      </c>
      <c r="T449" s="1" t="s">
        <v>118</v>
      </c>
      <c r="U449" s="1" t="s">
        <v>84</v>
      </c>
      <c r="V449" s="1">
        <v>3</v>
      </c>
      <c r="W449" s="1" t="s">
        <v>52</v>
      </c>
      <c r="X449" s="1" t="s">
        <v>101</v>
      </c>
      <c r="Y449" s="1" t="s">
        <v>2885</v>
      </c>
    </row>
    <row r="450" spans="1:25" x14ac:dyDescent="0.3">
      <c r="A450" s="1" t="s">
        <v>12062</v>
      </c>
      <c r="B450" s="1" t="s">
        <v>14062</v>
      </c>
      <c r="C450" s="1" t="s">
        <v>2886</v>
      </c>
      <c r="D450" s="1" t="s">
        <v>41</v>
      </c>
      <c r="E450" s="1">
        <v>33</v>
      </c>
      <c r="F450" s="1" t="s">
        <v>2887</v>
      </c>
      <c r="G450" s="1" t="s">
        <v>2888</v>
      </c>
      <c r="H450" s="1" t="s">
        <v>1054</v>
      </c>
      <c r="I450" s="1" t="s">
        <v>2889</v>
      </c>
      <c r="J450" s="1" t="s">
        <v>2890</v>
      </c>
      <c r="K450" s="1" t="s">
        <v>6</v>
      </c>
      <c r="L450" s="1" t="s">
        <v>48</v>
      </c>
      <c r="M450" s="1" t="s">
        <v>126</v>
      </c>
      <c r="N450" s="1">
        <v>1</v>
      </c>
      <c r="O450" s="1">
        <v>226.76</v>
      </c>
      <c r="P450" s="1">
        <v>0.09</v>
      </c>
      <c r="Q450" s="1">
        <v>16.82</v>
      </c>
      <c r="R450" s="2">
        <v>45170</v>
      </c>
      <c r="S450" s="2">
        <v>45367</v>
      </c>
      <c r="T450" s="1" t="s">
        <v>50</v>
      </c>
      <c r="U450" s="1" t="s">
        <v>51</v>
      </c>
      <c r="V450" s="1">
        <v>2</v>
      </c>
      <c r="W450" s="1" t="s">
        <v>37</v>
      </c>
      <c r="X450" s="1" t="s">
        <v>74</v>
      </c>
      <c r="Y450" s="1" t="s">
        <v>598</v>
      </c>
    </row>
    <row r="451" spans="1:25" x14ac:dyDescent="0.3">
      <c r="A451" s="1" t="s">
        <v>12063</v>
      </c>
      <c r="B451" s="1" t="s">
        <v>14063</v>
      </c>
      <c r="C451" s="1" t="s">
        <v>2891</v>
      </c>
      <c r="D451" s="1" t="s">
        <v>41</v>
      </c>
      <c r="E451" s="1">
        <v>39</v>
      </c>
      <c r="F451" s="1" t="s">
        <v>2892</v>
      </c>
      <c r="G451" s="1" t="s">
        <v>2893</v>
      </c>
      <c r="H451" s="1" t="s">
        <v>1189</v>
      </c>
      <c r="I451" s="1" t="s">
        <v>2894</v>
      </c>
      <c r="J451" s="1" t="s">
        <v>2895</v>
      </c>
      <c r="K451" s="1" t="s">
        <v>32</v>
      </c>
      <c r="L451" s="1" t="s">
        <v>48</v>
      </c>
      <c r="M451" s="1" t="s">
        <v>62</v>
      </c>
      <c r="N451" s="1">
        <v>4</v>
      </c>
      <c r="O451" s="1">
        <v>414.54</v>
      </c>
      <c r="P451" s="1">
        <v>0.1</v>
      </c>
      <c r="Q451" s="1">
        <v>49.16</v>
      </c>
      <c r="R451" s="2">
        <v>45466</v>
      </c>
      <c r="S451" s="2">
        <v>45573</v>
      </c>
      <c r="T451" s="1" t="s">
        <v>118</v>
      </c>
      <c r="U451" s="1" t="s">
        <v>84</v>
      </c>
      <c r="V451" s="1">
        <v>3</v>
      </c>
      <c r="W451" s="1" t="s">
        <v>37</v>
      </c>
      <c r="X451" s="1" t="s">
        <v>74</v>
      </c>
      <c r="Y451" s="1" t="s">
        <v>2896</v>
      </c>
    </row>
    <row r="452" spans="1:25" x14ac:dyDescent="0.3">
      <c r="A452" s="1" t="s">
        <v>12064</v>
      </c>
      <c r="B452" s="1" t="s">
        <v>14064</v>
      </c>
      <c r="C452" s="1" t="s">
        <v>2897</v>
      </c>
      <c r="D452" s="1" t="s">
        <v>26</v>
      </c>
      <c r="E452" s="1">
        <v>53</v>
      </c>
      <c r="F452" s="1" t="s">
        <v>2898</v>
      </c>
      <c r="G452" s="1" t="s">
        <v>2899</v>
      </c>
      <c r="H452" s="1" t="s">
        <v>934</v>
      </c>
      <c r="I452" s="1" t="s">
        <v>2900</v>
      </c>
      <c r="J452" s="1" t="s">
        <v>2901</v>
      </c>
      <c r="K452" s="1" t="s">
        <v>6</v>
      </c>
      <c r="L452" s="1" t="s">
        <v>72</v>
      </c>
      <c r="M452" s="1" t="s">
        <v>126</v>
      </c>
      <c r="N452" s="1">
        <v>4</v>
      </c>
      <c r="O452" s="1">
        <v>765.64</v>
      </c>
      <c r="P452" s="1">
        <v>0.12</v>
      </c>
      <c r="Q452" s="1">
        <v>15.65</v>
      </c>
      <c r="R452" s="2">
        <v>45465</v>
      </c>
      <c r="S452" s="2">
        <v>45437</v>
      </c>
      <c r="T452" s="1" t="s">
        <v>50</v>
      </c>
      <c r="U452" s="1" t="s">
        <v>36</v>
      </c>
      <c r="V452" s="1">
        <v>1</v>
      </c>
      <c r="W452" s="1" t="s">
        <v>37</v>
      </c>
      <c r="X452" s="1" t="s">
        <v>64</v>
      </c>
      <c r="Y452" s="1" t="s">
        <v>2902</v>
      </c>
    </row>
    <row r="453" spans="1:25" x14ac:dyDescent="0.3">
      <c r="A453" s="1" t="s">
        <v>12065</v>
      </c>
      <c r="B453" s="1" t="s">
        <v>14065</v>
      </c>
      <c r="C453" s="1" t="s">
        <v>1347</v>
      </c>
      <c r="D453" s="1" t="s">
        <v>26</v>
      </c>
      <c r="E453" s="1">
        <v>36</v>
      </c>
      <c r="F453" s="1" t="s">
        <v>2903</v>
      </c>
      <c r="G453" s="1">
        <v>6691165918</v>
      </c>
      <c r="H453" s="1" t="s">
        <v>960</v>
      </c>
      <c r="I453" s="1" t="s">
        <v>2904</v>
      </c>
      <c r="J453" s="1" t="s">
        <v>2905</v>
      </c>
      <c r="K453" s="1" t="s">
        <v>6</v>
      </c>
      <c r="L453" s="1" t="s">
        <v>72</v>
      </c>
      <c r="M453" s="1" t="s">
        <v>73</v>
      </c>
      <c r="N453" s="1">
        <v>1</v>
      </c>
      <c r="O453" s="1">
        <v>481.04</v>
      </c>
      <c r="P453" s="1">
        <v>0.13</v>
      </c>
      <c r="Q453" s="1">
        <v>47.91</v>
      </c>
      <c r="R453" s="2">
        <v>45745</v>
      </c>
      <c r="S453" s="2">
        <v>45677</v>
      </c>
      <c r="T453" s="1" t="s">
        <v>83</v>
      </c>
      <c r="U453" s="1" t="s">
        <v>51</v>
      </c>
      <c r="V453" s="1">
        <v>1</v>
      </c>
      <c r="W453" s="1" t="s">
        <v>37</v>
      </c>
      <c r="X453" s="1" t="s">
        <v>38</v>
      </c>
      <c r="Y453" s="1" t="s">
        <v>2906</v>
      </c>
    </row>
    <row r="454" spans="1:25" x14ac:dyDescent="0.3">
      <c r="A454" s="1" t="s">
        <v>12066</v>
      </c>
      <c r="B454" s="1" t="s">
        <v>14066</v>
      </c>
      <c r="C454" s="1" t="s">
        <v>2907</v>
      </c>
      <c r="D454" s="1" t="s">
        <v>26</v>
      </c>
      <c r="E454" s="1">
        <v>19</v>
      </c>
      <c r="F454" s="1" t="s">
        <v>2908</v>
      </c>
      <c r="G454" s="1" t="s">
        <v>2909</v>
      </c>
      <c r="H454" s="1" t="s">
        <v>934</v>
      </c>
      <c r="I454" s="1" t="s">
        <v>2910</v>
      </c>
      <c r="J454" s="1" t="s">
        <v>2911</v>
      </c>
      <c r="K454" s="1" t="s">
        <v>92</v>
      </c>
      <c r="L454" s="1" t="s">
        <v>110</v>
      </c>
      <c r="M454" s="1" t="s">
        <v>49</v>
      </c>
      <c r="N454" s="1">
        <v>3</v>
      </c>
      <c r="O454" s="1">
        <v>306.87</v>
      </c>
      <c r="P454" s="1">
        <v>0.23</v>
      </c>
      <c r="Q454" s="1">
        <v>34.24</v>
      </c>
      <c r="R454" s="2">
        <v>45732</v>
      </c>
      <c r="S454" s="2">
        <v>45208</v>
      </c>
      <c r="T454" s="1" t="s">
        <v>83</v>
      </c>
      <c r="U454" s="1" t="s">
        <v>162</v>
      </c>
      <c r="V454" s="1">
        <v>5</v>
      </c>
      <c r="W454" s="1" t="s">
        <v>37</v>
      </c>
      <c r="X454" s="1" t="s">
        <v>101</v>
      </c>
      <c r="Y454" s="1" t="s">
        <v>2912</v>
      </c>
    </row>
    <row r="455" spans="1:25" x14ac:dyDescent="0.3">
      <c r="A455" s="1" t="s">
        <v>12067</v>
      </c>
      <c r="B455" s="1" t="s">
        <v>14067</v>
      </c>
      <c r="C455" s="1" t="s">
        <v>2913</v>
      </c>
      <c r="D455" s="1" t="s">
        <v>41</v>
      </c>
      <c r="E455" s="1">
        <v>21</v>
      </c>
      <c r="F455" s="1" t="s">
        <v>2914</v>
      </c>
      <c r="G455" s="1" t="s">
        <v>2915</v>
      </c>
      <c r="H455" s="1" t="s">
        <v>683</v>
      </c>
      <c r="I455" s="1" t="s">
        <v>2916</v>
      </c>
      <c r="J455" s="1" t="s">
        <v>2917</v>
      </c>
      <c r="K455" s="1" t="s">
        <v>6</v>
      </c>
      <c r="L455" s="1" t="s">
        <v>110</v>
      </c>
      <c r="M455" s="1" t="s">
        <v>126</v>
      </c>
      <c r="N455" s="1">
        <v>4</v>
      </c>
      <c r="O455" s="1">
        <v>833.55</v>
      </c>
      <c r="P455" s="1">
        <v>0.25</v>
      </c>
      <c r="Q455" s="1">
        <v>7.25</v>
      </c>
      <c r="R455" s="2">
        <v>45161</v>
      </c>
      <c r="S455" s="2">
        <v>45825</v>
      </c>
      <c r="T455" s="1" t="s">
        <v>118</v>
      </c>
      <c r="U455" s="1" t="s">
        <v>162</v>
      </c>
      <c r="V455" s="1">
        <v>5</v>
      </c>
      <c r="W455" s="1" t="s">
        <v>37</v>
      </c>
      <c r="X455" s="1" t="s">
        <v>53</v>
      </c>
      <c r="Y455" s="1" t="s">
        <v>2918</v>
      </c>
    </row>
    <row r="456" spans="1:25" x14ac:dyDescent="0.3">
      <c r="A456" s="1" t="s">
        <v>12068</v>
      </c>
      <c r="B456" s="1" t="s">
        <v>14068</v>
      </c>
      <c r="C456" s="1" t="s">
        <v>2919</v>
      </c>
      <c r="D456" s="1" t="s">
        <v>26</v>
      </c>
      <c r="E456" s="1">
        <v>51</v>
      </c>
      <c r="F456" s="1" t="s">
        <v>2920</v>
      </c>
      <c r="G456" s="1" t="s">
        <v>2921</v>
      </c>
      <c r="H456" s="1" t="s">
        <v>1085</v>
      </c>
      <c r="I456" s="1" t="s">
        <v>2922</v>
      </c>
      <c r="J456" s="1" t="s">
        <v>2923</v>
      </c>
      <c r="K456" s="1" t="s">
        <v>32</v>
      </c>
      <c r="L456" s="1" t="s">
        <v>82</v>
      </c>
      <c r="M456" s="1" t="s">
        <v>93</v>
      </c>
      <c r="N456" s="1">
        <v>2</v>
      </c>
      <c r="O456" s="1">
        <v>882.83</v>
      </c>
      <c r="P456" s="1">
        <v>0.15</v>
      </c>
      <c r="Q456" s="1">
        <v>20.11</v>
      </c>
      <c r="R456" s="2">
        <v>45627</v>
      </c>
      <c r="S456" s="2">
        <v>45421</v>
      </c>
      <c r="T456" s="1" t="s">
        <v>83</v>
      </c>
      <c r="U456" s="1" t="s">
        <v>51</v>
      </c>
      <c r="V456" s="1">
        <v>2</v>
      </c>
      <c r="W456" s="1" t="s">
        <v>37</v>
      </c>
      <c r="X456" s="1" t="s">
        <v>74</v>
      </c>
      <c r="Y456" s="1" t="s">
        <v>2924</v>
      </c>
    </row>
    <row r="457" spans="1:25" x14ac:dyDescent="0.3">
      <c r="A457" s="1" t="s">
        <v>12069</v>
      </c>
      <c r="B457" s="1" t="s">
        <v>14069</v>
      </c>
      <c r="C457" s="1" t="s">
        <v>2925</v>
      </c>
      <c r="D457" s="1" t="s">
        <v>41</v>
      </c>
      <c r="E457" s="1">
        <v>24</v>
      </c>
      <c r="F457" s="1" t="s">
        <v>2926</v>
      </c>
      <c r="G457" s="1" t="s">
        <v>2927</v>
      </c>
      <c r="H457" s="1" t="s">
        <v>1823</v>
      </c>
      <c r="I457" s="1" t="s">
        <v>2928</v>
      </c>
      <c r="J457" s="1" t="s">
        <v>2929</v>
      </c>
      <c r="K457" s="1" t="s">
        <v>6</v>
      </c>
      <c r="L457" s="1" t="s">
        <v>33</v>
      </c>
      <c r="M457" s="1" t="s">
        <v>62</v>
      </c>
      <c r="N457" s="1">
        <v>4</v>
      </c>
      <c r="O457" s="1">
        <v>438.92</v>
      </c>
      <c r="P457" s="1">
        <v>0.45</v>
      </c>
      <c r="Q457" s="1">
        <v>26.43</v>
      </c>
      <c r="R457" s="2">
        <v>45586</v>
      </c>
      <c r="S457" s="2">
        <v>45685</v>
      </c>
      <c r="T457" s="1" t="s">
        <v>35</v>
      </c>
      <c r="U457" s="1" t="s">
        <v>162</v>
      </c>
      <c r="V457" s="1">
        <v>4</v>
      </c>
      <c r="W457" s="1" t="s">
        <v>37</v>
      </c>
      <c r="X457" s="1" t="s">
        <v>101</v>
      </c>
      <c r="Y457" s="1" t="s">
        <v>2930</v>
      </c>
    </row>
    <row r="458" spans="1:25" x14ac:dyDescent="0.3">
      <c r="A458" s="1" t="s">
        <v>12070</v>
      </c>
      <c r="B458" s="1" t="s">
        <v>14070</v>
      </c>
      <c r="C458" s="1" t="s">
        <v>2931</v>
      </c>
      <c r="D458" s="1" t="s">
        <v>26</v>
      </c>
      <c r="E458" s="1">
        <v>64</v>
      </c>
      <c r="F458" s="1" t="s">
        <v>2932</v>
      </c>
      <c r="G458" s="1" t="s">
        <v>2933</v>
      </c>
      <c r="H458" s="1" t="s">
        <v>757</v>
      </c>
      <c r="I458" s="1" t="s">
        <v>2934</v>
      </c>
      <c r="J458" s="1" t="s">
        <v>2935</v>
      </c>
      <c r="K458" s="1" t="s">
        <v>161</v>
      </c>
      <c r="L458" s="1" t="s">
        <v>72</v>
      </c>
      <c r="M458" s="1" t="s">
        <v>93</v>
      </c>
      <c r="N458" s="1">
        <v>4</v>
      </c>
      <c r="O458" s="1">
        <v>380.94</v>
      </c>
      <c r="P458" s="1">
        <v>0.28000000000000003</v>
      </c>
      <c r="Q458" s="1">
        <v>42.49</v>
      </c>
      <c r="R458" s="2">
        <v>45421</v>
      </c>
      <c r="S458" s="2">
        <v>45825</v>
      </c>
      <c r="T458" s="1" t="s">
        <v>63</v>
      </c>
      <c r="U458" s="1" t="s">
        <v>162</v>
      </c>
      <c r="V458" s="1">
        <v>5</v>
      </c>
      <c r="W458" s="1" t="s">
        <v>37</v>
      </c>
      <c r="X458" s="1" t="s">
        <v>64</v>
      </c>
      <c r="Y458" s="1" t="s">
        <v>2936</v>
      </c>
    </row>
    <row r="459" spans="1:25" x14ac:dyDescent="0.3">
      <c r="A459" s="1" t="s">
        <v>12071</v>
      </c>
      <c r="B459" s="1" t="s">
        <v>14071</v>
      </c>
      <c r="C459" s="1" t="s">
        <v>2937</v>
      </c>
      <c r="D459" s="1" t="s">
        <v>41</v>
      </c>
      <c r="E459" s="1">
        <v>66</v>
      </c>
      <c r="F459" s="1" t="s">
        <v>2938</v>
      </c>
      <c r="G459" s="1" t="s">
        <v>2939</v>
      </c>
      <c r="H459" s="1" t="s">
        <v>438</v>
      </c>
      <c r="I459" s="1" t="s">
        <v>2940</v>
      </c>
      <c r="J459" s="1" t="s">
        <v>2941</v>
      </c>
      <c r="K459" s="1" t="s">
        <v>92</v>
      </c>
      <c r="L459" s="1" t="s">
        <v>33</v>
      </c>
      <c r="M459" s="1" t="s">
        <v>93</v>
      </c>
      <c r="N459" s="1">
        <v>4</v>
      </c>
      <c r="O459" s="1">
        <v>616.57000000000005</v>
      </c>
      <c r="P459" s="1">
        <v>0.39</v>
      </c>
      <c r="Q459" s="1">
        <v>19.79</v>
      </c>
      <c r="R459" s="2">
        <v>45576</v>
      </c>
      <c r="S459" s="2">
        <v>45845</v>
      </c>
      <c r="T459" s="1" t="s">
        <v>50</v>
      </c>
      <c r="U459" s="1" t="s">
        <v>51</v>
      </c>
      <c r="V459" s="1">
        <v>5</v>
      </c>
      <c r="W459" s="1" t="s">
        <v>37</v>
      </c>
      <c r="X459" s="1" t="s">
        <v>64</v>
      </c>
      <c r="Y459" s="1" t="s">
        <v>2942</v>
      </c>
    </row>
    <row r="460" spans="1:25" x14ac:dyDescent="0.3">
      <c r="A460" s="1" t="s">
        <v>12072</v>
      </c>
      <c r="B460" s="1" t="s">
        <v>14072</v>
      </c>
      <c r="C460" s="1" t="s">
        <v>2943</v>
      </c>
      <c r="D460" s="1" t="s">
        <v>41</v>
      </c>
      <c r="E460" s="1">
        <v>31</v>
      </c>
      <c r="F460" s="1" t="s">
        <v>2944</v>
      </c>
      <c r="G460" s="1" t="s">
        <v>2945</v>
      </c>
      <c r="H460" s="1" t="s">
        <v>2946</v>
      </c>
      <c r="I460" s="1" t="s">
        <v>2947</v>
      </c>
      <c r="J460" s="1" t="s">
        <v>2948</v>
      </c>
      <c r="K460" s="1" t="s">
        <v>47</v>
      </c>
      <c r="L460" s="1" t="s">
        <v>48</v>
      </c>
      <c r="M460" s="1" t="s">
        <v>73</v>
      </c>
      <c r="N460" s="1">
        <v>3</v>
      </c>
      <c r="O460" s="1">
        <v>67.39</v>
      </c>
      <c r="P460" s="1">
        <v>0.46</v>
      </c>
      <c r="Q460" s="1">
        <v>18.98</v>
      </c>
      <c r="R460" s="2">
        <v>45379</v>
      </c>
      <c r="S460" s="2">
        <v>45454</v>
      </c>
      <c r="T460" s="1" t="s">
        <v>83</v>
      </c>
      <c r="U460" s="1" t="s">
        <v>84</v>
      </c>
      <c r="V460" s="1">
        <v>5</v>
      </c>
      <c r="W460" s="1" t="s">
        <v>37</v>
      </c>
      <c r="X460" s="1" t="s">
        <v>38</v>
      </c>
      <c r="Y460" s="1" t="s">
        <v>2949</v>
      </c>
    </row>
    <row r="461" spans="1:25" x14ac:dyDescent="0.3">
      <c r="A461" s="1" t="s">
        <v>12073</v>
      </c>
      <c r="B461" s="1" t="s">
        <v>14073</v>
      </c>
      <c r="C461" s="1" t="s">
        <v>2950</v>
      </c>
      <c r="D461" s="1" t="s">
        <v>41</v>
      </c>
      <c r="E461" s="1">
        <v>60</v>
      </c>
      <c r="F461" s="1" t="s">
        <v>2951</v>
      </c>
      <c r="G461" s="1" t="s">
        <v>2952</v>
      </c>
      <c r="H461" s="1" t="s">
        <v>2076</v>
      </c>
      <c r="I461" s="1" t="s">
        <v>2953</v>
      </c>
      <c r="J461" s="1" t="s">
        <v>2954</v>
      </c>
      <c r="K461" s="1" t="s">
        <v>47</v>
      </c>
      <c r="L461" s="1" t="s">
        <v>33</v>
      </c>
      <c r="M461" s="1" t="s">
        <v>73</v>
      </c>
      <c r="N461" s="1">
        <v>3</v>
      </c>
      <c r="O461" s="1">
        <v>694.41</v>
      </c>
      <c r="P461" s="1">
        <v>0.08</v>
      </c>
      <c r="Q461" s="1">
        <v>46.41</v>
      </c>
      <c r="R461" s="2">
        <v>45459</v>
      </c>
      <c r="S461" s="2">
        <v>45336</v>
      </c>
      <c r="T461" s="1" t="s">
        <v>50</v>
      </c>
      <c r="U461" s="1" t="s">
        <v>36</v>
      </c>
      <c r="V461" s="1">
        <v>5</v>
      </c>
      <c r="W461" s="1" t="s">
        <v>37</v>
      </c>
      <c r="X461" s="1" t="s">
        <v>64</v>
      </c>
      <c r="Y461" s="1" t="s">
        <v>2955</v>
      </c>
    </row>
    <row r="462" spans="1:25" x14ac:dyDescent="0.3">
      <c r="A462" s="1" t="s">
        <v>12074</v>
      </c>
      <c r="B462" s="1" t="s">
        <v>14074</v>
      </c>
      <c r="C462" s="1" t="s">
        <v>2956</v>
      </c>
      <c r="D462" s="1" t="s">
        <v>26</v>
      </c>
      <c r="E462" s="1">
        <v>49</v>
      </c>
      <c r="F462" s="1" t="s">
        <v>2957</v>
      </c>
      <c r="G462" s="1" t="s">
        <v>2958</v>
      </c>
      <c r="H462" s="1" t="s">
        <v>2747</v>
      </c>
      <c r="I462" s="1" t="s">
        <v>2959</v>
      </c>
      <c r="J462" s="1" t="s">
        <v>2960</v>
      </c>
      <c r="K462" s="1" t="s">
        <v>81</v>
      </c>
      <c r="L462" s="1" t="s">
        <v>117</v>
      </c>
      <c r="M462" s="1" t="s">
        <v>93</v>
      </c>
      <c r="N462" s="1">
        <v>1</v>
      </c>
      <c r="O462" s="1">
        <v>784.46</v>
      </c>
      <c r="P462" s="1">
        <v>0.21</v>
      </c>
      <c r="Q462" s="1">
        <v>8.56</v>
      </c>
      <c r="R462" s="2">
        <v>45558</v>
      </c>
      <c r="S462" s="2">
        <v>45707</v>
      </c>
      <c r="T462" s="1" t="s">
        <v>118</v>
      </c>
      <c r="U462" s="1" t="s">
        <v>84</v>
      </c>
      <c r="V462" s="1">
        <v>3</v>
      </c>
      <c r="W462" s="1" t="s">
        <v>37</v>
      </c>
      <c r="X462" s="1" t="s">
        <v>64</v>
      </c>
      <c r="Y462" s="1" t="s">
        <v>2961</v>
      </c>
    </row>
    <row r="463" spans="1:25" x14ac:dyDescent="0.3">
      <c r="A463" s="1" t="s">
        <v>12075</v>
      </c>
      <c r="B463" s="1" t="s">
        <v>14075</v>
      </c>
      <c r="C463" s="1" t="s">
        <v>2962</v>
      </c>
      <c r="D463" s="1" t="s">
        <v>41</v>
      </c>
      <c r="E463" s="1">
        <v>34</v>
      </c>
      <c r="F463" s="1" t="s">
        <v>2963</v>
      </c>
      <c r="G463" s="1">
        <v>5512276344</v>
      </c>
      <c r="H463" s="1" t="s">
        <v>2964</v>
      </c>
      <c r="I463" s="1" t="s">
        <v>2965</v>
      </c>
      <c r="J463" s="1" t="s">
        <v>2966</v>
      </c>
      <c r="K463" s="1" t="s">
        <v>81</v>
      </c>
      <c r="L463" s="1" t="s">
        <v>82</v>
      </c>
      <c r="M463" s="1" t="s">
        <v>126</v>
      </c>
      <c r="N463" s="1">
        <v>4</v>
      </c>
      <c r="O463" s="1">
        <v>403.47</v>
      </c>
      <c r="P463" s="1">
        <v>0.22</v>
      </c>
      <c r="Q463" s="1">
        <v>29.82</v>
      </c>
      <c r="R463" s="2">
        <v>45543</v>
      </c>
      <c r="S463" s="2">
        <v>45235</v>
      </c>
      <c r="T463" s="1" t="s">
        <v>35</v>
      </c>
      <c r="U463" s="1" t="s">
        <v>36</v>
      </c>
      <c r="V463" s="1">
        <v>5</v>
      </c>
      <c r="W463" s="1" t="s">
        <v>37</v>
      </c>
      <c r="X463" s="1" t="s">
        <v>74</v>
      </c>
      <c r="Y463" s="1" t="s">
        <v>2967</v>
      </c>
    </row>
    <row r="464" spans="1:25" x14ac:dyDescent="0.3">
      <c r="A464" s="1" t="s">
        <v>12076</v>
      </c>
      <c r="B464" s="1" t="s">
        <v>14076</v>
      </c>
      <c r="C464" s="1" t="s">
        <v>2968</v>
      </c>
      <c r="D464" s="1" t="s">
        <v>26</v>
      </c>
      <c r="E464" s="1">
        <v>54</v>
      </c>
      <c r="F464" s="1" t="s">
        <v>2969</v>
      </c>
      <c r="G464" s="1">
        <f>1-118-95-5508</f>
        <v>-5720</v>
      </c>
      <c r="H464" s="1" t="s">
        <v>777</v>
      </c>
      <c r="I464" s="1" t="s">
        <v>2970</v>
      </c>
      <c r="J464" s="1" t="s">
        <v>2971</v>
      </c>
      <c r="K464" s="1" t="s">
        <v>81</v>
      </c>
      <c r="L464" s="1" t="s">
        <v>82</v>
      </c>
      <c r="M464" s="1" t="s">
        <v>73</v>
      </c>
      <c r="N464" s="1">
        <v>3</v>
      </c>
      <c r="O464" s="1">
        <v>182.87</v>
      </c>
      <c r="P464" s="1">
        <v>0.18</v>
      </c>
      <c r="Q464" s="1">
        <v>27.69</v>
      </c>
      <c r="R464" s="2">
        <v>45659</v>
      </c>
      <c r="S464" s="2">
        <v>45258</v>
      </c>
      <c r="T464" s="1" t="s">
        <v>50</v>
      </c>
      <c r="U464" s="1" t="s">
        <v>36</v>
      </c>
      <c r="V464" s="1">
        <v>2</v>
      </c>
      <c r="W464" s="1" t="s">
        <v>37</v>
      </c>
      <c r="X464" s="1" t="s">
        <v>74</v>
      </c>
      <c r="Y464" s="1" t="s">
        <v>2972</v>
      </c>
    </row>
    <row r="465" spans="1:25" x14ac:dyDescent="0.3">
      <c r="A465" s="1" t="s">
        <v>12077</v>
      </c>
      <c r="B465" s="1" t="s">
        <v>14077</v>
      </c>
      <c r="C465" s="1" t="s">
        <v>2973</v>
      </c>
      <c r="D465" s="1" t="s">
        <v>41</v>
      </c>
      <c r="E465" s="1">
        <v>31</v>
      </c>
      <c r="F465" s="1" t="s">
        <v>2974</v>
      </c>
      <c r="G465" s="1" t="s">
        <v>2975</v>
      </c>
      <c r="H465" s="1" t="s">
        <v>529</v>
      </c>
      <c r="I465" s="1" t="s">
        <v>2976</v>
      </c>
      <c r="J465" s="1" t="s">
        <v>2977</v>
      </c>
      <c r="K465" s="1" t="s">
        <v>81</v>
      </c>
      <c r="L465" s="1" t="s">
        <v>33</v>
      </c>
      <c r="M465" s="1" t="s">
        <v>62</v>
      </c>
      <c r="N465" s="1">
        <v>3</v>
      </c>
      <c r="O465" s="1">
        <v>38.53</v>
      </c>
      <c r="P465" s="1">
        <v>0</v>
      </c>
      <c r="Q465" s="1">
        <v>7.58</v>
      </c>
      <c r="R465" s="2">
        <v>45690</v>
      </c>
      <c r="S465" s="2">
        <v>45391</v>
      </c>
      <c r="T465" s="1" t="s">
        <v>83</v>
      </c>
      <c r="U465" s="1" t="s">
        <v>51</v>
      </c>
      <c r="V465" s="1">
        <v>3</v>
      </c>
      <c r="W465" s="1" t="s">
        <v>52</v>
      </c>
      <c r="X465" s="1" t="s">
        <v>64</v>
      </c>
      <c r="Y465" s="1" t="s">
        <v>2978</v>
      </c>
    </row>
    <row r="466" spans="1:25" x14ac:dyDescent="0.3">
      <c r="A466" s="1" t="s">
        <v>12078</v>
      </c>
      <c r="B466" s="1" t="s">
        <v>14078</v>
      </c>
      <c r="C466" s="1" t="s">
        <v>2979</v>
      </c>
      <c r="D466" s="1" t="s">
        <v>26</v>
      </c>
      <c r="E466" s="1">
        <v>34</v>
      </c>
      <c r="F466" s="1" t="s">
        <v>2980</v>
      </c>
      <c r="G466" s="1">
        <v>5097618621</v>
      </c>
      <c r="H466" s="1" t="s">
        <v>2132</v>
      </c>
      <c r="I466" s="1" t="s">
        <v>2981</v>
      </c>
      <c r="J466" s="1" t="s">
        <v>2982</v>
      </c>
      <c r="K466" s="1" t="s">
        <v>161</v>
      </c>
      <c r="L466" s="1" t="s">
        <v>82</v>
      </c>
      <c r="M466" s="1" t="s">
        <v>93</v>
      </c>
      <c r="N466" s="1">
        <v>1</v>
      </c>
      <c r="O466" s="1">
        <v>640.87</v>
      </c>
      <c r="P466" s="1">
        <v>0.41</v>
      </c>
      <c r="Q466" s="1">
        <v>8.9499999999999993</v>
      </c>
      <c r="R466" s="2">
        <v>45837</v>
      </c>
      <c r="S466" s="2">
        <v>45816</v>
      </c>
      <c r="T466" s="1" t="s">
        <v>63</v>
      </c>
      <c r="U466" s="1" t="s">
        <v>162</v>
      </c>
      <c r="V466" s="1">
        <v>3</v>
      </c>
      <c r="W466" s="1" t="s">
        <v>37</v>
      </c>
      <c r="X466" s="1" t="s">
        <v>38</v>
      </c>
      <c r="Y466" s="1" t="s">
        <v>2983</v>
      </c>
    </row>
    <row r="467" spans="1:25" x14ac:dyDescent="0.3">
      <c r="A467" s="1" t="s">
        <v>12079</v>
      </c>
      <c r="B467" s="1" t="s">
        <v>14079</v>
      </c>
      <c r="C467" s="1" t="s">
        <v>2984</v>
      </c>
      <c r="D467" s="1" t="s">
        <v>41</v>
      </c>
      <c r="E467" s="1">
        <v>49</v>
      </c>
      <c r="F467" s="1" t="s">
        <v>2985</v>
      </c>
      <c r="G467" s="1" t="s">
        <v>2986</v>
      </c>
      <c r="H467" s="1" t="s">
        <v>1085</v>
      </c>
      <c r="I467" s="1" t="s">
        <v>2987</v>
      </c>
      <c r="J467" s="1" t="s">
        <v>2988</v>
      </c>
      <c r="K467" s="1" t="s">
        <v>81</v>
      </c>
      <c r="L467" s="1" t="s">
        <v>33</v>
      </c>
      <c r="M467" s="1" t="s">
        <v>62</v>
      </c>
      <c r="N467" s="1">
        <v>2</v>
      </c>
      <c r="O467" s="1">
        <v>276.3</v>
      </c>
      <c r="P467" s="1">
        <v>0.06</v>
      </c>
      <c r="Q467" s="1">
        <v>22.19</v>
      </c>
      <c r="R467" s="2">
        <v>45322</v>
      </c>
      <c r="S467" s="2">
        <v>45533</v>
      </c>
      <c r="T467" s="1" t="s">
        <v>35</v>
      </c>
      <c r="U467" s="1" t="s">
        <v>162</v>
      </c>
      <c r="V467" s="1">
        <v>2</v>
      </c>
      <c r="W467" s="1" t="s">
        <v>37</v>
      </c>
      <c r="X467" s="1" t="s">
        <v>74</v>
      </c>
      <c r="Y467" s="1" t="s">
        <v>2989</v>
      </c>
    </row>
    <row r="468" spans="1:25" x14ac:dyDescent="0.3">
      <c r="A468" s="1" t="s">
        <v>12080</v>
      </c>
      <c r="B468" s="1" t="s">
        <v>14080</v>
      </c>
      <c r="C468" s="1" t="s">
        <v>2990</v>
      </c>
      <c r="D468" s="1" t="s">
        <v>41</v>
      </c>
      <c r="E468" s="1">
        <v>69</v>
      </c>
      <c r="F468" s="1" t="s">
        <v>2991</v>
      </c>
      <c r="G468" s="1" t="s">
        <v>2992</v>
      </c>
      <c r="H468" s="1" t="s">
        <v>2993</v>
      </c>
      <c r="I468" s="1" t="s">
        <v>2994</v>
      </c>
      <c r="J468" s="1" t="s">
        <v>2995</v>
      </c>
      <c r="K468" s="1" t="s">
        <v>47</v>
      </c>
      <c r="L468" s="1" t="s">
        <v>33</v>
      </c>
      <c r="M468" s="1" t="s">
        <v>49</v>
      </c>
      <c r="N468" s="1">
        <v>2</v>
      </c>
      <c r="O468" s="1">
        <v>469.25</v>
      </c>
      <c r="P468" s="1">
        <v>0.5</v>
      </c>
      <c r="Q468" s="1">
        <v>11.04</v>
      </c>
      <c r="R468" s="2">
        <v>45378</v>
      </c>
      <c r="S468" s="2">
        <v>45374</v>
      </c>
      <c r="T468" s="1" t="s">
        <v>118</v>
      </c>
      <c r="U468" s="1" t="s">
        <v>36</v>
      </c>
      <c r="V468" s="1">
        <v>4</v>
      </c>
      <c r="W468" s="1" t="s">
        <v>37</v>
      </c>
      <c r="X468" s="1" t="s">
        <v>74</v>
      </c>
      <c r="Y468" s="1" t="s">
        <v>2996</v>
      </c>
    </row>
    <row r="469" spans="1:25" x14ac:dyDescent="0.3">
      <c r="A469" s="1" t="s">
        <v>12081</v>
      </c>
      <c r="B469" s="1" t="s">
        <v>14081</v>
      </c>
      <c r="C469" s="1" t="s">
        <v>2997</v>
      </c>
      <c r="D469" s="1" t="s">
        <v>41</v>
      </c>
      <c r="E469" s="1">
        <v>19</v>
      </c>
      <c r="F469" s="1" t="s">
        <v>2998</v>
      </c>
      <c r="G469" s="1" t="s">
        <v>2999</v>
      </c>
      <c r="H469" s="1" t="s">
        <v>2784</v>
      </c>
      <c r="I469" s="1" t="s">
        <v>3000</v>
      </c>
      <c r="J469" s="1" t="s">
        <v>3001</v>
      </c>
      <c r="K469" s="1" t="s">
        <v>109</v>
      </c>
      <c r="L469" s="1" t="s">
        <v>48</v>
      </c>
      <c r="M469" s="1" t="s">
        <v>62</v>
      </c>
      <c r="N469" s="1">
        <v>4</v>
      </c>
      <c r="O469" s="1">
        <v>392.49</v>
      </c>
      <c r="P469" s="1">
        <v>0.39</v>
      </c>
      <c r="Q469" s="1">
        <v>26.51</v>
      </c>
      <c r="R469" s="2">
        <v>45518</v>
      </c>
      <c r="S469" s="2">
        <v>45714</v>
      </c>
      <c r="T469" s="1" t="s">
        <v>83</v>
      </c>
      <c r="U469" s="1" t="s">
        <v>36</v>
      </c>
      <c r="V469" s="1">
        <v>5</v>
      </c>
      <c r="W469" s="1" t="s">
        <v>37</v>
      </c>
      <c r="X469" s="1" t="s">
        <v>64</v>
      </c>
      <c r="Y469" s="1" t="s">
        <v>3002</v>
      </c>
    </row>
    <row r="470" spans="1:25" x14ac:dyDescent="0.3">
      <c r="A470" s="1" t="s">
        <v>12082</v>
      </c>
      <c r="B470" s="1" t="s">
        <v>14082</v>
      </c>
      <c r="C470" s="1" t="s">
        <v>3003</v>
      </c>
      <c r="D470" s="1" t="s">
        <v>26</v>
      </c>
      <c r="E470" s="1">
        <v>56</v>
      </c>
      <c r="F470" s="1" t="s">
        <v>3004</v>
      </c>
      <c r="G470" s="1">
        <v>3526796707</v>
      </c>
      <c r="H470" s="1" t="s">
        <v>3005</v>
      </c>
      <c r="I470" s="1" t="s">
        <v>3006</v>
      </c>
      <c r="J470" s="1" t="s">
        <v>3007</v>
      </c>
      <c r="K470" s="1" t="s">
        <v>6</v>
      </c>
      <c r="L470" s="1" t="s">
        <v>33</v>
      </c>
      <c r="M470" s="1" t="s">
        <v>62</v>
      </c>
      <c r="N470" s="1">
        <v>2</v>
      </c>
      <c r="O470" s="1">
        <v>183.14</v>
      </c>
      <c r="P470" s="1">
        <v>0.28999999999999998</v>
      </c>
      <c r="Q470" s="1">
        <v>32.4</v>
      </c>
      <c r="R470" s="2">
        <v>45839</v>
      </c>
      <c r="S470" s="2">
        <v>45603</v>
      </c>
      <c r="T470" s="1" t="s">
        <v>35</v>
      </c>
      <c r="U470" s="1" t="s">
        <v>51</v>
      </c>
      <c r="V470" s="1">
        <v>1</v>
      </c>
      <c r="W470" s="1" t="s">
        <v>37</v>
      </c>
      <c r="X470" s="1" t="s">
        <v>38</v>
      </c>
      <c r="Y470" s="1" t="s">
        <v>3008</v>
      </c>
    </row>
    <row r="471" spans="1:25" x14ac:dyDescent="0.3">
      <c r="A471" s="1" t="s">
        <v>12083</v>
      </c>
      <c r="B471" s="1" t="s">
        <v>14083</v>
      </c>
      <c r="C471" s="1" t="s">
        <v>3009</v>
      </c>
      <c r="D471" s="1" t="s">
        <v>41</v>
      </c>
      <c r="E471" s="1">
        <v>21</v>
      </c>
      <c r="F471" s="1" t="s">
        <v>3010</v>
      </c>
      <c r="G471" s="1" t="s">
        <v>3011</v>
      </c>
      <c r="H471" s="1" t="s">
        <v>250</v>
      </c>
      <c r="I471" s="1" t="s">
        <v>3012</v>
      </c>
      <c r="J471" s="1" t="s">
        <v>3013</v>
      </c>
      <c r="K471" s="1" t="s">
        <v>47</v>
      </c>
      <c r="L471" s="1" t="s">
        <v>82</v>
      </c>
      <c r="M471" s="1" t="s">
        <v>93</v>
      </c>
      <c r="N471" s="1">
        <v>1</v>
      </c>
      <c r="O471" s="1">
        <v>513.28</v>
      </c>
      <c r="P471" s="1">
        <v>0.08</v>
      </c>
      <c r="Q471" s="1">
        <v>36.11</v>
      </c>
      <c r="R471" s="2">
        <v>45563</v>
      </c>
      <c r="S471" s="2">
        <v>45270</v>
      </c>
      <c r="T471" s="1" t="s">
        <v>83</v>
      </c>
      <c r="U471" s="1" t="s">
        <v>36</v>
      </c>
      <c r="V471" s="1">
        <v>4</v>
      </c>
      <c r="W471" s="1" t="s">
        <v>52</v>
      </c>
      <c r="X471" s="1" t="s">
        <v>64</v>
      </c>
      <c r="Y471" s="1" t="s">
        <v>3014</v>
      </c>
    </row>
    <row r="472" spans="1:25" x14ac:dyDescent="0.3">
      <c r="A472" s="1" t="s">
        <v>12084</v>
      </c>
      <c r="B472" s="1" t="s">
        <v>14084</v>
      </c>
      <c r="C472" s="1" t="s">
        <v>3015</v>
      </c>
      <c r="D472" s="1" t="s">
        <v>41</v>
      </c>
      <c r="E472" s="1">
        <v>57</v>
      </c>
      <c r="F472" s="1" t="s">
        <v>3016</v>
      </c>
      <c r="G472" s="1" t="s">
        <v>3017</v>
      </c>
      <c r="H472" s="1" t="s">
        <v>1163</v>
      </c>
      <c r="I472" s="1" t="s">
        <v>3018</v>
      </c>
      <c r="J472" s="1" t="s">
        <v>3019</v>
      </c>
      <c r="K472" s="1" t="s">
        <v>47</v>
      </c>
      <c r="L472" s="1" t="s">
        <v>117</v>
      </c>
      <c r="M472" s="1" t="s">
        <v>34</v>
      </c>
      <c r="N472" s="1">
        <v>3</v>
      </c>
      <c r="O472" s="1">
        <v>465</v>
      </c>
      <c r="P472" s="1">
        <v>0.26</v>
      </c>
      <c r="Q472" s="1">
        <v>29.59</v>
      </c>
      <c r="R472" s="2">
        <v>45490</v>
      </c>
      <c r="S472" s="2">
        <v>45550</v>
      </c>
      <c r="T472" s="1" t="s">
        <v>118</v>
      </c>
      <c r="U472" s="1" t="s">
        <v>84</v>
      </c>
      <c r="V472" s="1">
        <v>5</v>
      </c>
      <c r="W472" s="1" t="s">
        <v>37</v>
      </c>
      <c r="X472" s="1" t="s">
        <v>53</v>
      </c>
      <c r="Y472" s="1" t="s">
        <v>3020</v>
      </c>
    </row>
    <row r="473" spans="1:25" x14ac:dyDescent="0.3">
      <c r="A473" s="1" t="s">
        <v>12085</v>
      </c>
      <c r="B473" s="1" t="s">
        <v>14085</v>
      </c>
      <c r="C473" s="1" t="s">
        <v>3021</v>
      </c>
      <c r="D473" s="1" t="s">
        <v>26</v>
      </c>
      <c r="E473" s="1">
        <v>47</v>
      </c>
      <c r="F473" s="1" t="s">
        <v>3022</v>
      </c>
      <c r="G473" s="1" t="s">
        <v>3023</v>
      </c>
      <c r="H473" s="1" t="s">
        <v>2728</v>
      </c>
      <c r="I473" s="1" t="s">
        <v>3024</v>
      </c>
      <c r="J473" s="1" t="s">
        <v>3025</v>
      </c>
      <c r="K473" s="1" t="s">
        <v>61</v>
      </c>
      <c r="L473" s="1" t="s">
        <v>72</v>
      </c>
      <c r="M473" s="1" t="s">
        <v>49</v>
      </c>
      <c r="N473" s="1">
        <v>2</v>
      </c>
      <c r="O473" s="1">
        <v>627.91</v>
      </c>
      <c r="P473" s="1">
        <v>0.13</v>
      </c>
      <c r="Q473" s="1">
        <v>22.08</v>
      </c>
      <c r="R473" s="2">
        <v>45825</v>
      </c>
      <c r="S473" s="2">
        <v>45535</v>
      </c>
      <c r="T473" s="1" t="s">
        <v>118</v>
      </c>
      <c r="U473" s="1" t="s">
        <v>36</v>
      </c>
      <c r="V473" s="1">
        <v>1</v>
      </c>
      <c r="W473" s="1" t="s">
        <v>52</v>
      </c>
      <c r="X473" s="1" t="s">
        <v>53</v>
      </c>
      <c r="Y473" s="1" t="s">
        <v>3026</v>
      </c>
    </row>
    <row r="474" spans="1:25" x14ac:dyDescent="0.3">
      <c r="A474" s="1" t="s">
        <v>12086</v>
      </c>
      <c r="B474" s="1" t="s">
        <v>14086</v>
      </c>
      <c r="C474" s="1" t="s">
        <v>3027</v>
      </c>
      <c r="D474" s="1" t="s">
        <v>26</v>
      </c>
      <c r="E474" s="1">
        <v>47</v>
      </c>
      <c r="F474" s="1" t="s">
        <v>3028</v>
      </c>
      <c r="G474" s="1" t="s">
        <v>3029</v>
      </c>
      <c r="H474" s="1" t="s">
        <v>1798</v>
      </c>
      <c r="I474" s="1" t="s">
        <v>3030</v>
      </c>
      <c r="J474" s="1" t="s">
        <v>3031</v>
      </c>
      <c r="K474" s="1" t="s">
        <v>109</v>
      </c>
      <c r="L474" s="1" t="s">
        <v>82</v>
      </c>
      <c r="M474" s="1" t="s">
        <v>73</v>
      </c>
      <c r="N474" s="1">
        <v>4</v>
      </c>
      <c r="O474" s="1">
        <v>259.37</v>
      </c>
      <c r="P474" s="1">
        <v>0.13</v>
      </c>
      <c r="Q474" s="1">
        <v>10.84</v>
      </c>
      <c r="R474" s="2">
        <v>45267</v>
      </c>
      <c r="S474" s="2">
        <v>45685</v>
      </c>
      <c r="T474" s="1" t="s">
        <v>63</v>
      </c>
      <c r="U474" s="1" t="s">
        <v>84</v>
      </c>
      <c r="V474" s="1">
        <v>3</v>
      </c>
      <c r="W474" s="1" t="s">
        <v>37</v>
      </c>
      <c r="X474" s="1" t="s">
        <v>38</v>
      </c>
      <c r="Y474" s="1" t="s">
        <v>3032</v>
      </c>
    </row>
    <row r="475" spans="1:25" x14ac:dyDescent="0.3">
      <c r="A475" s="1" t="s">
        <v>12087</v>
      </c>
      <c r="B475" s="1" t="s">
        <v>14087</v>
      </c>
      <c r="C475" s="1" t="s">
        <v>3033</v>
      </c>
      <c r="D475" s="1" t="s">
        <v>41</v>
      </c>
      <c r="E475" s="1">
        <v>50</v>
      </c>
      <c r="F475" s="1" t="s">
        <v>3034</v>
      </c>
      <c r="G475" s="1" t="s">
        <v>3035</v>
      </c>
      <c r="H475" s="1" t="s">
        <v>877</v>
      </c>
      <c r="I475" s="1" t="s">
        <v>3036</v>
      </c>
      <c r="J475" s="1" t="s">
        <v>3037</v>
      </c>
      <c r="K475" s="1" t="s">
        <v>32</v>
      </c>
      <c r="L475" s="1" t="s">
        <v>117</v>
      </c>
      <c r="M475" s="1" t="s">
        <v>62</v>
      </c>
      <c r="N475" s="1">
        <v>4</v>
      </c>
      <c r="O475" s="1">
        <v>222.49</v>
      </c>
      <c r="P475" s="1">
        <v>0.41</v>
      </c>
      <c r="Q475" s="1">
        <v>16.14</v>
      </c>
      <c r="R475" s="2">
        <v>45554</v>
      </c>
      <c r="S475" s="2">
        <v>45530</v>
      </c>
      <c r="T475" s="1" t="s">
        <v>35</v>
      </c>
      <c r="U475" s="1" t="s">
        <v>51</v>
      </c>
      <c r="V475" s="1">
        <v>3</v>
      </c>
      <c r="W475" s="1" t="s">
        <v>37</v>
      </c>
      <c r="X475" s="1" t="s">
        <v>53</v>
      </c>
      <c r="Y475" s="1" t="s">
        <v>3038</v>
      </c>
    </row>
    <row r="476" spans="1:25" x14ac:dyDescent="0.3">
      <c r="A476" s="1" t="s">
        <v>12088</v>
      </c>
      <c r="B476" s="1" t="s">
        <v>14088</v>
      </c>
      <c r="C476" s="1" t="s">
        <v>3039</v>
      </c>
      <c r="D476" s="1" t="s">
        <v>26</v>
      </c>
      <c r="E476" s="1">
        <v>59</v>
      </c>
      <c r="F476" s="1" t="s">
        <v>3040</v>
      </c>
      <c r="G476" s="1" t="s">
        <v>3041</v>
      </c>
      <c r="H476" s="1" t="s">
        <v>330</v>
      </c>
      <c r="I476" s="1" t="s">
        <v>3042</v>
      </c>
      <c r="J476" s="1" t="s">
        <v>3043</v>
      </c>
      <c r="K476" s="1" t="s">
        <v>92</v>
      </c>
      <c r="L476" s="1" t="s">
        <v>82</v>
      </c>
      <c r="M476" s="1" t="s">
        <v>93</v>
      </c>
      <c r="N476" s="1">
        <v>3</v>
      </c>
      <c r="O476" s="1">
        <v>816.2</v>
      </c>
      <c r="P476" s="1">
        <v>0.19</v>
      </c>
      <c r="Q476" s="1">
        <v>23.87</v>
      </c>
      <c r="R476" s="2">
        <v>45444</v>
      </c>
      <c r="S476" s="2">
        <v>45228</v>
      </c>
      <c r="T476" s="1" t="s">
        <v>63</v>
      </c>
      <c r="U476" s="1" t="s">
        <v>36</v>
      </c>
      <c r="V476" s="1">
        <v>3</v>
      </c>
      <c r="W476" s="1" t="s">
        <v>37</v>
      </c>
      <c r="X476" s="1" t="s">
        <v>38</v>
      </c>
      <c r="Y476" s="1" t="s">
        <v>3044</v>
      </c>
    </row>
    <row r="477" spans="1:25" x14ac:dyDescent="0.3">
      <c r="A477" s="1" t="s">
        <v>12089</v>
      </c>
      <c r="B477" s="1" t="s">
        <v>14089</v>
      </c>
      <c r="C477" s="1" t="s">
        <v>3045</v>
      </c>
      <c r="D477" s="1" t="s">
        <v>26</v>
      </c>
      <c r="E477" s="1">
        <v>18</v>
      </c>
      <c r="F477" s="1" t="s">
        <v>3046</v>
      </c>
      <c r="G477" s="1" t="s">
        <v>3047</v>
      </c>
      <c r="H477" s="1" t="s">
        <v>764</v>
      </c>
      <c r="I477" s="1" t="s">
        <v>3048</v>
      </c>
      <c r="J477" s="1" t="s">
        <v>3049</v>
      </c>
      <c r="K477" s="1" t="s">
        <v>109</v>
      </c>
      <c r="L477" s="1" t="s">
        <v>117</v>
      </c>
      <c r="M477" s="1" t="s">
        <v>34</v>
      </c>
      <c r="N477" s="1">
        <v>4</v>
      </c>
      <c r="O477" s="1">
        <v>705.17</v>
      </c>
      <c r="P477" s="1">
        <v>0.23</v>
      </c>
      <c r="Q477" s="1">
        <v>46.59</v>
      </c>
      <c r="R477" s="2">
        <v>45623</v>
      </c>
      <c r="S477" s="2">
        <v>45413</v>
      </c>
      <c r="T477" s="1" t="s">
        <v>63</v>
      </c>
      <c r="U477" s="1" t="s">
        <v>162</v>
      </c>
      <c r="V477" s="1">
        <v>5</v>
      </c>
      <c r="W477" s="1" t="s">
        <v>37</v>
      </c>
      <c r="X477" s="1" t="s">
        <v>53</v>
      </c>
      <c r="Y477" s="1" t="s">
        <v>3050</v>
      </c>
    </row>
    <row r="478" spans="1:25" x14ac:dyDescent="0.3">
      <c r="A478" s="1" t="s">
        <v>12090</v>
      </c>
      <c r="B478" s="1" t="s">
        <v>14090</v>
      </c>
      <c r="C478" s="1" t="s">
        <v>3051</v>
      </c>
      <c r="D478" s="1" t="s">
        <v>41</v>
      </c>
      <c r="E478" s="1">
        <v>50</v>
      </c>
      <c r="F478" s="1" t="s">
        <v>3052</v>
      </c>
      <c r="G478" s="1" t="s">
        <v>3053</v>
      </c>
      <c r="H478" s="1" t="s">
        <v>3054</v>
      </c>
      <c r="I478" s="1" t="s">
        <v>3055</v>
      </c>
      <c r="J478" s="1" t="s">
        <v>3056</v>
      </c>
      <c r="K478" s="1" t="s">
        <v>61</v>
      </c>
      <c r="L478" s="1" t="s">
        <v>82</v>
      </c>
      <c r="M478" s="1" t="s">
        <v>93</v>
      </c>
      <c r="N478" s="1">
        <v>1</v>
      </c>
      <c r="O478" s="1">
        <v>774.48</v>
      </c>
      <c r="P478" s="1">
        <v>0.42</v>
      </c>
      <c r="Q478" s="1">
        <v>14.12</v>
      </c>
      <c r="R478" s="2">
        <v>45202</v>
      </c>
      <c r="S478" s="2">
        <v>45510</v>
      </c>
      <c r="T478" s="1" t="s">
        <v>63</v>
      </c>
      <c r="U478" s="1" t="s">
        <v>51</v>
      </c>
      <c r="V478" s="1">
        <v>2</v>
      </c>
      <c r="W478" s="1" t="s">
        <v>37</v>
      </c>
      <c r="X478" s="1" t="s">
        <v>101</v>
      </c>
      <c r="Y478" s="1" t="s">
        <v>3057</v>
      </c>
    </row>
    <row r="479" spans="1:25" x14ac:dyDescent="0.3">
      <c r="A479" s="1" t="s">
        <v>12091</v>
      </c>
      <c r="B479" s="1" t="s">
        <v>14091</v>
      </c>
      <c r="C479" s="1" t="s">
        <v>3058</v>
      </c>
      <c r="D479" s="1" t="s">
        <v>26</v>
      </c>
      <c r="E479" s="1">
        <v>53</v>
      </c>
      <c r="F479" s="1" t="s">
        <v>3059</v>
      </c>
      <c r="G479" s="1" t="s">
        <v>3060</v>
      </c>
      <c r="H479" s="1" t="s">
        <v>3061</v>
      </c>
      <c r="I479" s="1" t="s">
        <v>3062</v>
      </c>
      <c r="J479" s="1" t="s">
        <v>3063</v>
      </c>
      <c r="K479" s="1" t="s">
        <v>47</v>
      </c>
      <c r="L479" s="1" t="s">
        <v>72</v>
      </c>
      <c r="M479" s="1" t="s">
        <v>73</v>
      </c>
      <c r="N479" s="1">
        <v>2</v>
      </c>
      <c r="O479" s="1">
        <v>132.06</v>
      </c>
      <c r="P479" s="1">
        <v>0.04</v>
      </c>
      <c r="Q479" s="1">
        <v>23.6</v>
      </c>
      <c r="R479" s="2">
        <v>45385</v>
      </c>
      <c r="S479" s="2">
        <v>45765</v>
      </c>
      <c r="T479" s="1" t="s">
        <v>50</v>
      </c>
      <c r="U479" s="1" t="s">
        <v>36</v>
      </c>
      <c r="V479" s="1">
        <v>3</v>
      </c>
      <c r="W479" s="1" t="s">
        <v>37</v>
      </c>
      <c r="X479" s="1" t="s">
        <v>74</v>
      </c>
      <c r="Y479" s="1" t="s">
        <v>3064</v>
      </c>
    </row>
    <row r="480" spans="1:25" x14ac:dyDescent="0.3">
      <c r="A480" s="1" t="s">
        <v>12092</v>
      </c>
      <c r="B480" s="1" t="s">
        <v>14092</v>
      </c>
      <c r="C480" s="1" t="s">
        <v>3065</v>
      </c>
      <c r="D480" s="1" t="s">
        <v>41</v>
      </c>
      <c r="E480" s="1">
        <v>66</v>
      </c>
      <c r="F480" s="1" t="s">
        <v>3066</v>
      </c>
      <c r="G480" s="1" t="s">
        <v>3067</v>
      </c>
      <c r="H480" s="1" t="s">
        <v>1740</v>
      </c>
      <c r="I480" s="1" t="s">
        <v>3068</v>
      </c>
      <c r="J480" s="1" t="s">
        <v>3069</v>
      </c>
      <c r="K480" s="1" t="s">
        <v>109</v>
      </c>
      <c r="L480" s="1" t="s">
        <v>48</v>
      </c>
      <c r="M480" s="1" t="s">
        <v>93</v>
      </c>
      <c r="N480" s="1">
        <v>4</v>
      </c>
      <c r="O480" s="1">
        <v>231.8</v>
      </c>
      <c r="P480" s="1">
        <v>0.3</v>
      </c>
      <c r="Q480" s="1">
        <v>37.950000000000003</v>
      </c>
      <c r="R480" s="2">
        <v>45788</v>
      </c>
      <c r="S480" s="2">
        <v>45830</v>
      </c>
      <c r="T480" s="1" t="s">
        <v>118</v>
      </c>
      <c r="U480" s="1" t="s">
        <v>36</v>
      </c>
      <c r="V480" s="1">
        <v>3</v>
      </c>
      <c r="W480" s="1" t="s">
        <v>37</v>
      </c>
      <c r="X480" s="1" t="s">
        <v>64</v>
      </c>
      <c r="Y480" s="1" t="s">
        <v>3070</v>
      </c>
    </row>
    <row r="481" spans="1:25" x14ac:dyDescent="0.3">
      <c r="A481" s="1" t="s">
        <v>12093</v>
      </c>
      <c r="B481" s="1" t="s">
        <v>14093</v>
      </c>
      <c r="C481" s="1" t="s">
        <v>3071</v>
      </c>
      <c r="D481" s="1" t="s">
        <v>41</v>
      </c>
      <c r="E481" s="1">
        <v>48</v>
      </c>
      <c r="F481" s="1" t="s">
        <v>3072</v>
      </c>
      <c r="G481" s="1" t="s">
        <v>3073</v>
      </c>
      <c r="H481" s="1" t="s">
        <v>3074</v>
      </c>
      <c r="I481" s="1" t="s">
        <v>3075</v>
      </c>
      <c r="J481" s="1" t="s">
        <v>3076</v>
      </c>
      <c r="K481" s="1" t="s">
        <v>6</v>
      </c>
      <c r="L481" s="1" t="s">
        <v>48</v>
      </c>
      <c r="M481" s="1" t="s">
        <v>126</v>
      </c>
      <c r="N481" s="1">
        <v>2</v>
      </c>
      <c r="O481" s="1">
        <v>579.78</v>
      </c>
      <c r="P481" s="1">
        <v>0.28999999999999998</v>
      </c>
      <c r="Q481" s="1">
        <v>36.729999999999997</v>
      </c>
      <c r="R481" s="2">
        <v>45335</v>
      </c>
      <c r="S481" s="2">
        <v>45242</v>
      </c>
      <c r="T481" s="1" t="s">
        <v>63</v>
      </c>
      <c r="U481" s="1" t="s">
        <v>84</v>
      </c>
      <c r="V481" s="1">
        <v>3</v>
      </c>
      <c r="W481" s="1" t="s">
        <v>37</v>
      </c>
      <c r="X481" s="1" t="s">
        <v>38</v>
      </c>
      <c r="Y481" s="1" t="s">
        <v>3077</v>
      </c>
    </row>
    <row r="482" spans="1:25" x14ac:dyDescent="0.3">
      <c r="A482" s="1" t="s">
        <v>12094</v>
      </c>
      <c r="B482" s="1" t="s">
        <v>14094</v>
      </c>
      <c r="C482" s="1" t="s">
        <v>3078</v>
      </c>
      <c r="D482" s="1" t="s">
        <v>41</v>
      </c>
      <c r="E482" s="1">
        <v>54</v>
      </c>
      <c r="F482" s="1" t="s">
        <v>3079</v>
      </c>
      <c r="G482" s="1">
        <v>2258855749</v>
      </c>
      <c r="H482" s="1" t="s">
        <v>3080</v>
      </c>
      <c r="I482" s="1" t="s">
        <v>3081</v>
      </c>
      <c r="J482" s="1" t="s">
        <v>3082</v>
      </c>
      <c r="K482" s="1" t="s">
        <v>81</v>
      </c>
      <c r="L482" s="1" t="s">
        <v>72</v>
      </c>
      <c r="M482" s="1" t="s">
        <v>49</v>
      </c>
      <c r="N482" s="1">
        <v>3</v>
      </c>
      <c r="O482" s="1">
        <v>858.63</v>
      </c>
      <c r="P482" s="1">
        <v>0.21</v>
      </c>
      <c r="Q482" s="1">
        <v>48.45</v>
      </c>
      <c r="R482" s="2">
        <v>45823</v>
      </c>
      <c r="S482" s="2">
        <v>45824</v>
      </c>
      <c r="T482" s="1" t="s">
        <v>50</v>
      </c>
      <c r="U482" s="1" t="s">
        <v>36</v>
      </c>
      <c r="V482" s="1">
        <v>5</v>
      </c>
      <c r="W482" s="1" t="s">
        <v>37</v>
      </c>
      <c r="X482" s="1" t="s">
        <v>53</v>
      </c>
      <c r="Y482" s="1" t="s">
        <v>3083</v>
      </c>
    </row>
    <row r="483" spans="1:25" x14ac:dyDescent="0.3">
      <c r="A483" s="1" t="s">
        <v>12095</v>
      </c>
      <c r="B483" s="1" t="s">
        <v>14095</v>
      </c>
      <c r="C483" s="1" t="s">
        <v>3084</v>
      </c>
      <c r="D483" s="1" t="s">
        <v>26</v>
      </c>
      <c r="E483" s="1">
        <v>31</v>
      </c>
      <c r="F483" s="1" t="s">
        <v>3085</v>
      </c>
      <c r="G483" s="1">
        <v>2117011559</v>
      </c>
      <c r="H483" s="1" t="s">
        <v>910</v>
      </c>
      <c r="I483" s="1" t="s">
        <v>3086</v>
      </c>
      <c r="J483" s="1" t="s">
        <v>3087</v>
      </c>
      <c r="K483" s="1" t="s">
        <v>6</v>
      </c>
      <c r="L483" s="1" t="s">
        <v>82</v>
      </c>
      <c r="M483" s="1" t="s">
        <v>126</v>
      </c>
      <c r="N483" s="1">
        <v>2</v>
      </c>
      <c r="O483" s="1">
        <v>893.19</v>
      </c>
      <c r="P483" s="1">
        <v>0.41</v>
      </c>
      <c r="Q483" s="1">
        <v>13.59</v>
      </c>
      <c r="R483" s="2">
        <v>45775</v>
      </c>
      <c r="S483" s="2">
        <v>45282</v>
      </c>
      <c r="T483" s="1" t="s">
        <v>50</v>
      </c>
      <c r="U483" s="1" t="s">
        <v>84</v>
      </c>
      <c r="V483" s="1">
        <v>1</v>
      </c>
      <c r="W483" s="1" t="s">
        <v>37</v>
      </c>
      <c r="X483" s="1" t="s">
        <v>101</v>
      </c>
      <c r="Y483" s="1" t="s">
        <v>3088</v>
      </c>
    </row>
    <row r="484" spans="1:25" x14ac:dyDescent="0.3">
      <c r="A484" s="1" t="s">
        <v>12096</v>
      </c>
      <c r="B484" s="1" t="s">
        <v>14096</v>
      </c>
      <c r="C484" s="1" t="s">
        <v>3089</v>
      </c>
      <c r="D484" s="1" t="s">
        <v>26</v>
      </c>
      <c r="E484" s="1">
        <v>23</v>
      </c>
      <c r="F484" s="1" t="s">
        <v>3090</v>
      </c>
      <c r="G484" s="1" t="s">
        <v>3091</v>
      </c>
      <c r="H484" s="1" t="s">
        <v>676</v>
      </c>
      <c r="I484" s="1" t="s">
        <v>2334</v>
      </c>
      <c r="J484" s="1" t="s">
        <v>3092</v>
      </c>
      <c r="K484" s="1" t="s">
        <v>109</v>
      </c>
      <c r="L484" s="1" t="s">
        <v>117</v>
      </c>
      <c r="M484" s="1" t="s">
        <v>62</v>
      </c>
      <c r="N484" s="1">
        <v>1</v>
      </c>
      <c r="O484" s="1">
        <v>833.59</v>
      </c>
      <c r="P484" s="1">
        <v>0.47</v>
      </c>
      <c r="Q484" s="1">
        <v>5.74</v>
      </c>
      <c r="R484" s="2">
        <v>45364</v>
      </c>
      <c r="S484" s="2">
        <v>45240</v>
      </c>
      <c r="T484" s="1" t="s">
        <v>50</v>
      </c>
      <c r="U484" s="1" t="s">
        <v>84</v>
      </c>
      <c r="V484" s="1">
        <v>4</v>
      </c>
      <c r="W484" s="1" t="s">
        <v>37</v>
      </c>
      <c r="X484" s="1" t="s">
        <v>53</v>
      </c>
      <c r="Y484" s="1" t="s">
        <v>3093</v>
      </c>
    </row>
    <row r="485" spans="1:25" x14ac:dyDescent="0.3">
      <c r="A485" s="1" t="s">
        <v>12097</v>
      </c>
      <c r="B485" s="1" t="s">
        <v>14097</v>
      </c>
      <c r="C485" s="1" t="s">
        <v>3094</v>
      </c>
      <c r="D485" s="1" t="s">
        <v>41</v>
      </c>
      <c r="E485" s="1">
        <v>24</v>
      </c>
      <c r="F485" s="1" t="s">
        <v>3095</v>
      </c>
      <c r="G485" s="1" t="s">
        <v>3096</v>
      </c>
      <c r="H485" s="1" t="s">
        <v>3061</v>
      </c>
      <c r="I485" s="1" t="s">
        <v>3097</v>
      </c>
      <c r="J485" s="1" t="s">
        <v>3098</v>
      </c>
      <c r="K485" s="1" t="s">
        <v>47</v>
      </c>
      <c r="L485" s="1" t="s">
        <v>33</v>
      </c>
      <c r="M485" s="1" t="s">
        <v>93</v>
      </c>
      <c r="N485" s="1">
        <v>3</v>
      </c>
      <c r="O485" s="1">
        <v>52.96</v>
      </c>
      <c r="P485" s="1">
        <v>0.23</v>
      </c>
      <c r="Q485" s="1">
        <v>19.5</v>
      </c>
      <c r="R485" s="2">
        <v>45507</v>
      </c>
      <c r="S485" s="2">
        <v>45514</v>
      </c>
      <c r="T485" s="1" t="s">
        <v>63</v>
      </c>
      <c r="U485" s="1" t="s">
        <v>162</v>
      </c>
      <c r="V485" s="1">
        <v>3</v>
      </c>
      <c r="W485" s="1" t="s">
        <v>37</v>
      </c>
      <c r="X485" s="1" t="s">
        <v>101</v>
      </c>
      <c r="Y485" s="1" t="s">
        <v>3099</v>
      </c>
    </row>
    <row r="486" spans="1:25" x14ac:dyDescent="0.3">
      <c r="A486" s="1" t="s">
        <v>12098</v>
      </c>
      <c r="B486" s="1" t="s">
        <v>14098</v>
      </c>
      <c r="C486" s="1" t="s">
        <v>3100</v>
      </c>
      <c r="D486" s="1" t="s">
        <v>41</v>
      </c>
      <c r="E486" s="1">
        <v>57</v>
      </c>
      <c r="F486" s="1" t="s">
        <v>3101</v>
      </c>
      <c r="G486" s="1" t="s">
        <v>3102</v>
      </c>
      <c r="H486" s="1" t="s">
        <v>575</v>
      </c>
      <c r="I486" s="1" t="s">
        <v>3103</v>
      </c>
      <c r="J486" s="1" t="s">
        <v>3104</v>
      </c>
      <c r="K486" s="1" t="s">
        <v>47</v>
      </c>
      <c r="L486" s="1" t="s">
        <v>82</v>
      </c>
      <c r="M486" s="1" t="s">
        <v>93</v>
      </c>
      <c r="N486" s="1">
        <v>4</v>
      </c>
      <c r="O486" s="1">
        <v>822.67</v>
      </c>
      <c r="P486" s="1">
        <v>0.23</v>
      </c>
      <c r="Q486" s="1">
        <v>11.74</v>
      </c>
      <c r="R486" s="2">
        <v>45335</v>
      </c>
      <c r="S486" s="2">
        <v>45496</v>
      </c>
      <c r="T486" s="1" t="s">
        <v>50</v>
      </c>
      <c r="U486" s="1" t="s">
        <v>162</v>
      </c>
      <c r="V486" s="1">
        <v>4</v>
      </c>
      <c r="W486" s="1" t="s">
        <v>37</v>
      </c>
      <c r="X486" s="1" t="s">
        <v>64</v>
      </c>
      <c r="Y486" s="1" t="s">
        <v>3105</v>
      </c>
    </row>
    <row r="487" spans="1:25" x14ac:dyDescent="0.3">
      <c r="A487" s="1" t="s">
        <v>12099</v>
      </c>
      <c r="B487" s="1" t="s">
        <v>14099</v>
      </c>
      <c r="C487" s="1" t="s">
        <v>3106</v>
      </c>
      <c r="D487" s="1" t="s">
        <v>26</v>
      </c>
      <c r="E487" s="1">
        <v>41</v>
      </c>
      <c r="F487" s="1" t="s">
        <v>3107</v>
      </c>
      <c r="G487" s="1" t="s">
        <v>3108</v>
      </c>
      <c r="H487" s="1" t="s">
        <v>1163</v>
      </c>
      <c r="I487" s="1" t="s">
        <v>3109</v>
      </c>
      <c r="J487" s="1" t="s">
        <v>3110</v>
      </c>
      <c r="K487" s="1" t="s">
        <v>61</v>
      </c>
      <c r="L487" s="1" t="s">
        <v>72</v>
      </c>
      <c r="M487" s="1" t="s">
        <v>62</v>
      </c>
      <c r="N487" s="1">
        <v>3</v>
      </c>
      <c r="O487" s="1">
        <v>900.1</v>
      </c>
      <c r="P487" s="1">
        <v>0.25</v>
      </c>
      <c r="Q487" s="1">
        <v>29.68</v>
      </c>
      <c r="R487" s="2">
        <v>45131</v>
      </c>
      <c r="S487" s="2">
        <v>45530</v>
      </c>
      <c r="T487" s="1" t="s">
        <v>63</v>
      </c>
      <c r="U487" s="1" t="s">
        <v>162</v>
      </c>
      <c r="V487" s="1">
        <v>2</v>
      </c>
      <c r="W487" s="1" t="s">
        <v>37</v>
      </c>
      <c r="X487" s="1" t="s">
        <v>74</v>
      </c>
      <c r="Y487" s="1" t="s">
        <v>3111</v>
      </c>
    </row>
    <row r="488" spans="1:25" x14ac:dyDescent="0.3">
      <c r="A488" s="1" t="s">
        <v>12100</v>
      </c>
      <c r="B488" s="1" t="s">
        <v>14100</v>
      </c>
      <c r="C488" s="1" t="s">
        <v>3112</v>
      </c>
      <c r="D488" s="1" t="s">
        <v>26</v>
      </c>
      <c r="E488" s="1">
        <v>67</v>
      </c>
      <c r="F488" s="1" t="s">
        <v>3113</v>
      </c>
      <c r="G488" s="1" t="s">
        <v>3114</v>
      </c>
      <c r="H488" s="1" t="s">
        <v>1936</v>
      </c>
      <c r="I488" s="1" t="s">
        <v>3115</v>
      </c>
      <c r="J488" s="1" t="s">
        <v>3116</v>
      </c>
      <c r="K488" s="1" t="s">
        <v>32</v>
      </c>
      <c r="L488" s="1" t="s">
        <v>110</v>
      </c>
      <c r="M488" s="1" t="s">
        <v>62</v>
      </c>
      <c r="N488" s="1">
        <v>2</v>
      </c>
      <c r="O488" s="1">
        <v>66.180000000000007</v>
      </c>
      <c r="P488" s="1">
        <v>0.36</v>
      </c>
      <c r="Q488" s="1">
        <v>45.45</v>
      </c>
      <c r="R488" s="2">
        <v>45451</v>
      </c>
      <c r="S488" s="2">
        <v>45511</v>
      </c>
      <c r="T488" s="1" t="s">
        <v>35</v>
      </c>
      <c r="U488" s="1" t="s">
        <v>51</v>
      </c>
      <c r="V488" s="1">
        <v>2</v>
      </c>
      <c r="W488" s="1" t="s">
        <v>37</v>
      </c>
      <c r="X488" s="1" t="s">
        <v>74</v>
      </c>
      <c r="Y488" s="1" t="s">
        <v>3117</v>
      </c>
    </row>
    <row r="489" spans="1:25" x14ac:dyDescent="0.3">
      <c r="A489" s="1" t="s">
        <v>12101</v>
      </c>
      <c r="B489" s="1" t="s">
        <v>14101</v>
      </c>
      <c r="C489" s="1" t="s">
        <v>3118</v>
      </c>
      <c r="D489" s="1" t="s">
        <v>41</v>
      </c>
      <c r="E489" s="1">
        <v>21</v>
      </c>
      <c r="F489" s="1" t="s">
        <v>3119</v>
      </c>
      <c r="G489" s="1" t="s">
        <v>3120</v>
      </c>
      <c r="H489" s="1" t="s">
        <v>2168</v>
      </c>
      <c r="I489" s="1" t="s">
        <v>3121</v>
      </c>
      <c r="J489" s="1" t="s">
        <v>3122</v>
      </c>
      <c r="K489" s="1" t="s">
        <v>6</v>
      </c>
      <c r="L489" s="1" t="s">
        <v>48</v>
      </c>
      <c r="M489" s="1" t="s">
        <v>49</v>
      </c>
      <c r="N489" s="1">
        <v>2</v>
      </c>
      <c r="O489" s="1">
        <v>422.12</v>
      </c>
      <c r="P489" s="1">
        <v>0.33</v>
      </c>
      <c r="Q489" s="1">
        <v>35.97</v>
      </c>
      <c r="R489" s="2">
        <v>45380</v>
      </c>
      <c r="S489" s="2">
        <v>45830</v>
      </c>
      <c r="T489" s="1" t="s">
        <v>118</v>
      </c>
      <c r="U489" s="1" t="s">
        <v>162</v>
      </c>
      <c r="V489" s="1">
        <v>2</v>
      </c>
      <c r="W489" s="1" t="s">
        <v>37</v>
      </c>
      <c r="X489" s="1" t="s">
        <v>101</v>
      </c>
      <c r="Y489" s="1" t="s">
        <v>3123</v>
      </c>
    </row>
    <row r="490" spans="1:25" x14ac:dyDescent="0.3">
      <c r="A490" s="1" t="s">
        <v>12102</v>
      </c>
      <c r="B490" s="1" t="s">
        <v>14102</v>
      </c>
      <c r="C490" s="1" t="s">
        <v>3124</v>
      </c>
      <c r="D490" s="1" t="s">
        <v>41</v>
      </c>
      <c r="E490" s="1">
        <v>42</v>
      </c>
      <c r="F490" s="1" t="s">
        <v>3125</v>
      </c>
      <c r="G490" s="1" t="s">
        <v>3126</v>
      </c>
      <c r="H490" s="1" t="s">
        <v>917</v>
      </c>
      <c r="I490" s="1" t="s">
        <v>1339</v>
      </c>
      <c r="J490" s="1" t="s">
        <v>3127</v>
      </c>
      <c r="K490" s="1" t="s">
        <v>61</v>
      </c>
      <c r="L490" s="1" t="s">
        <v>48</v>
      </c>
      <c r="M490" s="1" t="s">
        <v>34</v>
      </c>
      <c r="N490" s="1">
        <v>2</v>
      </c>
      <c r="O490" s="1">
        <v>541.24</v>
      </c>
      <c r="P490" s="1">
        <v>0.11</v>
      </c>
      <c r="Q490" s="1">
        <v>11.11</v>
      </c>
      <c r="R490" s="2">
        <v>45393</v>
      </c>
      <c r="S490" s="2">
        <v>45351</v>
      </c>
      <c r="T490" s="1" t="s">
        <v>83</v>
      </c>
      <c r="U490" s="1" t="s">
        <v>84</v>
      </c>
      <c r="V490" s="1">
        <v>3</v>
      </c>
      <c r="W490" s="1" t="s">
        <v>37</v>
      </c>
      <c r="X490" s="1" t="s">
        <v>53</v>
      </c>
      <c r="Y490" s="1" t="s">
        <v>3128</v>
      </c>
    </row>
    <row r="491" spans="1:25" x14ac:dyDescent="0.3">
      <c r="A491" s="1" t="s">
        <v>12103</v>
      </c>
      <c r="B491" s="1" t="s">
        <v>14103</v>
      </c>
      <c r="C491" s="1" t="s">
        <v>3129</v>
      </c>
      <c r="D491" s="1" t="s">
        <v>41</v>
      </c>
      <c r="E491" s="1">
        <v>20</v>
      </c>
      <c r="F491" s="1" t="s">
        <v>3130</v>
      </c>
      <c r="G491" s="1" t="s">
        <v>3131</v>
      </c>
      <c r="H491" s="1" t="s">
        <v>357</v>
      </c>
      <c r="I491" s="1" t="s">
        <v>3132</v>
      </c>
      <c r="J491" s="1" t="s">
        <v>3133</v>
      </c>
      <c r="K491" s="1" t="s">
        <v>32</v>
      </c>
      <c r="L491" s="1" t="s">
        <v>82</v>
      </c>
      <c r="M491" s="1" t="s">
        <v>93</v>
      </c>
      <c r="N491" s="1">
        <v>2</v>
      </c>
      <c r="O491" s="1">
        <v>240.42</v>
      </c>
      <c r="P491" s="1">
        <v>0.03</v>
      </c>
      <c r="Q491" s="1">
        <v>10.220000000000001</v>
      </c>
      <c r="R491" s="2">
        <v>45735</v>
      </c>
      <c r="S491" s="2">
        <v>45802</v>
      </c>
      <c r="T491" s="1" t="s">
        <v>63</v>
      </c>
      <c r="U491" s="1" t="s">
        <v>36</v>
      </c>
      <c r="V491" s="1">
        <v>4</v>
      </c>
      <c r="W491" s="1" t="s">
        <v>37</v>
      </c>
      <c r="X491" s="1" t="s">
        <v>74</v>
      </c>
      <c r="Y491" s="1" t="s">
        <v>1179</v>
      </c>
    </row>
    <row r="492" spans="1:25" x14ac:dyDescent="0.3">
      <c r="A492" s="1" t="s">
        <v>12104</v>
      </c>
      <c r="B492" s="1" t="s">
        <v>14104</v>
      </c>
      <c r="C492" s="1" t="s">
        <v>3134</v>
      </c>
      <c r="D492" s="1" t="s">
        <v>26</v>
      </c>
      <c r="E492" s="1">
        <v>45</v>
      </c>
      <c r="F492" s="1" t="s">
        <v>3135</v>
      </c>
      <c r="G492" s="1" t="s">
        <v>3136</v>
      </c>
      <c r="H492" s="1" t="s">
        <v>3137</v>
      </c>
      <c r="I492" s="1" t="s">
        <v>3138</v>
      </c>
      <c r="J492" s="1" t="s">
        <v>3139</v>
      </c>
      <c r="K492" s="1" t="s">
        <v>81</v>
      </c>
      <c r="L492" s="1" t="s">
        <v>117</v>
      </c>
      <c r="M492" s="1" t="s">
        <v>73</v>
      </c>
      <c r="N492" s="1">
        <v>3</v>
      </c>
      <c r="O492" s="1">
        <v>521.52</v>
      </c>
      <c r="P492" s="1">
        <v>0.47</v>
      </c>
      <c r="Q492" s="1">
        <v>46.02</v>
      </c>
      <c r="R492" s="2">
        <v>45646</v>
      </c>
      <c r="S492" s="2">
        <v>45323</v>
      </c>
      <c r="T492" s="1" t="s">
        <v>118</v>
      </c>
      <c r="U492" s="1" t="s">
        <v>84</v>
      </c>
      <c r="V492" s="1">
        <v>1</v>
      </c>
      <c r="W492" s="1" t="s">
        <v>37</v>
      </c>
      <c r="X492" s="1" t="s">
        <v>53</v>
      </c>
      <c r="Y492" s="1" t="s">
        <v>3140</v>
      </c>
    </row>
    <row r="493" spans="1:25" x14ac:dyDescent="0.3">
      <c r="A493" s="1" t="s">
        <v>12105</v>
      </c>
      <c r="B493" s="1" t="s">
        <v>14105</v>
      </c>
      <c r="C493" s="1" t="s">
        <v>3141</v>
      </c>
      <c r="D493" s="1" t="s">
        <v>41</v>
      </c>
      <c r="E493" s="1">
        <v>40</v>
      </c>
      <c r="F493" s="1" t="s">
        <v>3142</v>
      </c>
      <c r="G493" s="1" t="s">
        <v>3143</v>
      </c>
      <c r="H493" s="1" t="s">
        <v>791</v>
      </c>
      <c r="I493" s="1" t="s">
        <v>372</v>
      </c>
      <c r="J493" s="1" t="s">
        <v>3144</v>
      </c>
      <c r="K493" s="1" t="s">
        <v>6</v>
      </c>
      <c r="L493" s="1" t="s">
        <v>72</v>
      </c>
      <c r="M493" s="1" t="s">
        <v>73</v>
      </c>
      <c r="N493" s="1">
        <v>3</v>
      </c>
      <c r="O493" s="1">
        <v>887.1</v>
      </c>
      <c r="P493" s="1">
        <v>0.13</v>
      </c>
      <c r="Q493" s="1">
        <v>26.94</v>
      </c>
      <c r="R493" s="2">
        <v>45172</v>
      </c>
      <c r="S493" s="2">
        <v>45435</v>
      </c>
      <c r="T493" s="1" t="s">
        <v>63</v>
      </c>
      <c r="U493" s="1" t="s">
        <v>162</v>
      </c>
      <c r="V493" s="1">
        <v>5</v>
      </c>
      <c r="W493" s="1" t="s">
        <v>37</v>
      </c>
      <c r="X493" s="1" t="s">
        <v>38</v>
      </c>
      <c r="Y493" s="1" t="s">
        <v>3145</v>
      </c>
    </row>
    <row r="494" spans="1:25" x14ac:dyDescent="0.3">
      <c r="A494" s="1" t="s">
        <v>12106</v>
      </c>
      <c r="B494" s="1" t="s">
        <v>14106</v>
      </c>
      <c r="C494" s="1" t="s">
        <v>3146</v>
      </c>
      <c r="D494" s="1" t="s">
        <v>26</v>
      </c>
      <c r="E494" s="1">
        <v>53</v>
      </c>
      <c r="F494" s="1" t="s">
        <v>3147</v>
      </c>
      <c r="G494" s="1" t="s">
        <v>3148</v>
      </c>
      <c r="H494" s="1" t="s">
        <v>764</v>
      </c>
      <c r="I494" s="1" t="s">
        <v>3149</v>
      </c>
      <c r="J494" s="1" t="s">
        <v>3150</v>
      </c>
      <c r="K494" s="1" t="s">
        <v>47</v>
      </c>
      <c r="L494" s="1" t="s">
        <v>72</v>
      </c>
      <c r="M494" s="1" t="s">
        <v>73</v>
      </c>
      <c r="N494" s="1">
        <v>2</v>
      </c>
      <c r="O494" s="1">
        <v>868.27</v>
      </c>
      <c r="P494" s="1">
        <v>0.32</v>
      </c>
      <c r="Q494" s="1">
        <v>46.57</v>
      </c>
      <c r="R494" s="2">
        <v>45801</v>
      </c>
      <c r="S494" s="2">
        <v>45194</v>
      </c>
      <c r="T494" s="1" t="s">
        <v>35</v>
      </c>
      <c r="U494" s="1" t="s">
        <v>36</v>
      </c>
      <c r="V494" s="1">
        <v>4</v>
      </c>
      <c r="W494" s="1" t="s">
        <v>37</v>
      </c>
      <c r="X494" s="1" t="s">
        <v>53</v>
      </c>
      <c r="Y494" s="1" t="s">
        <v>3151</v>
      </c>
    </row>
    <row r="495" spans="1:25" x14ac:dyDescent="0.3">
      <c r="A495" s="1" t="s">
        <v>12107</v>
      </c>
      <c r="B495" s="1" t="s">
        <v>14107</v>
      </c>
      <c r="C495" s="1" t="s">
        <v>3152</v>
      </c>
      <c r="D495" s="1" t="s">
        <v>41</v>
      </c>
      <c r="E495" s="1">
        <v>65</v>
      </c>
      <c r="F495" s="1" t="s">
        <v>3153</v>
      </c>
      <c r="G495" s="1" t="s">
        <v>3154</v>
      </c>
      <c r="H495" s="1" t="s">
        <v>2448</v>
      </c>
      <c r="I495" s="1" t="s">
        <v>3155</v>
      </c>
      <c r="J495" s="1" t="s">
        <v>3156</v>
      </c>
      <c r="K495" s="1" t="s">
        <v>6</v>
      </c>
      <c r="L495" s="1" t="s">
        <v>117</v>
      </c>
      <c r="M495" s="1" t="s">
        <v>62</v>
      </c>
      <c r="N495" s="1">
        <v>4</v>
      </c>
      <c r="O495" s="1">
        <v>940.44</v>
      </c>
      <c r="P495" s="1">
        <v>0.41</v>
      </c>
      <c r="Q495" s="1">
        <v>38.130000000000003</v>
      </c>
      <c r="R495" s="2">
        <v>45562</v>
      </c>
      <c r="S495" s="2">
        <v>45385</v>
      </c>
      <c r="T495" s="1" t="s">
        <v>118</v>
      </c>
      <c r="U495" s="1" t="s">
        <v>84</v>
      </c>
      <c r="V495" s="1">
        <v>5</v>
      </c>
      <c r="W495" s="1" t="s">
        <v>37</v>
      </c>
      <c r="X495" s="1" t="s">
        <v>38</v>
      </c>
      <c r="Y495" s="1" t="s">
        <v>3157</v>
      </c>
    </row>
    <row r="496" spans="1:25" x14ac:dyDescent="0.3">
      <c r="A496" s="1" t="s">
        <v>12108</v>
      </c>
      <c r="B496" s="1" t="s">
        <v>14108</v>
      </c>
      <c r="C496" s="1" t="s">
        <v>3158</v>
      </c>
      <c r="D496" s="1" t="s">
        <v>26</v>
      </c>
      <c r="E496" s="1">
        <v>30</v>
      </c>
      <c r="F496" s="1" t="s">
        <v>3159</v>
      </c>
      <c r="G496" s="1" t="s">
        <v>3160</v>
      </c>
      <c r="H496" s="1" t="s">
        <v>1189</v>
      </c>
      <c r="I496" s="1" t="s">
        <v>3161</v>
      </c>
      <c r="J496" s="1" t="s">
        <v>3162</v>
      </c>
      <c r="K496" s="1" t="s">
        <v>47</v>
      </c>
      <c r="L496" s="1" t="s">
        <v>117</v>
      </c>
      <c r="M496" s="1" t="s">
        <v>62</v>
      </c>
      <c r="N496" s="1">
        <v>3</v>
      </c>
      <c r="O496" s="1">
        <v>489.27</v>
      </c>
      <c r="P496" s="1">
        <v>0.15</v>
      </c>
      <c r="Q496" s="1">
        <v>49.7</v>
      </c>
      <c r="R496" s="2">
        <v>45639</v>
      </c>
      <c r="S496" s="2">
        <v>45656</v>
      </c>
      <c r="T496" s="1" t="s">
        <v>118</v>
      </c>
      <c r="U496" s="1" t="s">
        <v>36</v>
      </c>
      <c r="V496" s="1">
        <v>4</v>
      </c>
      <c r="W496" s="1" t="s">
        <v>37</v>
      </c>
      <c r="X496" s="1" t="s">
        <v>38</v>
      </c>
      <c r="Y496" s="1" t="s">
        <v>3163</v>
      </c>
    </row>
    <row r="497" spans="1:25" x14ac:dyDescent="0.3">
      <c r="A497" s="1" t="s">
        <v>12109</v>
      </c>
      <c r="B497" s="1" t="s">
        <v>14109</v>
      </c>
      <c r="C497" s="1" t="s">
        <v>3164</v>
      </c>
      <c r="D497" s="1" t="s">
        <v>26</v>
      </c>
      <c r="E497" s="1">
        <v>39</v>
      </c>
      <c r="F497" s="1" t="s">
        <v>3165</v>
      </c>
      <c r="G497" s="1" t="s">
        <v>3166</v>
      </c>
      <c r="H497" s="1" t="s">
        <v>562</v>
      </c>
      <c r="I497" s="1" t="s">
        <v>3167</v>
      </c>
      <c r="J497" s="1" t="s">
        <v>3168</v>
      </c>
      <c r="K497" s="1" t="s">
        <v>47</v>
      </c>
      <c r="L497" s="1" t="s">
        <v>82</v>
      </c>
      <c r="M497" s="1" t="s">
        <v>62</v>
      </c>
      <c r="N497" s="1">
        <v>1</v>
      </c>
      <c r="O497" s="1">
        <v>416.46</v>
      </c>
      <c r="P497" s="1">
        <v>0.32</v>
      </c>
      <c r="Q497" s="1">
        <v>44.21</v>
      </c>
      <c r="R497" s="2">
        <v>45838</v>
      </c>
      <c r="S497" s="2">
        <v>45837</v>
      </c>
      <c r="T497" s="1" t="s">
        <v>50</v>
      </c>
      <c r="U497" s="1" t="s">
        <v>84</v>
      </c>
      <c r="V497" s="1">
        <v>3</v>
      </c>
      <c r="W497" s="1" t="s">
        <v>37</v>
      </c>
      <c r="X497" s="1" t="s">
        <v>74</v>
      </c>
      <c r="Y497" s="1" t="s">
        <v>3169</v>
      </c>
    </row>
    <row r="498" spans="1:25" x14ac:dyDescent="0.3">
      <c r="A498" s="1" t="s">
        <v>12110</v>
      </c>
      <c r="B498" s="1" t="s">
        <v>14110</v>
      </c>
      <c r="C498" s="1" t="s">
        <v>3170</v>
      </c>
      <c r="D498" s="1" t="s">
        <v>41</v>
      </c>
      <c r="E498" s="1">
        <v>42</v>
      </c>
      <c r="F498" s="1" t="s">
        <v>3171</v>
      </c>
      <c r="G498" s="1" t="s">
        <v>3172</v>
      </c>
      <c r="H498" s="1" t="s">
        <v>364</v>
      </c>
      <c r="I498" s="1" t="s">
        <v>3173</v>
      </c>
      <c r="J498" s="1" t="s">
        <v>3174</v>
      </c>
      <c r="K498" s="1" t="s">
        <v>81</v>
      </c>
      <c r="L498" s="1" t="s">
        <v>82</v>
      </c>
      <c r="M498" s="1" t="s">
        <v>73</v>
      </c>
      <c r="N498" s="1">
        <v>3</v>
      </c>
      <c r="O498" s="1">
        <v>669.13</v>
      </c>
      <c r="P498" s="1">
        <v>0.05</v>
      </c>
      <c r="Q498" s="1">
        <v>23.64</v>
      </c>
      <c r="R498" s="2">
        <v>45786</v>
      </c>
      <c r="S498" s="2">
        <v>45699</v>
      </c>
      <c r="T498" s="1" t="s">
        <v>63</v>
      </c>
      <c r="U498" s="1" t="s">
        <v>36</v>
      </c>
      <c r="V498" s="1">
        <v>1</v>
      </c>
      <c r="W498" s="1" t="s">
        <v>37</v>
      </c>
      <c r="X498" s="1" t="s">
        <v>38</v>
      </c>
      <c r="Y498" s="1" t="s">
        <v>3175</v>
      </c>
    </row>
    <row r="499" spans="1:25" x14ac:dyDescent="0.3">
      <c r="A499" s="1" t="s">
        <v>12111</v>
      </c>
      <c r="B499" s="1" t="s">
        <v>14111</v>
      </c>
      <c r="C499" s="1" t="s">
        <v>3176</v>
      </c>
      <c r="D499" s="1" t="s">
        <v>26</v>
      </c>
      <c r="E499" s="1">
        <v>60</v>
      </c>
      <c r="F499" s="1" t="s">
        <v>3177</v>
      </c>
      <c r="G499" s="1" t="s">
        <v>3178</v>
      </c>
      <c r="H499" s="1" t="s">
        <v>357</v>
      </c>
      <c r="I499" s="1" t="s">
        <v>3179</v>
      </c>
      <c r="J499" s="1" t="s">
        <v>3180</v>
      </c>
      <c r="K499" s="1" t="s">
        <v>81</v>
      </c>
      <c r="L499" s="1" t="s">
        <v>110</v>
      </c>
      <c r="M499" s="1" t="s">
        <v>34</v>
      </c>
      <c r="N499" s="1">
        <v>1</v>
      </c>
      <c r="O499" s="1">
        <v>422.59</v>
      </c>
      <c r="P499" s="1">
        <v>0.48</v>
      </c>
      <c r="Q499" s="1">
        <v>39.119999999999997</v>
      </c>
      <c r="R499" s="2">
        <v>45549</v>
      </c>
      <c r="S499" s="2">
        <v>45757</v>
      </c>
      <c r="T499" s="1" t="s">
        <v>63</v>
      </c>
      <c r="U499" s="1" t="s">
        <v>36</v>
      </c>
      <c r="V499" s="1">
        <v>3</v>
      </c>
      <c r="W499" s="1" t="s">
        <v>37</v>
      </c>
      <c r="X499" s="1" t="s">
        <v>53</v>
      </c>
      <c r="Y499" s="1" t="s">
        <v>3181</v>
      </c>
    </row>
    <row r="500" spans="1:25" x14ac:dyDescent="0.3">
      <c r="A500" s="1" t="s">
        <v>12112</v>
      </c>
      <c r="B500" s="1" t="s">
        <v>14112</v>
      </c>
      <c r="C500" s="1" t="s">
        <v>3182</v>
      </c>
      <c r="D500" s="1" t="s">
        <v>26</v>
      </c>
      <c r="E500" s="1">
        <v>41</v>
      </c>
      <c r="F500" s="1" t="s">
        <v>3183</v>
      </c>
      <c r="G500" s="1" t="s">
        <v>3184</v>
      </c>
      <c r="H500" s="1" t="s">
        <v>582</v>
      </c>
      <c r="I500" s="1" t="s">
        <v>3185</v>
      </c>
      <c r="J500" s="1" t="s">
        <v>3186</v>
      </c>
      <c r="K500" s="1" t="s">
        <v>109</v>
      </c>
      <c r="L500" s="1" t="s">
        <v>48</v>
      </c>
      <c r="M500" s="1" t="s">
        <v>49</v>
      </c>
      <c r="N500" s="1">
        <v>4</v>
      </c>
      <c r="O500" s="1">
        <v>51.53</v>
      </c>
      <c r="P500" s="1">
        <v>0.03</v>
      </c>
      <c r="Q500" s="1">
        <v>26.21</v>
      </c>
      <c r="R500" s="2">
        <v>45268</v>
      </c>
      <c r="S500" s="2">
        <v>45712</v>
      </c>
      <c r="T500" s="1" t="s">
        <v>83</v>
      </c>
      <c r="U500" s="1" t="s">
        <v>162</v>
      </c>
      <c r="V500" s="1">
        <v>2</v>
      </c>
      <c r="W500" s="1" t="s">
        <v>37</v>
      </c>
      <c r="X500" s="1" t="s">
        <v>64</v>
      </c>
      <c r="Y500" s="1" t="s">
        <v>3187</v>
      </c>
    </row>
    <row r="501" spans="1:25" x14ac:dyDescent="0.3">
      <c r="A501" s="1" t="s">
        <v>12113</v>
      </c>
      <c r="B501" s="1" t="s">
        <v>14113</v>
      </c>
      <c r="C501" s="1" t="s">
        <v>3188</v>
      </c>
      <c r="D501" s="1" t="s">
        <v>41</v>
      </c>
      <c r="E501" s="1">
        <v>60</v>
      </c>
      <c r="F501" s="1" t="s">
        <v>3189</v>
      </c>
      <c r="G501" s="1" t="s">
        <v>3190</v>
      </c>
      <c r="H501" s="1" t="s">
        <v>44</v>
      </c>
      <c r="I501" s="1" t="s">
        <v>3191</v>
      </c>
      <c r="J501" s="1" t="s">
        <v>3192</v>
      </c>
      <c r="K501" s="1" t="s">
        <v>32</v>
      </c>
      <c r="L501" s="1" t="s">
        <v>48</v>
      </c>
      <c r="M501" s="1" t="s">
        <v>126</v>
      </c>
      <c r="N501" s="1">
        <v>1</v>
      </c>
      <c r="O501" s="1">
        <v>722.72</v>
      </c>
      <c r="P501" s="1">
        <v>0.22</v>
      </c>
      <c r="Q501" s="1">
        <v>15.49</v>
      </c>
      <c r="R501" s="2">
        <v>45643</v>
      </c>
      <c r="S501" s="2">
        <v>45555</v>
      </c>
      <c r="T501" s="1" t="s">
        <v>50</v>
      </c>
      <c r="U501" s="1" t="s">
        <v>51</v>
      </c>
      <c r="V501" s="1">
        <v>1</v>
      </c>
      <c r="W501" s="1" t="s">
        <v>37</v>
      </c>
      <c r="X501" s="1" t="s">
        <v>53</v>
      </c>
      <c r="Y501" s="1" t="s">
        <v>3193</v>
      </c>
    </row>
    <row r="502" spans="1:25" x14ac:dyDescent="0.3">
      <c r="A502" s="1" t="s">
        <v>12114</v>
      </c>
      <c r="B502" s="1" t="s">
        <v>14114</v>
      </c>
      <c r="C502" s="1" t="s">
        <v>3194</v>
      </c>
      <c r="D502" s="1" t="s">
        <v>26</v>
      </c>
      <c r="E502" s="1">
        <v>54</v>
      </c>
      <c r="F502" s="1" t="s">
        <v>3195</v>
      </c>
      <c r="G502" s="1" t="s">
        <v>3196</v>
      </c>
      <c r="H502" s="1" t="s">
        <v>1163</v>
      </c>
      <c r="I502" s="1" t="s">
        <v>3197</v>
      </c>
      <c r="J502" s="1" t="s">
        <v>3198</v>
      </c>
      <c r="K502" s="1" t="s">
        <v>61</v>
      </c>
      <c r="L502" s="1" t="s">
        <v>117</v>
      </c>
      <c r="M502" s="1" t="s">
        <v>93</v>
      </c>
      <c r="N502" s="1">
        <v>1</v>
      </c>
      <c r="O502" s="1">
        <v>288.17</v>
      </c>
      <c r="P502" s="1">
        <v>0.27</v>
      </c>
      <c r="Q502" s="1">
        <v>15.85</v>
      </c>
      <c r="R502" s="2">
        <v>45352</v>
      </c>
      <c r="S502" s="2">
        <v>45316</v>
      </c>
      <c r="T502" s="1" t="s">
        <v>50</v>
      </c>
      <c r="U502" s="1" t="s">
        <v>162</v>
      </c>
      <c r="V502" s="1">
        <v>4</v>
      </c>
      <c r="W502" s="1" t="s">
        <v>52</v>
      </c>
      <c r="X502" s="1" t="s">
        <v>101</v>
      </c>
      <c r="Y502" s="1" t="s">
        <v>3199</v>
      </c>
    </row>
    <row r="503" spans="1:25" x14ac:dyDescent="0.3">
      <c r="A503" s="1" t="s">
        <v>12115</v>
      </c>
      <c r="B503" s="1" t="s">
        <v>14115</v>
      </c>
      <c r="C503" s="1" t="s">
        <v>3200</v>
      </c>
      <c r="D503" s="1" t="s">
        <v>26</v>
      </c>
      <c r="E503" s="1">
        <v>69</v>
      </c>
      <c r="F503" s="1" t="s">
        <v>3201</v>
      </c>
      <c r="G503" s="1" t="s">
        <v>3202</v>
      </c>
      <c r="H503" s="1" t="s">
        <v>2644</v>
      </c>
      <c r="I503" s="1" t="s">
        <v>3203</v>
      </c>
      <c r="J503" s="1" t="s">
        <v>3204</v>
      </c>
      <c r="K503" s="1" t="s">
        <v>92</v>
      </c>
      <c r="L503" s="1" t="s">
        <v>33</v>
      </c>
      <c r="M503" s="1" t="s">
        <v>126</v>
      </c>
      <c r="N503" s="1">
        <v>4</v>
      </c>
      <c r="O503" s="1">
        <v>58.59</v>
      </c>
      <c r="P503" s="1">
        <v>0.4</v>
      </c>
      <c r="Q503" s="1">
        <v>22.88</v>
      </c>
      <c r="R503" s="2">
        <v>45560</v>
      </c>
      <c r="S503" s="2">
        <v>45395</v>
      </c>
      <c r="T503" s="1" t="s">
        <v>83</v>
      </c>
      <c r="U503" s="1" t="s">
        <v>36</v>
      </c>
      <c r="V503" s="1">
        <v>3</v>
      </c>
      <c r="W503" s="1" t="s">
        <v>37</v>
      </c>
      <c r="X503" s="1" t="s">
        <v>101</v>
      </c>
      <c r="Y503" s="1" t="s">
        <v>3205</v>
      </c>
    </row>
    <row r="504" spans="1:25" x14ac:dyDescent="0.3">
      <c r="A504" s="1" t="s">
        <v>12116</v>
      </c>
      <c r="B504" s="1" t="s">
        <v>14116</v>
      </c>
      <c r="C504" s="1" t="s">
        <v>3206</v>
      </c>
      <c r="D504" s="1" t="s">
        <v>41</v>
      </c>
      <c r="E504" s="1">
        <v>50</v>
      </c>
      <c r="F504" s="1" t="s">
        <v>3207</v>
      </c>
      <c r="G504" s="1" t="s">
        <v>3208</v>
      </c>
      <c r="H504" s="1" t="s">
        <v>2062</v>
      </c>
      <c r="I504" s="1" t="s">
        <v>3209</v>
      </c>
      <c r="J504" s="1" t="s">
        <v>3210</v>
      </c>
      <c r="K504" s="1" t="s">
        <v>92</v>
      </c>
      <c r="L504" s="1" t="s">
        <v>33</v>
      </c>
      <c r="M504" s="1" t="s">
        <v>93</v>
      </c>
      <c r="N504" s="1">
        <v>2</v>
      </c>
      <c r="O504" s="1">
        <v>30.41</v>
      </c>
      <c r="P504" s="1">
        <v>0.06</v>
      </c>
      <c r="Q504" s="1">
        <v>10.02</v>
      </c>
      <c r="R504" s="2">
        <v>45847</v>
      </c>
      <c r="S504" s="2">
        <v>45375</v>
      </c>
      <c r="T504" s="1" t="s">
        <v>50</v>
      </c>
      <c r="U504" s="1" t="s">
        <v>36</v>
      </c>
      <c r="V504" s="1">
        <v>5</v>
      </c>
      <c r="W504" s="1" t="s">
        <v>37</v>
      </c>
      <c r="X504" s="1" t="s">
        <v>53</v>
      </c>
      <c r="Y504" s="1" t="s">
        <v>3211</v>
      </c>
    </row>
    <row r="505" spans="1:25" x14ac:dyDescent="0.3">
      <c r="A505" s="1" t="s">
        <v>12117</v>
      </c>
      <c r="B505" s="1" t="s">
        <v>14117</v>
      </c>
      <c r="C505" s="1" t="s">
        <v>3212</v>
      </c>
      <c r="D505" s="1" t="s">
        <v>26</v>
      </c>
      <c r="E505" s="1">
        <v>31</v>
      </c>
      <c r="F505" s="1" t="s">
        <v>3213</v>
      </c>
      <c r="G505" s="1" t="s">
        <v>3214</v>
      </c>
      <c r="H505" s="1" t="s">
        <v>1196</v>
      </c>
      <c r="I505" s="1" t="s">
        <v>3215</v>
      </c>
      <c r="J505" s="1" t="s">
        <v>3216</v>
      </c>
      <c r="K505" s="1" t="s">
        <v>81</v>
      </c>
      <c r="L505" s="1" t="s">
        <v>33</v>
      </c>
      <c r="M505" s="1" t="s">
        <v>62</v>
      </c>
      <c r="N505" s="1">
        <v>3</v>
      </c>
      <c r="O505" s="1">
        <v>932.05</v>
      </c>
      <c r="P505" s="1">
        <v>0.22</v>
      </c>
      <c r="Q505" s="1">
        <v>13</v>
      </c>
      <c r="R505" s="2">
        <v>45577</v>
      </c>
      <c r="S505" s="2">
        <v>45770</v>
      </c>
      <c r="T505" s="1" t="s">
        <v>50</v>
      </c>
      <c r="U505" s="1" t="s">
        <v>162</v>
      </c>
      <c r="V505" s="1">
        <v>3</v>
      </c>
      <c r="W505" s="1" t="s">
        <v>37</v>
      </c>
      <c r="X505" s="1" t="s">
        <v>101</v>
      </c>
      <c r="Y505" s="1" t="s">
        <v>3217</v>
      </c>
    </row>
    <row r="506" spans="1:25" x14ac:dyDescent="0.3">
      <c r="A506" s="1" t="s">
        <v>12118</v>
      </c>
      <c r="B506" s="1" t="s">
        <v>14118</v>
      </c>
      <c r="C506" s="1" t="s">
        <v>3218</v>
      </c>
      <c r="D506" s="1" t="s">
        <v>26</v>
      </c>
      <c r="E506" s="1">
        <v>41</v>
      </c>
      <c r="F506" s="1" t="s">
        <v>3219</v>
      </c>
      <c r="G506" s="1" t="s">
        <v>3220</v>
      </c>
      <c r="H506" s="1" t="s">
        <v>3221</v>
      </c>
      <c r="I506" s="1" t="s">
        <v>3222</v>
      </c>
      <c r="J506" s="1" t="s">
        <v>3223</v>
      </c>
      <c r="K506" s="1" t="s">
        <v>109</v>
      </c>
      <c r="L506" s="1" t="s">
        <v>72</v>
      </c>
      <c r="M506" s="1" t="s">
        <v>73</v>
      </c>
      <c r="N506" s="1">
        <v>4</v>
      </c>
      <c r="O506" s="1">
        <v>259.56</v>
      </c>
      <c r="P506" s="1">
        <v>0.15</v>
      </c>
      <c r="Q506" s="1">
        <v>27.53</v>
      </c>
      <c r="R506" s="2">
        <v>45800</v>
      </c>
      <c r="S506" s="2">
        <v>45673</v>
      </c>
      <c r="T506" s="1" t="s">
        <v>35</v>
      </c>
      <c r="U506" s="1" t="s">
        <v>84</v>
      </c>
      <c r="V506" s="1">
        <v>3</v>
      </c>
      <c r="W506" s="1" t="s">
        <v>37</v>
      </c>
      <c r="X506" s="1" t="s">
        <v>64</v>
      </c>
      <c r="Y506" s="1" t="s">
        <v>3224</v>
      </c>
    </row>
    <row r="507" spans="1:25" x14ac:dyDescent="0.3">
      <c r="A507" s="1" t="s">
        <v>12119</v>
      </c>
      <c r="B507" s="1" t="s">
        <v>14119</v>
      </c>
      <c r="C507" s="1" t="s">
        <v>3225</v>
      </c>
      <c r="D507" s="1" t="s">
        <v>41</v>
      </c>
      <c r="E507" s="1">
        <v>39</v>
      </c>
      <c r="F507" s="1" t="s">
        <v>3226</v>
      </c>
      <c r="G507" s="1" t="s">
        <v>3227</v>
      </c>
      <c r="H507" s="1" t="s">
        <v>3228</v>
      </c>
      <c r="I507" s="1" t="s">
        <v>3229</v>
      </c>
      <c r="J507" s="1" t="s">
        <v>3230</v>
      </c>
      <c r="K507" s="1" t="s">
        <v>32</v>
      </c>
      <c r="L507" s="1" t="s">
        <v>82</v>
      </c>
      <c r="M507" s="1" t="s">
        <v>126</v>
      </c>
      <c r="N507" s="1">
        <v>1</v>
      </c>
      <c r="O507" s="1">
        <v>453.42</v>
      </c>
      <c r="P507" s="1">
        <v>0.16</v>
      </c>
      <c r="Q507" s="1">
        <v>47.93</v>
      </c>
      <c r="R507" s="2">
        <v>45836</v>
      </c>
      <c r="S507" s="2">
        <v>45149</v>
      </c>
      <c r="T507" s="1" t="s">
        <v>118</v>
      </c>
      <c r="U507" s="1" t="s">
        <v>36</v>
      </c>
      <c r="V507" s="1">
        <v>4</v>
      </c>
      <c r="W507" s="1" t="s">
        <v>37</v>
      </c>
      <c r="X507" s="1" t="s">
        <v>101</v>
      </c>
      <c r="Y507" s="1" t="s">
        <v>3231</v>
      </c>
    </row>
    <row r="508" spans="1:25" x14ac:dyDescent="0.3">
      <c r="A508" s="1" t="s">
        <v>12120</v>
      </c>
      <c r="B508" s="1" t="s">
        <v>14120</v>
      </c>
      <c r="C508" s="1" t="s">
        <v>3232</v>
      </c>
      <c r="D508" s="1" t="s">
        <v>41</v>
      </c>
      <c r="E508" s="1">
        <v>69</v>
      </c>
      <c r="F508" s="1" t="s">
        <v>3233</v>
      </c>
      <c r="G508" s="1" t="s">
        <v>3234</v>
      </c>
      <c r="H508" s="1" t="s">
        <v>3061</v>
      </c>
      <c r="I508" s="1" t="s">
        <v>3235</v>
      </c>
      <c r="J508" s="1" t="s">
        <v>3236</v>
      </c>
      <c r="K508" s="1" t="s">
        <v>161</v>
      </c>
      <c r="L508" s="1" t="s">
        <v>117</v>
      </c>
      <c r="M508" s="1" t="s">
        <v>62</v>
      </c>
      <c r="N508" s="1">
        <v>2</v>
      </c>
      <c r="O508" s="1">
        <v>951.07</v>
      </c>
      <c r="P508" s="1">
        <v>0.39</v>
      </c>
      <c r="Q508" s="1">
        <v>31</v>
      </c>
      <c r="R508" s="2">
        <v>45390</v>
      </c>
      <c r="S508" s="2">
        <v>45243</v>
      </c>
      <c r="T508" s="1" t="s">
        <v>83</v>
      </c>
      <c r="U508" s="1" t="s">
        <v>84</v>
      </c>
      <c r="V508" s="1">
        <v>4</v>
      </c>
      <c r="W508" s="1" t="s">
        <v>37</v>
      </c>
      <c r="X508" s="1" t="s">
        <v>74</v>
      </c>
      <c r="Y508" s="1" t="s">
        <v>3237</v>
      </c>
    </row>
    <row r="509" spans="1:25" x14ac:dyDescent="0.3">
      <c r="A509" s="1" t="s">
        <v>12121</v>
      </c>
      <c r="B509" s="1" t="s">
        <v>14121</v>
      </c>
      <c r="C509" s="1" t="s">
        <v>3238</v>
      </c>
      <c r="D509" s="1" t="s">
        <v>41</v>
      </c>
      <c r="E509" s="1">
        <v>68</v>
      </c>
      <c r="F509" s="1" t="s">
        <v>3239</v>
      </c>
      <c r="G509" s="1" t="s">
        <v>3240</v>
      </c>
      <c r="H509" s="1" t="s">
        <v>1130</v>
      </c>
      <c r="I509" s="1" t="s">
        <v>3241</v>
      </c>
      <c r="J509" s="1" t="s">
        <v>3242</v>
      </c>
      <c r="K509" s="1" t="s">
        <v>32</v>
      </c>
      <c r="L509" s="1" t="s">
        <v>48</v>
      </c>
      <c r="M509" s="1" t="s">
        <v>93</v>
      </c>
      <c r="N509" s="1">
        <v>3</v>
      </c>
      <c r="O509" s="1">
        <v>472.84</v>
      </c>
      <c r="P509" s="1">
        <v>0</v>
      </c>
      <c r="Q509" s="1">
        <v>23.38</v>
      </c>
      <c r="R509" s="2">
        <v>45559</v>
      </c>
      <c r="S509" s="2">
        <v>45517</v>
      </c>
      <c r="T509" s="1" t="s">
        <v>35</v>
      </c>
      <c r="U509" s="1" t="s">
        <v>162</v>
      </c>
      <c r="V509" s="1">
        <v>2</v>
      </c>
      <c r="W509" s="1" t="s">
        <v>37</v>
      </c>
      <c r="X509" s="1" t="s">
        <v>64</v>
      </c>
      <c r="Y509" s="1" t="s">
        <v>3243</v>
      </c>
    </row>
    <row r="510" spans="1:25" x14ac:dyDescent="0.3">
      <c r="A510" s="1" t="s">
        <v>12122</v>
      </c>
      <c r="B510" s="1" t="s">
        <v>14122</v>
      </c>
      <c r="C510" s="1" t="s">
        <v>3244</v>
      </c>
      <c r="D510" s="1" t="s">
        <v>26</v>
      </c>
      <c r="E510" s="1">
        <v>54</v>
      </c>
      <c r="F510" s="1" t="s">
        <v>3245</v>
      </c>
      <c r="G510" s="1" t="s">
        <v>3246</v>
      </c>
      <c r="H510" s="1" t="s">
        <v>1315</v>
      </c>
      <c r="I510" s="1" t="s">
        <v>3247</v>
      </c>
      <c r="J510" s="1" t="s">
        <v>3248</v>
      </c>
      <c r="K510" s="1" t="s">
        <v>6</v>
      </c>
      <c r="L510" s="1" t="s">
        <v>33</v>
      </c>
      <c r="M510" s="1" t="s">
        <v>49</v>
      </c>
      <c r="N510" s="1">
        <v>4</v>
      </c>
      <c r="O510" s="1">
        <v>87.82</v>
      </c>
      <c r="P510" s="1">
        <v>0.37</v>
      </c>
      <c r="Q510" s="1">
        <v>15.92</v>
      </c>
      <c r="R510" s="2">
        <v>45324</v>
      </c>
      <c r="S510" s="2">
        <v>45568</v>
      </c>
      <c r="T510" s="1" t="s">
        <v>35</v>
      </c>
      <c r="U510" s="1" t="s">
        <v>51</v>
      </c>
      <c r="V510" s="1">
        <v>1</v>
      </c>
      <c r="W510" s="1" t="s">
        <v>37</v>
      </c>
      <c r="X510" s="1" t="s">
        <v>74</v>
      </c>
      <c r="Y510" s="1" t="s">
        <v>3249</v>
      </c>
    </row>
    <row r="511" spans="1:25" x14ac:dyDescent="0.3">
      <c r="A511" s="1" t="s">
        <v>12123</v>
      </c>
      <c r="B511" s="1" t="s">
        <v>14123</v>
      </c>
      <c r="C511" s="1" t="s">
        <v>3250</v>
      </c>
      <c r="D511" s="1" t="s">
        <v>41</v>
      </c>
      <c r="E511" s="1">
        <v>69</v>
      </c>
      <c r="F511" s="1" t="s">
        <v>3251</v>
      </c>
      <c r="G511" s="1" t="s">
        <v>3252</v>
      </c>
      <c r="H511" s="1" t="s">
        <v>2020</v>
      </c>
      <c r="I511" s="1" t="s">
        <v>3253</v>
      </c>
      <c r="J511" s="1" t="s">
        <v>3254</v>
      </c>
      <c r="K511" s="1" t="s">
        <v>109</v>
      </c>
      <c r="L511" s="1" t="s">
        <v>48</v>
      </c>
      <c r="M511" s="1" t="s">
        <v>49</v>
      </c>
      <c r="N511" s="1">
        <v>3</v>
      </c>
      <c r="O511" s="1">
        <v>556.41999999999996</v>
      </c>
      <c r="P511" s="1">
        <v>0.41</v>
      </c>
      <c r="Q511" s="1">
        <v>13.82</v>
      </c>
      <c r="R511" s="2">
        <v>45434</v>
      </c>
      <c r="S511" s="2">
        <v>45504</v>
      </c>
      <c r="T511" s="1" t="s">
        <v>35</v>
      </c>
      <c r="U511" s="1" t="s">
        <v>51</v>
      </c>
      <c r="V511" s="1">
        <v>3</v>
      </c>
      <c r="W511" s="1" t="s">
        <v>37</v>
      </c>
      <c r="X511" s="1" t="s">
        <v>74</v>
      </c>
      <c r="Y511" s="1" t="s">
        <v>3255</v>
      </c>
    </row>
    <row r="512" spans="1:25" x14ac:dyDescent="0.3">
      <c r="A512" s="1" t="s">
        <v>12124</v>
      </c>
      <c r="B512" s="1" t="s">
        <v>14124</v>
      </c>
      <c r="C512" s="1" t="s">
        <v>3256</v>
      </c>
      <c r="D512" s="1" t="s">
        <v>41</v>
      </c>
      <c r="E512" s="1">
        <v>40</v>
      </c>
      <c r="F512" s="1" t="s">
        <v>3257</v>
      </c>
      <c r="G512" s="1" t="s">
        <v>3258</v>
      </c>
      <c r="H512" s="1" t="s">
        <v>1429</v>
      </c>
      <c r="I512" s="1" t="s">
        <v>3259</v>
      </c>
      <c r="J512" s="1" t="s">
        <v>3260</v>
      </c>
      <c r="K512" s="1" t="s">
        <v>109</v>
      </c>
      <c r="L512" s="1" t="s">
        <v>82</v>
      </c>
      <c r="M512" s="1" t="s">
        <v>126</v>
      </c>
      <c r="N512" s="1">
        <v>2</v>
      </c>
      <c r="O512" s="1">
        <v>97.32</v>
      </c>
      <c r="P512" s="1">
        <v>0.45</v>
      </c>
      <c r="Q512" s="1">
        <v>34.630000000000003</v>
      </c>
      <c r="R512" s="2">
        <v>45372</v>
      </c>
      <c r="S512" s="2">
        <v>45809</v>
      </c>
      <c r="T512" s="1" t="s">
        <v>50</v>
      </c>
      <c r="U512" s="1" t="s">
        <v>36</v>
      </c>
      <c r="V512" s="1">
        <v>5</v>
      </c>
      <c r="W512" s="1" t="s">
        <v>37</v>
      </c>
      <c r="X512" s="1" t="s">
        <v>64</v>
      </c>
      <c r="Y512" s="1" t="s">
        <v>3261</v>
      </c>
    </row>
    <row r="513" spans="1:25" x14ac:dyDescent="0.3">
      <c r="A513" s="1" t="s">
        <v>12125</v>
      </c>
      <c r="B513" s="1" t="s">
        <v>14125</v>
      </c>
      <c r="C513" s="1" t="s">
        <v>3262</v>
      </c>
      <c r="D513" s="1" t="s">
        <v>41</v>
      </c>
      <c r="E513" s="1">
        <v>23</v>
      </c>
      <c r="F513" s="1" t="s">
        <v>3263</v>
      </c>
      <c r="G513" s="1" t="s">
        <v>3264</v>
      </c>
      <c r="H513" s="1" t="s">
        <v>896</v>
      </c>
      <c r="I513" s="1" t="s">
        <v>3265</v>
      </c>
      <c r="J513" s="1" t="s">
        <v>3266</v>
      </c>
      <c r="K513" s="1" t="s">
        <v>6</v>
      </c>
      <c r="L513" s="1" t="s">
        <v>110</v>
      </c>
      <c r="M513" s="1" t="s">
        <v>126</v>
      </c>
      <c r="N513" s="1">
        <v>3</v>
      </c>
      <c r="O513" s="1">
        <v>104.14</v>
      </c>
      <c r="P513" s="1">
        <v>0.31</v>
      </c>
      <c r="Q513" s="1">
        <v>43.17</v>
      </c>
      <c r="R513" s="2">
        <v>45440</v>
      </c>
      <c r="S513" s="2">
        <v>45823</v>
      </c>
      <c r="T513" s="1" t="s">
        <v>83</v>
      </c>
      <c r="U513" s="1" t="s">
        <v>84</v>
      </c>
      <c r="V513" s="1">
        <v>4</v>
      </c>
      <c r="W513" s="1" t="s">
        <v>37</v>
      </c>
      <c r="X513" s="1" t="s">
        <v>74</v>
      </c>
      <c r="Y513" s="1" t="s">
        <v>3267</v>
      </c>
    </row>
    <row r="514" spans="1:25" x14ac:dyDescent="0.3">
      <c r="A514" s="1" t="s">
        <v>12126</v>
      </c>
      <c r="B514" s="1" t="s">
        <v>14126</v>
      </c>
      <c r="C514" s="1" t="s">
        <v>3268</v>
      </c>
      <c r="D514" s="1" t="s">
        <v>41</v>
      </c>
      <c r="E514" s="1">
        <v>36</v>
      </c>
      <c r="F514" s="1" t="s">
        <v>3269</v>
      </c>
      <c r="G514" s="1" t="s">
        <v>3270</v>
      </c>
      <c r="H514" s="1" t="s">
        <v>648</v>
      </c>
      <c r="I514" s="1" t="s">
        <v>3271</v>
      </c>
      <c r="J514" s="1" t="s">
        <v>3272</v>
      </c>
      <c r="K514" s="1" t="s">
        <v>92</v>
      </c>
      <c r="L514" s="1" t="s">
        <v>110</v>
      </c>
      <c r="M514" s="1" t="s">
        <v>126</v>
      </c>
      <c r="N514" s="1">
        <v>2</v>
      </c>
      <c r="O514" s="1">
        <v>852.96</v>
      </c>
      <c r="P514" s="1">
        <v>0.17</v>
      </c>
      <c r="Q514" s="1">
        <v>22.95</v>
      </c>
      <c r="R514" s="2">
        <v>45501</v>
      </c>
      <c r="S514" s="2">
        <v>45417</v>
      </c>
      <c r="T514" s="1" t="s">
        <v>50</v>
      </c>
      <c r="U514" s="1" t="s">
        <v>162</v>
      </c>
      <c r="V514" s="1">
        <v>4</v>
      </c>
      <c r="W514" s="1" t="s">
        <v>37</v>
      </c>
      <c r="X514" s="1" t="s">
        <v>101</v>
      </c>
      <c r="Y514" s="1" t="s">
        <v>3273</v>
      </c>
    </row>
    <row r="515" spans="1:25" x14ac:dyDescent="0.3">
      <c r="A515" s="1" t="s">
        <v>12127</v>
      </c>
      <c r="B515" s="1" t="s">
        <v>14127</v>
      </c>
      <c r="C515" s="1" t="s">
        <v>3274</v>
      </c>
      <c r="D515" s="1" t="s">
        <v>41</v>
      </c>
      <c r="E515" s="1">
        <v>29</v>
      </c>
      <c r="F515" s="1" t="s">
        <v>3275</v>
      </c>
      <c r="G515" s="1" t="s">
        <v>3276</v>
      </c>
      <c r="H515" s="1" t="s">
        <v>3277</v>
      </c>
      <c r="I515" s="1" t="s">
        <v>3278</v>
      </c>
      <c r="J515" s="1" t="s">
        <v>3279</v>
      </c>
      <c r="K515" s="1" t="s">
        <v>61</v>
      </c>
      <c r="L515" s="1" t="s">
        <v>117</v>
      </c>
      <c r="M515" s="1" t="s">
        <v>126</v>
      </c>
      <c r="N515" s="1">
        <v>4</v>
      </c>
      <c r="O515" s="1">
        <v>296.52999999999997</v>
      </c>
      <c r="P515" s="1">
        <v>0.21</v>
      </c>
      <c r="Q515" s="1">
        <v>29.78</v>
      </c>
      <c r="R515" s="2">
        <v>45302</v>
      </c>
      <c r="S515" s="2">
        <v>45573</v>
      </c>
      <c r="T515" s="1" t="s">
        <v>50</v>
      </c>
      <c r="U515" s="1" t="s">
        <v>36</v>
      </c>
      <c r="V515" s="1">
        <v>2</v>
      </c>
      <c r="W515" s="1" t="s">
        <v>37</v>
      </c>
      <c r="X515" s="1" t="s">
        <v>53</v>
      </c>
      <c r="Y515" s="1" t="s">
        <v>3280</v>
      </c>
    </row>
    <row r="516" spans="1:25" x14ac:dyDescent="0.3">
      <c r="A516" s="1" t="s">
        <v>12128</v>
      </c>
      <c r="B516" s="1" t="s">
        <v>14128</v>
      </c>
      <c r="C516" s="1" t="s">
        <v>3281</v>
      </c>
      <c r="D516" s="1" t="s">
        <v>41</v>
      </c>
      <c r="E516" s="1">
        <v>43</v>
      </c>
      <c r="F516" s="1" t="s">
        <v>3282</v>
      </c>
      <c r="G516" s="1" t="s">
        <v>3283</v>
      </c>
      <c r="H516" s="1" t="s">
        <v>1170</v>
      </c>
      <c r="I516" s="1" t="s">
        <v>3284</v>
      </c>
      <c r="J516" s="1" t="s">
        <v>3285</v>
      </c>
      <c r="K516" s="1" t="s">
        <v>92</v>
      </c>
      <c r="L516" s="1" t="s">
        <v>33</v>
      </c>
      <c r="M516" s="1" t="s">
        <v>126</v>
      </c>
      <c r="N516" s="1">
        <v>2</v>
      </c>
      <c r="O516" s="1">
        <v>681.88</v>
      </c>
      <c r="P516" s="1">
        <v>0.48</v>
      </c>
      <c r="Q516" s="1">
        <v>36.799999999999997</v>
      </c>
      <c r="R516" s="2">
        <v>45318</v>
      </c>
      <c r="S516" s="2">
        <v>45153</v>
      </c>
      <c r="T516" s="1" t="s">
        <v>35</v>
      </c>
      <c r="U516" s="1" t="s">
        <v>51</v>
      </c>
      <c r="V516" s="1">
        <v>1</v>
      </c>
      <c r="W516" s="1" t="s">
        <v>37</v>
      </c>
      <c r="X516" s="1" t="s">
        <v>64</v>
      </c>
      <c r="Y516" s="1" t="s">
        <v>3286</v>
      </c>
    </row>
    <row r="517" spans="1:25" x14ac:dyDescent="0.3">
      <c r="A517" s="1" t="s">
        <v>12129</v>
      </c>
      <c r="B517" s="1" t="s">
        <v>14129</v>
      </c>
      <c r="C517" s="1" t="s">
        <v>3287</v>
      </c>
      <c r="D517" s="1" t="s">
        <v>41</v>
      </c>
      <c r="E517" s="1">
        <v>46</v>
      </c>
      <c r="F517" s="1" t="s">
        <v>3288</v>
      </c>
      <c r="G517" s="1" t="s">
        <v>3289</v>
      </c>
      <c r="H517" s="1" t="s">
        <v>2784</v>
      </c>
      <c r="I517" s="1" t="s">
        <v>3290</v>
      </c>
      <c r="J517" s="1" t="s">
        <v>3291</v>
      </c>
      <c r="K517" s="1" t="s">
        <v>81</v>
      </c>
      <c r="L517" s="1" t="s">
        <v>33</v>
      </c>
      <c r="M517" s="1" t="s">
        <v>62</v>
      </c>
      <c r="N517" s="1">
        <v>4</v>
      </c>
      <c r="O517" s="1">
        <v>513.84</v>
      </c>
      <c r="P517" s="1">
        <v>0.44</v>
      </c>
      <c r="Q517" s="1">
        <v>7.62</v>
      </c>
      <c r="R517" s="2">
        <v>45252</v>
      </c>
      <c r="S517" s="2">
        <v>45829</v>
      </c>
      <c r="T517" s="1" t="s">
        <v>63</v>
      </c>
      <c r="U517" s="1" t="s">
        <v>51</v>
      </c>
      <c r="V517" s="1">
        <v>2</v>
      </c>
      <c r="W517" s="1" t="s">
        <v>52</v>
      </c>
      <c r="X517" s="1" t="s">
        <v>53</v>
      </c>
      <c r="Y517" s="1" t="s">
        <v>3292</v>
      </c>
    </row>
    <row r="518" spans="1:25" x14ac:dyDescent="0.3">
      <c r="A518" s="1" t="s">
        <v>12130</v>
      </c>
      <c r="B518" s="1" t="s">
        <v>14130</v>
      </c>
      <c r="C518" s="1" t="s">
        <v>3293</v>
      </c>
      <c r="D518" s="1" t="s">
        <v>26</v>
      </c>
      <c r="E518" s="1">
        <v>31</v>
      </c>
      <c r="F518" s="1" t="s">
        <v>3294</v>
      </c>
      <c r="G518" s="1" t="s">
        <v>3295</v>
      </c>
      <c r="H518" s="1" t="s">
        <v>717</v>
      </c>
      <c r="I518" s="1" t="s">
        <v>3296</v>
      </c>
      <c r="J518" s="1" t="s">
        <v>3297</v>
      </c>
      <c r="K518" s="1" t="s">
        <v>47</v>
      </c>
      <c r="L518" s="1" t="s">
        <v>110</v>
      </c>
      <c r="M518" s="1" t="s">
        <v>93</v>
      </c>
      <c r="N518" s="1">
        <v>2</v>
      </c>
      <c r="O518" s="1">
        <v>230.1</v>
      </c>
      <c r="P518" s="1">
        <v>0.23</v>
      </c>
      <c r="Q518" s="1">
        <v>20.79</v>
      </c>
      <c r="R518" s="2">
        <v>45477</v>
      </c>
      <c r="S518" s="2">
        <v>45194</v>
      </c>
      <c r="T518" s="1" t="s">
        <v>83</v>
      </c>
      <c r="U518" s="1" t="s">
        <v>84</v>
      </c>
      <c r="V518" s="1">
        <v>4</v>
      </c>
      <c r="W518" s="1" t="s">
        <v>37</v>
      </c>
      <c r="X518" s="1" t="s">
        <v>64</v>
      </c>
      <c r="Y518" s="1" t="s">
        <v>3298</v>
      </c>
    </row>
    <row r="519" spans="1:25" x14ac:dyDescent="0.3">
      <c r="A519" s="1" t="s">
        <v>12131</v>
      </c>
      <c r="B519" s="1" t="s">
        <v>14131</v>
      </c>
      <c r="C519" s="1" t="s">
        <v>3299</v>
      </c>
      <c r="D519" s="1" t="s">
        <v>26</v>
      </c>
      <c r="E519" s="1">
        <v>34</v>
      </c>
      <c r="F519" s="1" t="s">
        <v>3300</v>
      </c>
      <c r="G519" s="1" t="s">
        <v>3301</v>
      </c>
      <c r="H519" s="1" t="s">
        <v>3302</v>
      </c>
      <c r="I519" s="1" t="s">
        <v>3303</v>
      </c>
      <c r="J519" s="1" t="s">
        <v>3304</v>
      </c>
      <c r="K519" s="1" t="s">
        <v>6</v>
      </c>
      <c r="L519" s="1" t="s">
        <v>117</v>
      </c>
      <c r="M519" s="1" t="s">
        <v>93</v>
      </c>
      <c r="N519" s="1">
        <v>3</v>
      </c>
      <c r="O519" s="1">
        <v>522.64</v>
      </c>
      <c r="P519" s="1">
        <v>0.47</v>
      </c>
      <c r="Q519" s="1">
        <v>37.840000000000003</v>
      </c>
      <c r="R519" s="2">
        <v>45442</v>
      </c>
      <c r="S519" s="2">
        <v>45594</v>
      </c>
      <c r="T519" s="1" t="s">
        <v>83</v>
      </c>
      <c r="U519" s="1" t="s">
        <v>36</v>
      </c>
      <c r="V519" s="1">
        <v>5</v>
      </c>
      <c r="W519" s="1" t="s">
        <v>37</v>
      </c>
      <c r="X519" s="1" t="s">
        <v>64</v>
      </c>
      <c r="Y519" s="1" t="s">
        <v>3305</v>
      </c>
    </row>
    <row r="520" spans="1:25" x14ac:dyDescent="0.3">
      <c r="A520" s="1" t="s">
        <v>12132</v>
      </c>
      <c r="B520" s="1" t="s">
        <v>14132</v>
      </c>
      <c r="C520" s="1" t="s">
        <v>3306</v>
      </c>
      <c r="D520" s="1" t="s">
        <v>41</v>
      </c>
      <c r="E520" s="1">
        <v>47</v>
      </c>
      <c r="F520" s="1" t="s">
        <v>3307</v>
      </c>
      <c r="G520" s="1" t="s">
        <v>3308</v>
      </c>
      <c r="H520" s="1" t="s">
        <v>1026</v>
      </c>
      <c r="I520" s="1" t="s">
        <v>3309</v>
      </c>
      <c r="J520" s="1" t="s">
        <v>3310</v>
      </c>
      <c r="K520" s="1" t="s">
        <v>81</v>
      </c>
      <c r="L520" s="1" t="s">
        <v>48</v>
      </c>
      <c r="M520" s="1" t="s">
        <v>34</v>
      </c>
      <c r="N520" s="1">
        <v>2</v>
      </c>
      <c r="O520" s="1">
        <v>78.3</v>
      </c>
      <c r="P520" s="1">
        <v>0.41</v>
      </c>
      <c r="Q520" s="1">
        <v>35.81</v>
      </c>
      <c r="R520" s="2">
        <v>45736</v>
      </c>
      <c r="S520" s="2">
        <v>45131</v>
      </c>
      <c r="T520" s="1" t="s">
        <v>35</v>
      </c>
      <c r="U520" s="1" t="s">
        <v>84</v>
      </c>
      <c r="V520" s="1">
        <v>2</v>
      </c>
      <c r="W520" s="1" t="s">
        <v>37</v>
      </c>
      <c r="X520" s="1" t="s">
        <v>74</v>
      </c>
      <c r="Y520" s="1" t="s">
        <v>3311</v>
      </c>
    </row>
    <row r="521" spans="1:25" x14ac:dyDescent="0.3">
      <c r="A521" s="1" t="s">
        <v>12133</v>
      </c>
      <c r="B521" s="1" t="s">
        <v>14133</v>
      </c>
      <c r="C521" s="1" t="s">
        <v>3312</v>
      </c>
      <c r="D521" s="1" t="s">
        <v>41</v>
      </c>
      <c r="E521" s="1">
        <v>24</v>
      </c>
      <c r="F521" s="1" t="s">
        <v>3313</v>
      </c>
      <c r="G521" s="1" t="s">
        <v>3314</v>
      </c>
      <c r="H521" s="1" t="s">
        <v>1692</v>
      </c>
      <c r="I521" s="1" t="s">
        <v>3315</v>
      </c>
      <c r="J521" s="1" t="s">
        <v>3316</v>
      </c>
      <c r="K521" s="1" t="s">
        <v>47</v>
      </c>
      <c r="L521" s="1" t="s">
        <v>82</v>
      </c>
      <c r="M521" s="1" t="s">
        <v>73</v>
      </c>
      <c r="N521" s="1">
        <v>2</v>
      </c>
      <c r="O521" s="1">
        <v>353.74</v>
      </c>
      <c r="P521" s="1">
        <v>0.45</v>
      </c>
      <c r="Q521" s="1">
        <v>7.4</v>
      </c>
      <c r="R521" s="2">
        <v>45488</v>
      </c>
      <c r="S521" s="2">
        <v>45438</v>
      </c>
      <c r="T521" s="1" t="s">
        <v>35</v>
      </c>
      <c r="U521" s="1" t="s">
        <v>84</v>
      </c>
      <c r="V521" s="1">
        <v>3</v>
      </c>
      <c r="W521" s="1" t="s">
        <v>37</v>
      </c>
      <c r="X521" s="1" t="s">
        <v>53</v>
      </c>
      <c r="Y521" s="1" t="s">
        <v>3317</v>
      </c>
    </row>
    <row r="522" spans="1:25" x14ac:dyDescent="0.3">
      <c r="A522" s="1" t="s">
        <v>12134</v>
      </c>
      <c r="B522" s="1" t="s">
        <v>14134</v>
      </c>
      <c r="C522" s="1" t="s">
        <v>3318</v>
      </c>
      <c r="D522" s="1" t="s">
        <v>26</v>
      </c>
      <c r="E522" s="1">
        <v>38</v>
      </c>
      <c r="F522" s="1" t="s">
        <v>3319</v>
      </c>
      <c r="G522" s="1">
        <f>1-215-128-94</f>
        <v>-436</v>
      </c>
      <c r="H522" s="1" t="s">
        <v>2062</v>
      </c>
      <c r="I522" s="1" t="s">
        <v>3320</v>
      </c>
      <c r="J522" s="1" t="s">
        <v>3321</v>
      </c>
      <c r="K522" s="1" t="s">
        <v>109</v>
      </c>
      <c r="L522" s="1" t="s">
        <v>110</v>
      </c>
      <c r="M522" s="1" t="s">
        <v>49</v>
      </c>
      <c r="N522" s="1">
        <v>3</v>
      </c>
      <c r="O522" s="1">
        <v>527.61</v>
      </c>
      <c r="P522" s="1">
        <v>0.34</v>
      </c>
      <c r="Q522" s="1">
        <v>15.7</v>
      </c>
      <c r="R522" s="2">
        <v>45259</v>
      </c>
      <c r="S522" s="2">
        <v>45241</v>
      </c>
      <c r="T522" s="1" t="s">
        <v>118</v>
      </c>
      <c r="U522" s="1" t="s">
        <v>36</v>
      </c>
      <c r="V522" s="1">
        <v>4</v>
      </c>
      <c r="W522" s="1" t="s">
        <v>52</v>
      </c>
      <c r="X522" s="1" t="s">
        <v>101</v>
      </c>
      <c r="Y522" s="1" t="s">
        <v>3322</v>
      </c>
    </row>
    <row r="523" spans="1:25" x14ac:dyDescent="0.3">
      <c r="A523" s="1" t="s">
        <v>12135</v>
      </c>
      <c r="B523" s="1" t="s">
        <v>14135</v>
      </c>
      <c r="C523" s="1" t="s">
        <v>3323</v>
      </c>
      <c r="D523" s="1" t="s">
        <v>41</v>
      </c>
      <c r="E523" s="1">
        <v>18</v>
      </c>
      <c r="F523" s="1" t="s">
        <v>3324</v>
      </c>
      <c r="G523" s="1" t="s">
        <v>3325</v>
      </c>
      <c r="H523" s="1" t="s">
        <v>1892</v>
      </c>
      <c r="I523" s="1" t="s">
        <v>3326</v>
      </c>
      <c r="J523" s="1" t="s">
        <v>3327</v>
      </c>
      <c r="K523" s="1" t="s">
        <v>92</v>
      </c>
      <c r="L523" s="1" t="s">
        <v>110</v>
      </c>
      <c r="M523" s="1" t="s">
        <v>126</v>
      </c>
      <c r="N523" s="1">
        <v>1</v>
      </c>
      <c r="O523" s="1">
        <v>236.11</v>
      </c>
      <c r="P523" s="1">
        <v>0.43</v>
      </c>
      <c r="Q523" s="1">
        <v>35.6</v>
      </c>
      <c r="R523" s="2">
        <v>45185</v>
      </c>
      <c r="S523" s="2">
        <v>45756</v>
      </c>
      <c r="T523" s="1" t="s">
        <v>35</v>
      </c>
      <c r="U523" s="1" t="s">
        <v>162</v>
      </c>
      <c r="V523" s="1">
        <v>4</v>
      </c>
      <c r="W523" s="1" t="s">
        <v>52</v>
      </c>
      <c r="X523" s="1" t="s">
        <v>53</v>
      </c>
      <c r="Y523" s="1" t="s">
        <v>3328</v>
      </c>
    </row>
    <row r="524" spans="1:25" x14ac:dyDescent="0.3">
      <c r="A524" s="1" t="s">
        <v>12136</v>
      </c>
      <c r="B524" s="1" t="s">
        <v>14136</v>
      </c>
      <c r="C524" s="1" t="s">
        <v>3329</v>
      </c>
      <c r="D524" s="1" t="s">
        <v>26</v>
      </c>
      <c r="E524" s="1">
        <v>66</v>
      </c>
      <c r="F524" s="1" t="s">
        <v>3330</v>
      </c>
      <c r="G524" s="1" t="s">
        <v>3331</v>
      </c>
      <c r="H524" s="1" t="s">
        <v>502</v>
      </c>
      <c r="I524" s="1" t="s">
        <v>3332</v>
      </c>
      <c r="J524" s="1" t="s">
        <v>3333</v>
      </c>
      <c r="K524" s="1" t="s">
        <v>6</v>
      </c>
      <c r="L524" s="1" t="s">
        <v>82</v>
      </c>
      <c r="M524" s="1" t="s">
        <v>49</v>
      </c>
      <c r="N524" s="1">
        <v>2</v>
      </c>
      <c r="O524" s="1">
        <v>663.59</v>
      </c>
      <c r="P524" s="1">
        <v>0.45</v>
      </c>
      <c r="Q524" s="1">
        <v>17.21</v>
      </c>
      <c r="R524" s="2">
        <v>45637</v>
      </c>
      <c r="S524" s="2">
        <v>45143</v>
      </c>
      <c r="T524" s="1" t="s">
        <v>50</v>
      </c>
      <c r="U524" s="1" t="s">
        <v>51</v>
      </c>
      <c r="V524" s="1">
        <v>2</v>
      </c>
      <c r="W524" s="1" t="s">
        <v>52</v>
      </c>
      <c r="X524" s="1" t="s">
        <v>64</v>
      </c>
      <c r="Y524" s="1" t="s">
        <v>3334</v>
      </c>
    </row>
    <row r="525" spans="1:25" x14ac:dyDescent="0.3">
      <c r="A525" s="1" t="s">
        <v>12137</v>
      </c>
      <c r="B525" s="1" t="s">
        <v>14137</v>
      </c>
      <c r="C525" s="1" t="s">
        <v>3335</v>
      </c>
      <c r="D525" s="1" t="s">
        <v>41</v>
      </c>
      <c r="E525" s="1">
        <v>55</v>
      </c>
      <c r="F525" s="1" t="s">
        <v>3336</v>
      </c>
      <c r="G525" s="1" t="s">
        <v>3337</v>
      </c>
      <c r="H525" s="1" t="s">
        <v>2448</v>
      </c>
      <c r="I525" s="1" t="s">
        <v>3338</v>
      </c>
      <c r="J525" s="1" t="s">
        <v>3339</v>
      </c>
      <c r="K525" s="1" t="s">
        <v>47</v>
      </c>
      <c r="L525" s="1" t="s">
        <v>82</v>
      </c>
      <c r="M525" s="1" t="s">
        <v>93</v>
      </c>
      <c r="N525" s="1">
        <v>4</v>
      </c>
      <c r="O525" s="1">
        <v>61.29</v>
      </c>
      <c r="P525" s="1">
        <v>0.05</v>
      </c>
      <c r="Q525" s="1">
        <v>41.65</v>
      </c>
      <c r="R525" s="2">
        <v>45487</v>
      </c>
      <c r="S525" s="2">
        <v>45836</v>
      </c>
      <c r="T525" s="1" t="s">
        <v>35</v>
      </c>
      <c r="U525" s="1" t="s">
        <v>36</v>
      </c>
      <c r="V525" s="1">
        <v>5</v>
      </c>
      <c r="W525" s="1" t="s">
        <v>37</v>
      </c>
      <c r="X525" s="1" t="s">
        <v>101</v>
      </c>
      <c r="Y525" s="1" t="s">
        <v>3340</v>
      </c>
    </row>
    <row r="526" spans="1:25" x14ac:dyDescent="0.3">
      <c r="A526" s="1" t="s">
        <v>12138</v>
      </c>
      <c r="B526" s="1" t="s">
        <v>14138</v>
      </c>
      <c r="C526" s="1" t="s">
        <v>3341</v>
      </c>
      <c r="D526" s="1" t="s">
        <v>26</v>
      </c>
      <c r="E526" s="1">
        <v>21</v>
      </c>
      <c r="F526" s="1" t="s">
        <v>3342</v>
      </c>
      <c r="G526" s="1">
        <v>3714614490</v>
      </c>
      <c r="H526" s="1" t="s">
        <v>980</v>
      </c>
      <c r="I526" s="1" t="s">
        <v>3343</v>
      </c>
      <c r="J526" s="1" t="s">
        <v>3344</v>
      </c>
      <c r="K526" s="1" t="s">
        <v>61</v>
      </c>
      <c r="L526" s="1" t="s">
        <v>110</v>
      </c>
      <c r="M526" s="1" t="s">
        <v>73</v>
      </c>
      <c r="N526" s="1">
        <v>2</v>
      </c>
      <c r="O526" s="1">
        <v>489.96</v>
      </c>
      <c r="P526" s="1">
        <v>0.48</v>
      </c>
      <c r="Q526" s="1">
        <v>6.33</v>
      </c>
      <c r="R526" s="2">
        <v>45792</v>
      </c>
      <c r="S526" s="2">
        <v>45632</v>
      </c>
      <c r="T526" s="1" t="s">
        <v>83</v>
      </c>
      <c r="U526" s="1" t="s">
        <v>51</v>
      </c>
      <c r="V526" s="1">
        <v>2</v>
      </c>
      <c r="W526" s="1" t="s">
        <v>37</v>
      </c>
      <c r="X526" s="1" t="s">
        <v>74</v>
      </c>
      <c r="Y526" s="1" t="s">
        <v>3345</v>
      </c>
    </row>
    <row r="527" spans="1:25" x14ac:dyDescent="0.3">
      <c r="A527" s="1" t="s">
        <v>12139</v>
      </c>
      <c r="B527" s="1" t="s">
        <v>14139</v>
      </c>
      <c r="C527" s="1" t="s">
        <v>3346</v>
      </c>
      <c r="D527" s="1" t="s">
        <v>41</v>
      </c>
      <c r="E527" s="1">
        <v>63</v>
      </c>
      <c r="F527" s="1" t="s">
        <v>3347</v>
      </c>
      <c r="G527" s="1" t="s">
        <v>3348</v>
      </c>
      <c r="H527" s="1" t="s">
        <v>1283</v>
      </c>
      <c r="I527" s="1" t="s">
        <v>3349</v>
      </c>
      <c r="J527" s="1" t="s">
        <v>3350</v>
      </c>
      <c r="K527" s="1" t="s">
        <v>81</v>
      </c>
      <c r="L527" s="1" t="s">
        <v>48</v>
      </c>
      <c r="M527" s="1" t="s">
        <v>73</v>
      </c>
      <c r="N527" s="1">
        <v>1</v>
      </c>
      <c r="O527" s="1">
        <v>717.85</v>
      </c>
      <c r="P527" s="1">
        <v>0.17</v>
      </c>
      <c r="Q527" s="1">
        <v>13.57</v>
      </c>
      <c r="R527" s="2">
        <v>45187</v>
      </c>
      <c r="S527" s="2">
        <v>45834</v>
      </c>
      <c r="T527" s="1" t="s">
        <v>63</v>
      </c>
      <c r="U527" s="1" t="s">
        <v>162</v>
      </c>
      <c r="V527" s="1">
        <v>5</v>
      </c>
      <c r="W527" s="1" t="s">
        <v>37</v>
      </c>
      <c r="X527" s="1" t="s">
        <v>101</v>
      </c>
      <c r="Y527" s="1" t="s">
        <v>3351</v>
      </c>
    </row>
    <row r="528" spans="1:25" x14ac:dyDescent="0.3">
      <c r="A528" s="1" t="s">
        <v>12140</v>
      </c>
      <c r="B528" s="1" t="s">
        <v>14140</v>
      </c>
      <c r="C528" s="1" t="s">
        <v>3352</v>
      </c>
      <c r="D528" s="1" t="s">
        <v>26</v>
      </c>
      <c r="E528" s="1">
        <v>25</v>
      </c>
      <c r="F528" s="1" t="s">
        <v>3353</v>
      </c>
      <c r="G528" s="1" t="s">
        <v>3354</v>
      </c>
      <c r="H528" s="1" t="s">
        <v>1453</v>
      </c>
      <c r="I528" s="1" t="s">
        <v>3355</v>
      </c>
      <c r="J528" s="1" t="s">
        <v>3356</v>
      </c>
      <c r="K528" s="1" t="s">
        <v>92</v>
      </c>
      <c r="L528" s="1" t="s">
        <v>48</v>
      </c>
      <c r="M528" s="1" t="s">
        <v>62</v>
      </c>
      <c r="N528" s="1">
        <v>4</v>
      </c>
      <c r="O528" s="1">
        <v>435.65</v>
      </c>
      <c r="P528" s="1">
        <v>0.22</v>
      </c>
      <c r="Q528" s="1">
        <v>17.66</v>
      </c>
      <c r="R528" s="2">
        <v>45511</v>
      </c>
      <c r="S528" s="2">
        <v>45673</v>
      </c>
      <c r="T528" s="1" t="s">
        <v>63</v>
      </c>
      <c r="U528" s="1" t="s">
        <v>51</v>
      </c>
      <c r="V528" s="1">
        <v>4</v>
      </c>
      <c r="W528" s="1" t="s">
        <v>37</v>
      </c>
      <c r="X528" s="1" t="s">
        <v>101</v>
      </c>
      <c r="Y528" s="1" t="s">
        <v>3357</v>
      </c>
    </row>
    <row r="529" spans="1:25" x14ac:dyDescent="0.3">
      <c r="A529" s="1" t="s">
        <v>12141</v>
      </c>
      <c r="B529" s="1" t="s">
        <v>14141</v>
      </c>
      <c r="C529" s="1" t="s">
        <v>3358</v>
      </c>
      <c r="D529" s="1" t="s">
        <v>26</v>
      </c>
      <c r="E529" s="1">
        <v>35</v>
      </c>
      <c r="F529" s="1" t="s">
        <v>3359</v>
      </c>
      <c r="G529" s="1" t="s">
        <v>3360</v>
      </c>
      <c r="H529" s="1" t="s">
        <v>417</v>
      </c>
      <c r="I529" s="1" t="s">
        <v>3361</v>
      </c>
      <c r="J529" s="1" t="s">
        <v>3362</v>
      </c>
      <c r="K529" s="1" t="s">
        <v>81</v>
      </c>
      <c r="L529" s="1" t="s">
        <v>33</v>
      </c>
      <c r="M529" s="1" t="s">
        <v>126</v>
      </c>
      <c r="N529" s="1">
        <v>3</v>
      </c>
      <c r="O529" s="1">
        <v>875.84</v>
      </c>
      <c r="P529" s="1">
        <v>0.4</v>
      </c>
      <c r="Q529" s="1">
        <v>46.64</v>
      </c>
      <c r="R529" s="2">
        <v>45642</v>
      </c>
      <c r="S529" s="2">
        <v>45330</v>
      </c>
      <c r="T529" s="1" t="s">
        <v>50</v>
      </c>
      <c r="U529" s="1" t="s">
        <v>51</v>
      </c>
      <c r="V529" s="1">
        <v>2</v>
      </c>
      <c r="W529" s="1" t="s">
        <v>37</v>
      </c>
      <c r="X529" s="1" t="s">
        <v>53</v>
      </c>
      <c r="Y529" s="1" t="s">
        <v>3363</v>
      </c>
    </row>
    <row r="530" spans="1:25" x14ac:dyDescent="0.3">
      <c r="A530" s="1" t="s">
        <v>12142</v>
      </c>
      <c r="B530" s="1" t="s">
        <v>14142</v>
      </c>
      <c r="C530" s="1" t="s">
        <v>3364</v>
      </c>
      <c r="D530" s="1" t="s">
        <v>41</v>
      </c>
      <c r="E530" s="1">
        <v>69</v>
      </c>
      <c r="F530" s="1" t="s">
        <v>3365</v>
      </c>
      <c r="G530" s="1" t="s">
        <v>3366</v>
      </c>
      <c r="H530" s="1" t="s">
        <v>2109</v>
      </c>
      <c r="I530" s="1" t="s">
        <v>3367</v>
      </c>
      <c r="J530" s="1" t="s">
        <v>3368</v>
      </c>
      <c r="K530" s="1" t="s">
        <v>81</v>
      </c>
      <c r="L530" s="1" t="s">
        <v>48</v>
      </c>
      <c r="M530" s="1" t="s">
        <v>34</v>
      </c>
      <c r="N530" s="1">
        <v>3</v>
      </c>
      <c r="O530" s="1">
        <v>635.87</v>
      </c>
      <c r="P530" s="1">
        <v>0.33</v>
      </c>
      <c r="Q530" s="1">
        <v>40.83</v>
      </c>
      <c r="R530" s="2">
        <v>45770</v>
      </c>
      <c r="S530" s="2">
        <v>45320</v>
      </c>
      <c r="T530" s="1" t="s">
        <v>63</v>
      </c>
      <c r="U530" s="1" t="s">
        <v>84</v>
      </c>
      <c r="V530" s="1">
        <v>1</v>
      </c>
      <c r="W530" s="1" t="s">
        <v>52</v>
      </c>
      <c r="X530" s="1" t="s">
        <v>64</v>
      </c>
      <c r="Y530" s="1" t="s">
        <v>3369</v>
      </c>
    </row>
    <row r="531" spans="1:25" x14ac:dyDescent="0.3">
      <c r="A531" s="1" t="s">
        <v>12143</v>
      </c>
      <c r="B531" s="1" t="s">
        <v>14143</v>
      </c>
      <c r="C531" s="1" t="s">
        <v>3370</v>
      </c>
      <c r="D531" s="1" t="s">
        <v>26</v>
      </c>
      <c r="E531" s="1">
        <v>62</v>
      </c>
      <c r="F531" s="1" t="s">
        <v>3371</v>
      </c>
      <c r="G531" s="1">
        <f>1-382-693-6314</f>
        <v>-7388</v>
      </c>
      <c r="H531" s="1" t="s">
        <v>78</v>
      </c>
      <c r="I531" s="1" t="s">
        <v>3372</v>
      </c>
      <c r="J531" s="1" t="s">
        <v>3373</v>
      </c>
      <c r="K531" s="1" t="s">
        <v>109</v>
      </c>
      <c r="L531" s="1" t="s">
        <v>72</v>
      </c>
      <c r="M531" s="1" t="s">
        <v>73</v>
      </c>
      <c r="N531" s="1">
        <v>3</v>
      </c>
      <c r="O531" s="1">
        <v>958.91</v>
      </c>
      <c r="P531" s="1">
        <v>0.45</v>
      </c>
      <c r="Q531" s="1">
        <v>44.79</v>
      </c>
      <c r="R531" s="2">
        <v>45284</v>
      </c>
      <c r="S531" s="2">
        <v>45189</v>
      </c>
      <c r="T531" s="1" t="s">
        <v>35</v>
      </c>
      <c r="U531" s="1" t="s">
        <v>84</v>
      </c>
      <c r="V531" s="1">
        <v>2</v>
      </c>
      <c r="W531" s="1" t="s">
        <v>37</v>
      </c>
      <c r="X531" s="1" t="s">
        <v>64</v>
      </c>
      <c r="Y531" s="1" t="s">
        <v>3374</v>
      </c>
    </row>
    <row r="532" spans="1:25" x14ac:dyDescent="0.3">
      <c r="A532" s="1" t="s">
        <v>12144</v>
      </c>
      <c r="B532" s="1" t="s">
        <v>14144</v>
      </c>
      <c r="C532" s="1" t="s">
        <v>3375</v>
      </c>
      <c r="D532" s="1" t="s">
        <v>26</v>
      </c>
      <c r="E532" s="1">
        <v>25</v>
      </c>
      <c r="F532" s="1" t="s">
        <v>3376</v>
      </c>
      <c r="G532" s="1" t="s">
        <v>3377</v>
      </c>
      <c r="H532" s="1" t="s">
        <v>743</v>
      </c>
      <c r="I532" s="1" t="s">
        <v>3378</v>
      </c>
      <c r="J532" s="1" t="s">
        <v>3379</v>
      </c>
      <c r="K532" s="1" t="s">
        <v>92</v>
      </c>
      <c r="L532" s="1" t="s">
        <v>117</v>
      </c>
      <c r="M532" s="1" t="s">
        <v>62</v>
      </c>
      <c r="N532" s="1">
        <v>4</v>
      </c>
      <c r="O532" s="1">
        <v>291.27999999999997</v>
      </c>
      <c r="P532" s="1">
        <v>0.2</v>
      </c>
      <c r="Q532" s="1">
        <v>24.82</v>
      </c>
      <c r="R532" s="2">
        <v>45464</v>
      </c>
      <c r="S532" s="2">
        <v>45404</v>
      </c>
      <c r="T532" s="1" t="s">
        <v>63</v>
      </c>
      <c r="U532" s="1" t="s">
        <v>84</v>
      </c>
      <c r="V532" s="1">
        <v>2</v>
      </c>
      <c r="W532" s="1" t="s">
        <v>37</v>
      </c>
      <c r="X532" s="1" t="s">
        <v>64</v>
      </c>
      <c r="Y532" s="1" t="s">
        <v>3380</v>
      </c>
    </row>
    <row r="533" spans="1:25" x14ac:dyDescent="0.3">
      <c r="A533" s="1" t="s">
        <v>12145</v>
      </c>
      <c r="B533" s="1" t="s">
        <v>14145</v>
      </c>
      <c r="C533" s="1" t="s">
        <v>3381</v>
      </c>
      <c r="D533" s="1" t="s">
        <v>41</v>
      </c>
      <c r="E533" s="1">
        <v>48</v>
      </c>
      <c r="F533" s="1" t="s">
        <v>3382</v>
      </c>
      <c r="G533" s="1" t="s">
        <v>3383</v>
      </c>
      <c r="H533" s="1" t="s">
        <v>3302</v>
      </c>
      <c r="I533" s="1" t="s">
        <v>3384</v>
      </c>
      <c r="J533" s="1" t="s">
        <v>3385</v>
      </c>
      <c r="K533" s="1" t="s">
        <v>47</v>
      </c>
      <c r="L533" s="1" t="s">
        <v>48</v>
      </c>
      <c r="M533" s="1" t="s">
        <v>126</v>
      </c>
      <c r="N533" s="1">
        <v>2</v>
      </c>
      <c r="O533" s="1">
        <v>939.4</v>
      </c>
      <c r="P533" s="1">
        <v>0.19</v>
      </c>
      <c r="Q533" s="1">
        <v>42.02</v>
      </c>
      <c r="R533" s="2">
        <v>45341</v>
      </c>
      <c r="S533" s="2">
        <v>45514</v>
      </c>
      <c r="T533" s="1" t="s">
        <v>35</v>
      </c>
      <c r="U533" s="1" t="s">
        <v>162</v>
      </c>
      <c r="V533" s="1">
        <v>1</v>
      </c>
      <c r="W533" s="1" t="s">
        <v>37</v>
      </c>
      <c r="X533" s="1" t="s">
        <v>38</v>
      </c>
      <c r="Y533" s="1" t="s">
        <v>3386</v>
      </c>
    </row>
    <row r="534" spans="1:25" x14ac:dyDescent="0.3">
      <c r="A534" s="1" t="s">
        <v>12146</v>
      </c>
      <c r="B534" s="1" t="s">
        <v>14146</v>
      </c>
      <c r="C534" s="1" t="s">
        <v>3387</v>
      </c>
      <c r="D534" s="1" t="s">
        <v>26</v>
      </c>
      <c r="E534" s="1">
        <v>48</v>
      </c>
      <c r="F534" s="1" t="s">
        <v>3388</v>
      </c>
      <c r="G534" s="1" t="s">
        <v>3389</v>
      </c>
      <c r="H534" s="1" t="s">
        <v>114</v>
      </c>
      <c r="I534" s="1" t="s">
        <v>3390</v>
      </c>
      <c r="J534" s="1" t="s">
        <v>3391</v>
      </c>
      <c r="K534" s="1" t="s">
        <v>81</v>
      </c>
      <c r="L534" s="1" t="s">
        <v>82</v>
      </c>
      <c r="M534" s="1" t="s">
        <v>93</v>
      </c>
      <c r="N534" s="1">
        <v>4</v>
      </c>
      <c r="O534" s="1">
        <v>610.75</v>
      </c>
      <c r="P534" s="1">
        <v>0.02</v>
      </c>
      <c r="Q534" s="1">
        <v>43.41</v>
      </c>
      <c r="R534" s="2">
        <v>45282</v>
      </c>
      <c r="S534" s="2">
        <v>45837</v>
      </c>
      <c r="T534" s="1" t="s">
        <v>118</v>
      </c>
      <c r="U534" s="1" t="s">
        <v>84</v>
      </c>
      <c r="V534" s="1">
        <v>1</v>
      </c>
      <c r="W534" s="1" t="s">
        <v>37</v>
      </c>
      <c r="X534" s="1" t="s">
        <v>74</v>
      </c>
      <c r="Y534" s="1" t="s">
        <v>3392</v>
      </c>
    </row>
    <row r="535" spans="1:25" x14ac:dyDescent="0.3">
      <c r="A535" s="1" t="s">
        <v>12147</v>
      </c>
      <c r="B535" s="1" t="s">
        <v>14147</v>
      </c>
      <c r="C535" s="1" t="s">
        <v>3393</v>
      </c>
      <c r="D535" s="1" t="s">
        <v>26</v>
      </c>
      <c r="E535" s="1">
        <v>45</v>
      </c>
      <c r="F535" s="1" t="s">
        <v>3394</v>
      </c>
      <c r="G535" s="1" t="s">
        <v>3395</v>
      </c>
      <c r="H535" s="1" t="s">
        <v>2102</v>
      </c>
      <c r="I535" s="1" t="s">
        <v>3396</v>
      </c>
      <c r="J535" s="1" t="s">
        <v>3397</v>
      </c>
      <c r="K535" s="1" t="s">
        <v>32</v>
      </c>
      <c r="L535" s="1" t="s">
        <v>48</v>
      </c>
      <c r="M535" s="1" t="s">
        <v>34</v>
      </c>
      <c r="N535" s="1">
        <v>4</v>
      </c>
      <c r="O535" s="1">
        <v>747.73</v>
      </c>
      <c r="P535" s="1">
        <v>0.23</v>
      </c>
      <c r="Q535" s="1">
        <v>23</v>
      </c>
      <c r="R535" s="2">
        <v>45441</v>
      </c>
      <c r="S535" s="2">
        <v>45410</v>
      </c>
      <c r="T535" s="1" t="s">
        <v>83</v>
      </c>
      <c r="U535" s="1" t="s">
        <v>51</v>
      </c>
      <c r="V535" s="1">
        <v>3</v>
      </c>
      <c r="W535" s="1" t="s">
        <v>37</v>
      </c>
      <c r="X535" s="1" t="s">
        <v>53</v>
      </c>
      <c r="Y535" s="1" t="s">
        <v>3398</v>
      </c>
    </row>
    <row r="536" spans="1:25" x14ac:dyDescent="0.3">
      <c r="A536" s="1" t="s">
        <v>12148</v>
      </c>
      <c r="B536" s="1" t="s">
        <v>14148</v>
      </c>
      <c r="C536" s="1" t="s">
        <v>3399</v>
      </c>
      <c r="D536" s="1" t="s">
        <v>26</v>
      </c>
      <c r="E536" s="1">
        <v>65</v>
      </c>
      <c r="F536" s="1" t="s">
        <v>3400</v>
      </c>
      <c r="G536" s="1" t="s">
        <v>3401</v>
      </c>
      <c r="H536" s="1" t="s">
        <v>2381</v>
      </c>
      <c r="I536" s="1" t="s">
        <v>3402</v>
      </c>
      <c r="J536" s="1" t="s">
        <v>1548</v>
      </c>
      <c r="K536" s="1" t="s">
        <v>92</v>
      </c>
      <c r="L536" s="1" t="s">
        <v>33</v>
      </c>
      <c r="M536" s="1" t="s">
        <v>126</v>
      </c>
      <c r="N536" s="1">
        <v>1</v>
      </c>
      <c r="O536" s="1">
        <v>903.14</v>
      </c>
      <c r="P536" s="1">
        <v>0.36</v>
      </c>
      <c r="Q536" s="1">
        <v>49.75</v>
      </c>
      <c r="R536" s="2">
        <v>45768</v>
      </c>
      <c r="S536" s="2">
        <v>45595</v>
      </c>
      <c r="T536" s="1" t="s">
        <v>50</v>
      </c>
      <c r="U536" s="1" t="s">
        <v>51</v>
      </c>
      <c r="V536" s="1">
        <v>1</v>
      </c>
      <c r="W536" s="1" t="s">
        <v>52</v>
      </c>
      <c r="X536" s="1" t="s">
        <v>64</v>
      </c>
      <c r="Y536" s="1" t="s">
        <v>3403</v>
      </c>
    </row>
    <row r="537" spans="1:25" x14ac:dyDescent="0.3">
      <c r="A537" s="1" t="s">
        <v>12149</v>
      </c>
      <c r="B537" s="1" t="s">
        <v>14149</v>
      </c>
      <c r="C537" s="1" t="s">
        <v>3404</v>
      </c>
      <c r="D537" s="1" t="s">
        <v>26</v>
      </c>
      <c r="E537" s="1">
        <v>54</v>
      </c>
      <c r="F537" s="1" t="s">
        <v>3405</v>
      </c>
      <c r="G537" s="1" t="s">
        <v>3406</v>
      </c>
      <c r="H537" s="1" t="s">
        <v>481</v>
      </c>
      <c r="I537" s="1" t="s">
        <v>3407</v>
      </c>
      <c r="J537" s="1" t="s">
        <v>3408</v>
      </c>
      <c r="K537" s="1" t="s">
        <v>81</v>
      </c>
      <c r="L537" s="1" t="s">
        <v>117</v>
      </c>
      <c r="M537" s="1" t="s">
        <v>62</v>
      </c>
      <c r="N537" s="1">
        <v>4</v>
      </c>
      <c r="O537" s="1">
        <v>555.69000000000005</v>
      </c>
      <c r="P537" s="1">
        <v>0.15</v>
      </c>
      <c r="Q537" s="1">
        <v>43.31</v>
      </c>
      <c r="R537" s="2">
        <v>45368</v>
      </c>
      <c r="S537" s="2">
        <v>45384</v>
      </c>
      <c r="T537" s="1" t="s">
        <v>118</v>
      </c>
      <c r="U537" s="1" t="s">
        <v>51</v>
      </c>
      <c r="V537" s="1">
        <v>5</v>
      </c>
      <c r="W537" s="1" t="s">
        <v>37</v>
      </c>
      <c r="X537" s="1" t="s">
        <v>101</v>
      </c>
      <c r="Y537" s="1" t="s">
        <v>3409</v>
      </c>
    </row>
    <row r="538" spans="1:25" x14ac:dyDescent="0.3">
      <c r="A538" s="1" t="s">
        <v>12150</v>
      </c>
      <c r="B538" s="1" t="s">
        <v>14150</v>
      </c>
      <c r="C538" s="1" t="s">
        <v>3410</v>
      </c>
      <c r="D538" s="1" t="s">
        <v>41</v>
      </c>
      <c r="E538" s="1">
        <v>20</v>
      </c>
      <c r="F538" s="1" t="s">
        <v>3411</v>
      </c>
      <c r="G538" s="1">
        <v>5486788025</v>
      </c>
      <c r="H538" s="1" t="s">
        <v>562</v>
      </c>
      <c r="I538" s="1" t="s">
        <v>3412</v>
      </c>
      <c r="J538" s="1" t="s">
        <v>3413</v>
      </c>
      <c r="K538" s="1" t="s">
        <v>109</v>
      </c>
      <c r="L538" s="1" t="s">
        <v>117</v>
      </c>
      <c r="M538" s="1" t="s">
        <v>49</v>
      </c>
      <c r="N538" s="1">
        <v>3</v>
      </c>
      <c r="O538" s="1">
        <v>863.56</v>
      </c>
      <c r="P538" s="1">
        <v>0.23</v>
      </c>
      <c r="Q538" s="1">
        <v>48.83</v>
      </c>
      <c r="R538" s="2">
        <v>45444</v>
      </c>
      <c r="S538" s="2">
        <v>45440</v>
      </c>
      <c r="T538" s="1" t="s">
        <v>63</v>
      </c>
      <c r="U538" s="1" t="s">
        <v>36</v>
      </c>
      <c r="V538" s="1">
        <v>3</v>
      </c>
      <c r="W538" s="1" t="s">
        <v>52</v>
      </c>
      <c r="X538" s="1" t="s">
        <v>38</v>
      </c>
      <c r="Y538" s="1" t="s">
        <v>3414</v>
      </c>
    </row>
    <row r="539" spans="1:25" x14ac:dyDescent="0.3">
      <c r="A539" s="1" t="s">
        <v>12151</v>
      </c>
      <c r="B539" s="1" t="s">
        <v>14151</v>
      </c>
      <c r="C539" s="1" t="s">
        <v>3415</v>
      </c>
      <c r="D539" s="1" t="s">
        <v>26</v>
      </c>
      <c r="E539" s="1">
        <v>62</v>
      </c>
      <c r="F539" s="1" t="s">
        <v>3416</v>
      </c>
      <c r="G539" s="1" t="s">
        <v>3417</v>
      </c>
      <c r="H539" s="1" t="s">
        <v>2747</v>
      </c>
      <c r="I539" s="1" t="s">
        <v>3418</v>
      </c>
      <c r="J539" s="1" t="s">
        <v>3419</v>
      </c>
      <c r="K539" s="1" t="s">
        <v>6</v>
      </c>
      <c r="L539" s="1" t="s">
        <v>82</v>
      </c>
      <c r="M539" s="1" t="s">
        <v>62</v>
      </c>
      <c r="N539" s="1">
        <v>4</v>
      </c>
      <c r="O539" s="1">
        <v>546.28</v>
      </c>
      <c r="P539" s="1">
        <v>0.11</v>
      </c>
      <c r="Q539" s="1">
        <v>43.99</v>
      </c>
      <c r="R539" s="2">
        <v>45748</v>
      </c>
      <c r="S539" s="2">
        <v>45552</v>
      </c>
      <c r="T539" s="1" t="s">
        <v>50</v>
      </c>
      <c r="U539" s="1" t="s">
        <v>51</v>
      </c>
      <c r="V539" s="1">
        <v>5</v>
      </c>
      <c r="W539" s="1" t="s">
        <v>37</v>
      </c>
      <c r="X539" s="1" t="s">
        <v>74</v>
      </c>
      <c r="Y539" s="1" t="s">
        <v>3420</v>
      </c>
    </row>
    <row r="540" spans="1:25" x14ac:dyDescent="0.3">
      <c r="A540" s="1" t="s">
        <v>12152</v>
      </c>
      <c r="B540" s="1" t="s">
        <v>14152</v>
      </c>
      <c r="C540" s="1" t="s">
        <v>3421</v>
      </c>
      <c r="D540" s="1" t="s">
        <v>26</v>
      </c>
      <c r="E540" s="1">
        <v>32</v>
      </c>
      <c r="F540" s="1" t="s">
        <v>3422</v>
      </c>
      <c r="G540" s="1" t="s">
        <v>3423</v>
      </c>
      <c r="H540" s="1" t="s">
        <v>1149</v>
      </c>
      <c r="I540" s="1" t="s">
        <v>3075</v>
      </c>
      <c r="J540" s="1" t="s">
        <v>3424</v>
      </c>
      <c r="K540" s="1" t="s">
        <v>81</v>
      </c>
      <c r="L540" s="1" t="s">
        <v>117</v>
      </c>
      <c r="M540" s="1" t="s">
        <v>62</v>
      </c>
      <c r="N540" s="1">
        <v>1</v>
      </c>
      <c r="O540" s="1">
        <v>603.21</v>
      </c>
      <c r="P540" s="1">
        <v>0.39</v>
      </c>
      <c r="Q540" s="1">
        <v>39.93</v>
      </c>
      <c r="R540" s="2">
        <v>45261</v>
      </c>
      <c r="S540" s="2">
        <v>45599</v>
      </c>
      <c r="T540" s="1" t="s">
        <v>35</v>
      </c>
      <c r="U540" s="1" t="s">
        <v>84</v>
      </c>
      <c r="V540" s="1">
        <v>3</v>
      </c>
      <c r="W540" s="1" t="s">
        <v>37</v>
      </c>
      <c r="X540" s="1" t="s">
        <v>64</v>
      </c>
      <c r="Y540" s="1" t="s">
        <v>3425</v>
      </c>
    </row>
    <row r="541" spans="1:25" x14ac:dyDescent="0.3">
      <c r="A541" s="1" t="s">
        <v>12153</v>
      </c>
      <c r="B541" s="1" t="s">
        <v>14153</v>
      </c>
      <c r="C541" s="1" t="s">
        <v>3426</v>
      </c>
      <c r="D541" s="1" t="s">
        <v>26</v>
      </c>
      <c r="E541" s="1">
        <v>21</v>
      </c>
      <c r="F541" s="1" t="s">
        <v>3427</v>
      </c>
      <c r="G541" s="1" t="s">
        <v>3428</v>
      </c>
      <c r="H541" s="1" t="s">
        <v>481</v>
      </c>
      <c r="I541" s="1" t="s">
        <v>3429</v>
      </c>
      <c r="J541" s="1" t="s">
        <v>3430</v>
      </c>
      <c r="K541" s="1" t="s">
        <v>81</v>
      </c>
      <c r="L541" s="1" t="s">
        <v>72</v>
      </c>
      <c r="M541" s="1" t="s">
        <v>62</v>
      </c>
      <c r="N541" s="1">
        <v>4</v>
      </c>
      <c r="O541" s="1">
        <v>450.65</v>
      </c>
      <c r="P541" s="1">
        <v>0.03</v>
      </c>
      <c r="Q541" s="1">
        <v>47.47</v>
      </c>
      <c r="R541" s="2">
        <v>45528</v>
      </c>
      <c r="S541" s="2">
        <v>45271</v>
      </c>
      <c r="T541" s="1" t="s">
        <v>118</v>
      </c>
      <c r="U541" s="1" t="s">
        <v>162</v>
      </c>
      <c r="V541" s="1">
        <v>3</v>
      </c>
      <c r="W541" s="1" t="s">
        <v>37</v>
      </c>
      <c r="X541" s="1" t="s">
        <v>38</v>
      </c>
      <c r="Y541" s="1" t="s">
        <v>3431</v>
      </c>
    </row>
    <row r="542" spans="1:25" x14ac:dyDescent="0.3">
      <c r="A542" s="1" t="s">
        <v>12154</v>
      </c>
      <c r="B542" s="1" t="s">
        <v>14154</v>
      </c>
      <c r="C542" s="1" t="s">
        <v>3432</v>
      </c>
      <c r="D542" s="1" t="s">
        <v>26</v>
      </c>
      <c r="E542" s="1">
        <v>52</v>
      </c>
      <c r="F542" s="1" t="s">
        <v>3433</v>
      </c>
      <c r="G542" s="1" t="s">
        <v>3434</v>
      </c>
      <c r="H542" s="1" t="s">
        <v>2181</v>
      </c>
      <c r="I542" s="1" t="s">
        <v>3435</v>
      </c>
      <c r="J542" s="1" t="s">
        <v>3436</v>
      </c>
      <c r="K542" s="1" t="s">
        <v>6</v>
      </c>
      <c r="L542" s="1" t="s">
        <v>117</v>
      </c>
      <c r="M542" s="1" t="s">
        <v>62</v>
      </c>
      <c r="N542" s="1">
        <v>4</v>
      </c>
      <c r="O542" s="1">
        <v>154.18</v>
      </c>
      <c r="P542" s="1">
        <v>0.35</v>
      </c>
      <c r="Q542" s="1">
        <v>23.89</v>
      </c>
      <c r="R542" s="2">
        <v>45380</v>
      </c>
      <c r="S542" s="2">
        <v>45241</v>
      </c>
      <c r="T542" s="1" t="s">
        <v>83</v>
      </c>
      <c r="U542" s="1" t="s">
        <v>162</v>
      </c>
      <c r="V542" s="1">
        <v>5</v>
      </c>
      <c r="W542" s="1" t="s">
        <v>37</v>
      </c>
      <c r="X542" s="1" t="s">
        <v>74</v>
      </c>
      <c r="Y542" s="1" t="s">
        <v>3437</v>
      </c>
    </row>
    <row r="543" spans="1:25" x14ac:dyDescent="0.3">
      <c r="A543" s="1" t="s">
        <v>12155</v>
      </c>
      <c r="B543" s="1" t="s">
        <v>14155</v>
      </c>
      <c r="C543" s="1" t="s">
        <v>3438</v>
      </c>
      <c r="D543" s="1" t="s">
        <v>41</v>
      </c>
      <c r="E543" s="1">
        <v>51</v>
      </c>
      <c r="F543" s="1" t="s">
        <v>3439</v>
      </c>
      <c r="G543" s="1" t="s">
        <v>3440</v>
      </c>
      <c r="H543" s="1" t="s">
        <v>236</v>
      </c>
      <c r="I543" s="1" t="s">
        <v>3441</v>
      </c>
      <c r="J543" s="1" t="s">
        <v>3442</v>
      </c>
      <c r="K543" s="1" t="s">
        <v>47</v>
      </c>
      <c r="L543" s="1" t="s">
        <v>110</v>
      </c>
      <c r="M543" s="1" t="s">
        <v>34</v>
      </c>
      <c r="N543" s="1">
        <v>3</v>
      </c>
      <c r="O543" s="1">
        <v>557.97</v>
      </c>
      <c r="P543" s="1">
        <v>0.19</v>
      </c>
      <c r="Q543" s="1">
        <v>40.25</v>
      </c>
      <c r="R543" s="2">
        <v>45329</v>
      </c>
      <c r="S543" s="2">
        <v>45554</v>
      </c>
      <c r="T543" s="1" t="s">
        <v>83</v>
      </c>
      <c r="U543" s="1" t="s">
        <v>51</v>
      </c>
      <c r="V543" s="1">
        <v>4</v>
      </c>
      <c r="W543" s="1" t="s">
        <v>37</v>
      </c>
      <c r="X543" s="1" t="s">
        <v>101</v>
      </c>
      <c r="Y543" s="1" t="s">
        <v>3443</v>
      </c>
    </row>
    <row r="544" spans="1:25" x14ac:dyDescent="0.3">
      <c r="A544" s="1" t="s">
        <v>12156</v>
      </c>
      <c r="B544" s="1" t="s">
        <v>14156</v>
      </c>
      <c r="C544" s="1" t="s">
        <v>3444</v>
      </c>
      <c r="D544" s="1" t="s">
        <v>26</v>
      </c>
      <c r="E544" s="1">
        <v>53</v>
      </c>
      <c r="F544" s="1" t="s">
        <v>3445</v>
      </c>
      <c r="G544" s="1" t="s">
        <v>3446</v>
      </c>
      <c r="H544" s="1" t="s">
        <v>771</v>
      </c>
      <c r="I544" s="1" t="s">
        <v>3447</v>
      </c>
      <c r="J544" s="1" t="s">
        <v>497</v>
      </c>
      <c r="K544" s="1" t="s">
        <v>47</v>
      </c>
      <c r="L544" s="1" t="s">
        <v>82</v>
      </c>
      <c r="M544" s="1" t="s">
        <v>73</v>
      </c>
      <c r="N544" s="1">
        <v>4</v>
      </c>
      <c r="O544" s="1">
        <v>977.67</v>
      </c>
      <c r="P544" s="1">
        <v>0.02</v>
      </c>
      <c r="Q544" s="1">
        <v>14.58</v>
      </c>
      <c r="R544" s="2">
        <v>45335</v>
      </c>
      <c r="S544" s="2">
        <v>45508</v>
      </c>
      <c r="T544" s="1" t="s">
        <v>118</v>
      </c>
      <c r="U544" s="1" t="s">
        <v>51</v>
      </c>
      <c r="V544" s="1">
        <v>4</v>
      </c>
      <c r="W544" s="1" t="s">
        <v>37</v>
      </c>
      <c r="X544" s="1" t="s">
        <v>38</v>
      </c>
      <c r="Y544" s="1" t="s">
        <v>3448</v>
      </c>
    </row>
    <row r="545" spans="1:25" x14ac:dyDescent="0.3">
      <c r="A545" s="1" t="s">
        <v>12157</v>
      </c>
      <c r="B545" s="1" t="s">
        <v>14157</v>
      </c>
      <c r="C545" s="1" t="s">
        <v>3449</v>
      </c>
      <c r="D545" s="1" t="s">
        <v>41</v>
      </c>
      <c r="E545" s="1">
        <v>23</v>
      </c>
      <c r="F545" s="1" t="s">
        <v>3450</v>
      </c>
      <c r="G545" s="1" t="s">
        <v>3451</v>
      </c>
      <c r="H545" s="1" t="s">
        <v>263</v>
      </c>
      <c r="I545" s="1" t="s">
        <v>3452</v>
      </c>
      <c r="J545" s="1" t="s">
        <v>3453</v>
      </c>
      <c r="K545" s="1" t="s">
        <v>161</v>
      </c>
      <c r="L545" s="1" t="s">
        <v>117</v>
      </c>
      <c r="M545" s="1" t="s">
        <v>73</v>
      </c>
      <c r="N545" s="1">
        <v>2</v>
      </c>
      <c r="O545" s="1">
        <v>789.31</v>
      </c>
      <c r="P545" s="1">
        <v>0.43</v>
      </c>
      <c r="Q545" s="1">
        <v>37.979999999999997</v>
      </c>
      <c r="R545" s="2">
        <v>45625</v>
      </c>
      <c r="S545" s="2">
        <v>45134</v>
      </c>
      <c r="T545" s="1" t="s">
        <v>118</v>
      </c>
      <c r="U545" s="1" t="s">
        <v>36</v>
      </c>
      <c r="V545" s="1">
        <v>2</v>
      </c>
      <c r="W545" s="1" t="s">
        <v>37</v>
      </c>
      <c r="X545" s="1" t="s">
        <v>53</v>
      </c>
      <c r="Y545" s="1" t="s">
        <v>3454</v>
      </c>
    </row>
    <row r="546" spans="1:25" x14ac:dyDescent="0.3">
      <c r="A546" s="1" t="s">
        <v>12158</v>
      </c>
      <c r="B546" s="1" t="s">
        <v>14158</v>
      </c>
      <c r="C546" s="1" t="s">
        <v>3455</v>
      </c>
      <c r="D546" s="1" t="s">
        <v>41</v>
      </c>
      <c r="E546" s="1">
        <v>21</v>
      </c>
      <c r="F546" s="1" t="s">
        <v>3456</v>
      </c>
      <c r="G546" s="1" t="s">
        <v>3457</v>
      </c>
      <c r="H546" s="1" t="s">
        <v>2644</v>
      </c>
      <c r="I546" s="1" t="s">
        <v>3458</v>
      </c>
      <c r="J546" s="1" t="s">
        <v>3459</v>
      </c>
      <c r="K546" s="1" t="s">
        <v>32</v>
      </c>
      <c r="L546" s="1" t="s">
        <v>48</v>
      </c>
      <c r="M546" s="1" t="s">
        <v>93</v>
      </c>
      <c r="N546" s="1">
        <v>3</v>
      </c>
      <c r="O546" s="1">
        <v>750.02</v>
      </c>
      <c r="P546" s="1">
        <v>0.24</v>
      </c>
      <c r="Q546" s="1">
        <v>40.340000000000003</v>
      </c>
      <c r="R546" s="2">
        <v>45342</v>
      </c>
      <c r="S546" s="2">
        <v>45803</v>
      </c>
      <c r="T546" s="1" t="s">
        <v>118</v>
      </c>
      <c r="U546" s="1" t="s">
        <v>51</v>
      </c>
      <c r="V546" s="1">
        <v>4</v>
      </c>
      <c r="W546" s="1" t="s">
        <v>37</v>
      </c>
      <c r="X546" s="1" t="s">
        <v>74</v>
      </c>
      <c r="Y546" s="1" t="s">
        <v>3460</v>
      </c>
    </row>
    <row r="547" spans="1:25" x14ac:dyDescent="0.3">
      <c r="A547" s="1" t="s">
        <v>12159</v>
      </c>
      <c r="B547" s="1" t="s">
        <v>14159</v>
      </c>
      <c r="C547" s="1" t="s">
        <v>3461</v>
      </c>
      <c r="D547" s="1" t="s">
        <v>26</v>
      </c>
      <c r="E547" s="1">
        <v>66</v>
      </c>
      <c r="F547" s="1" t="s">
        <v>3462</v>
      </c>
      <c r="G547" s="1" t="s">
        <v>3463</v>
      </c>
      <c r="H547" s="1" t="s">
        <v>1271</v>
      </c>
      <c r="I547" s="1" t="s">
        <v>3464</v>
      </c>
      <c r="J547" s="1" t="s">
        <v>3465</v>
      </c>
      <c r="K547" s="1" t="s">
        <v>109</v>
      </c>
      <c r="L547" s="1" t="s">
        <v>33</v>
      </c>
      <c r="M547" s="1" t="s">
        <v>73</v>
      </c>
      <c r="N547" s="1">
        <v>1</v>
      </c>
      <c r="O547" s="1">
        <v>646.88</v>
      </c>
      <c r="P547" s="1">
        <v>0.3</v>
      </c>
      <c r="Q547" s="1">
        <v>37.24</v>
      </c>
      <c r="R547" s="2">
        <v>45312</v>
      </c>
      <c r="S547" s="2">
        <v>45803</v>
      </c>
      <c r="T547" s="1" t="s">
        <v>63</v>
      </c>
      <c r="U547" s="1" t="s">
        <v>51</v>
      </c>
      <c r="V547" s="1">
        <v>2</v>
      </c>
      <c r="W547" s="1" t="s">
        <v>37</v>
      </c>
      <c r="X547" s="1" t="s">
        <v>38</v>
      </c>
      <c r="Y547" s="1" t="s">
        <v>3466</v>
      </c>
    </row>
    <row r="548" spans="1:25" x14ac:dyDescent="0.3">
      <c r="A548" s="1" t="s">
        <v>12160</v>
      </c>
      <c r="B548" s="1" t="s">
        <v>14160</v>
      </c>
      <c r="C548" s="1" t="s">
        <v>3467</v>
      </c>
      <c r="D548" s="1" t="s">
        <v>41</v>
      </c>
      <c r="E548" s="1">
        <v>47</v>
      </c>
      <c r="F548" s="1" t="s">
        <v>3468</v>
      </c>
      <c r="G548" s="1">
        <v>4322034813</v>
      </c>
      <c r="H548" s="1" t="s">
        <v>3005</v>
      </c>
      <c r="I548" s="1" t="s">
        <v>3469</v>
      </c>
      <c r="J548" s="1" t="s">
        <v>3470</v>
      </c>
      <c r="K548" s="1" t="s">
        <v>6</v>
      </c>
      <c r="L548" s="1" t="s">
        <v>110</v>
      </c>
      <c r="M548" s="1" t="s">
        <v>62</v>
      </c>
      <c r="N548" s="1">
        <v>1</v>
      </c>
      <c r="O548" s="1">
        <v>354.43</v>
      </c>
      <c r="P548" s="1">
        <v>0.37</v>
      </c>
      <c r="Q548" s="1">
        <v>43.24</v>
      </c>
      <c r="R548" s="2">
        <v>45526</v>
      </c>
      <c r="S548" s="2">
        <v>45234</v>
      </c>
      <c r="T548" s="1" t="s">
        <v>83</v>
      </c>
      <c r="U548" s="1" t="s">
        <v>51</v>
      </c>
      <c r="V548" s="1">
        <v>4</v>
      </c>
      <c r="W548" s="1" t="s">
        <v>37</v>
      </c>
      <c r="X548" s="1" t="s">
        <v>38</v>
      </c>
      <c r="Y548" s="1" t="s">
        <v>3471</v>
      </c>
    </row>
    <row r="549" spans="1:25" x14ac:dyDescent="0.3">
      <c r="A549" s="1" t="s">
        <v>12161</v>
      </c>
      <c r="B549" s="1" t="s">
        <v>14161</v>
      </c>
      <c r="C549" s="1" t="s">
        <v>3472</v>
      </c>
      <c r="D549" s="1" t="s">
        <v>26</v>
      </c>
      <c r="E549" s="1">
        <v>56</v>
      </c>
      <c r="F549" s="1" t="s">
        <v>3473</v>
      </c>
      <c r="G549" s="1">
        <v>4889899779</v>
      </c>
      <c r="H549" s="1" t="s">
        <v>1387</v>
      </c>
      <c r="I549" s="1" t="s">
        <v>3474</v>
      </c>
      <c r="J549" s="1" t="s">
        <v>3475</v>
      </c>
      <c r="K549" s="1" t="s">
        <v>109</v>
      </c>
      <c r="L549" s="1" t="s">
        <v>110</v>
      </c>
      <c r="M549" s="1" t="s">
        <v>73</v>
      </c>
      <c r="N549" s="1">
        <v>1</v>
      </c>
      <c r="O549" s="1">
        <v>177.92</v>
      </c>
      <c r="P549" s="1">
        <v>0.33</v>
      </c>
      <c r="Q549" s="1">
        <v>23.6</v>
      </c>
      <c r="R549" s="2">
        <v>45815</v>
      </c>
      <c r="S549" s="2">
        <v>45312</v>
      </c>
      <c r="T549" s="1" t="s">
        <v>83</v>
      </c>
      <c r="U549" s="1" t="s">
        <v>36</v>
      </c>
      <c r="V549" s="1">
        <v>2</v>
      </c>
      <c r="W549" s="1" t="s">
        <v>37</v>
      </c>
      <c r="X549" s="1" t="s">
        <v>74</v>
      </c>
      <c r="Y549" s="1" t="s">
        <v>3476</v>
      </c>
    </row>
    <row r="550" spans="1:25" x14ac:dyDescent="0.3">
      <c r="A550" s="1" t="s">
        <v>12162</v>
      </c>
      <c r="B550" s="1" t="s">
        <v>14162</v>
      </c>
      <c r="C550" s="1" t="s">
        <v>3477</v>
      </c>
      <c r="D550" s="1" t="s">
        <v>26</v>
      </c>
      <c r="E550" s="1">
        <v>35</v>
      </c>
      <c r="F550" s="1" t="s">
        <v>3478</v>
      </c>
      <c r="G550" s="1" t="s">
        <v>3479</v>
      </c>
      <c r="H550" s="1" t="s">
        <v>1308</v>
      </c>
      <c r="I550" s="1" t="s">
        <v>3480</v>
      </c>
      <c r="J550" s="1" t="s">
        <v>3481</v>
      </c>
      <c r="K550" s="1" t="s">
        <v>47</v>
      </c>
      <c r="L550" s="1" t="s">
        <v>48</v>
      </c>
      <c r="M550" s="1" t="s">
        <v>49</v>
      </c>
      <c r="N550" s="1">
        <v>4</v>
      </c>
      <c r="O550" s="1">
        <v>232.31</v>
      </c>
      <c r="P550" s="1">
        <v>0.37</v>
      </c>
      <c r="Q550" s="1">
        <v>29.51</v>
      </c>
      <c r="R550" s="2">
        <v>45731</v>
      </c>
      <c r="S550" s="2">
        <v>45787</v>
      </c>
      <c r="T550" s="1" t="s">
        <v>63</v>
      </c>
      <c r="U550" s="1" t="s">
        <v>162</v>
      </c>
      <c r="V550" s="1">
        <v>2</v>
      </c>
      <c r="W550" s="1" t="s">
        <v>37</v>
      </c>
      <c r="X550" s="1" t="s">
        <v>38</v>
      </c>
      <c r="Y550" s="1" t="s">
        <v>3482</v>
      </c>
    </row>
    <row r="551" spans="1:25" x14ac:dyDescent="0.3">
      <c r="A551" s="1" t="s">
        <v>12163</v>
      </c>
      <c r="B551" s="1" t="s">
        <v>14163</v>
      </c>
      <c r="C551" s="1" t="s">
        <v>3483</v>
      </c>
      <c r="D551" s="1" t="s">
        <v>26</v>
      </c>
      <c r="E551" s="1">
        <v>39</v>
      </c>
      <c r="F551" s="1" t="s">
        <v>3484</v>
      </c>
      <c r="G551" s="1" t="s">
        <v>3485</v>
      </c>
      <c r="H551" s="1" t="s">
        <v>3486</v>
      </c>
      <c r="I551" s="1" t="s">
        <v>3487</v>
      </c>
      <c r="J551" s="1" t="s">
        <v>3488</v>
      </c>
      <c r="K551" s="1" t="s">
        <v>6</v>
      </c>
      <c r="L551" s="1" t="s">
        <v>110</v>
      </c>
      <c r="M551" s="1" t="s">
        <v>49</v>
      </c>
      <c r="N551" s="1">
        <v>2</v>
      </c>
      <c r="O551" s="1">
        <v>16.260000000000002</v>
      </c>
      <c r="P551" s="1">
        <v>0.38</v>
      </c>
      <c r="Q551" s="1">
        <v>5.48</v>
      </c>
      <c r="R551" s="2">
        <v>45772</v>
      </c>
      <c r="S551" s="2">
        <v>45843</v>
      </c>
      <c r="T551" s="1" t="s">
        <v>50</v>
      </c>
      <c r="U551" s="1" t="s">
        <v>51</v>
      </c>
      <c r="V551" s="1">
        <v>1</v>
      </c>
      <c r="W551" s="1" t="s">
        <v>37</v>
      </c>
      <c r="X551" s="1" t="s">
        <v>38</v>
      </c>
      <c r="Y551" s="1" t="s">
        <v>3489</v>
      </c>
    </row>
    <row r="552" spans="1:25" x14ac:dyDescent="0.3">
      <c r="A552" s="1" t="s">
        <v>12164</v>
      </c>
      <c r="B552" s="1" t="s">
        <v>14164</v>
      </c>
      <c r="C552" s="1" t="s">
        <v>3490</v>
      </c>
      <c r="D552" s="1" t="s">
        <v>41</v>
      </c>
      <c r="E552" s="1">
        <v>27</v>
      </c>
      <c r="F552" s="1" t="s">
        <v>3491</v>
      </c>
      <c r="G552" s="1" t="s">
        <v>3492</v>
      </c>
      <c r="H552" s="1" t="s">
        <v>837</v>
      </c>
      <c r="I552" s="1" t="s">
        <v>3493</v>
      </c>
      <c r="J552" s="1" t="s">
        <v>3494</v>
      </c>
      <c r="K552" s="1" t="s">
        <v>61</v>
      </c>
      <c r="L552" s="1" t="s">
        <v>72</v>
      </c>
      <c r="M552" s="1" t="s">
        <v>73</v>
      </c>
      <c r="N552" s="1">
        <v>3</v>
      </c>
      <c r="O552" s="1">
        <v>676.75</v>
      </c>
      <c r="P552" s="1">
        <v>0.28999999999999998</v>
      </c>
      <c r="Q552" s="1">
        <v>11.57</v>
      </c>
      <c r="R552" s="2">
        <v>45623</v>
      </c>
      <c r="S552" s="2">
        <v>45408</v>
      </c>
      <c r="T552" s="1" t="s">
        <v>83</v>
      </c>
      <c r="U552" s="1" t="s">
        <v>162</v>
      </c>
      <c r="V552" s="1">
        <v>2</v>
      </c>
      <c r="W552" s="1" t="s">
        <v>37</v>
      </c>
      <c r="X552" s="1" t="s">
        <v>74</v>
      </c>
      <c r="Y552" s="1" t="s">
        <v>3495</v>
      </c>
    </row>
    <row r="553" spans="1:25" x14ac:dyDescent="0.3">
      <c r="A553" s="1" t="s">
        <v>12165</v>
      </c>
      <c r="B553" s="1" t="s">
        <v>14165</v>
      </c>
      <c r="C553" s="1" t="s">
        <v>3496</v>
      </c>
      <c r="D553" s="1" t="s">
        <v>41</v>
      </c>
      <c r="E553" s="1">
        <v>66</v>
      </c>
      <c r="F553" s="1" t="s">
        <v>3497</v>
      </c>
      <c r="G553" s="1" t="s">
        <v>3498</v>
      </c>
      <c r="H553" s="1" t="s">
        <v>883</v>
      </c>
      <c r="I553" s="1" t="s">
        <v>3499</v>
      </c>
      <c r="J553" s="1" t="s">
        <v>3500</v>
      </c>
      <c r="K553" s="1" t="s">
        <v>32</v>
      </c>
      <c r="L553" s="1" t="s">
        <v>72</v>
      </c>
      <c r="M553" s="1" t="s">
        <v>62</v>
      </c>
      <c r="N553" s="1">
        <v>2</v>
      </c>
      <c r="O553" s="1">
        <v>813.76</v>
      </c>
      <c r="P553" s="1">
        <v>0.18</v>
      </c>
      <c r="Q553" s="1">
        <v>33.99</v>
      </c>
      <c r="R553" s="2">
        <v>45290</v>
      </c>
      <c r="S553" s="2">
        <v>45538</v>
      </c>
      <c r="T553" s="1" t="s">
        <v>50</v>
      </c>
      <c r="U553" s="1" t="s">
        <v>36</v>
      </c>
      <c r="V553" s="1">
        <v>5</v>
      </c>
      <c r="W553" s="1" t="s">
        <v>37</v>
      </c>
      <c r="X553" s="1" t="s">
        <v>101</v>
      </c>
      <c r="Y553" s="1" t="s">
        <v>3501</v>
      </c>
    </row>
    <row r="554" spans="1:25" x14ac:dyDescent="0.3">
      <c r="A554" s="1" t="s">
        <v>12166</v>
      </c>
      <c r="B554" s="1" t="s">
        <v>14166</v>
      </c>
      <c r="C554" s="1" t="s">
        <v>3502</v>
      </c>
      <c r="D554" s="1" t="s">
        <v>26</v>
      </c>
      <c r="E554" s="1">
        <v>46</v>
      </c>
      <c r="F554" s="1" t="s">
        <v>3503</v>
      </c>
      <c r="G554" s="1" t="s">
        <v>3504</v>
      </c>
      <c r="H554" s="1" t="s">
        <v>3505</v>
      </c>
      <c r="I554" s="1" t="s">
        <v>3506</v>
      </c>
      <c r="J554" s="1" t="s">
        <v>3507</v>
      </c>
      <c r="K554" s="1" t="s">
        <v>161</v>
      </c>
      <c r="L554" s="1" t="s">
        <v>33</v>
      </c>
      <c r="M554" s="1" t="s">
        <v>34</v>
      </c>
      <c r="N554" s="1">
        <v>2</v>
      </c>
      <c r="O554" s="1">
        <v>276.22000000000003</v>
      </c>
      <c r="P554" s="1">
        <v>0.12</v>
      </c>
      <c r="Q554" s="1">
        <v>30.3</v>
      </c>
      <c r="R554" s="2">
        <v>45187</v>
      </c>
      <c r="S554" s="2">
        <v>45561</v>
      </c>
      <c r="T554" s="1" t="s">
        <v>50</v>
      </c>
      <c r="U554" s="1" t="s">
        <v>36</v>
      </c>
      <c r="V554" s="1">
        <v>5</v>
      </c>
      <c r="W554" s="1" t="s">
        <v>37</v>
      </c>
      <c r="X554" s="1" t="s">
        <v>53</v>
      </c>
      <c r="Y554" s="1" t="s">
        <v>3508</v>
      </c>
    </row>
    <row r="555" spans="1:25" x14ac:dyDescent="0.3">
      <c r="A555" s="1" t="s">
        <v>12167</v>
      </c>
      <c r="B555" s="1" t="s">
        <v>14167</v>
      </c>
      <c r="C555" s="1" t="s">
        <v>3509</v>
      </c>
      <c r="D555" s="1" t="s">
        <v>41</v>
      </c>
      <c r="E555" s="1">
        <v>40</v>
      </c>
      <c r="F555" s="1" t="s">
        <v>3510</v>
      </c>
      <c r="G555" s="1" t="s">
        <v>3511</v>
      </c>
      <c r="H555" s="1" t="s">
        <v>502</v>
      </c>
      <c r="I555" s="1" t="s">
        <v>3512</v>
      </c>
      <c r="J555" s="1" t="s">
        <v>2730</v>
      </c>
      <c r="K555" s="1" t="s">
        <v>61</v>
      </c>
      <c r="L555" s="1" t="s">
        <v>33</v>
      </c>
      <c r="M555" s="1" t="s">
        <v>62</v>
      </c>
      <c r="N555" s="1">
        <v>1</v>
      </c>
      <c r="O555" s="1">
        <v>100.93</v>
      </c>
      <c r="P555" s="1">
        <v>0.45</v>
      </c>
      <c r="Q555" s="1">
        <v>13.88</v>
      </c>
      <c r="R555" s="2">
        <v>45299</v>
      </c>
      <c r="S555" s="2">
        <v>45362</v>
      </c>
      <c r="T555" s="1" t="s">
        <v>50</v>
      </c>
      <c r="U555" s="1" t="s">
        <v>51</v>
      </c>
      <c r="V555" s="1">
        <v>2</v>
      </c>
      <c r="W555" s="1" t="s">
        <v>37</v>
      </c>
      <c r="X555" s="1" t="s">
        <v>74</v>
      </c>
      <c r="Y555" s="1" t="s">
        <v>3513</v>
      </c>
    </row>
    <row r="556" spans="1:25" x14ac:dyDescent="0.3">
      <c r="A556" s="1" t="s">
        <v>12168</v>
      </c>
      <c r="B556" s="1" t="s">
        <v>14168</v>
      </c>
      <c r="C556" s="1" t="s">
        <v>3514</v>
      </c>
      <c r="D556" s="1" t="s">
        <v>41</v>
      </c>
      <c r="E556" s="1">
        <v>21</v>
      </c>
      <c r="F556" s="1" t="s">
        <v>3515</v>
      </c>
      <c r="G556" s="1" t="s">
        <v>3516</v>
      </c>
      <c r="H556" s="1" t="s">
        <v>3517</v>
      </c>
      <c r="I556" s="1" t="s">
        <v>3518</v>
      </c>
      <c r="J556" s="1" t="s">
        <v>3519</v>
      </c>
      <c r="K556" s="1" t="s">
        <v>47</v>
      </c>
      <c r="L556" s="1" t="s">
        <v>33</v>
      </c>
      <c r="M556" s="1" t="s">
        <v>73</v>
      </c>
      <c r="N556" s="1">
        <v>1</v>
      </c>
      <c r="O556" s="1">
        <v>342.37</v>
      </c>
      <c r="P556" s="1">
        <v>0.48</v>
      </c>
      <c r="Q556" s="1">
        <v>15.96</v>
      </c>
      <c r="R556" s="2">
        <v>45760</v>
      </c>
      <c r="S556" s="2">
        <v>45414</v>
      </c>
      <c r="T556" s="1" t="s">
        <v>83</v>
      </c>
      <c r="U556" s="1" t="s">
        <v>36</v>
      </c>
      <c r="V556" s="1">
        <v>5</v>
      </c>
      <c r="W556" s="1" t="s">
        <v>52</v>
      </c>
      <c r="X556" s="1" t="s">
        <v>64</v>
      </c>
      <c r="Y556" s="1" t="s">
        <v>3520</v>
      </c>
    </row>
    <row r="557" spans="1:25" x14ac:dyDescent="0.3">
      <c r="A557" s="1" t="s">
        <v>12169</v>
      </c>
      <c r="B557" s="1" t="s">
        <v>14169</v>
      </c>
      <c r="C557" s="1" t="s">
        <v>3521</v>
      </c>
      <c r="D557" s="1" t="s">
        <v>41</v>
      </c>
      <c r="E557" s="1">
        <v>36</v>
      </c>
      <c r="F557" s="1" t="s">
        <v>3522</v>
      </c>
      <c r="G557" s="1" t="s">
        <v>3523</v>
      </c>
      <c r="H557" s="1" t="s">
        <v>3524</v>
      </c>
      <c r="I557" s="1" t="s">
        <v>3525</v>
      </c>
      <c r="J557" s="1" t="s">
        <v>3526</v>
      </c>
      <c r="K557" s="1" t="s">
        <v>92</v>
      </c>
      <c r="L557" s="1" t="s">
        <v>33</v>
      </c>
      <c r="M557" s="1" t="s">
        <v>73</v>
      </c>
      <c r="N557" s="1">
        <v>2</v>
      </c>
      <c r="O557" s="1">
        <v>299.13</v>
      </c>
      <c r="P557" s="1">
        <v>0.18</v>
      </c>
      <c r="Q557" s="1">
        <v>20.48</v>
      </c>
      <c r="R557" s="2">
        <v>45262</v>
      </c>
      <c r="S557" s="2">
        <v>45170</v>
      </c>
      <c r="T557" s="1" t="s">
        <v>35</v>
      </c>
      <c r="U557" s="1" t="s">
        <v>36</v>
      </c>
      <c r="V557" s="1">
        <v>4</v>
      </c>
      <c r="W557" s="1" t="s">
        <v>37</v>
      </c>
      <c r="X557" s="1" t="s">
        <v>38</v>
      </c>
      <c r="Y557" s="1" t="s">
        <v>3527</v>
      </c>
    </row>
    <row r="558" spans="1:25" x14ac:dyDescent="0.3">
      <c r="A558" s="1" t="s">
        <v>12170</v>
      </c>
      <c r="B558" s="1" t="s">
        <v>14170</v>
      </c>
      <c r="C558" s="1" t="s">
        <v>3528</v>
      </c>
      <c r="D558" s="1" t="s">
        <v>41</v>
      </c>
      <c r="E558" s="1">
        <v>43</v>
      </c>
      <c r="F558" s="1" t="s">
        <v>3529</v>
      </c>
      <c r="G558" s="1" t="s">
        <v>3530</v>
      </c>
      <c r="H558" s="1" t="s">
        <v>1899</v>
      </c>
      <c r="I558" s="1" t="s">
        <v>3531</v>
      </c>
      <c r="J558" s="1" t="s">
        <v>3532</v>
      </c>
      <c r="K558" s="1" t="s">
        <v>6</v>
      </c>
      <c r="L558" s="1" t="s">
        <v>117</v>
      </c>
      <c r="M558" s="1" t="s">
        <v>93</v>
      </c>
      <c r="N558" s="1">
        <v>2</v>
      </c>
      <c r="O558" s="1">
        <v>456.37</v>
      </c>
      <c r="P558" s="1">
        <v>0.06</v>
      </c>
      <c r="Q558" s="1">
        <v>37.24</v>
      </c>
      <c r="R558" s="2">
        <v>45544</v>
      </c>
      <c r="S558" s="2">
        <v>45825</v>
      </c>
      <c r="T558" s="1" t="s">
        <v>50</v>
      </c>
      <c r="U558" s="1" t="s">
        <v>162</v>
      </c>
      <c r="V558" s="1">
        <v>5</v>
      </c>
      <c r="W558" s="1" t="s">
        <v>37</v>
      </c>
      <c r="X558" s="1" t="s">
        <v>53</v>
      </c>
      <c r="Y558" s="1" t="s">
        <v>3533</v>
      </c>
    </row>
    <row r="559" spans="1:25" x14ac:dyDescent="0.3">
      <c r="A559" s="1" t="s">
        <v>12171</v>
      </c>
      <c r="B559" s="1" t="s">
        <v>14171</v>
      </c>
      <c r="C559" s="1" t="s">
        <v>3534</v>
      </c>
      <c r="D559" s="1" t="s">
        <v>26</v>
      </c>
      <c r="E559" s="1">
        <v>24</v>
      </c>
      <c r="F559" s="1" t="s">
        <v>3535</v>
      </c>
      <c r="G559" s="1" t="s">
        <v>3536</v>
      </c>
      <c r="H559" s="1" t="s">
        <v>263</v>
      </c>
      <c r="I559" s="1" t="s">
        <v>3537</v>
      </c>
      <c r="J559" s="1" t="s">
        <v>3538</v>
      </c>
      <c r="K559" s="1" t="s">
        <v>47</v>
      </c>
      <c r="L559" s="1" t="s">
        <v>110</v>
      </c>
      <c r="M559" s="1" t="s">
        <v>62</v>
      </c>
      <c r="N559" s="1">
        <v>3</v>
      </c>
      <c r="O559" s="1">
        <v>271.45999999999998</v>
      </c>
      <c r="P559" s="1">
        <v>0.11</v>
      </c>
      <c r="Q559" s="1">
        <v>32.44</v>
      </c>
      <c r="R559" s="2">
        <v>45238</v>
      </c>
      <c r="S559" s="2">
        <v>45618</v>
      </c>
      <c r="T559" s="1" t="s">
        <v>35</v>
      </c>
      <c r="U559" s="1" t="s">
        <v>84</v>
      </c>
      <c r="V559" s="1">
        <v>1</v>
      </c>
      <c r="W559" s="1" t="s">
        <v>37</v>
      </c>
      <c r="X559" s="1" t="s">
        <v>53</v>
      </c>
      <c r="Y559" s="1" t="s">
        <v>3539</v>
      </c>
    </row>
    <row r="560" spans="1:25" x14ac:dyDescent="0.3">
      <c r="A560" s="1" t="s">
        <v>12172</v>
      </c>
      <c r="B560" s="1" t="s">
        <v>14172</v>
      </c>
      <c r="C560" s="1" t="s">
        <v>3540</v>
      </c>
      <c r="D560" s="1" t="s">
        <v>26</v>
      </c>
      <c r="E560" s="1">
        <v>30</v>
      </c>
      <c r="F560" s="1" t="s">
        <v>3541</v>
      </c>
      <c r="G560" s="1" t="s">
        <v>3542</v>
      </c>
      <c r="H560" s="1" t="s">
        <v>3543</v>
      </c>
      <c r="I560" s="1" t="s">
        <v>3544</v>
      </c>
      <c r="J560" s="1" t="s">
        <v>3545</v>
      </c>
      <c r="K560" s="1" t="s">
        <v>6</v>
      </c>
      <c r="L560" s="1" t="s">
        <v>48</v>
      </c>
      <c r="M560" s="1" t="s">
        <v>93</v>
      </c>
      <c r="N560" s="1">
        <v>1</v>
      </c>
      <c r="O560" s="1">
        <v>346.34</v>
      </c>
      <c r="P560" s="1">
        <v>0.34</v>
      </c>
      <c r="Q560" s="1">
        <v>8.1300000000000008</v>
      </c>
      <c r="R560" s="2">
        <v>45318</v>
      </c>
      <c r="S560" s="2">
        <v>45707</v>
      </c>
      <c r="T560" s="1" t="s">
        <v>63</v>
      </c>
      <c r="U560" s="1" t="s">
        <v>162</v>
      </c>
      <c r="V560" s="1">
        <v>5</v>
      </c>
      <c r="W560" s="1" t="s">
        <v>37</v>
      </c>
      <c r="X560" s="1" t="s">
        <v>74</v>
      </c>
      <c r="Y560" s="1" t="s">
        <v>3546</v>
      </c>
    </row>
    <row r="561" spans="1:25" x14ac:dyDescent="0.3">
      <c r="A561" s="1" t="s">
        <v>12173</v>
      </c>
      <c r="B561" s="1" t="s">
        <v>14173</v>
      </c>
      <c r="C561" s="1" t="s">
        <v>3547</v>
      </c>
      <c r="D561" s="1" t="s">
        <v>26</v>
      </c>
      <c r="E561" s="1">
        <v>20</v>
      </c>
      <c r="F561" s="1" t="s">
        <v>3548</v>
      </c>
      <c r="G561" s="1" t="s">
        <v>3549</v>
      </c>
      <c r="H561" s="1" t="s">
        <v>174</v>
      </c>
      <c r="I561" s="1" t="s">
        <v>3550</v>
      </c>
      <c r="J561" s="1" t="s">
        <v>2730</v>
      </c>
      <c r="K561" s="1" t="s">
        <v>109</v>
      </c>
      <c r="L561" s="1" t="s">
        <v>72</v>
      </c>
      <c r="M561" s="1" t="s">
        <v>93</v>
      </c>
      <c r="N561" s="1">
        <v>1</v>
      </c>
      <c r="O561" s="1">
        <v>908.48</v>
      </c>
      <c r="P561" s="1">
        <v>0.09</v>
      </c>
      <c r="Q561" s="1">
        <v>39.200000000000003</v>
      </c>
      <c r="R561" s="2">
        <v>45741</v>
      </c>
      <c r="S561" s="2">
        <v>45124</v>
      </c>
      <c r="T561" s="1" t="s">
        <v>35</v>
      </c>
      <c r="U561" s="1" t="s">
        <v>51</v>
      </c>
      <c r="V561" s="1">
        <v>4</v>
      </c>
      <c r="W561" s="1" t="s">
        <v>37</v>
      </c>
      <c r="X561" s="1" t="s">
        <v>64</v>
      </c>
      <c r="Y561" s="1" t="s">
        <v>3551</v>
      </c>
    </row>
    <row r="562" spans="1:25" x14ac:dyDescent="0.3">
      <c r="A562" s="1" t="s">
        <v>12174</v>
      </c>
      <c r="B562" s="1" t="s">
        <v>14174</v>
      </c>
      <c r="C562" s="1" t="s">
        <v>3552</v>
      </c>
      <c r="D562" s="1" t="s">
        <v>41</v>
      </c>
      <c r="E562" s="1">
        <v>57</v>
      </c>
      <c r="F562" s="1" t="s">
        <v>3553</v>
      </c>
      <c r="G562" s="1" t="s">
        <v>3554</v>
      </c>
      <c r="H562" s="1" t="s">
        <v>44</v>
      </c>
      <c r="I562" s="1" t="s">
        <v>3555</v>
      </c>
      <c r="J562" s="1" t="s">
        <v>3556</v>
      </c>
      <c r="K562" s="1" t="s">
        <v>6</v>
      </c>
      <c r="L562" s="1" t="s">
        <v>117</v>
      </c>
      <c r="M562" s="1" t="s">
        <v>126</v>
      </c>
      <c r="N562" s="1">
        <v>4</v>
      </c>
      <c r="O562" s="1">
        <v>341.49</v>
      </c>
      <c r="P562" s="1">
        <v>0.39</v>
      </c>
      <c r="Q562" s="1">
        <v>16.82</v>
      </c>
      <c r="R562" s="2">
        <v>45152</v>
      </c>
      <c r="S562" s="2">
        <v>45413</v>
      </c>
      <c r="T562" s="1" t="s">
        <v>35</v>
      </c>
      <c r="U562" s="1" t="s">
        <v>36</v>
      </c>
      <c r="V562" s="1">
        <v>4</v>
      </c>
      <c r="W562" s="1" t="s">
        <v>37</v>
      </c>
      <c r="X562" s="1" t="s">
        <v>64</v>
      </c>
      <c r="Y562" s="1" t="s">
        <v>3557</v>
      </c>
    </row>
    <row r="563" spans="1:25" x14ac:dyDescent="0.3">
      <c r="A563" s="1" t="s">
        <v>12175</v>
      </c>
      <c r="B563" s="1" t="s">
        <v>14175</v>
      </c>
      <c r="C563" s="1" t="s">
        <v>3558</v>
      </c>
      <c r="D563" s="1" t="s">
        <v>26</v>
      </c>
      <c r="E563" s="1">
        <v>28</v>
      </c>
      <c r="F563" s="1" t="s">
        <v>3559</v>
      </c>
      <c r="G563" s="1" t="s">
        <v>3560</v>
      </c>
      <c r="H563" s="1" t="s">
        <v>1465</v>
      </c>
      <c r="I563" s="1" t="s">
        <v>3561</v>
      </c>
      <c r="J563" s="1" t="s">
        <v>3562</v>
      </c>
      <c r="K563" s="1" t="s">
        <v>47</v>
      </c>
      <c r="L563" s="1" t="s">
        <v>33</v>
      </c>
      <c r="M563" s="1" t="s">
        <v>49</v>
      </c>
      <c r="N563" s="1">
        <v>1</v>
      </c>
      <c r="O563" s="1">
        <v>787.66</v>
      </c>
      <c r="P563" s="1">
        <v>0.46</v>
      </c>
      <c r="Q563" s="1">
        <v>35.229999999999997</v>
      </c>
      <c r="R563" s="2">
        <v>45672</v>
      </c>
      <c r="S563" s="2">
        <v>45615</v>
      </c>
      <c r="T563" s="1" t="s">
        <v>118</v>
      </c>
      <c r="U563" s="1" t="s">
        <v>51</v>
      </c>
      <c r="V563" s="1">
        <v>2</v>
      </c>
      <c r="W563" s="1" t="s">
        <v>37</v>
      </c>
      <c r="X563" s="1" t="s">
        <v>101</v>
      </c>
      <c r="Y563" s="1" t="s">
        <v>3563</v>
      </c>
    </row>
    <row r="564" spans="1:25" x14ac:dyDescent="0.3">
      <c r="A564" s="1" t="s">
        <v>12176</v>
      </c>
      <c r="B564" s="1" t="s">
        <v>14176</v>
      </c>
      <c r="C564" s="1" t="s">
        <v>3564</v>
      </c>
      <c r="D564" s="1" t="s">
        <v>26</v>
      </c>
      <c r="E564" s="1">
        <v>33</v>
      </c>
      <c r="F564" s="1" t="s">
        <v>3565</v>
      </c>
      <c r="G564" s="1" t="s">
        <v>3566</v>
      </c>
      <c r="H564" s="1" t="s">
        <v>3567</v>
      </c>
      <c r="I564" s="1" t="s">
        <v>3568</v>
      </c>
      <c r="J564" s="1" t="s">
        <v>3569</v>
      </c>
      <c r="K564" s="1" t="s">
        <v>109</v>
      </c>
      <c r="L564" s="1" t="s">
        <v>82</v>
      </c>
      <c r="M564" s="1" t="s">
        <v>93</v>
      </c>
      <c r="N564" s="1">
        <v>3</v>
      </c>
      <c r="O564" s="1">
        <v>629.58000000000004</v>
      </c>
      <c r="P564" s="1">
        <v>0.48</v>
      </c>
      <c r="Q564" s="1">
        <v>10.55</v>
      </c>
      <c r="R564" s="2">
        <v>45206</v>
      </c>
      <c r="S564" s="2">
        <v>45542</v>
      </c>
      <c r="T564" s="1" t="s">
        <v>50</v>
      </c>
      <c r="U564" s="1" t="s">
        <v>162</v>
      </c>
      <c r="V564" s="1">
        <v>3</v>
      </c>
      <c r="W564" s="1" t="s">
        <v>52</v>
      </c>
      <c r="X564" s="1" t="s">
        <v>64</v>
      </c>
      <c r="Y564" s="1" t="s">
        <v>3570</v>
      </c>
    </row>
    <row r="565" spans="1:25" x14ac:dyDescent="0.3">
      <c r="A565" s="1" t="s">
        <v>12177</v>
      </c>
      <c r="B565" s="1" t="s">
        <v>14177</v>
      </c>
      <c r="C565" s="1" t="s">
        <v>3571</v>
      </c>
      <c r="D565" s="1" t="s">
        <v>26</v>
      </c>
      <c r="E565" s="1">
        <v>37</v>
      </c>
      <c r="F565" s="1" t="s">
        <v>3572</v>
      </c>
      <c r="G565" s="1" t="s">
        <v>3573</v>
      </c>
      <c r="H565" s="1" t="s">
        <v>3574</v>
      </c>
      <c r="I565" s="1" t="s">
        <v>3575</v>
      </c>
      <c r="J565" s="1" t="s">
        <v>3576</v>
      </c>
      <c r="K565" s="1" t="s">
        <v>109</v>
      </c>
      <c r="L565" s="1" t="s">
        <v>82</v>
      </c>
      <c r="M565" s="1" t="s">
        <v>49</v>
      </c>
      <c r="N565" s="1">
        <v>4</v>
      </c>
      <c r="O565" s="1">
        <v>344.16</v>
      </c>
      <c r="P565" s="1">
        <v>0</v>
      </c>
      <c r="Q565" s="1">
        <v>49.91</v>
      </c>
      <c r="R565" s="2">
        <v>45665</v>
      </c>
      <c r="S565" s="2">
        <v>45430</v>
      </c>
      <c r="T565" s="1" t="s">
        <v>83</v>
      </c>
      <c r="U565" s="1" t="s">
        <v>36</v>
      </c>
      <c r="V565" s="1">
        <v>4</v>
      </c>
      <c r="W565" s="1" t="s">
        <v>37</v>
      </c>
      <c r="X565" s="1" t="s">
        <v>74</v>
      </c>
      <c r="Y565" s="1" t="s">
        <v>3577</v>
      </c>
    </row>
    <row r="566" spans="1:25" x14ac:dyDescent="0.3">
      <c r="A566" s="1" t="s">
        <v>12178</v>
      </c>
      <c r="B566" s="1" t="s">
        <v>14178</v>
      </c>
      <c r="C566" s="1" t="s">
        <v>3578</v>
      </c>
      <c r="D566" s="1" t="s">
        <v>41</v>
      </c>
      <c r="E566" s="1">
        <v>68</v>
      </c>
      <c r="F566" s="1" t="s">
        <v>3579</v>
      </c>
      <c r="G566" s="1" t="s">
        <v>3580</v>
      </c>
      <c r="H566" s="1" t="s">
        <v>270</v>
      </c>
      <c r="I566" s="1" t="s">
        <v>3581</v>
      </c>
      <c r="J566" s="1" t="s">
        <v>3582</v>
      </c>
      <c r="K566" s="1" t="s">
        <v>6</v>
      </c>
      <c r="L566" s="1" t="s">
        <v>48</v>
      </c>
      <c r="M566" s="1" t="s">
        <v>73</v>
      </c>
      <c r="N566" s="1">
        <v>3</v>
      </c>
      <c r="O566" s="1">
        <v>819.61</v>
      </c>
      <c r="P566" s="1">
        <v>0.48</v>
      </c>
      <c r="Q566" s="1">
        <v>8.6199999999999992</v>
      </c>
      <c r="R566" s="2">
        <v>45674</v>
      </c>
      <c r="S566" s="2">
        <v>45489</v>
      </c>
      <c r="T566" s="1" t="s">
        <v>118</v>
      </c>
      <c r="U566" s="1" t="s">
        <v>51</v>
      </c>
      <c r="V566" s="1">
        <v>2</v>
      </c>
      <c r="W566" s="1" t="s">
        <v>37</v>
      </c>
      <c r="X566" s="1" t="s">
        <v>53</v>
      </c>
      <c r="Y566" s="1" t="s">
        <v>3583</v>
      </c>
    </row>
    <row r="567" spans="1:25" x14ac:dyDescent="0.3">
      <c r="A567" s="1" t="s">
        <v>12179</v>
      </c>
      <c r="B567" s="1" t="s">
        <v>14179</v>
      </c>
      <c r="C567" s="1" t="s">
        <v>3584</v>
      </c>
      <c r="D567" s="1" t="s">
        <v>41</v>
      </c>
      <c r="E567" s="1">
        <v>40</v>
      </c>
      <c r="F567" s="1" t="s">
        <v>3585</v>
      </c>
      <c r="G567" s="1" t="s">
        <v>3586</v>
      </c>
      <c r="H567" s="1" t="s">
        <v>1189</v>
      </c>
      <c r="I567" s="1" t="s">
        <v>3587</v>
      </c>
      <c r="J567" s="1" t="s">
        <v>3588</v>
      </c>
      <c r="K567" s="1" t="s">
        <v>109</v>
      </c>
      <c r="L567" s="1" t="s">
        <v>72</v>
      </c>
      <c r="M567" s="1" t="s">
        <v>73</v>
      </c>
      <c r="N567" s="1">
        <v>1</v>
      </c>
      <c r="O567" s="1">
        <v>599.13</v>
      </c>
      <c r="P567" s="1">
        <v>0.37</v>
      </c>
      <c r="Q567" s="1">
        <v>38.380000000000003</v>
      </c>
      <c r="R567" s="2">
        <v>45666</v>
      </c>
      <c r="S567" s="2">
        <v>45609</v>
      </c>
      <c r="T567" s="1" t="s">
        <v>35</v>
      </c>
      <c r="U567" s="1" t="s">
        <v>51</v>
      </c>
      <c r="V567" s="1">
        <v>2</v>
      </c>
      <c r="W567" s="1" t="s">
        <v>37</v>
      </c>
      <c r="X567" s="1" t="s">
        <v>53</v>
      </c>
      <c r="Y567" s="1" t="s">
        <v>3589</v>
      </c>
    </row>
    <row r="568" spans="1:25" x14ac:dyDescent="0.3">
      <c r="A568" s="1" t="s">
        <v>12180</v>
      </c>
      <c r="B568" s="1" t="s">
        <v>14180</v>
      </c>
      <c r="C568" s="1" t="s">
        <v>3590</v>
      </c>
      <c r="D568" s="1" t="s">
        <v>41</v>
      </c>
      <c r="E568" s="1">
        <v>40</v>
      </c>
      <c r="F568" s="1" t="s">
        <v>3591</v>
      </c>
      <c r="G568" s="1">
        <v>9332154887</v>
      </c>
      <c r="H568" s="1" t="s">
        <v>764</v>
      </c>
      <c r="I568" s="1" t="s">
        <v>3592</v>
      </c>
      <c r="J568" s="1" t="s">
        <v>949</v>
      </c>
      <c r="K568" s="1" t="s">
        <v>161</v>
      </c>
      <c r="L568" s="1" t="s">
        <v>72</v>
      </c>
      <c r="M568" s="1" t="s">
        <v>126</v>
      </c>
      <c r="N568" s="1">
        <v>1</v>
      </c>
      <c r="O568" s="1">
        <v>18.53</v>
      </c>
      <c r="P568" s="1">
        <v>0.04</v>
      </c>
      <c r="Q568" s="1">
        <v>29.36</v>
      </c>
      <c r="R568" s="2">
        <v>45388</v>
      </c>
      <c r="S568" s="2">
        <v>45334</v>
      </c>
      <c r="T568" s="1" t="s">
        <v>63</v>
      </c>
      <c r="U568" s="1" t="s">
        <v>162</v>
      </c>
      <c r="V568" s="1">
        <v>5</v>
      </c>
      <c r="W568" s="1" t="s">
        <v>37</v>
      </c>
      <c r="X568" s="1" t="s">
        <v>64</v>
      </c>
      <c r="Y568" s="1" t="s">
        <v>3593</v>
      </c>
    </row>
    <row r="569" spans="1:25" x14ac:dyDescent="0.3">
      <c r="A569" s="1" t="s">
        <v>12181</v>
      </c>
      <c r="B569" s="1" t="s">
        <v>14181</v>
      </c>
      <c r="C569" s="1" t="s">
        <v>3594</v>
      </c>
      <c r="D569" s="1" t="s">
        <v>26</v>
      </c>
      <c r="E569" s="1">
        <v>49</v>
      </c>
      <c r="F569" s="1" t="s">
        <v>3595</v>
      </c>
      <c r="G569" s="1" t="s">
        <v>3596</v>
      </c>
      <c r="H569" s="1" t="s">
        <v>3597</v>
      </c>
      <c r="I569" s="1" t="s">
        <v>3598</v>
      </c>
      <c r="J569" s="1" t="s">
        <v>3599</v>
      </c>
      <c r="K569" s="1" t="s">
        <v>161</v>
      </c>
      <c r="L569" s="1" t="s">
        <v>48</v>
      </c>
      <c r="M569" s="1" t="s">
        <v>126</v>
      </c>
      <c r="N569" s="1">
        <v>2</v>
      </c>
      <c r="O569" s="1">
        <v>78.040000000000006</v>
      </c>
      <c r="P569" s="1">
        <v>0.21</v>
      </c>
      <c r="Q569" s="1">
        <v>8.8699999999999992</v>
      </c>
      <c r="R569" s="2">
        <v>45145</v>
      </c>
      <c r="S569" s="2">
        <v>45451</v>
      </c>
      <c r="T569" s="1" t="s">
        <v>83</v>
      </c>
      <c r="U569" s="1" t="s">
        <v>51</v>
      </c>
      <c r="V569" s="1">
        <v>5</v>
      </c>
      <c r="W569" s="1" t="s">
        <v>37</v>
      </c>
      <c r="X569" s="1" t="s">
        <v>38</v>
      </c>
      <c r="Y569" s="1" t="s">
        <v>3600</v>
      </c>
    </row>
    <row r="570" spans="1:25" x14ac:dyDescent="0.3">
      <c r="A570" s="1" t="s">
        <v>12182</v>
      </c>
      <c r="B570" s="1" t="s">
        <v>14182</v>
      </c>
      <c r="C570" s="1" t="s">
        <v>3601</v>
      </c>
      <c r="D570" s="1" t="s">
        <v>26</v>
      </c>
      <c r="E570" s="1">
        <v>58</v>
      </c>
      <c r="F570" s="1" t="s">
        <v>3602</v>
      </c>
      <c r="G570" s="1" t="s">
        <v>3603</v>
      </c>
      <c r="H570" s="1" t="s">
        <v>289</v>
      </c>
      <c r="I570" s="1" t="s">
        <v>3604</v>
      </c>
      <c r="J570" s="1" t="s">
        <v>3605</v>
      </c>
      <c r="K570" s="1" t="s">
        <v>47</v>
      </c>
      <c r="L570" s="1" t="s">
        <v>33</v>
      </c>
      <c r="M570" s="1" t="s">
        <v>62</v>
      </c>
      <c r="N570" s="1">
        <v>2</v>
      </c>
      <c r="O570" s="1">
        <v>755.11</v>
      </c>
      <c r="P570" s="1">
        <v>0.35</v>
      </c>
      <c r="Q570" s="1">
        <v>6.21</v>
      </c>
      <c r="R570" s="2">
        <v>45796</v>
      </c>
      <c r="S570" s="2">
        <v>45734</v>
      </c>
      <c r="T570" s="1" t="s">
        <v>63</v>
      </c>
      <c r="U570" s="1" t="s">
        <v>36</v>
      </c>
      <c r="V570" s="1">
        <v>2</v>
      </c>
      <c r="W570" s="1" t="s">
        <v>52</v>
      </c>
      <c r="X570" s="1" t="s">
        <v>101</v>
      </c>
      <c r="Y570" s="1" t="s">
        <v>3606</v>
      </c>
    </row>
    <row r="571" spans="1:25" x14ac:dyDescent="0.3">
      <c r="A571" s="1" t="s">
        <v>12183</v>
      </c>
      <c r="B571" s="1" t="s">
        <v>14183</v>
      </c>
      <c r="C571" s="1" t="s">
        <v>3607</v>
      </c>
      <c r="D571" s="1" t="s">
        <v>26</v>
      </c>
      <c r="E571" s="1">
        <v>59</v>
      </c>
      <c r="F571" s="1" t="s">
        <v>3608</v>
      </c>
      <c r="G571" s="1" t="s">
        <v>3609</v>
      </c>
      <c r="H571" s="1" t="s">
        <v>2828</v>
      </c>
      <c r="I571" s="1" t="s">
        <v>3610</v>
      </c>
      <c r="J571" s="1" t="s">
        <v>3611</v>
      </c>
      <c r="K571" s="1" t="s">
        <v>92</v>
      </c>
      <c r="L571" s="1" t="s">
        <v>33</v>
      </c>
      <c r="M571" s="1" t="s">
        <v>126</v>
      </c>
      <c r="N571" s="1">
        <v>3</v>
      </c>
      <c r="O571" s="1">
        <v>452.06</v>
      </c>
      <c r="P571" s="1">
        <v>0.48</v>
      </c>
      <c r="Q571" s="1">
        <v>21.32</v>
      </c>
      <c r="R571" s="2">
        <v>45630</v>
      </c>
      <c r="S571" s="2">
        <v>45222</v>
      </c>
      <c r="T571" s="1" t="s">
        <v>35</v>
      </c>
      <c r="U571" s="1" t="s">
        <v>51</v>
      </c>
      <c r="V571" s="1">
        <v>1</v>
      </c>
      <c r="W571" s="1" t="s">
        <v>37</v>
      </c>
      <c r="X571" s="1" t="s">
        <v>64</v>
      </c>
      <c r="Y571" s="1" t="s">
        <v>3612</v>
      </c>
    </row>
    <row r="572" spans="1:25" x14ac:dyDescent="0.3">
      <c r="A572" s="1" t="s">
        <v>12184</v>
      </c>
      <c r="B572" s="1" t="s">
        <v>14184</v>
      </c>
      <c r="C572" s="1" t="s">
        <v>3613</v>
      </c>
      <c r="D572" s="1" t="s">
        <v>41</v>
      </c>
      <c r="E572" s="1">
        <v>55</v>
      </c>
      <c r="F572" s="1" t="s">
        <v>3614</v>
      </c>
      <c r="G572" s="1">
        <v>6653449381</v>
      </c>
      <c r="H572" s="1" t="s">
        <v>980</v>
      </c>
      <c r="I572" s="1" t="s">
        <v>3615</v>
      </c>
      <c r="J572" s="1" t="s">
        <v>3616</v>
      </c>
      <c r="K572" s="1" t="s">
        <v>32</v>
      </c>
      <c r="L572" s="1" t="s">
        <v>110</v>
      </c>
      <c r="M572" s="1" t="s">
        <v>34</v>
      </c>
      <c r="N572" s="1">
        <v>4</v>
      </c>
      <c r="O572" s="1">
        <v>411.45</v>
      </c>
      <c r="P572" s="1">
        <v>0.08</v>
      </c>
      <c r="Q572" s="1">
        <v>41.1</v>
      </c>
      <c r="R572" s="2">
        <v>45684</v>
      </c>
      <c r="S572" s="2">
        <v>45182</v>
      </c>
      <c r="T572" s="1" t="s">
        <v>63</v>
      </c>
      <c r="U572" s="1" t="s">
        <v>36</v>
      </c>
      <c r="V572" s="1">
        <v>2</v>
      </c>
      <c r="W572" s="1" t="s">
        <v>37</v>
      </c>
      <c r="X572" s="1" t="s">
        <v>74</v>
      </c>
      <c r="Y572" s="1" t="s">
        <v>3617</v>
      </c>
    </row>
    <row r="573" spans="1:25" x14ac:dyDescent="0.3">
      <c r="A573" s="1" t="s">
        <v>12185</v>
      </c>
      <c r="B573" s="1" t="s">
        <v>14185</v>
      </c>
      <c r="C573" s="1" t="s">
        <v>3618</v>
      </c>
      <c r="D573" s="1" t="s">
        <v>26</v>
      </c>
      <c r="E573" s="1">
        <v>20</v>
      </c>
      <c r="F573" s="1" t="s">
        <v>3619</v>
      </c>
      <c r="G573" s="1" t="s">
        <v>3620</v>
      </c>
      <c r="H573" s="1" t="s">
        <v>690</v>
      </c>
      <c r="I573" s="1" t="s">
        <v>3621</v>
      </c>
      <c r="J573" s="1" t="s">
        <v>3622</v>
      </c>
      <c r="K573" s="1" t="s">
        <v>61</v>
      </c>
      <c r="L573" s="1" t="s">
        <v>72</v>
      </c>
      <c r="M573" s="1" t="s">
        <v>73</v>
      </c>
      <c r="N573" s="1">
        <v>1</v>
      </c>
      <c r="O573" s="1">
        <v>154.37</v>
      </c>
      <c r="P573" s="1">
        <v>0.06</v>
      </c>
      <c r="Q573" s="1">
        <v>6.85</v>
      </c>
      <c r="R573" s="2">
        <v>45148</v>
      </c>
      <c r="S573" s="2">
        <v>45592</v>
      </c>
      <c r="T573" s="1" t="s">
        <v>118</v>
      </c>
      <c r="U573" s="1" t="s">
        <v>51</v>
      </c>
      <c r="V573" s="1">
        <v>5</v>
      </c>
      <c r="W573" s="1" t="s">
        <v>37</v>
      </c>
      <c r="X573" s="1" t="s">
        <v>101</v>
      </c>
      <c r="Y573" s="1" t="s">
        <v>3623</v>
      </c>
    </row>
    <row r="574" spans="1:25" x14ac:dyDescent="0.3">
      <c r="A574" s="1" t="s">
        <v>12186</v>
      </c>
      <c r="B574" s="1" t="s">
        <v>14186</v>
      </c>
      <c r="C574" s="1" t="s">
        <v>3624</v>
      </c>
      <c r="D574" s="1" t="s">
        <v>41</v>
      </c>
      <c r="E574" s="1">
        <v>69</v>
      </c>
      <c r="F574" s="1" t="s">
        <v>3625</v>
      </c>
      <c r="G574" s="1" t="s">
        <v>3626</v>
      </c>
      <c r="H574" s="1" t="s">
        <v>3627</v>
      </c>
      <c r="I574" s="1" t="s">
        <v>3628</v>
      </c>
      <c r="J574" s="1" t="s">
        <v>3629</v>
      </c>
      <c r="K574" s="1" t="s">
        <v>161</v>
      </c>
      <c r="L574" s="1" t="s">
        <v>72</v>
      </c>
      <c r="M574" s="1" t="s">
        <v>73</v>
      </c>
      <c r="N574" s="1">
        <v>2</v>
      </c>
      <c r="O574" s="1">
        <v>165.75</v>
      </c>
      <c r="P574" s="1">
        <v>0.24</v>
      </c>
      <c r="Q574" s="1">
        <v>36.700000000000003</v>
      </c>
      <c r="R574" s="2">
        <v>45157</v>
      </c>
      <c r="S574" s="2">
        <v>45375</v>
      </c>
      <c r="T574" s="1" t="s">
        <v>63</v>
      </c>
      <c r="U574" s="1" t="s">
        <v>162</v>
      </c>
      <c r="V574" s="1">
        <v>4</v>
      </c>
      <c r="W574" s="1" t="s">
        <v>37</v>
      </c>
      <c r="X574" s="1" t="s">
        <v>64</v>
      </c>
      <c r="Y574" s="1" t="s">
        <v>3630</v>
      </c>
    </row>
    <row r="575" spans="1:25" x14ac:dyDescent="0.3">
      <c r="A575" s="1" t="s">
        <v>12187</v>
      </c>
      <c r="B575" s="1" t="s">
        <v>14187</v>
      </c>
      <c r="C575" s="1" t="s">
        <v>3631</v>
      </c>
      <c r="D575" s="1" t="s">
        <v>41</v>
      </c>
      <c r="E575" s="1">
        <v>25</v>
      </c>
      <c r="F575" s="1" t="s">
        <v>3632</v>
      </c>
      <c r="G575" s="1" t="s">
        <v>3633</v>
      </c>
      <c r="H575" s="1" t="s">
        <v>1422</v>
      </c>
      <c r="I575" s="1" t="s">
        <v>3634</v>
      </c>
      <c r="J575" s="1" t="s">
        <v>3635</v>
      </c>
      <c r="K575" s="1" t="s">
        <v>6</v>
      </c>
      <c r="L575" s="1" t="s">
        <v>72</v>
      </c>
      <c r="M575" s="1" t="s">
        <v>49</v>
      </c>
      <c r="N575" s="1">
        <v>2</v>
      </c>
      <c r="O575" s="1">
        <v>799.77</v>
      </c>
      <c r="P575" s="1">
        <v>0.48</v>
      </c>
      <c r="Q575" s="1">
        <v>34.49</v>
      </c>
      <c r="R575" s="2">
        <v>45471</v>
      </c>
      <c r="S575" s="2">
        <v>45489</v>
      </c>
      <c r="T575" s="1" t="s">
        <v>118</v>
      </c>
      <c r="U575" s="1" t="s">
        <v>36</v>
      </c>
      <c r="V575" s="1">
        <v>1</v>
      </c>
      <c r="W575" s="1" t="s">
        <v>37</v>
      </c>
      <c r="X575" s="1" t="s">
        <v>101</v>
      </c>
      <c r="Y575" s="1" t="s">
        <v>3636</v>
      </c>
    </row>
    <row r="576" spans="1:25" x14ac:dyDescent="0.3">
      <c r="A576" s="1" t="s">
        <v>12188</v>
      </c>
      <c r="B576" s="1" t="s">
        <v>14188</v>
      </c>
      <c r="C576" s="1" t="s">
        <v>3637</v>
      </c>
      <c r="D576" s="1" t="s">
        <v>41</v>
      </c>
      <c r="E576" s="1">
        <v>55</v>
      </c>
      <c r="F576" s="1" t="s">
        <v>3638</v>
      </c>
      <c r="G576" s="1" t="s">
        <v>3639</v>
      </c>
      <c r="H576" s="1" t="s">
        <v>323</v>
      </c>
      <c r="I576" s="1" t="s">
        <v>3640</v>
      </c>
      <c r="J576" s="1" t="s">
        <v>3641</v>
      </c>
      <c r="K576" s="1" t="s">
        <v>161</v>
      </c>
      <c r="L576" s="1" t="s">
        <v>33</v>
      </c>
      <c r="M576" s="1" t="s">
        <v>126</v>
      </c>
      <c r="N576" s="1">
        <v>1</v>
      </c>
      <c r="O576" s="1">
        <v>830.73</v>
      </c>
      <c r="P576" s="1">
        <v>0.49</v>
      </c>
      <c r="Q576" s="1">
        <v>16.95</v>
      </c>
      <c r="R576" s="2">
        <v>45565</v>
      </c>
      <c r="S576" s="2">
        <v>45163</v>
      </c>
      <c r="T576" s="1" t="s">
        <v>50</v>
      </c>
      <c r="U576" s="1" t="s">
        <v>51</v>
      </c>
      <c r="V576" s="1">
        <v>3</v>
      </c>
      <c r="W576" s="1" t="s">
        <v>37</v>
      </c>
      <c r="X576" s="1" t="s">
        <v>38</v>
      </c>
      <c r="Y576" s="1" t="s">
        <v>3642</v>
      </c>
    </row>
    <row r="577" spans="1:25" x14ac:dyDescent="0.3">
      <c r="A577" s="1" t="s">
        <v>12189</v>
      </c>
      <c r="B577" s="1" t="s">
        <v>14189</v>
      </c>
      <c r="C577" s="1" t="s">
        <v>3643</v>
      </c>
      <c r="D577" s="1" t="s">
        <v>26</v>
      </c>
      <c r="E577" s="1">
        <v>57</v>
      </c>
      <c r="F577" s="1" t="s">
        <v>3644</v>
      </c>
      <c r="G577" s="1" t="s">
        <v>3645</v>
      </c>
      <c r="H577" s="1" t="s">
        <v>398</v>
      </c>
      <c r="I577" s="1" t="s">
        <v>3646</v>
      </c>
      <c r="J577" s="1" t="s">
        <v>3647</v>
      </c>
      <c r="K577" s="1" t="s">
        <v>109</v>
      </c>
      <c r="L577" s="1" t="s">
        <v>82</v>
      </c>
      <c r="M577" s="1" t="s">
        <v>49</v>
      </c>
      <c r="N577" s="1">
        <v>1</v>
      </c>
      <c r="O577" s="1">
        <v>564.4</v>
      </c>
      <c r="P577" s="1">
        <v>0.11</v>
      </c>
      <c r="Q577" s="1">
        <v>8.49</v>
      </c>
      <c r="R577" s="2">
        <v>45798</v>
      </c>
      <c r="S577" s="2">
        <v>45443</v>
      </c>
      <c r="T577" s="1" t="s">
        <v>83</v>
      </c>
      <c r="U577" s="1" t="s">
        <v>84</v>
      </c>
      <c r="V577" s="1">
        <v>4</v>
      </c>
      <c r="W577" s="1" t="s">
        <v>37</v>
      </c>
      <c r="X577" s="1" t="s">
        <v>74</v>
      </c>
      <c r="Y577" s="1" t="s">
        <v>3648</v>
      </c>
    </row>
    <row r="578" spans="1:25" x14ac:dyDescent="0.3">
      <c r="A578" s="1" t="s">
        <v>12190</v>
      </c>
      <c r="B578" s="1" t="s">
        <v>14190</v>
      </c>
      <c r="C578" s="1" t="s">
        <v>112</v>
      </c>
      <c r="D578" s="1" t="s">
        <v>41</v>
      </c>
      <c r="E578" s="1">
        <v>31</v>
      </c>
      <c r="F578" s="1" t="s">
        <v>3649</v>
      </c>
      <c r="G578" s="1" t="s">
        <v>3650</v>
      </c>
      <c r="H578" s="1" t="s">
        <v>270</v>
      </c>
      <c r="I578" s="1" t="s">
        <v>3651</v>
      </c>
      <c r="J578" s="1" t="s">
        <v>3652</v>
      </c>
      <c r="K578" s="1" t="s">
        <v>109</v>
      </c>
      <c r="L578" s="1" t="s">
        <v>48</v>
      </c>
      <c r="M578" s="1" t="s">
        <v>126</v>
      </c>
      <c r="N578" s="1">
        <v>4</v>
      </c>
      <c r="O578" s="1">
        <v>302.18</v>
      </c>
      <c r="P578" s="1">
        <v>0.16</v>
      </c>
      <c r="Q578" s="1">
        <v>46.19</v>
      </c>
      <c r="R578" s="2">
        <v>45293</v>
      </c>
      <c r="S578" s="2">
        <v>45315</v>
      </c>
      <c r="T578" s="1" t="s">
        <v>63</v>
      </c>
      <c r="U578" s="1" t="s">
        <v>36</v>
      </c>
      <c r="V578" s="1">
        <v>5</v>
      </c>
      <c r="W578" s="1" t="s">
        <v>37</v>
      </c>
      <c r="X578" s="1" t="s">
        <v>64</v>
      </c>
      <c r="Y578" s="1" t="s">
        <v>3653</v>
      </c>
    </row>
    <row r="579" spans="1:25" x14ac:dyDescent="0.3">
      <c r="A579" s="1" t="s">
        <v>12191</v>
      </c>
      <c r="B579" s="1" t="s">
        <v>14191</v>
      </c>
      <c r="C579" s="1" t="s">
        <v>3654</v>
      </c>
      <c r="D579" s="1" t="s">
        <v>26</v>
      </c>
      <c r="E579" s="1">
        <v>25</v>
      </c>
      <c r="F579" s="1" t="s">
        <v>3655</v>
      </c>
      <c r="G579" s="1">
        <v>2303036213</v>
      </c>
      <c r="H579" s="1" t="s">
        <v>2095</v>
      </c>
      <c r="I579" s="1" t="s">
        <v>3656</v>
      </c>
      <c r="J579" s="1" t="s">
        <v>3657</v>
      </c>
      <c r="K579" s="1" t="s">
        <v>47</v>
      </c>
      <c r="L579" s="1" t="s">
        <v>48</v>
      </c>
      <c r="M579" s="1" t="s">
        <v>73</v>
      </c>
      <c r="N579" s="1">
        <v>2</v>
      </c>
      <c r="O579" s="1">
        <v>933.37</v>
      </c>
      <c r="P579" s="1">
        <v>0.45</v>
      </c>
      <c r="Q579" s="1">
        <v>18.52</v>
      </c>
      <c r="R579" s="2">
        <v>45544</v>
      </c>
      <c r="S579" s="2">
        <v>45197</v>
      </c>
      <c r="T579" s="1" t="s">
        <v>118</v>
      </c>
      <c r="U579" s="1" t="s">
        <v>36</v>
      </c>
      <c r="V579" s="1">
        <v>4</v>
      </c>
      <c r="W579" s="1" t="s">
        <v>37</v>
      </c>
      <c r="X579" s="1" t="s">
        <v>53</v>
      </c>
      <c r="Y579" s="1" t="s">
        <v>1852</v>
      </c>
    </row>
    <row r="580" spans="1:25" x14ac:dyDescent="0.3">
      <c r="A580" s="1" t="s">
        <v>12192</v>
      </c>
      <c r="B580" s="1" t="s">
        <v>14192</v>
      </c>
      <c r="C580" s="1" t="s">
        <v>3658</v>
      </c>
      <c r="D580" s="1" t="s">
        <v>41</v>
      </c>
      <c r="E580" s="1">
        <v>28</v>
      </c>
      <c r="F580" s="1" t="s">
        <v>3659</v>
      </c>
      <c r="G580" s="1" t="s">
        <v>3660</v>
      </c>
      <c r="H580" s="1" t="s">
        <v>351</v>
      </c>
      <c r="I580" s="1" t="s">
        <v>3661</v>
      </c>
      <c r="J580" s="1" t="s">
        <v>3662</v>
      </c>
      <c r="K580" s="1" t="s">
        <v>109</v>
      </c>
      <c r="L580" s="1" t="s">
        <v>117</v>
      </c>
      <c r="M580" s="1" t="s">
        <v>126</v>
      </c>
      <c r="N580" s="1">
        <v>4</v>
      </c>
      <c r="O580" s="1">
        <v>627.72</v>
      </c>
      <c r="P580" s="1">
        <v>0.37</v>
      </c>
      <c r="Q580" s="1">
        <v>10.01</v>
      </c>
      <c r="R580" s="2">
        <v>45251</v>
      </c>
      <c r="S580" s="2">
        <v>45216</v>
      </c>
      <c r="T580" s="1" t="s">
        <v>35</v>
      </c>
      <c r="U580" s="1" t="s">
        <v>36</v>
      </c>
      <c r="V580" s="1">
        <v>4</v>
      </c>
      <c r="W580" s="1" t="s">
        <v>37</v>
      </c>
      <c r="X580" s="1" t="s">
        <v>74</v>
      </c>
      <c r="Y580" s="1" t="s">
        <v>3663</v>
      </c>
    </row>
    <row r="581" spans="1:25" x14ac:dyDescent="0.3">
      <c r="A581" s="1" t="s">
        <v>12193</v>
      </c>
      <c r="B581" s="1" t="s">
        <v>14193</v>
      </c>
      <c r="C581" s="1" t="s">
        <v>3664</v>
      </c>
      <c r="D581" s="1" t="s">
        <v>26</v>
      </c>
      <c r="E581" s="1">
        <v>59</v>
      </c>
      <c r="F581" s="1" t="s">
        <v>3665</v>
      </c>
      <c r="G581" s="1" t="s">
        <v>3666</v>
      </c>
      <c r="H581" s="1" t="s">
        <v>344</v>
      </c>
      <c r="I581" s="1" t="s">
        <v>1131</v>
      </c>
      <c r="J581" s="1" t="s">
        <v>3667</v>
      </c>
      <c r="K581" s="1" t="s">
        <v>109</v>
      </c>
      <c r="L581" s="1" t="s">
        <v>117</v>
      </c>
      <c r="M581" s="1" t="s">
        <v>62</v>
      </c>
      <c r="N581" s="1">
        <v>4</v>
      </c>
      <c r="O581" s="1">
        <v>798.68</v>
      </c>
      <c r="P581" s="1">
        <v>0.49</v>
      </c>
      <c r="Q581" s="1">
        <v>35.67</v>
      </c>
      <c r="R581" s="2">
        <v>45633</v>
      </c>
      <c r="S581" s="2">
        <v>45671</v>
      </c>
      <c r="T581" s="1" t="s">
        <v>35</v>
      </c>
      <c r="U581" s="1" t="s">
        <v>84</v>
      </c>
      <c r="V581" s="1">
        <v>5</v>
      </c>
      <c r="W581" s="1" t="s">
        <v>37</v>
      </c>
      <c r="X581" s="1" t="s">
        <v>38</v>
      </c>
      <c r="Y581" s="1" t="s">
        <v>3668</v>
      </c>
    </row>
    <row r="582" spans="1:25" x14ac:dyDescent="0.3">
      <c r="A582" s="1" t="s">
        <v>12194</v>
      </c>
      <c r="B582" s="1" t="s">
        <v>14194</v>
      </c>
      <c r="C582" s="1" t="s">
        <v>3669</v>
      </c>
      <c r="D582" s="1" t="s">
        <v>41</v>
      </c>
      <c r="E582" s="1">
        <v>59</v>
      </c>
      <c r="F582" s="1" t="s">
        <v>3670</v>
      </c>
      <c r="G582" s="1" t="s">
        <v>3671</v>
      </c>
      <c r="H582" s="1" t="s">
        <v>750</v>
      </c>
      <c r="I582" s="1" t="s">
        <v>3672</v>
      </c>
      <c r="J582" s="1" t="s">
        <v>3673</v>
      </c>
      <c r="K582" s="1" t="s">
        <v>32</v>
      </c>
      <c r="L582" s="1" t="s">
        <v>82</v>
      </c>
      <c r="M582" s="1" t="s">
        <v>126</v>
      </c>
      <c r="N582" s="1">
        <v>1</v>
      </c>
      <c r="O582" s="1">
        <v>13.25</v>
      </c>
      <c r="P582" s="1">
        <v>0.45</v>
      </c>
      <c r="Q582" s="1">
        <v>14.75</v>
      </c>
      <c r="R582" s="2">
        <v>45258</v>
      </c>
      <c r="S582" s="2">
        <v>45241</v>
      </c>
      <c r="T582" s="1" t="s">
        <v>118</v>
      </c>
      <c r="U582" s="1" t="s">
        <v>162</v>
      </c>
      <c r="V582" s="1">
        <v>4</v>
      </c>
      <c r="W582" s="1" t="s">
        <v>52</v>
      </c>
      <c r="X582" s="1" t="s">
        <v>38</v>
      </c>
      <c r="Y582" s="1" t="s">
        <v>3674</v>
      </c>
    </row>
    <row r="583" spans="1:25" x14ac:dyDescent="0.3">
      <c r="A583" s="1" t="s">
        <v>12195</v>
      </c>
      <c r="B583" s="1" t="s">
        <v>14195</v>
      </c>
      <c r="C583" s="1" t="s">
        <v>3675</v>
      </c>
      <c r="D583" s="1" t="s">
        <v>26</v>
      </c>
      <c r="E583" s="1">
        <v>60</v>
      </c>
      <c r="F583" s="1" t="s">
        <v>3676</v>
      </c>
      <c r="G583" s="1" t="s">
        <v>3677</v>
      </c>
      <c r="H583" s="1" t="s">
        <v>1503</v>
      </c>
      <c r="I583" s="1" t="s">
        <v>3678</v>
      </c>
      <c r="J583" s="1" t="s">
        <v>3679</v>
      </c>
      <c r="K583" s="1" t="s">
        <v>92</v>
      </c>
      <c r="L583" s="1" t="s">
        <v>72</v>
      </c>
      <c r="M583" s="1" t="s">
        <v>126</v>
      </c>
      <c r="N583" s="1">
        <v>4</v>
      </c>
      <c r="O583" s="1">
        <v>455.82</v>
      </c>
      <c r="P583" s="1">
        <v>0.11</v>
      </c>
      <c r="Q583" s="1">
        <v>26.4</v>
      </c>
      <c r="R583" s="2">
        <v>45674</v>
      </c>
      <c r="S583" s="2">
        <v>45255</v>
      </c>
      <c r="T583" s="1" t="s">
        <v>83</v>
      </c>
      <c r="U583" s="1" t="s">
        <v>51</v>
      </c>
      <c r="V583" s="1">
        <v>2</v>
      </c>
      <c r="W583" s="1" t="s">
        <v>37</v>
      </c>
      <c r="X583" s="1" t="s">
        <v>53</v>
      </c>
      <c r="Y583" s="1" t="s">
        <v>3680</v>
      </c>
    </row>
    <row r="584" spans="1:25" x14ac:dyDescent="0.3">
      <c r="A584" s="1" t="s">
        <v>12196</v>
      </c>
      <c r="B584" s="1" t="s">
        <v>14196</v>
      </c>
      <c r="C584" s="1" t="s">
        <v>3681</v>
      </c>
      <c r="D584" s="1" t="s">
        <v>26</v>
      </c>
      <c r="E584" s="1">
        <v>50</v>
      </c>
      <c r="F584" s="1" t="s">
        <v>3682</v>
      </c>
      <c r="G584" s="1" t="s">
        <v>3683</v>
      </c>
      <c r="H584" s="1" t="s">
        <v>703</v>
      </c>
      <c r="I584" s="1" t="s">
        <v>3684</v>
      </c>
      <c r="J584" s="1" t="s">
        <v>3685</v>
      </c>
      <c r="K584" s="1" t="s">
        <v>6</v>
      </c>
      <c r="L584" s="1" t="s">
        <v>82</v>
      </c>
      <c r="M584" s="1" t="s">
        <v>62</v>
      </c>
      <c r="N584" s="1">
        <v>1</v>
      </c>
      <c r="O584" s="1">
        <v>872.24</v>
      </c>
      <c r="P584" s="1">
        <v>0.38</v>
      </c>
      <c r="Q584" s="1">
        <v>7.27</v>
      </c>
      <c r="R584" s="2">
        <v>45754</v>
      </c>
      <c r="S584" s="2">
        <v>45722</v>
      </c>
      <c r="T584" s="1" t="s">
        <v>50</v>
      </c>
      <c r="U584" s="1" t="s">
        <v>84</v>
      </c>
      <c r="V584" s="1">
        <v>1</v>
      </c>
      <c r="W584" s="1" t="s">
        <v>37</v>
      </c>
      <c r="X584" s="1" t="s">
        <v>74</v>
      </c>
      <c r="Y584" s="1" t="s">
        <v>3686</v>
      </c>
    </row>
    <row r="585" spans="1:25" x14ac:dyDescent="0.3">
      <c r="A585" s="1" t="s">
        <v>12197</v>
      </c>
      <c r="B585" s="1" t="s">
        <v>14197</v>
      </c>
      <c r="C585" s="1" t="s">
        <v>3687</v>
      </c>
      <c r="D585" s="1" t="s">
        <v>41</v>
      </c>
      <c r="E585" s="1">
        <v>32</v>
      </c>
      <c r="F585" s="1" t="s">
        <v>3688</v>
      </c>
      <c r="G585" s="1" t="s">
        <v>3689</v>
      </c>
      <c r="H585" s="1" t="s">
        <v>2062</v>
      </c>
      <c r="I585" s="1" t="s">
        <v>3690</v>
      </c>
      <c r="J585" s="1" t="s">
        <v>3691</v>
      </c>
      <c r="K585" s="1" t="s">
        <v>6</v>
      </c>
      <c r="L585" s="1" t="s">
        <v>117</v>
      </c>
      <c r="M585" s="1" t="s">
        <v>62</v>
      </c>
      <c r="N585" s="1">
        <v>3</v>
      </c>
      <c r="O585" s="1">
        <v>344.85</v>
      </c>
      <c r="P585" s="1">
        <v>0.02</v>
      </c>
      <c r="Q585" s="1">
        <v>49.68</v>
      </c>
      <c r="R585" s="2">
        <v>45159</v>
      </c>
      <c r="S585" s="2">
        <v>45848</v>
      </c>
      <c r="T585" s="1" t="s">
        <v>50</v>
      </c>
      <c r="U585" s="1" t="s">
        <v>51</v>
      </c>
      <c r="V585" s="1">
        <v>5</v>
      </c>
      <c r="W585" s="1" t="s">
        <v>37</v>
      </c>
      <c r="X585" s="1" t="s">
        <v>64</v>
      </c>
      <c r="Y585" s="1" t="s">
        <v>3692</v>
      </c>
    </row>
    <row r="586" spans="1:25" x14ac:dyDescent="0.3">
      <c r="A586" s="1" t="s">
        <v>12198</v>
      </c>
      <c r="B586" s="1" t="s">
        <v>14198</v>
      </c>
      <c r="C586" s="1" t="s">
        <v>3693</v>
      </c>
      <c r="D586" s="1" t="s">
        <v>26</v>
      </c>
      <c r="E586" s="1">
        <v>54</v>
      </c>
      <c r="F586" s="1" t="s">
        <v>3694</v>
      </c>
      <c r="G586" s="1" t="s">
        <v>3695</v>
      </c>
      <c r="H586" s="1" t="s">
        <v>131</v>
      </c>
      <c r="I586" s="1" t="s">
        <v>3696</v>
      </c>
      <c r="J586" s="1" t="s">
        <v>3697</v>
      </c>
      <c r="K586" s="1" t="s">
        <v>47</v>
      </c>
      <c r="L586" s="1" t="s">
        <v>110</v>
      </c>
      <c r="M586" s="1" t="s">
        <v>62</v>
      </c>
      <c r="N586" s="1">
        <v>4</v>
      </c>
      <c r="O586" s="1">
        <v>729.29</v>
      </c>
      <c r="P586" s="1">
        <v>0.41</v>
      </c>
      <c r="Q586" s="1">
        <v>25.14</v>
      </c>
      <c r="R586" s="2">
        <v>45167</v>
      </c>
      <c r="S586" s="2">
        <v>45707</v>
      </c>
      <c r="T586" s="1" t="s">
        <v>83</v>
      </c>
      <c r="U586" s="1" t="s">
        <v>84</v>
      </c>
      <c r="V586" s="1">
        <v>1</v>
      </c>
      <c r="W586" s="1" t="s">
        <v>37</v>
      </c>
      <c r="X586" s="1" t="s">
        <v>53</v>
      </c>
      <c r="Y586" s="1" t="s">
        <v>3698</v>
      </c>
    </row>
    <row r="587" spans="1:25" x14ac:dyDescent="0.3">
      <c r="A587" s="1" t="s">
        <v>12199</v>
      </c>
      <c r="B587" s="1" t="s">
        <v>14199</v>
      </c>
      <c r="C587" s="1" t="s">
        <v>3699</v>
      </c>
      <c r="D587" s="1" t="s">
        <v>26</v>
      </c>
      <c r="E587" s="1">
        <v>31</v>
      </c>
      <c r="F587" s="1" t="s">
        <v>3700</v>
      </c>
      <c r="G587" s="1" t="s">
        <v>3701</v>
      </c>
      <c r="H587" s="1" t="s">
        <v>529</v>
      </c>
      <c r="I587" s="1" t="s">
        <v>3702</v>
      </c>
      <c r="J587" s="1" t="s">
        <v>3703</v>
      </c>
      <c r="K587" s="1" t="s">
        <v>32</v>
      </c>
      <c r="L587" s="1" t="s">
        <v>117</v>
      </c>
      <c r="M587" s="1" t="s">
        <v>49</v>
      </c>
      <c r="N587" s="1">
        <v>2</v>
      </c>
      <c r="O587" s="1">
        <v>661.1</v>
      </c>
      <c r="P587" s="1">
        <v>0.3</v>
      </c>
      <c r="Q587" s="1">
        <v>49.96</v>
      </c>
      <c r="R587" s="2">
        <v>45804</v>
      </c>
      <c r="S587" s="2">
        <v>45516</v>
      </c>
      <c r="T587" s="1" t="s">
        <v>63</v>
      </c>
      <c r="U587" s="1" t="s">
        <v>84</v>
      </c>
      <c r="V587" s="1">
        <v>2</v>
      </c>
      <c r="W587" s="1" t="s">
        <v>37</v>
      </c>
      <c r="X587" s="1" t="s">
        <v>64</v>
      </c>
      <c r="Y587" s="1" t="s">
        <v>3704</v>
      </c>
    </row>
    <row r="588" spans="1:25" x14ac:dyDescent="0.3">
      <c r="A588" s="1" t="s">
        <v>12200</v>
      </c>
      <c r="B588" s="1" t="s">
        <v>14200</v>
      </c>
      <c r="C588" s="1" t="s">
        <v>3705</v>
      </c>
      <c r="D588" s="1" t="s">
        <v>41</v>
      </c>
      <c r="E588" s="1">
        <v>43</v>
      </c>
      <c r="F588" s="1" t="s">
        <v>3706</v>
      </c>
      <c r="G588" s="1" t="s">
        <v>3707</v>
      </c>
      <c r="H588" s="1" t="s">
        <v>941</v>
      </c>
      <c r="I588" s="1" t="s">
        <v>3708</v>
      </c>
      <c r="J588" s="1" t="s">
        <v>812</v>
      </c>
      <c r="K588" s="1" t="s">
        <v>32</v>
      </c>
      <c r="L588" s="1" t="s">
        <v>48</v>
      </c>
      <c r="M588" s="1" t="s">
        <v>73</v>
      </c>
      <c r="N588" s="1">
        <v>2</v>
      </c>
      <c r="O588" s="1">
        <v>160.69999999999999</v>
      </c>
      <c r="P588" s="1">
        <v>0.48</v>
      </c>
      <c r="Q588" s="1">
        <v>22.36</v>
      </c>
      <c r="R588" s="2">
        <v>45388</v>
      </c>
      <c r="S588" s="2">
        <v>45302</v>
      </c>
      <c r="T588" s="1" t="s">
        <v>118</v>
      </c>
      <c r="U588" s="1" t="s">
        <v>51</v>
      </c>
      <c r="V588" s="1">
        <v>5</v>
      </c>
      <c r="W588" s="1" t="s">
        <v>37</v>
      </c>
      <c r="X588" s="1" t="s">
        <v>101</v>
      </c>
      <c r="Y588" s="1" t="s">
        <v>3709</v>
      </c>
    </row>
    <row r="589" spans="1:25" x14ac:dyDescent="0.3">
      <c r="A589" s="1" t="s">
        <v>12201</v>
      </c>
      <c r="B589" s="1" t="s">
        <v>14201</v>
      </c>
      <c r="C589" s="1" t="s">
        <v>3710</v>
      </c>
      <c r="D589" s="1" t="s">
        <v>41</v>
      </c>
      <c r="E589" s="1">
        <v>69</v>
      </c>
      <c r="F589" s="1" t="s">
        <v>3711</v>
      </c>
      <c r="G589" s="1" t="s">
        <v>3712</v>
      </c>
      <c r="H589" s="1" t="s">
        <v>3713</v>
      </c>
      <c r="I589" s="1" t="s">
        <v>3714</v>
      </c>
      <c r="J589" s="1" t="s">
        <v>3715</v>
      </c>
      <c r="K589" s="1" t="s">
        <v>32</v>
      </c>
      <c r="L589" s="1" t="s">
        <v>82</v>
      </c>
      <c r="M589" s="1" t="s">
        <v>126</v>
      </c>
      <c r="N589" s="1">
        <v>3</v>
      </c>
      <c r="O589" s="1">
        <v>777.15</v>
      </c>
      <c r="P589" s="1">
        <v>0.48</v>
      </c>
      <c r="Q589" s="1">
        <v>20.65</v>
      </c>
      <c r="R589" s="2">
        <v>45433</v>
      </c>
      <c r="S589" s="2">
        <v>45216</v>
      </c>
      <c r="T589" s="1" t="s">
        <v>50</v>
      </c>
      <c r="U589" s="1" t="s">
        <v>51</v>
      </c>
      <c r="V589" s="1">
        <v>2</v>
      </c>
      <c r="W589" s="1" t="s">
        <v>37</v>
      </c>
      <c r="X589" s="1" t="s">
        <v>64</v>
      </c>
      <c r="Y589" s="1" t="s">
        <v>3716</v>
      </c>
    </row>
    <row r="590" spans="1:25" x14ac:dyDescent="0.3">
      <c r="A590" s="1" t="s">
        <v>12202</v>
      </c>
      <c r="B590" s="1" t="s">
        <v>14202</v>
      </c>
      <c r="C590" s="1" t="s">
        <v>3717</v>
      </c>
      <c r="D590" s="1" t="s">
        <v>26</v>
      </c>
      <c r="E590" s="1">
        <v>25</v>
      </c>
      <c r="F590" s="1" t="s">
        <v>3718</v>
      </c>
      <c r="G590" s="1" t="s">
        <v>3719</v>
      </c>
      <c r="H590" s="1" t="s">
        <v>910</v>
      </c>
      <c r="I590" s="1" t="s">
        <v>3720</v>
      </c>
      <c r="J590" s="1" t="s">
        <v>3721</v>
      </c>
      <c r="K590" s="1" t="s">
        <v>6</v>
      </c>
      <c r="L590" s="1" t="s">
        <v>33</v>
      </c>
      <c r="M590" s="1" t="s">
        <v>62</v>
      </c>
      <c r="N590" s="1">
        <v>3</v>
      </c>
      <c r="O590" s="1">
        <v>121.4</v>
      </c>
      <c r="P590" s="1">
        <v>0.03</v>
      </c>
      <c r="Q590" s="1">
        <v>46.16</v>
      </c>
      <c r="R590" s="2">
        <v>45141</v>
      </c>
      <c r="S590" s="2">
        <v>45638</v>
      </c>
      <c r="T590" s="1" t="s">
        <v>83</v>
      </c>
      <c r="U590" s="1" t="s">
        <v>51</v>
      </c>
      <c r="V590" s="1">
        <v>3</v>
      </c>
      <c r="W590" s="1" t="s">
        <v>37</v>
      </c>
      <c r="X590" s="1" t="s">
        <v>101</v>
      </c>
      <c r="Y590" s="1" t="s">
        <v>3722</v>
      </c>
    </row>
    <row r="591" spans="1:25" x14ac:dyDescent="0.3">
      <c r="A591" s="1" t="s">
        <v>12203</v>
      </c>
      <c r="B591" s="1" t="s">
        <v>14203</v>
      </c>
      <c r="C591" s="1" t="s">
        <v>3723</v>
      </c>
      <c r="D591" s="1" t="s">
        <v>41</v>
      </c>
      <c r="E591" s="1">
        <v>66</v>
      </c>
      <c r="F591" s="1" t="s">
        <v>3724</v>
      </c>
      <c r="G591" s="1" t="s">
        <v>3725</v>
      </c>
      <c r="H591" s="1" t="s">
        <v>3726</v>
      </c>
      <c r="I591" s="1" t="s">
        <v>3727</v>
      </c>
      <c r="J591" s="1" t="s">
        <v>2364</v>
      </c>
      <c r="K591" s="1" t="s">
        <v>92</v>
      </c>
      <c r="L591" s="1" t="s">
        <v>117</v>
      </c>
      <c r="M591" s="1" t="s">
        <v>62</v>
      </c>
      <c r="N591" s="1">
        <v>4</v>
      </c>
      <c r="O591" s="1">
        <v>730.63</v>
      </c>
      <c r="P591" s="1">
        <v>0.08</v>
      </c>
      <c r="Q591" s="1">
        <v>19.829999999999998</v>
      </c>
      <c r="R591" s="2">
        <v>45413</v>
      </c>
      <c r="S591" s="2">
        <v>45310</v>
      </c>
      <c r="T591" s="1" t="s">
        <v>50</v>
      </c>
      <c r="U591" s="1" t="s">
        <v>162</v>
      </c>
      <c r="V591" s="1">
        <v>3</v>
      </c>
      <c r="W591" s="1" t="s">
        <v>37</v>
      </c>
      <c r="X591" s="1" t="s">
        <v>64</v>
      </c>
      <c r="Y591" s="1" t="s">
        <v>1720</v>
      </c>
    </row>
    <row r="592" spans="1:25" x14ac:dyDescent="0.3">
      <c r="A592" s="1" t="s">
        <v>12204</v>
      </c>
      <c r="B592" s="1" t="s">
        <v>14204</v>
      </c>
      <c r="C592" s="1" t="s">
        <v>3728</v>
      </c>
      <c r="D592" s="1" t="s">
        <v>26</v>
      </c>
      <c r="E592" s="1">
        <v>21</v>
      </c>
      <c r="F592" s="1" t="s">
        <v>3729</v>
      </c>
      <c r="G592" s="1" t="s">
        <v>3730</v>
      </c>
      <c r="H592" s="1" t="s">
        <v>1892</v>
      </c>
      <c r="I592" s="1" t="s">
        <v>3731</v>
      </c>
      <c r="J592" s="1" t="s">
        <v>3732</v>
      </c>
      <c r="K592" s="1" t="s">
        <v>81</v>
      </c>
      <c r="L592" s="1" t="s">
        <v>48</v>
      </c>
      <c r="M592" s="1" t="s">
        <v>73</v>
      </c>
      <c r="N592" s="1">
        <v>2</v>
      </c>
      <c r="O592" s="1">
        <v>991.06</v>
      </c>
      <c r="P592" s="1">
        <v>0.24</v>
      </c>
      <c r="Q592" s="1">
        <v>24.44</v>
      </c>
      <c r="R592" s="2">
        <v>45181</v>
      </c>
      <c r="S592" s="2">
        <v>45525</v>
      </c>
      <c r="T592" s="1" t="s">
        <v>50</v>
      </c>
      <c r="U592" s="1" t="s">
        <v>36</v>
      </c>
      <c r="V592" s="1">
        <v>3</v>
      </c>
      <c r="W592" s="1" t="s">
        <v>37</v>
      </c>
      <c r="X592" s="1" t="s">
        <v>101</v>
      </c>
      <c r="Y592" s="1" t="s">
        <v>3733</v>
      </c>
    </row>
    <row r="593" spans="1:25" x14ac:dyDescent="0.3">
      <c r="A593" s="1" t="s">
        <v>12205</v>
      </c>
      <c r="B593" s="1" t="s">
        <v>14205</v>
      </c>
      <c r="C593" s="1" t="s">
        <v>3734</v>
      </c>
      <c r="D593" s="1" t="s">
        <v>41</v>
      </c>
      <c r="E593" s="1">
        <v>53</v>
      </c>
      <c r="F593" s="1" t="s">
        <v>3735</v>
      </c>
      <c r="G593" s="1" t="s">
        <v>3736</v>
      </c>
      <c r="H593" s="1" t="s">
        <v>323</v>
      </c>
      <c r="I593" s="1" t="s">
        <v>3737</v>
      </c>
      <c r="J593" s="1" t="s">
        <v>3738</v>
      </c>
      <c r="K593" s="1" t="s">
        <v>47</v>
      </c>
      <c r="L593" s="1" t="s">
        <v>72</v>
      </c>
      <c r="M593" s="1" t="s">
        <v>34</v>
      </c>
      <c r="N593" s="1">
        <v>2</v>
      </c>
      <c r="O593" s="1">
        <v>958.4</v>
      </c>
      <c r="P593" s="1">
        <v>0.44</v>
      </c>
      <c r="Q593" s="1">
        <v>8.51</v>
      </c>
      <c r="R593" s="2">
        <v>45405</v>
      </c>
      <c r="S593" s="2">
        <v>45827</v>
      </c>
      <c r="T593" s="1" t="s">
        <v>63</v>
      </c>
      <c r="U593" s="1" t="s">
        <v>84</v>
      </c>
      <c r="V593" s="1">
        <v>1</v>
      </c>
      <c r="W593" s="1" t="s">
        <v>52</v>
      </c>
      <c r="X593" s="1" t="s">
        <v>74</v>
      </c>
      <c r="Y593" s="1" t="s">
        <v>3739</v>
      </c>
    </row>
    <row r="594" spans="1:25" x14ac:dyDescent="0.3">
      <c r="A594" s="1" t="s">
        <v>12206</v>
      </c>
      <c r="B594" s="1" t="s">
        <v>14206</v>
      </c>
      <c r="C594" s="1" t="s">
        <v>3740</v>
      </c>
      <c r="D594" s="1" t="s">
        <v>41</v>
      </c>
      <c r="E594" s="1">
        <v>35</v>
      </c>
      <c r="F594" s="1" t="s">
        <v>3741</v>
      </c>
      <c r="G594" s="1" t="s">
        <v>3742</v>
      </c>
      <c r="H594" s="1" t="s">
        <v>703</v>
      </c>
      <c r="I594" s="1" t="s">
        <v>3743</v>
      </c>
      <c r="J594" s="1" t="s">
        <v>3744</v>
      </c>
      <c r="K594" s="1" t="s">
        <v>47</v>
      </c>
      <c r="L594" s="1" t="s">
        <v>82</v>
      </c>
      <c r="M594" s="1" t="s">
        <v>126</v>
      </c>
      <c r="N594" s="1">
        <v>1</v>
      </c>
      <c r="O594" s="1">
        <v>802.24</v>
      </c>
      <c r="P594" s="1">
        <v>0.41</v>
      </c>
      <c r="Q594" s="1">
        <v>48</v>
      </c>
      <c r="R594" s="2">
        <v>45656</v>
      </c>
      <c r="S594" s="2">
        <v>45231</v>
      </c>
      <c r="T594" s="1" t="s">
        <v>50</v>
      </c>
      <c r="U594" s="1" t="s">
        <v>36</v>
      </c>
      <c r="V594" s="1">
        <v>3</v>
      </c>
      <c r="W594" s="1" t="s">
        <v>37</v>
      </c>
      <c r="X594" s="1" t="s">
        <v>38</v>
      </c>
      <c r="Y594" s="1" t="s">
        <v>3745</v>
      </c>
    </row>
    <row r="595" spans="1:25" x14ac:dyDescent="0.3">
      <c r="A595" s="1" t="s">
        <v>12207</v>
      </c>
      <c r="B595" s="1" t="s">
        <v>14207</v>
      </c>
      <c r="C595" s="1" t="s">
        <v>3746</v>
      </c>
      <c r="D595" s="1" t="s">
        <v>41</v>
      </c>
      <c r="E595" s="1">
        <v>44</v>
      </c>
      <c r="F595" s="1" t="s">
        <v>3747</v>
      </c>
      <c r="G595" s="1">
        <v>247137153</v>
      </c>
      <c r="H595" s="1" t="s">
        <v>2168</v>
      </c>
      <c r="I595" s="1" t="s">
        <v>3748</v>
      </c>
      <c r="J595" s="1" t="s">
        <v>3749</v>
      </c>
      <c r="K595" s="1" t="s">
        <v>61</v>
      </c>
      <c r="L595" s="1" t="s">
        <v>117</v>
      </c>
      <c r="M595" s="1" t="s">
        <v>34</v>
      </c>
      <c r="N595" s="1">
        <v>1</v>
      </c>
      <c r="O595" s="1">
        <v>539.16999999999996</v>
      </c>
      <c r="P595" s="1">
        <v>0.48</v>
      </c>
      <c r="Q595" s="1">
        <v>8.83</v>
      </c>
      <c r="R595" s="2">
        <v>45394</v>
      </c>
      <c r="S595" s="2">
        <v>45812</v>
      </c>
      <c r="T595" s="1" t="s">
        <v>118</v>
      </c>
      <c r="U595" s="1" t="s">
        <v>51</v>
      </c>
      <c r="V595" s="1">
        <v>3</v>
      </c>
      <c r="W595" s="1" t="s">
        <v>37</v>
      </c>
      <c r="X595" s="1" t="s">
        <v>74</v>
      </c>
      <c r="Y595" s="1" t="s">
        <v>3750</v>
      </c>
    </row>
    <row r="596" spans="1:25" x14ac:dyDescent="0.3">
      <c r="A596" s="1" t="s">
        <v>12208</v>
      </c>
      <c r="B596" s="1" t="s">
        <v>14208</v>
      </c>
      <c r="C596" s="1" t="s">
        <v>3751</v>
      </c>
      <c r="D596" s="1" t="s">
        <v>26</v>
      </c>
      <c r="E596" s="1">
        <v>36</v>
      </c>
      <c r="F596" s="1" t="s">
        <v>3752</v>
      </c>
      <c r="G596" s="1" t="s">
        <v>3753</v>
      </c>
      <c r="H596" s="1" t="s">
        <v>2644</v>
      </c>
      <c r="I596" s="1" t="s">
        <v>3754</v>
      </c>
      <c r="J596" s="1" t="s">
        <v>3755</v>
      </c>
      <c r="K596" s="1" t="s">
        <v>161</v>
      </c>
      <c r="L596" s="1" t="s">
        <v>33</v>
      </c>
      <c r="M596" s="1" t="s">
        <v>34</v>
      </c>
      <c r="N596" s="1">
        <v>2</v>
      </c>
      <c r="O596" s="1">
        <v>678.08</v>
      </c>
      <c r="P596" s="1">
        <v>0.31</v>
      </c>
      <c r="Q596" s="1">
        <v>39.700000000000003</v>
      </c>
      <c r="R596" s="2">
        <v>45310</v>
      </c>
      <c r="S596" s="2">
        <v>45173</v>
      </c>
      <c r="T596" s="1" t="s">
        <v>83</v>
      </c>
      <c r="U596" s="1" t="s">
        <v>51</v>
      </c>
      <c r="V596" s="1">
        <v>2</v>
      </c>
      <c r="W596" s="1" t="s">
        <v>37</v>
      </c>
      <c r="X596" s="1" t="s">
        <v>53</v>
      </c>
      <c r="Y596" s="1" t="s">
        <v>3756</v>
      </c>
    </row>
    <row r="597" spans="1:25" x14ac:dyDescent="0.3">
      <c r="A597" s="1" t="s">
        <v>12209</v>
      </c>
      <c r="B597" s="1" t="s">
        <v>14209</v>
      </c>
      <c r="C597" s="1" t="s">
        <v>3757</v>
      </c>
      <c r="D597" s="1" t="s">
        <v>41</v>
      </c>
      <c r="E597" s="1">
        <v>20</v>
      </c>
      <c r="F597" s="1" t="s">
        <v>3758</v>
      </c>
      <c r="G597" s="1" t="s">
        <v>3759</v>
      </c>
      <c r="H597" s="1" t="s">
        <v>309</v>
      </c>
      <c r="I597" s="1" t="s">
        <v>3760</v>
      </c>
      <c r="J597" s="1" t="s">
        <v>3761</v>
      </c>
      <c r="K597" s="1" t="s">
        <v>161</v>
      </c>
      <c r="L597" s="1" t="s">
        <v>117</v>
      </c>
      <c r="M597" s="1" t="s">
        <v>62</v>
      </c>
      <c r="N597" s="1">
        <v>1</v>
      </c>
      <c r="O597" s="1">
        <v>730.83</v>
      </c>
      <c r="P597" s="1">
        <v>0.13</v>
      </c>
      <c r="Q597" s="1">
        <v>29.24</v>
      </c>
      <c r="R597" s="2">
        <v>45453</v>
      </c>
      <c r="S597" s="2">
        <v>45507</v>
      </c>
      <c r="T597" s="1" t="s">
        <v>63</v>
      </c>
      <c r="U597" s="1" t="s">
        <v>84</v>
      </c>
      <c r="V597" s="1">
        <v>4</v>
      </c>
      <c r="W597" s="1" t="s">
        <v>37</v>
      </c>
      <c r="X597" s="1" t="s">
        <v>74</v>
      </c>
      <c r="Y597" s="1" t="s">
        <v>3762</v>
      </c>
    </row>
    <row r="598" spans="1:25" x14ac:dyDescent="0.3">
      <c r="A598" s="1" t="s">
        <v>12210</v>
      </c>
      <c r="B598" s="1" t="s">
        <v>14210</v>
      </c>
      <c r="C598" s="1" t="s">
        <v>3763</v>
      </c>
      <c r="D598" s="1" t="s">
        <v>26</v>
      </c>
      <c r="E598" s="1">
        <v>26</v>
      </c>
      <c r="F598" s="1" t="s">
        <v>3764</v>
      </c>
      <c r="G598" s="1" t="s">
        <v>3765</v>
      </c>
      <c r="H598" s="1" t="s">
        <v>1012</v>
      </c>
      <c r="I598" s="1" t="s">
        <v>3766</v>
      </c>
      <c r="J598" s="1" t="s">
        <v>3767</v>
      </c>
      <c r="K598" s="1" t="s">
        <v>32</v>
      </c>
      <c r="L598" s="1" t="s">
        <v>33</v>
      </c>
      <c r="M598" s="1" t="s">
        <v>49</v>
      </c>
      <c r="N598" s="1">
        <v>1</v>
      </c>
      <c r="O598" s="1">
        <v>18.32</v>
      </c>
      <c r="P598" s="1">
        <v>0.01</v>
      </c>
      <c r="Q598" s="1">
        <v>7.76</v>
      </c>
      <c r="R598" s="2">
        <v>45462</v>
      </c>
      <c r="S598" s="2">
        <v>45207</v>
      </c>
      <c r="T598" s="1" t="s">
        <v>63</v>
      </c>
      <c r="U598" s="1" t="s">
        <v>84</v>
      </c>
      <c r="V598" s="1">
        <v>4</v>
      </c>
      <c r="W598" s="1" t="s">
        <v>37</v>
      </c>
      <c r="X598" s="1" t="s">
        <v>74</v>
      </c>
      <c r="Y598" s="1" t="s">
        <v>3768</v>
      </c>
    </row>
    <row r="599" spans="1:25" x14ac:dyDescent="0.3">
      <c r="A599" s="1" t="s">
        <v>12211</v>
      </c>
      <c r="B599" s="1" t="s">
        <v>14211</v>
      </c>
      <c r="C599" s="1" t="s">
        <v>3769</v>
      </c>
      <c r="D599" s="1" t="s">
        <v>26</v>
      </c>
      <c r="E599" s="1">
        <v>56</v>
      </c>
      <c r="F599" s="1" t="s">
        <v>3770</v>
      </c>
      <c r="G599" s="1" t="s">
        <v>3771</v>
      </c>
      <c r="H599" s="1" t="s">
        <v>145</v>
      </c>
      <c r="I599" s="1" t="s">
        <v>3772</v>
      </c>
      <c r="J599" s="1" t="s">
        <v>3773</v>
      </c>
      <c r="K599" s="1" t="s">
        <v>161</v>
      </c>
      <c r="L599" s="1" t="s">
        <v>82</v>
      </c>
      <c r="M599" s="1" t="s">
        <v>73</v>
      </c>
      <c r="N599" s="1">
        <v>1</v>
      </c>
      <c r="O599" s="1">
        <v>111.34</v>
      </c>
      <c r="P599" s="1">
        <v>0.11</v>
      </c>
      <c r="Q599" s="1">
        <v>5.08</v>
      </c>
      <c r="R599" s="2">
        <v>45202</v>
      </c>
      <c r="S599" s="2">
        <v>45739</v>
      </c>
      <c r="T599" s="1" t="s">
        <v>83</v>
      </c>
      <c r="U599" s="1" t="s">
        <v>84</v>
      </c>
      <c r="V599" s="1">
        <v>3</v>
      </c>
      <c r="W599" s="1" t="s">
        <v>37</v>
      </c>
      <c r="X599" s="1" t="s">
        <v>38</v>
      </c>
      <c r="Y599" s="1" t="s">
        <v>3774</v>
      </c>
    </row>
    <row r="600" spans="1:25" x14ac:dyDescent="0.3">
      <c r="A600" s="1" t="s">
        <v>12212</v>
      </c>
      <c r="B600" s="1" t="s">
        <v>14212</v>
      </c>
      <c r="C600" s="1" t="s">
        <v>3775</v>
      </c>
      <c r="D600" s="1" t="s">
        <v>41</v>
      </c>
      <c r="E600" s="1">
        <v>19</v>
      </c>
      <c r="F600" s="1" t="s">
        <v>3776</v>
      </c>
      <c r="G600" s="1" t="s">
        <v>3777</v>
      </c>
      <c r="H600" s="1" t="s">
        <v>1215</v>
      </c>
      <c r="I600" s="1" t="s">
        <v>3778</v>
      </c>
      <c r="J600" s="1" t="s">
        <v>3779</v>
      </c>
      <c r="K600" s="1" t="s">
        <v>32</v>
      </c>
      <c r="L600" s="1" t="s">
        <v>110</v>
      </c>
      <c r="M600" s="1" t="s">
        <v>126</v>
      </c>
      <c r="N600" s="1">
        <v>3</v>
      </c>
      <c r="O600" s="1">
        <v>601.09</v>
      </c>
      <c r="P600" s="1">
        <v>0.34</v>
      </c>
      <c r="Q600" s="1">
        <v>47.1</v>
      </c>
      <c r="R600" s="2">
        <v>45554</v>
      </c>
      <c r="S600" s="2">
        <v>45336</v>
      </c>
      <c r="T600" s="1" t="s">
        <v>118</v>
      </c>
      <c r="U600" s="1" t="s">
        <v>84</v>
      </c>
      <c r="V600" s="1">
        <v>4</v>
      </c>
      <c r="W600" s="1" t="s">
        <v>37</v>
      </c>
      <c r="X600" s="1" t="s">
        <v>74</v>
      </c>
      <c r="Y600" s="1" t="s">
        <v>3780</v>
      </c>
    </row>
    <row r="601" spans="1:25" x14ac:dyDescent="0.3">
      <c r="A601" s="1" t="s">
        <v>12213</v>
      </c>
      <c r="B601" s="1" t="s">
        <v>14213</v>
      </c>
      <c r="C601" s="1" t="s">
        <v>1347</v>
      </c>
      <c r="D601" s="1" t="s">
        <v>41</v>
      </c>
      <c r="E601" s="1">
        <v>26</v>
      </c>
      <c r="F601" s="1" t="s">
        <v>3781</v>
      </c>
      <c r="G601" s="1" t="s">
        <v>3782</v>
      </c>
      <c r="H601" s="1" t="s">
        <v>2109</v>
      </c>
      <c r="I601" s="1" t="s">
        <v>3783</v>
      </c>
      <c r="J601" s="1" t="s">
        <v>3784</v>
      </c>
      <c r="K601" s="1" t="s">
        <v>6</v>
      </c>
      <c r="L601" s="1" t="s">
        <v>33</v>
      </c>
      <c r="M601" s="1" t="s">
        <v>126</v>
      </c>
      <c r="N601" s="1">
        <v>2</v>
      </c>
      <c r="O601" s="1">
        <v>16.47</v>
      </c>
      <c r="P601" s="1">
        <v>0.46</v>
      </c>
      <c r="Q601" s="1">
        <v>38.4</v>
      </c>
      <c r="R601" s="2">
        <v>45540</v>
      </c>
      <c r="S601" s="2">
        <v>45161</v>
      </c>
      <c r="T601" s="1" t="s">
        <v>50</v>
      </c>
      <c r="U601" s="1" t="s">
        <v>84</v>
      </c>
      <c r="V601" s="1">
        <v>3</v>
      </c>
      <c r="W601" s="1" t="s">
        <v>37</v>
      </c>
      <c r="X601" s="1" t="s">
        <v>53</v>
      </c>
      <c r="Y601" s="1" t="s">
        <v>3785</v>
      </c>
    </row>
    <row r="602" spans="1:25" x14ac:dyDescent="0.3">
      <c r="A602" s="1" t="s">
        <v>12214</v>
      </c>
      <c r="B602" s="1" t="s">
        <v>14214</v>
      </c>
      <c r="C602" s="1" t="s">
        <v>3786</v>
      </c>
      <c r="D602" s="1" t="s">
        <v>41</v>
      </c>
      <c r="E602" s="1">
        <v>23</v>
      </c>
      <c r="F602" s="1" t="s">
        <v>3787</v>
      </c>
      <c r="G602" s="1" t="s">
        <v>3788</v>
      </c>
      <c r="H602" s="1" t="s">
        <v>1429</v>
      </c>
      <c r="I602" s="1" t="s">
        <v>3789</v>
      </c>
      <c r="J602" s="1" t="s">
        <v>3790</v>
      </c>
      <c r="K602" s="1" t="s">
        <v>92</v>
      </c>
      <c r="L602" s="1" t="s">
        <v>33</v>
      </c>
      <c r="M602" s="1" t="s">
        <v>126</v>
      </c>
      <c r="N602" s="1">
        <v>2</v>
      </c>
      <c r="O602" s="1">
        <v>909.82</v>
      </c>
      <c r="P602" s="1">
        <v>0.16</v>
      </c>
      <c r="Q602" s="1">
        <v>35.89</v>
      </c>
      <c r="R602" s="2">
        <v>45572</v>
      </c>
      <c r="S602" s="2">
        <v>45739</v>
      </c>
      <c r="T602" s="1" t="s">
        <v>50</v>
      </c>
      <c r="U602" s="1" t="s">
        <v>51</v>
      </c>
      <c r="V602" s="1">
        <v>3</v>
      </c>
      <c r="W602" s="1" t="s">
        <v>52</v>
      </c>
      <c r="X602" s="1" t="s">
        <v>74</v>
      </c>
      <c r="Y602" s="1" t="s">
        <v>3791</v>
      </c>
    </row>
    <row r="603" spans="1:25" x14ac:dyDescent="0.3">
      <c r="A603" s="1" t="s">
        <v>12215</v>
      </c>
      <c r="B603" s="1" t="s">
        <v>14215</v>
      </c>
      <c r="C603" s="1" t="s">
        <v>3792</v>
      </c>
      <c r="D603" s="1" t="s">
        <v>41</v>
      </c>
      <c r="E603" s="1">
        <v>55</v>
      </c>
      <c r="F603" s="1" t="s">
        <v>3793</v>
      </c>
      <c r="G603" s="1" t="s">
        <v>3794</v>
      </c>
      <c r="H603" s="1" t="s">
        <v>1202</v>
      </c>
      <c r="I603" s="1" t="s">
        <v>3795</v>
      </c>
      <c r="J603" s="1" t="s">
        <v>3796</v>
      </c>
      <c r="K603" s="1" t="s">
        <v>47</v>
      </c>
      <c r="L603" s="1" t="s">
        <v>48</v>
      </c>
      <c r="M603" s="1" t="s">
        <v>49</v>
      </c>
      <c r="N603" s="1">
        <v>2</v>
      </c>
      <c r="O603" s="1">
        <v>494.77</v>
      </c>
      <c r="P603" s="1">
        <v>0.44</v>
      </c>
      <c r="Q603" s="1">
        <v>24.74</v>
      </c>
      <c r="R603" s="2">
        <v>45815</v>
      </c>
      <c r="S603" s="2">
        <v>45273</v>
      </c>
      <c r="T603" s="1" t="s">
        <v>118</v>
      </c>
      <c r="U603" s="1" t="s">
        <v>84</v>
      </c>
      <c r="V603" s="1">
        <v>1</v>
      </c>
      <c r="W603" s="1" t="s">
        <v>37</v>
      </c>
      <c r="X603" s="1" t="s">
        <v>74</v>
      </c>
      <c r="Y603" s="1" t="s">
        <v>3797</v>
      </c>
    </row>
    <row r="604" spans="1:25" x14ac:dyDescent="0.3">
      <c r="A604" s="1" t="s">
        <v>12216</v>
      </c>
      <c r="B604" s="1" t="s">
        <v>14216</v>
      </c>
      <c r="C604" s="1" t="s">
        <v>3798</v>
      </c>
      <c r="D604" s="1" t="s">
        <v>41</v>
      </c>
      <c r="E604" s="1">
        <v>45</v>
      </c>
      <c r="F604" s="1" t="s">
        <v>3799</v>
      </c>
      <c r="G604" s="1" t="s">
        <v>3800</v>
      </c>
      <c r="H604" s="1" t="s">
        <v>2784</v>
      </c>
      <c r="I604" s="1" t="s">
        <v>3801</v>
      </c>
      <c r="J604" s="1" t="s">
        <v>3802</v>
      </c>
      <c r="K604" s="1" t="s">
        <v>161</v>
      </c>
      <c r="L604" s="1" t="s">
        <v>110</v>
      </c>
      <c r="M604" s="1" t="s">
        <v>34</v>
      </c>
      <c r="N604" s="1">
        <v>1</v>
      </c>
      <c r="O604" s="1">
        <v>265.19</v>
      </c>
      <c r="P604" s="1">
        <v>0.2</v>
      </c>
      <c r="Q604" s="1">
        <v>15.74</v>
      </c>
      <c r="R604" s="2">
        <v>45132</v>
      </c>
      <c r="S604" s="2">
        <v>45769</v>
      </c>
      <c r="T604" s="1" t="s">
        <v>35</v>
      </c>
      <c r="U604" s="1" t="s">
        <v>162</v>
      </c>
      <c r="V604" s="1">
        <v>5</v>
      </c>
      <c r="W604" s="1" t="s">
        <v>37</v>
      </c>
      <c r="X604" s="1" t="s">
        <v>74</v>
      </c>
      <c r="Y604" s="1" t="s">
        <v>3803</v>
      </c>
    </row>
    <row r="605" spans="1:25" x14ac:dyDescent="0.3">
      <c r="A605" s="1" t="s">
        <v>12217</v>
      </c>
      <c r="B605" s="1" t="s">
        <v>14217</v>
      </c>
      <c r="C605" s="1" t="s">
        <v>3804</v>
      </c>
      <c r="D605" s="1" t="s">
        <v>26</v>
      </c>
      <c r="E605" s="1">
        <v>65</v>
      </c>
      <c r="F605" s="1" t="s">
        <v>3805</v>
      </c>
      <c r="G605" s="1" t="s">
        <v>3806</v>
      </c>
      <c r="H605" s="1" t="s">
        <v>1189</v>
      </c>
      <c r="I605" s="1" t="s">
        <v>3807</v>
      </c>
      <c r="J605" s="1" t="s">
        <v>3808</v>
      </c>
      <c r="K605" s="1" t="s">
        <v>6</v>
      </c>
      <c r="L605" s="1" t="s">
        <v>82</v>
      </c>
      <c r="M605" s="1" t="s">
        <v>93</v>
      </c>
      <c r="N605" s="1">
        <v>4</v>
      </c>
      <c r="O605" s="1">
        <v>399.88</v>
      </c>
      <c r="P605" s="1">
        <v>0.15</v>
      </c>
      <c r="Q605" s="1">
        <v>35.590000000000003</v>
      </c>
      <c r="R605" s="2">
        <v>45644</v>
      </c>
      <c r="S605" s="2">
        <v>45382</v>
      </c>
      <c r="T605" s="1" t="s">
        <v>83</v>
      </c>
      <c r="U605" s="1" t="s">
        <v>36</v>
      </c>
      <c r="V605" s="1">
        <v>4</v>
      </c>
      <c r="W605" s="1" t="s">
        <v>37</v>
      </c>
      <c r="X605" s="1" t="s">
        <v>74</v>
      </c>
      <c r="Y605" s="1" t="s">
        <v>3809</v>
      </c>
    </row>
    <row r="606" spans="1:25" x14ac:dyDescent="0.3">
      <c r="A606" s="1" t="s">
        <v>12218</v>
      </c>
      <c r="B606" s="1" t="s">
        <v>14218</v>
      </c>
      <c r="C606" s="1" t="s">
        <v>3810</v>
      </c>
      <c r="D606" s="1" t="s">
        <v>41</v>
      </c>
      <c r="E606" s="1">
        <v>51</v>
      </c>
      <c r="F606" s="1" t="s">
        <v>3811</v>
      </c>
      <c r="G606" s="1" t="s">
        <v>3812</v>
      </c>
      <c r="H606" s="1" t="s">
        <v>1040</v>
      </c>
      <c r="I606" s="1" t="s">
        <v>3813</v>
      </c>
      <c r="J606" s="1" t="s">
        <v>3814</v>
      </c>
      <c r="K606" s="1" t="s">
        <v>92</v>
      </c>
      <c r="L606" s="1" t="s">
        <v>117</v>
      </c>
      <c r="M606" s="1" t="s">
        <v>73</v>
      </c>
      <c r="N606" s="1">
        <v>4</v>
      </c>
      <c r="O606" s="1">
        <v>852.27</v>
      </c>
      <c r="P606" s="1">
        <v>0.25</v>
      </c>
      <c r="Q606" s="1">
        <v>32.369999999999997</v>
      </c>
      <c r="R606" s="2">
        <v>45158</v>
      </c>
      <c r="S606" s="2">
        <v>45695</v>
      </c>
      <c r="T606" s="1" t="s">
        <v>118</v>
      </c>
      <c r="U606" s="1" t="s">
        <v>36</v>
      </c>
      <c r="V606" s="1">
        <v>3</v>
      </c>
      <c r="W606" s="1" t="s">
        <v>37</v>
      </c>
      <c r="X606" s="1" t="s">
        <v>38</v>
      </c>
      <c r="Y606" s="1" t="s">
        <v>3815</v>
      </c>
    </row>
    <row r="607" spans="1:25" x14ac:dyDescent="0.3">
      <c r="A607" s="1" t="s">
        <v>12219</v>
      </c>
      <c r="B607" s="1" t="s">
        <v>14219</v>
      </c>
      <c r="C607" s="1" t="s">
        <v>3816</v>
      </c>
      <c r="D607" s="1" t="s">
        <v>26</v>
      </c>
      <c r="E607" s="1">
        <v>46</v>
      </c>
      <c r="F607" s="1" t="s">
        <v>3817</v>
      </c>
      <c r="G607" s="1" t="s">
        <v>3818</v>
      </c>
      <c r="H607" s="1" t="s">
        <v>824</v>
      </c>
      <c r="I607" s="1" t="s">
        <v>3819</v>
      </c>
      <c r="J607" s="1" t="s">
        <v>3820</v>
      </c>
      <c r="K607" s="1" t="s">
        <v>61</v>
      </c>
      <c r="L607" s="1" t="s">
        <v>110</v>
      </c>
      <c r="M607" s="1" t="s">
        <v>93</v>
      </c>
      <c r="N607" s="1">
        <v>1</v>
      </c>
      <c r="O607" s="1">
        <v>927.92</v>
      </c>
      <c r="P607" s="1">
        <v>0.22</v>
      </c>
      <c r="Q607" s="1">
        <v>37.69</v>
      </c>
      <c r="R607" s="2">
        <v>45683</v>
      </c>
      <c r="S607" s="2">
        <v>45169</v>
      </c>
      <c r="T607" s="1" t="s">
        <v>50</v>
      </c>
      <c r="U607" s="1" t="s">
        <v>162</v>
      </c>
      <c r="V607" s="1">
        <v>4</v>
      </c>
      <c r="W607" s="1" t="s">
        <v>37</v>
      </c>
      <c r="X607" s="1" t="s">
        <v>38</v>
      </c>
      <c r="Y607" s="1" t="s">
        <v>672</v>
      </c>
    </row>
    <row r="608" spans="1:25" x14ac:dyDescent="0.3">
      <c r="A608" s="1" t="s">
        <v>12220</v>
      </c>
      <c r="B608" s="1" t="s">
        <v>14220</v>
      </c>
      <c r="C608" s="1" t="s">
        <v>3821</v>
      </c>
      <c r="D608" s="1" t="s">
        <v>26</v>
      </c>
      <c r="E608" s="1">
        <v>65</v>
      </c>
      <c r="F608" s="1" t="s">
        <v>3822</v>
      </c>
      <c r="G608" s="1" t="s">
        <v>3823</v>
      </c>
      <c r="H608" s="1" t="s">
        <v>2381</v>
      </c>
      <c r="I608" s="1" t="s">
        <v>3824</v>
      </c>
      <c r="J608" s="1" t="s">
        <v>3825</v>
      </c>
      <c r="K608" s="1" t="s">
        <v>109</v>
      </c>
      <c r="L608" s="1" t="s">
        <v>72</v>
      </c>
      <c r="M608" s="1" t="s">
        <v>34</v>
      </c>
      <c r="N608" s="1">
        <v>3</v>
      </c>
      <c r="O608" s="1">
        <v>125.07</v>
      </c>
      <c r="P608" s="1">
        <v>0.46</v>
      </c>
      <c r="Q608" s="1">
        <v>21.46</v>
      </c>
      <c r="R608" s="2">
        <v>45517</v>
      </c>
      <c r="S608" s="2">
        <v>45462</v>
      </c>
      <c r="T608" s="1" t="s">
        <v>83</v>
      </c>
      <c r="U608" s="1" t="s">
        <v>84</v>
      </c>
      <c r="V608" s="1">
        <v>1</v>
      </c>
      <c r="W608" s="1" t="s">
        <v>37</v>
      </c>
      <c r="X608" s="1" t="s">
        <v>53</v>
      </c>
      <c r="Y608" s="1" t="s">
        <v>3826</v>
      </c>
    </row>
    <row r="609" spans="1:25" x14ac:dyDescent="0.3">
      <c r="A609" s="1" t="s">
        <v>12221</v>
      </c>
      <c r="B609" s="1" t="s">
        <v>14221</v>
      </c>
      <c r="C609" s="1" t="s">
        <v>3827</v>
      </c>
      <c r="D609" s="1" t="s">
        <v>41</v>
      </c>
      <c r="E609" s="1">
        <v>20</v>
      </c>
      <c r="F609" s="1" t="s">
        <v>3828</v>
      </c>
      <c r="G609" s="1" t="s">
        <v>3829</v>
      </c>
      <c r="H609" s="1" t="s">
        <v>152</v>
      </c>
      <c r="I609" s="1" t="s">
        <v>3830</v>
      </c>
      <c r="J609" s="1" t="s">
        <v>3831</v>
      </c>
      <c r="K609" s="1" t="s">
        <v>6</v>
      </c>
      <c r="L609" s="1" t="s">
        <v>82</v>
      </c>
      <c r="M609" s="1" t="s">
        <v>62</v>
      </c>
      <c r="N609" s="1">
        <v>3</v>
      </c>
      <c r="O609" s="1">
        <v>780.18</v>
      </c>
      <c r="P609" s="1">
        <v>0.23</v>
      </c>
      <c r="Q609" s="1">
        <v>49.41</v>
      </c>
      <c r="R609" s="2">
        <v>45470</v>
      </c>
      <c r="S609" s="2">
        <v>45248</v>
      </c>
      <c r="T609" s="1" t="s">
        <v>83</v>
      </c>
      <c r="U609" s="1" t="s">
        <v>51</v>
      </c>
      <c r="V609" s="1">
        <v>1</v>
      </c>
      <c r="W609" s="1" t="s">
        <v>37</v>
      </c>
      <c r="X609" s="1" t="s">
        <v>53</v>
      </c>
      <c r="Y609" s="1" t="s">
        <v>3832</v>
      </c>
    </row>
    <row r="610" spans="1:25" x14ac:dyDescent="0.3">
      <c r="A610" s="1" t="s">
        <v>12222</v>
      </c>
      <c r="B610" s="1" t="s">
        <v>14222</v>
      </c>
      <c r="C610" s="1" t="s">
        <v>3833</v>
      </c>
      <c r="D610" s="1" t="s">
        <v>41</v>
      </c>
      <c r="E610" s="1">
        <v>33</v>
      </c>
      <c r="F610" s="1" t="s">
        <v>3834</v>
      </c>
      <c r="G610" s="1" t="s">
        <v>3835</v>
      </c>
      <c r="H610" s="1" t="s">
        <v>2644</v>
      </c>
      <c r="I610" s="1" t="s">
        <v>3836</v>
      </c>
      <c r="J610" s="1" t="s">
        <v>3837</v>
      </c>
      <c r="K610" s="1" t="s">
        <v>92</v>
      </c>
      <c r="L610" s="1" t="s">
        <v>110</v>
      </c>
      <c r="M610" s="1" t="s">
        <v>93</v>
      </c>
      <c r="N610" s="1">
        <v>2</v>
      </c>
      <c r="O610" s="1">
        <v>582.44000000000005</v>
      </c>
      <c r="P610" s="1">
        <v>0.14000000000000001</v>
      </c>
      <c r="Q610" s="1">
        <v>8.02</v>
      </c>
      <c r="R610" s="2">
        <v>45251</v>
      </c>
      <c r="S610" s="2">
        <v>45747</v>
      </c>
      <c r="T610" s="1" t="s">
        <v>50</v>
      </c>
      <c r="U610" s="1" t="s">
        <v>51</v>
      </c>
      <c r="V610" s="1">
        <v>3</v>
      </c>
      <c r="W610" s="1" t="s">
        <v>37</v>
      </c>
      <c r="X610" s="1" t="s">
        <v>53</v>
      </c>
      <c r="Y610" s="1" t="s">
        <v>3838</v>
      </c>
    </row>
    <row r="611" spans="1:25" x14ac:dyDescent="0.3">
      <c r="A611" s="1" t="s">
        <v>12223</v>
      </c>
      <c r="B611" s="1" t="s">
        <v>14223</v>
      </c>
      <c r="C611" s="1" t="s">
        <v>3839</v>
      </c>
      <c r="D611" s="1" t="s">
        <v>26</v>
      </c>
      <c r="E611" s="1">
        <v>61</v>
      </c>
      <c r="F611" s="1" t="s">
        <v>3840</v>
      </c>
      <c r="G611" s="1" t="s">
        <v>3841</v>
      </c>
      <c r="H611" s="1" t="s">
        <v>529</v>
      </c>
      <c r="I611" s="1" t="s">
        <v>3842</v>
      </c>
      <c r="J611" s="1" t="s">
        <v>3843</v>
      </c>
      <c r="K611" s="1" t="s">
        <v>92</v>
      </c>
      <c r="L611" s="1" t="s">
        <v>82</v>
      </c>
      <c r="M611" s="1" t="s">
        <v>93</v>
      </c>
      <c r="N611" s="1">
        <v>4</v>
      </c>
      <c r="O611" s="1">
        <v>589.65</v>
      </c>
      <c r="P611" s="1">
        <v>0.42</v>
      </c>
      <c r="Q611" s="1">
        <v>8.59</v>
      </c>
      <c r="R611" s="2">
        <v>45663</v>
      </c>
      <c r="S611" s="2">
        <v>45388</v>
      </c>
      <c r="T611" s="1" t="s">
        <v>118</v>
      </c>
      <c r="U611" s="1" t="s">
        <v>162</v>
      </c>
      <c r="V611" s="1">
        <v>4</v>
      </c>
      <c r="W611" s="1" t="s">
        <v>37</v>
      </c>
      <c r="X611" s="1" t="s">
        <v>74</v>
      </c>
      <c r="Y611" s="1" t="s">
        <v>3844</v>
      </c>
    </row>
    <row r="612" spans="1:25" x14ac:dyDescent="0.3">
      <c r="A612" s="1" t="s">
        <v>12224</v>
      </c>
      <c r="B612" s="1" t="s">
        <v>14224</v>
      </c>
      <c r="C612" s="1" t="s">
        <v>3845</v>
      </c>
      <c r="D612" s="1" t="s">
        <v>26</v>
      </c>
      <c r="E612" s="1">
        <v>52</v>
      </c>
      <c r="F612" s="1" t="s">
        <v>3846</v>
      </c>
      <c r="G612" s="1" t="s">
        <v>3847</v>
      </c>
      <c r="H612" s="1" t="s">
        <v>351</v>
      </c>
      <c r="I612" s="1" t="s">
        <v>3848</v>
      </c>
      <c r="J612" s="1" t="s">
        <v>3849</v>
      </c>
      <c r="K612" s="1" t="s">
        <v>61</v>
      </c>
      <c r="L612" s="1" t="s">
        <v>72</v>
      </c>
      <c r="M612" s="1" t="s">
        <v>73</v>
      </c>
      <c r="N612" s="1">
        <v>3</v>
      </c>
      <c r="O612" s="1">
        <v>781.66</v>
      </c>
      <c r="P612" s="1">
        <v>0.5</v>
      </c>
      <c r="Q612" s="1">
        <v>46.26</v>
      </c>
      <c r="R612" s="2">
        <v>45587</v>
      </c>
      <c r="S612" s="2">
        <v>45701</v>
      </c>
      <c r="T612" s="1" t="s">
        <v>35</v>
      </c>
      <c r="U612" s="1" t="s">
        <v>162</v>
      </c>
      <c r="V612" s="1">
        <v>4</v>
      </c>
      <c r="W612" s="1" t="s">
        <v>37</v>
      </c>
      <c r="X612" s="1" t="s">
        <v>64</v>
      </c>
      <c r="Y612" s="1" t="s">
        <v>3850</v>
      </c>
    </row>
    <row r="613" spans="1:25" x14ac:dyDescent="0.3">
      <c r="A613" s="1" t="s">
        <v>12225</v>
      </c>
      <c r="B613" s="1" t="s">
        <v>14225</v>
      </c>
      <c r="C613" s="1" t="s">
        <v>3851</v>
      </c>
      <c r="D613" s="1" t="s">
        <v>41</v>
      </c>
      <c r="E613" s="1">
        <v>28</v>
      </c>
      <c r="F613" s="1" t="s">
        <v>3852</v>
      </c>
      <c r="G613" s="1">
        <f>1-351-201-3495</f>
        <v>-4046</v>
      </c>
      <c r="H613" s="1" t="s">
        <v>1662</v>
      </c>
      <c r="I613" s="1" t="s">
        <v>3853</v>
      </c>
      <c r="J613" s="1" t="s">
        <v>3854</v>
      </c>
      <c r="K613" s="1" t="s">
        <v>92</v>
      </c>
      <c r="L613" s="1" t="s">
        <v>117</v>
      </c>
      <c r="M613" s="1" t="s">
        <v>34</v>
      </c>
      <c r="N613" s="1">
        <v>4</v>
      </c>
      <c r="O613" s="1">
        <v>230.62</v>
      </c>
      <c r="P613" s="1">
        <v>0.32</v>
      </c>
      <c r="Q613" s="1">
        <v>34.15</v>
      </c>
      <c r="R613" s="2">
        <v>45261</v>
      </c>
      <c r="S613" s="2">
        <v>45681</v>
      </c>
      <c r="T613" s="1" t="s">
        <v>83</v>
      </c>
      <c r="U613" s="1" t="s">
        <v>162</v>
      </c>
      <c r="V613" s="1">
        <v>4</v>
      </c>
      <c r="W613" s="1" t="s">
        <v>37</v>
      </c>
      <c r="X613" s="1" t="s">
        <v>74</v>
      </c>
      <c r="Y613" s="1" t="s">
        <v>3855</v>
      </c>
    </row>
    <row r="614" spans="1:25" x14ac:dyDescent="0.3">
      <c r="A614" s="1" t="s">
        <v>12226</v>
      </c>
      <c r="B614" s="1" t="s">
        <v>14226</v>
      </c>
      <c r="C614" s="1" t="s">
        <v>3856</v>
      </c>
      <c r="D614" s="1" t="s">
        <v>26</v>
      </c>
      <c r="E614" s="1">
        <v>60</v>
      </c>
      <c r="F614" s="1" t="s">
        <v>3857</v>
      </c>
      <c r="G614" s="1" t="s">
        <v>3858</v>
      </c>
      <c r="H614" s="1" t="s">
        <v>967</v>
      </c>
      <c r="I614" s="1" t="s">
        <v>3859</v>
      </c>
      <c r="J614" s="1" t="s">
        <v>3860</v>
      </c>
      <c r="K614" s="1" t="s">
        <v>161</v>
      </c>
      <c r="L614" s="1" t="s">
        <v>48</v>
      </c>
      <c r="M614" s="1" t="s">
        <v>73</v>
      </c>
      <c r="N614" s="1">
        <v>4</v>
      </c>
      <c r="O614" s="1">
        <v>535.73</v>
      </c>
      <c r="P614" s="1">
        <v>0.13</v>
      </c>
      <c r="Q614" s="1">
        <v>19.690000000000001</v>
      </c>
      <c r="R614" s="2">
        <v>45223</v>
      </c>
      <c r="S614" s="2">
        <v>45676</v>
      </c>
      <c r="T614" s="1" t="s">
        <v>83</v>
      </c>
      <c r="U614" s="1" t="s">
        <v>36</v>
      </c>
      <c r="V614" s="1">
        <v>1</v>
      </c>
      <c r="W614" s="1" t="s">
        <v>37</v>
      </c>
      <c r="X614" s="1" t="s">
        <v>64</v>
      </c>
      <c r="Y614" s="1" t="s">
        <v>3861</v>
      </c>
    </row>
    <row r="615" spans="1:25" x14ac:dyDescent="0.3">
      <c r="A615" s="1" t="s">
        <v>12227</v>
      </c>
      <c r="B615" s="1" t="s">
        <v>14227</v>
      </c>
      <c r="C615" s="1" t="s">
        <v>3862</v>
      </c>
      <c r="D615" s="1" t="s">
        <v>26</v>
      </c>
      <c r="E615" s="1">
        <v>40</v>
      </c>
      <c r="F615" s="1" t="s">
        <v>3863</v>
      </c>
      <c r="G615" s="1">
        <v>1726052661</v>
      </c>
      <c r="H615" s="1" t="s">
        <v>3228</v>
      </c>
      <c r="I615" s="1" t="s">
        <v>3864</v>
      </c>
      <c r="J615" s="1" t="s">
        <v>3865</v>
      </c>
      <c r="K615" s="1" t="s">
        <v>6</v>
      </c>
      <c r="L615" s="1" t="s">
        <v>110</v>
      </c>
      <c r="M615" s="1" t="s">
        <v>62</v>
      </c>
      <c r="N615" s="1">
        <v>3</v>
      </c>
      <c r="O615" s="1">
        <v>326.16000000000003</v>
      </c>
      <c r="P615" s="1">
        <v>0.12</v>
      </c>
      <c r="Q615" s="1">
        <v>39.29</v>
      </c>
      <c r="R615" s="2">
        <v>45278</v>
      </c>
      <c r="S615" s="2">
        <v>45600</v>
      </c>
      <c r="T615" s="1" t="s">
        <v>83</v>
      </c>
      <c r="U615" s="1" t="s">
        <v>162</v>
      </c>
      <c r="V615" s="1">
        <v>2</v>
      </c>
      <c r="W615" s="1" t="s">
        <v>37</v>
      </c>
      <c r="X615" s="1" t="s">
        <v>53</v>
      </c>
      <c r="Y615" s="1" t="s">
        <v>3866</v>
      </c>
    </row>
    <row r="616" spans="1:25" x14ac:dyDescent="0.3">
      <c r="A616" s="1" t="s">
        <v>12228</v>
      </c>
      <c r="B616" s="1" t="s">
        <v>14228</v>
      </c>
      <c r="C616" s="1" t="s">
        <v>3867</v>
      </c>
      <c r="D616" s="1" t="s">
        <v>26</v>
      </c>
      <c r="E616" s="1">
        <v>47</v>
      </c>
      <c r="F616" s="1" t="s">
        <v>3868</v>
      </c>
      <c r="G616" s="1">
        <v>6655636728</v>
      </c>
      <c r="H616" s="1" t="s">
        <v>405</v>
      </c>
      <c r="I616" s="1" t="s">
        <v>3869</v>
      </c>
      <c r="J616" s="1" t="s">
        <v>3870</v>
      </c>
      <c r="K616" s="1" t="s">
        <v>6</v>
      </c>
      <c r="L616" s="1" t="s">
        <v>117</v>
      </c>
      <c r="M616" s="1" t="s">
        <v>49</v>
      </c>
      <c r="N616" s="1">
        <v>1</v>
      </c>
      <c r="O616" s="1">
        <v>103.57</v>
      </c>
      <c r="P616" s="1">
        <v>0.03</v>
      </c>
      <c r="Q616" s="1">
        <v>25.37</v>
      </c>
      <c r="R616" s="2">
        <v>45592</v>
      </c>
      <c r="S616" s="2">
        <v>45836</v>
      </c>
      <c r="T616" s="1" t="s">
        <v>118</v>
      </c>
      <c r="U616" s="1" t="s">
        <v>51</v>
      </c>
      <c r="V616" s="1">
        <v>2</v>
      </c>
      <c r="W616" s="1" t="s">
        <v>37</v>
      </c>
      <c r="X616" s="1" t="s">
        <v>74</v>
      </c>
      <c r="Y616" s="1" t="s">
        <v>3871</v>
      </c>
    </row>
    <row r="617" spans="1:25" x14ac:dyDescent="0.3">
      <c r="A617" s="1" t="s">
        <v>12229</v>
      </c>
      <c r="B617" s="1" t="s">
        <v>14229</v>
      </c>
      <c r="C617" s="1" t="s">
        <v>3872</v>
      </c>
      <c r="D617" s="1" t="s">
        <v>41</v>
      </c>
      <c r="E617" s="1">
        <v>65</v>
      </c>
      <c r="F617" s="1" t="s">
        <v>3873</v>
      </c>
      <c r="G617" s="1" t="s">
        <v>3874</v>
      </c>
      <c r="H617" s="1" t="s">
        <v>1387</v>
      </c>
      <c r="I617" s="1" t="s">
        <v>831</v>
      </c>
      <c r="J617" s="1" t="s">
        <v>3875</v>
      </c>
      <c r="K617" s="1" t="s">
        <v>6</v>
      </c>
      <c r="L617" s="1" t="s">
        <v>72</v>
      </c>
      <c r="M617" s="1" t="s">
        <v>49</v>
      </c>
      <c r="N617" s="1">
        <v>2</v>
      </c>
      <c r="O617" s="1">
        <v>114.03</v>
      </c>
      <c r="P617" s="1">
        <v>0.04</v>
      </c>
      <c r="Q617" s="1">
        <v>5.95</v>
      </c>
      <c r="R617" s="2">
        <v>45814</v>
      </c>
      <c r="S617" s="2">
        <v>45674</v>
      </c>
      <c r="T617" s="1" t="s">
        <v>83</v>
      </c>
      <c r="U617" s="1" t="s">
        <v>84</v>
      </c>
      <c r="V617" s="1">
        <v>4</v>
      </c>
      <c r="W617" s="1" t="s">
        <v>37</v>
      </c>
      <c r="X617" s="1" t="s">
        <v>53</v>
      </c>
      <c r="Y617" s="1" t="s">
        <v>3876</v>
      </c>
    </row>
    <row r="618" spans="1:25" x14ac:dyDescent="0.3">
      <c r="A618" s="1" t="s">
        <v>12230</v>
      </c>
      <c r="B618" s="1" t="s">
        <v>14230</v>
      </c>
      <c r="C618" s="1" t="s">
        <v>3877</v>
      </c>
      <c r="D618" s="1" t="s">
        <v>26</v>
      </c>
      <c r="E618" s="1">
        <v>22</v>
      </c>
      <c r="F618" s="1" t="s">
        <v>3878</v>
      </c>
      <c r="G618" s="1" t="s">
        <v>3879</v>
      </c>
      <c r="H618" s="1" t="s">
        <v>351</v>
      </c>
      <c r="I618" s="1" t="s">
        <v>3880</v>
      </c>
      <c r="J618" s="1" t="s">
        <v>3881</v>
      </c>
      <c r="K618" s="1" t="s">
        <v>81</v>
      </c>
      <c r="L618" s="1" t="s">
        <v>117</v>
      </c>
      <c r="M618" s="1" t="s">
        <v>49</v>
      </c>
      <c r="N618" s="1">
        <v>2</v>
      </c>
      <c r="O618" s="1">
        <v>145.11000000000001</v>
      </c>
      <c r="P618" s="1">
        <v>0.46</v>
      </c>
      <c r="Q618" s="1">
        <v>34.299999999999997</v>
      </c>
      <c r="R618" s="2">
        <v>45336</v>
      </c>
      <c r="S618" s="2">
        <v>45335</v>
      </c>
      <c r="T618" s="1" t="s">
        <v>50</v>
      </c>
      <c r="U618" s="1" t="s">
        <v>51</v>
      </c>
      <c r="V618" s="1">
        <v>4</v>
      </c>
      <c r="W618" s="1" t="s">
        <v>37</v>
      </c>
      <c r="X618" s="1" t="s">
        <v>38</v>
      </c>
      <c r="Y618" s="1" t="s">
        <v>3882</v>
      </c>
    </row>
    <row r="619" spans="1:25" x14ac:dyDescent="0.3">
      <c r="A619" s="1" t="s">
        <v>12231</v>
      </c>
      <c r="B619" s="1" t="s">
        <v>14231</v>
      </c>
      <c r="C619" s="1" t="s">
        <v>3883</v>
      </c>
      <c r="D619" s="1" t="s">
        <v>26</v>
      </c>
      <c r="E619" s="1">
        <v>69</v>
      </c>
      <c r="F619" s="1" t="s">
        <v>3884</v>
      </c>
      <c r="G619" s="1" t="s">
        <v>3885</v>
      </c>
      <c r="H619" s="1" t="s">
        <v>344</v>
      </c>
      <c r="I619" s="1" t="s">
        <v>3886</v>
      </c>
      <c r="J619" s="1" t="s">
        <v>3887</v>
      </c>
      <c r="K619" s="1" t="s">
        <v>161</v>
      </c>
      <c r="L619" s="1" t="s">
        <v>82</v>
      </c>
      <c r="M619" s="1" t="s">
        <v>126</v>
      </c>
      <c r="N619" s="1">
        <v>3</v>
      </c>
      <c r="O619" s="1">
        <v>618.75</v>
      </c>
      <c r="P619" s="1">
        <v>0.05</v>
      </c>
      <c r="Q619" s="1">
        <v>15.94</v>
      </c>
      <c r="R619" s="2">
        <v>45537</v>
      </c>
      <c r="S619" s="2">
        <v>45811</v>
      </c>
      <c r="T619" s="1" t="s">
        <v>50</v>
      </c>
      <c r="U619" s="1" t="s">
        <v>162</v>
      </c>
      <c r="V619" s="1">
        <v>5</v>
      </c>
      <c r="W619" s="1" t="s">
        <v>37</v>
      </c>
      <c r="X619" s="1" t="s">
        <v>53</v>
      </c>
      <c r="Y619" s="1" t="s">
        <v>3888</v>
      </c>
    </row>
    <row r="620" spans="1:25" x14ac:dyDescent="0.3">
      <c r="A620" s="1" t="s">
        <v>12232</v>
      </c>
      <c r="B620" s="1" t="s">
        <v>14232</v>
      </c>
      <c r="C620" s="1" t="s">
        <v>3889</v>
      </c>
      <c r="D620" s="1" t="s">
        <v>26</v>
      </c>
      <c r="E620" s="1">
        <v>25</v>
      </c>
      <c r="F620" s="1" t="s">
        <v>3890</v>
      </c>
      <c r="G620" s="1" t="s">
        <v>3891</v>
      </c>
      <c r="H620" s="1" t="s">
        <v>384</v>
      </c>
      <c r="I620" s="1" t="s">
        <v>3892</v>
      </c>
      <c r="J620" s="1" t="s">
        <v>3893</v>
      </c>
      <c r="K620" s="1" t="s">
        <v>92</v>
      </c>
      <c r="L620" s="1" t="s">
        <v>48</v>
      </c>
      <c r="M620" s="1" t="s">
        <v>49</v>
      </c>
      <c r="N620" s="1">
        <v>1</v>
      </c>
      <c r="O620" s="1">
        <v>114.77</v>
      </c>
      <c r="P620" s="1">
        <v>0.24</v>
      </c>
      <c r="Q620" s="1">
        <v>10.19</v>
      </c>
      <c r="R620" s="2">
        <v>45230</v>
      </c>
      <c r="S620" s="2">
        <v>45399</v>
      </c>
      <c r="T620" s="1" t="s">
        <v>63</v>
      </c>
      <c r="U620" s="1" t="s">
        <v>51</v>
      </c>
      <c r="V620" s="1">
        <v>3</v>
      </c>
      <c r="W620" s="1" t="s">
        <v>37</v>
      </c>
      <c r="X620" s="1" t="s">
        <v>74</v>
      </c>
      <c r="Y620" s="1" t="s">
        <v>3894</v>
      </c>
    </row>
    <row r="621" spans="1:25" x14ac:dyDescent="0.3">
      <c r="A621" s="1" t="s">
        <v>12233</v>
      </c>
      <c r="B621" s="1" t="s">
        <v>14233</v>
      </c>
      <c r="C621" s="1" t="s">
        <v>746</v>
      </c>
      <c r="D621" s="1" t="s">
        <v>41</v>
      </c>
      <c r="E621" s="1">
        <v>60</v>
      </c>
      <c r="F621" s="1" t="s">
        <v>3895</v>
      </c>
      <c r="G621" s="1" t="s">
        <v>3896</v>
      </c>
      <c r="H621" s="1" t="s">
        <v>69</v>
      </c>
      <c r="I621" s="1" t="s">
        <v>3897</v>
      </c>
      <c r="J621" s="1" t="s">
        <v>3898</v>
      </c>
      <c r="K621" s="1" t="s">
        <v>81</v>
      </c>
      <c r="L621" s="1" t="s">
        <v>33</v>
      </c>
      <c r="M621" s="1" t="s">
        <v>49</v>
      </c>
      <c r="N621" s="1">
        <v>3</v>
      </c>
      <c r="O621" s="1">
        <v>574.4</v>
      </c>
      <c r="P621" s="1">
        <v>0.35</v>
      </c>
      <c r="Q621" s="1">
        <v>15.14</v>
      </c>
      <c r="R621" s="2">
        <v>45167</v>
      </c>
      <c r="S621" s="2">
        <v>45802</v>
      </c>
      <c r="T621" s="1" t="s">
        <v>83</v>
      </c>
      <c r="U621" s="1" t="s">
        <v>36</v>
      </c>
      <c r="V621" s="1">
        <v>1</v>
      </c>
      <c r="W621" s="1" t="s">
        <v>37</v>
      </c>
      <c r="X621" s="1" t="s">
        <v>38</v>
      </c>
      <c r="Y621" s="1" t="s">
        <v>3899</v>
      </c>
    </row>
    <row r="622" spans="1:25" x14ac:dyDescent="0.3">
      <c r="A622" s="1" t="s">
        <v>12234</v>
      </c>
      <c r="B622" s="1" t="s">
        <v>14234</v>
      </c>
      <c r="C622" s="1" t="s">
        <v>3900</v>
      </c>
      <c r="D622" s="1" t="s">
        <v>41</v>
      </c>
      <c r="E622" s="1">
        <v>60</v>
      </c>
      <c r="F622" s="1" t="s">
        <v>3901</v>
      </c>
      <c r="G622" s="1" t="s">
        <v>3902</v>
      </c>
      <c r="H622" s="1" t="s">
        <v>3005</v>
      </c>
      <c r="I622" s="1" t="s">
        <v>3903</v>
      </c>
      <c r="J622" s="1" t="s">
        <v>3904</v>
      </c>
      <c r="K622" s="1" t="s">
        <v>32</v>
      </c>
      <c r="L622" s="1" t="s">
        <v>110</v>
      </c>
      <c r="M622" s="1" t="s">
        <v>34</v>
      </c>
      <c r="N622" s="1">
        <v>3</v>
      </c>
      <c r="O622" s="1">
        <v>592.41</v>
      </c>
      <c r="P622" s="1">
        <v>0.43</v>
      </c>
      <c r="Q622" s="1">
        <v>26.43</v>
      </c>
      <c r="R622" s="2">
        <v>45242</v>
      </c>
      <c r="S622" s="2">
        <v>45301</v>
      </c>
      <c r="T622" s="1" t="s">
        <v>35</v>
      </c>
      <c r="U622" s="1" t="s">
        <v>51</v>
      </c>
      <c r="V622" s="1">
        <v>5</v>
      </c>
      <c r="W622" s="1" t="s">
        <v>37</v>
      </c>
      <c r="X622" s="1" t="s">
        <v>38</v>
      </c>
      <c r="Y622" s="1" t="s">
        <v>3905</v>
      </c>
    </row>
    <row r="623" spans="1:25" x14ac:dyDescent="0.3">
      <c r="A623" s="1" t="s">
        <v>12235</v>
      </c>
      <c r="B623" s="1" t="s">
        <v>14235</v>
      </c>
      <c r="C623" s="1" t="s">
        <v>3906</v>
      </c>
      <c r="D623" s="1" t="s">
        <v>26</v>
      </c>
      <c r="E623" s="1">
        <v>67</v>
      </c>
      <c r="F623" s="1" t="s">
        <v>3907</v>
      </c>
      <c r="G623" s="1" t="s">
        <v>3908</v>
      </c>
      <c r="H623" s="1" t="s">
        <v>243</v>
      </c>
      <c r="I623" s="1" t="s">
        <v>3909</v>
      </c>
      <c r="J623" s="1" t="s">
        <v>3910</v>
      </c>
      <c r="K623" s="1" t="s">
        <v>81</v>
      </c>
      <c r="L623" s="1" t="s">
        <v>117</v>
      </c>
      <c r="M623" s="1" t="s">
        <v>49</v>
      </c>
      <c r="N623" s="1">
        <v>4</v>
      </c>
      <c r="O623" s="1">
        <v>904.86</v>
      </c>
      <c r="P623" s="1">
        <v>0.09</v>
      </c>
      <c r="Q623" s="1">
        <v>7.24</v>
      </c>
      <c r="R623" s="2">
        <v>45541</v>
      </c>
      <c r="S623" s="2">
        <v>45634</v>
      </c>
      <c r="T623" s="1" t="s">
        <v>63</v>
      </c>
      <c r="U623" s="1" t="s">
        <v>36</v>
      </c>
      <c r="V623" s="1">
        <v>4</v>
      </c>
      <c r="W623" s="1" t="s">
        <v>37</v>
      </c>
      <c r="X623" s="1" t="s">
        <v>64</v>
      </c>
      <c r="Y623" s="1" t="s">
        <v>3911</v>
      </c>
    </row>
    <row r="624" spans="1:25" x14ac:dyDescent="0.3">
      <c r="A624" s="1" t="s">
        <v>12236</v>
      </c>
      <c r="B624" s="1" t="s">
        <v>14236</v>
      </c>
      <c r="C624" s="1" t="s">
        <v>3912</v>
      </c>
      <c r="D624" s="1" t="s">
        <v>26</v>
      </c>
      <c r="E624" s="1">
        <v>68</v>
      </c>
      <c r="F624" s="1" t="s">
        <v>3913</v>
      </c>
      <c r="G624" s="1" t="s">
        <v>3914</v>
      </c>
      <c r="H624" s="1" t="s">
        <v>145</v>
      </c>
      <c r="I624" s="1" t="s">
        <v>2334</v>
      </c>
      <c r="J624" s="1" t="s">
        <v>3915</v>
      </c>
      <c r="K624" s="1" t="s">
        <v>61</v>
      </c>
      <c r="L624" s="1" t="s">
        <v>33</v>
      </c>
      <c r="M624" s="1" t="s">
        <v>49</v>
      </c>
      <c r="N624" s="1">
        <v>4</v>
      </c>
      <c r="O624" s="1">
        <v>630.11</v>
      </c>
      <c r="P624" s="1">
        <v>0.22</v>
      </c>
      <c r="Q624" s="1">
        <v>44.74</v>
      </c>
      <c r="R624" s="2">
        <v>45712</v>
      </c>
      <c r="S624" s="2">
        <v>45535</v>
      </c>
      <c r="T624" s="1" t="s">
        <v>83</v>
      </c>
      <c r="U624" s="1" t="s">
        <v>84</v>
      </c>
      <c r="V624" s="1">
        <v>2</v>
      </c>
      <c r="W624" s="1" t="s">
        <v>37</v>
      </c>
      <c r="X624" s="1" t="s">
        <v>101</v>
      </c>
      <c r="Y624" s="1" t="s">
        <v>3916</v>
      </c>
    </row>
    <row r="625" spans="1:25" x14ac:dyDescent="0.3">
      <c r="A625" s="1" t="s">
        <v>12237</v>
      </c>
      <c r="B625" s="1" t="s">
        <v>14237</v>
      </c>
      <c r="C625" s="1" t="s">
        <v>3917</v>
      </c>
      <c r="D625" s="1" t="s">
        <v>26</v>
      </c>
      <c r="E625" s="1">
        <v>27</v>
      </c>
      <c r="F625" s="1" t="s">
        <v>3918</v>
      </c>
      <c r="G625" s="1" t="s">
        <v>3919</v>
      </c>
      <c r="H625" s="1" t="s">
        <v>3137</v>
      </c>
      <c r="I625" s="1" t="s">
        <v>3920</v>
      </c>
      <c r="J625" s="1" t="s">
        <v>3921</v>
      </c>
      <c r="K625" s="1" t="s">
        <v>6</v>
      </c>
      <c r="L625" s="1" t="s">
        <v>48</v>
      </c>
      <c r="M625" s="1" t="s">
        <v>62</v>
      </c>
      <c r="N625" s="1">
        <v>2</v>
      </c>
      <c r="O625" s="1">
        <v>985.73</v>
      </c>
      <c r="P625" s="1">
        <v>0.13</v>
      </c>
      <c r="Q625" s="1">
        <v>30.2</v>
      </c>
      <c r="R625" s="2">
        <v>45702</v>
      </c>
      <c r="S625" s="2">
        <v>45698</v>
      </c>
      <c r="T625" s="1" t="s">
        <v>83</v>
      </c>
      <c r="U625" s="1" t="s">
        <v>162</v>
      </c>
      <c r="V625" s="1">
        <v>2</v>
      </c>
      <c r="W625" s="1" t="s">
        <v>37</v>
      </c>
      <c r="X625" s="1" t="s">
        <v>38</v>
      </c>
      <c r="Y625" s="1" t="s">
        <v>3922</v>
      </c>
    </row>
    <row r="626" spans="1:25" x14ac:dyDescent="0.3">
      <c r="A626" s="1" t="s">
        <v>12238</v>
      </c>
      <c r="B626" s="1" t="s">
        <v>14238</v>
      </c>
      <c r="C626" s="1" t="s">
        <v>3923</v>
      </c>
      <c r="D626" s="1" t="s">
        <v>41</v>
      </c>
      <c r="E626" s="1">
        <v>45</v>
      </c>
      <c r="F626" s="1" t="s">
        <v>3924</v>
      </c>
      <c r="G626" s="1" t="s">
        <v>3925</v>
      </c>
      <c r="H626" s="1" t="s">
        <v>757</v>
      </c>
      <c r="I626" s="1" t="s">
        <v>3926</v>
      </c>
      <c r="J626" s="1" t="s">
        <v>3927</v>
      </c>
      <c r="K626" s="1" t="s">
        <v>81</v>
      </c>
      <c r="L626" s="1" t="s">
        <v>33</v>
      </c>
      <c r="M626" s="1" t="s">
        <v>62</v>
      </c>
      <c r="N626" s="1">
        <v>4</v>
      </c>
      <c r="O626" s="1">
        <v>40.68</v>
      </c>
      <c r="P626" s="1">
        <v>0.13</v>
      </c>
      <c r="Q626" s="1">
        <v>18.18</v>
      </c>
      <c r="R626" s="2">
        <v>45571</v>
      </c>
      <c r="S626" s="2">
        <v>45472</v>
      </c>
      <c r="T626" s="1" t="s">
        <v>118</v>
      </c>
      <c r="U626" s="1" t="s">
        <v>84</v>
      </c>
      <c r="V626" s="1">
        <v>5</v>
      </c>
      <c r="W626" s="1" t="s">
        <v>37</v>
      </c>
      <c r="X626" s="1" t="s">
        <v>101</v>
      </c>
      <c r="Y626" s="1" t="s">
        <v>3928</v>
      </c>
    </row>
    <row r="627" spans="1:25" x14ac:dyDescent="0.3">
      <c r="A627" s="1" t="s">
        <v>12239</v>
      </c>
      <c r="B627" s="1" t="s">
        <v>14239</v>
      </c>
      <c r="C627" s="1" t="s">
        <v>3929</v>
      </c>
      <c r="D627" s="1" t="s">
        <v>41</v>
      </c>
      <c r="E627" s="1">
        <v>53</v>
      </c>
      <c r="F627" s="1" t="s">
        <v>3930</v>
      </c>
      <c r="G627" s="1" t="s">
        <v>3931</v>
      </c>
      <c r="H627" s="1" t="s">
        <v>181</v>
      </c>
      <c r="I627" s="1" t="s">
        <v>3932</v>
      </c>
      <c r="J627" s="1" t="s">
        <v>3933</v>
      </c>
      <c r="K627" s="1" t="s">
        <v>47</v>
      </c>
      <c r="L627" s="1" t="s">
        <v>117</v>
      </c>
      <c r="M627" s="1" t="s">
        <v>93</v>
      </c>
      <c r="N627" s="1">
        <v>4</v>
      </c>
      <c r="O627" s="1">
        <v>707.1</v>
      </c>
      <c r="P627" s="1">
        <v>0.15</v>
      </c>
      <c r="Q627" s="1">
        <v>35.92</v>
      </c>
      <c r="R627" s="2">
        <v>45370</v>
      </c>
      <c r="S627" s="2">
        <v>45357</v>
      </c>
      <c r="T627" s="1" t="s">
        <v>118</v>
      </c>
      <c r="U627" s="1" t="s">
        <v>162</v>
      </c>
      <c r="V627" s="1">
        <v>2</v>
      </c>
      <c r="W627" s="1" t="s">
        <v>37</v>
      </c>
      <c r="X627" s="1" t="s">
        <v>53</v>
      </c>
      <c r="Y627" s="1" t="s">
        <v>3934</v>
      </c>
    </row>
    <row r="628" spans="1:25" x14ac:dyDescent="0.3">
      <c r="A628" s="1" t="s">
        <v>12240</v>
      </c>
      <c r="B628" s="1" t="s">
        <v>14240</v>
      </c>
      <c r="C628" s="1" t="s">
        <v>3935</v>
      </c>
      <c r="D628" s="1" t="s">
        <v>26</v>
      </c>
      <c r="E628" s="1">
        <v>27</v>
      </c>
      <c r="F628" s="1" t="s">
        <v>3936</v>
      </c>
      <c r="G628" s="1" t="s">
        <v>3937</v>
      </c>
      <c r="H628" s="1" t="s">
        <v>263</v>
      </c>
      <c r="I628" s="1" t="s">
        <v>3938</v>
      </c>
      <c r="J628" s="1" t="s">
        <v>3939</v>
      </c>
      <c r="K628" s="1" t="s">
        <v>6</v>
      </c>
      <c r="L628" s="1" t="s">
        <v>72</v>
      </c>
      <c r="M628" s="1" t="s">
        <v>73</v>
      </c>
      <c r="N628" s="1">
        <v>1</v>
      </c>
      <c r="O628" s="1">
        <v>36.22</v>
      </c>
      <c r="P628" s="1">
        <v>0.28999999999999998</v>
      </c>
      <c r="Q628" s="1">
        <v>41.19</v>
      </c>
      <c r="R628" s="2">
        <v>45130</v>
      </c>
      <c r="S628" s="2">
        <v>45681</v>
      </c>
      <c r="T628" s="1" t="s">
        <v>50</v>
      </c>
      <c r="U628" s="1" t="s">
        <v>84</v>
      </c>
      <c r="V628" s="1">
        <v>2</v>
      </c>
      <c r="W628" s="1" t="s">
        <v>37</v>
      </c>
      <c r="X628" s="1" t="s">
        <v>53</v>
      </c>
      <c r="Y628" s="1" t="s">
        <v>3940</v>
      </c>
    </row>
    <row r="629" spans="1:25" x14ac:dyDescent="0.3">
      <c r="A629" s="1" t="s">
        <v>12241</v>
      </c>
      <c r="B629" s="1" t="s">
        <v>14241</v>
      </c>
      <c r="C629" s="1" t="s">
        <v>3941</v>
      </c>
      <c r="D629" s="1" t="s">
        <v>26</v>
      </c>
      <c r="E629" s="1">
        <v>31</v>
      </c>
      <c r="F629" s="1" t="s">
        <v>3942</v>
      </c>
      <c r="G629" s="1" t="s">
        <v>3943</v>
      </c>
      <c r="H629" s="1" t="s">
        <v>2217</v>
      </c>
      <c r="I629" s="1" t="s">
        <v>3944</v>
      </c>
      <c r="J629" s="1" t="s">
        <v>3945</v>
      </c>
      <c r="K629" s="1" t="s">
        <v>109</v>
      </c>
      <c r="L629" s="1" t="s">
        <v>110</v>
      </c>
      <c r="M629" s="1" t="s">
        <v>93</v>
      </c>
      <c r="N629" s="1">
        <v>3</v>
      </c>
      <c r="O629" s="1">
        <v>732.08</v>
      </c>
      <c r="P629" s="1">
        <v>0.01</v>
      </c>
      <c r="Q629" s="1">
        <v>32.630000000000003</v>
      </c>
      <c r="R629" s="2">
        <v>45779</v>
      </c>
      <c r="S629" s="2">
        <v>45757</v>
      </c>
      <c r="T629" s="1" t="s">
        <v>63</v>
      </c>
      <c r="U629" s="1" t="s">
        <v>84</v>
      </c>
      <c r="V629" s="1">
        <v>3</v>
      </c>
      <c r="W629" s="1" t="s">
        <v>52</v>
      </c>
      <c r="X629" s="1" t="s">
        <v>38</v>
      </c>
      <c r="Y629" s="1" t="s">
        <v>3946</v>
      </c>
    </row>
    <row r="630" spans="1:25" x14ac:dyDescent="0.3">
      <c r="A630" s="1" t="s">
        <v>12242</v>
      </c>
      <c r="B630" s="1" t="s">
        <v>14242</v>
      </c>
      <c r="C630" s="1" t="s">
        <v>3947</v>
      </c>
      <c r="D630" s="1" t="s">
        <v>26</v>
      </c>
      <c r="E630" s="1">
        <v>55</v>
      </c>
      <c r="F630" s="1" t="s">
        <v>3948</v>
      </c>
      <c r="G630" s="1" t="s">
        <v>3949</v>
      </c>
      <c r="H630" s="1" t="s">
        <v>1836</v>
      </c>
      <c r="I630" s="1" t="s">
        <v>3950</v>
      </c>
      <c r="J630" s="1" t="s">
        <v>3951</v>
      </c>
      <c r="K630" s="1" t="s">
        <v>32</v>
      </c>
      <c r="L630" s="1" t="s">
        <v>82</v>
      </c>
      <c r="M630" s="1" t="s">
        <v>93</v>
      </c>
      <c r="N630" s="1">
        <v>3</v>
      </c>
      <c r="O630" s="1">
        <v>391.99</v>
      </c>
      <c r="P630" s="1">
        <v>0.2</v>
      </c>
      <c r="Q630" s="1">
        <v>14.11</v>
      </c>
      <c r="R630" s="2">
        <v>45204</v>
      </c>
      <c r="S630" s="2">
        <v>45192</v>
      </c>
      <c r="T630" s="1" t="s">
        <v>63</v>
      </c>
      <c r="U630" s="1" t="s">
        <v>84</v>
      </c>
      <c r="V630" s="1">
        <v>4</v>
      </c>
      <c r="W630" s="1" t="s">
        <v>52</v>
      </c>
      <c r="X630" s="1" t="s">
        <v>64</v>
      </c>
      <c r="Y630" s="1" t="s">
        <v>3952</v>
      </c>
    </row>
    <row r="631" spans="1:25" x14ac:dyDescent="0.3">
      <c r="A631" s="1" t="s">
        <v>12243</v>
      </c>
      <c r="B631" s="1" t="s">
        <v>14243</v>
      </c>
      <c r="C631" s="1" t="s">
        <v>3953</v>
      </c>
      <c r="D631" s="1" t="s">
        <v>26</v>
      </c>
      <c r="E631" s="1">
        <v>54</v>
      </c>
      <c r="F631" s="1" t="s">
        <v>3954</v>
      </c>
      <c r="G631" s="1" t="s">
        <v>3955</v>
      </c>
      <c r="H631" s="1" t="s">
        <v>1662</v>
      </c>
      <c r="I631" s="1" t="s">
        <v>3956</v>
      </c>
      <c r="J631" s="1" t="s">
        <v>3957</v>
      </c>
      <c r="K631" s="1" t="s">
        <v>81</v>
      </c>
      <c r="L631" s="1" t="s">
        <v>82</v>
      </c>
      <c r="M631" s="1" t="s">
        <v>126</v>
      </c>
      <c r="N631" s="1">
        <v>1</v>
      </c>
      <c r="O631" s="1">
        <v>615.19000000000005</v>
      </c>
      <c r="P631" s="1">
        <v>0.09</v>
      </c>
      <c r="Q631" s="1">
        <v>9.9600000000000009</v>
      </c>
      <c r="R631" s="2">
        <v>45608</v>
      </c>
      <c r="S631" s="2">
        <v>45554</v>
      </c>
      <c r="T631" s="1" t="s">
        <v>63</v>
      </c>
      <c r="U631" s="1" t="s">
        <v>36</v>
      </c>
      <c r="V631" s="1">
        <v>5</v>
      </c>
      <c r="W631" s="1" t="s">
        <v>37</v>
      </c>
      <c r="X631" s="1" t="s">
        <v>53</v>
      </c>
      <c r="Y631" s="1" t="s">
        <v>3958</v>
      </c>
    </row>
    <row r="632" spans="1:25" x14ac:dyDescent="0.3">
      <c r="A632" s="1" t="s">
        <v>12244</v>
      </c>
      <c r="B632" s="1" t="s">
        <v>14244</v>
      </c>
      <c r="C632" s="1" t="s">
        <v>3959</v>
      </c>
      <c r="D632" s="1" t="s">
        <v>26</v>
      </c>
      <c r="E632" s="1">
        <v>64</v>
      </c>
      <c r="F632" s="1" t="s">
        <v>3960</v>
      </c>
      <c r="G632" s="1" t="s">
        <v>3961</v>
      </c>
      <c r="H632" s="1" t="s">
        <v>391</v>
      </c>
      <c r="I632" s="1" t="s">
        <v>3962</v>
      </c>
      <c r="J632" s="1" t="s">
        <v>3963</v>
      </c>
      <c r="K632" s="1" t="s">
        <v>47</v>
      </c>
      <c r="L632" s="1" t="s">
        <v>110</v>
      </c>
      <c r="M632" s="1" t="s">
        <v>73</v>
      </c>
      <c r="N632" s="1">
        <v>4</v>
      </c>
      <c r="O632" s="1">
        <v>316.44</v>
      </c>
      <c r="P632" s="1">
        <v>0.48</v>
      </c>
      <c r="Q632" s="1">
        <v>43.7</v>
      </c>
      <c r="R632" s="2">
        <v>45380</v>
      </c>
      <c r="S632" s="2">
        <v>45636</v>
      </c>
      <c r="T632" s="1" t="s">
        <v>50</v>
      </c>
      <c r="U632" s="1" t="s">
        <v>36</v>
      </c>
      <c r="V632" s="1">
        <v>1</v>
      </c>
      <c r="W632" s="1" t="s">
        <v>37</v>
      </c>
      <c r="X632" s="1" t="s">
        <v>101</v>
      </c>
      <c r="Y632" s="1" t="s">
        <v>3964</v>
      </c>
    </row>
    <row r="633" spans="1:25" x14ac:dyDescent="0.3">
      <c r="A633" s="1" t="s">
        <v>12245</v>
      </c>
      <c r="B633" s="1" t="s">
        <v>14245</v>
      </c>
      <c r="C633" s="1" t="s">
        <v>3965</v>
      </c>
      <c r="D633" s="1" t="s">
        <v>26</v>
      </c>
      <c r="E633" s="1">
        <v>22</v>
      </c>
      <c r="F633" s="1" t="s">
        <v>3966</v>
      </c>
      <c r="G633" s="1" t="s">
        <v>3967</v>
      </c>
      <c r="H633" s="1" t="s">
        <v>717</v>
      </c>
      <c r="I633" s="1" t="s">
        <v>3968</v>
      </c>
      <c r="J633" s="1" t="s">
        <v>3969</v>
      </c>
      <c r="K633" s="1" t="s">
        <v>92</v>
      </c>
      <c r="L633" s="1" t="s">
        <v>33</v>
      </c>
      <c r="M633" s="1" t="s">
        <v>126</v>
      </c>
      <c r="N633" s="1">
        <v>4</v>
      </c>
      <c r="O633" s="1">
        <v>167.51</v>
      </c>
      <c r="P633" s="1">
        <v>0.28999999999999998</v>
      </c>
      <c r="Q633" s="1">
        <v>15.56</v>
      </c>
      <c r="R633" s="2">
        <v>45536</v>
      </c>
      <c r="S633" s="2">
        <v>45401</v>
      </c>
      <c r="T633" s="1" t="s">
        <v>35</v>
      </c>
      <c r="U633" s="1" t="s">
        <v>51</v>
      </c>
      <c r="V633" s="1">
        <v>1</v>
      </c>
      <c r="W633" s="1" t="s">
        <v>37</v>
      </c>
      <c r="X633" s="1" t="s">
        <v>38</v>
      </c>
      <c r="Y633" s="1" t="s">
        <v>3970</v>
      </c>
    </row>
    <row r="634" spans="1:25" x14ac:dyDescent="0.3">
      <c r="A634" s="1" t="s">
        <v>12246</v>
      </c>
      <c r="B634" s="1" t="s">
        <v>14246</v>
      </c>
      <c r="C634" s="1" t="s">
        <v>3971</v>
      </c>
      <c r="D634" s="1" t="s">
        <v>26</v>
      </c>
      <c r="E634" s="1">
        <v>23</v>
      </c>
      <c r="F634" s="1" t="s">
        <v>3972</v>
      </c>
      <c r="G634" s="1" t="s">
        <v>3973</v>
      </c>
      <c r="H634" s="1" t="s">
        <v>3974</v>
      </c>
      <c r="I634" s="1" t="s">
        <v>3975</v>
      </c>
      <c r="J634" s="1" t="s">
        <v>1584</v>
      </c>
      <c r="K634" s="1" t="s">
        <v>47</v>
      </c>
      <c r="L634" s="1" t="s">
        <v>82</v>
      </c>
      <c r="M634" s="1" t="s">
        <v>49</v>
      </c>
      <c r="N634" s="1">
        <v>3</v>
      </c>
      <c r="O634" s="1">
        <v>726.28</v>
      </c>
      <c r="P634" s="1">
        <v>0.43</v>
      </c>
      <c r="Q634" s="1">
        <v>5.9</v>
      </c>
      <c r="R634" s="2">
        <v>45201</v>
      </c>
      <c r="S634" s="2">
        <v>45352</v>
      </c>
      <c r="T634" s="1" t="s">
        <v>35</v>
      </c>
      <c r="U634" s="1" t="s">
        <v>51</v>
      </c>
      <c r="V634" s="1">
        <v>4</v>
      </c>
      <c r="W634" s="1" t="s">
        <v>37</v>
      </c>
      <c r="X634" s="1" t="s">
        <v>38</v>
      </c>
      <c r="Y634" s="1" t="s">
        <v>3976</v>
      </c>
    </row>
    <row r="635" spans="1:25" x14ac:dyDescent="0.3">
      <c r="A635" s="1" t="s">
        <v>12247</v>
      </c>
      <c r="B635" s="1" t="s">
        <v>14247</v>
      </c>
      <c r="C635" s="1" t="s">
        <v>3977</v>
      </c>
      <c r="D635" s="1" t="s">
        <v>41</v>
      </c>
      <c r="E635" s="1">
        <v>47</v>
      </c>
      <c r="F635" s="1" t="s">
        <v>3978</v>
      </c>
      <c r="G635" s="1" t="s">
        <v>3979</v>
      </c>
      <c r="H635" s="1" t="s">
        <v>562</v>
      </c>
      <c r="I635" s="1" t="s">
        <v>3980</v>
      </c>
      <c r="J635" s="1" t="s">
        <v>3981</v>
      </c>
      <c r="K635" s="1" t="s">
        <v>6</v>
      </c>
      <c r="L635" s="1" t="s">
        <v>110</v>
      </c>
      <c r="M635" s="1" t="s">
        <v>62</v>
      </c>
      <c r="N635" s="1">
        <v>2</v>
      </c>
      <c r="O635" s="1">
        <v>905.57</v>
      </c>
      <c r="P635" s="1">
        <v>0.1</v>
      </c>
      <c r="Q635" s="1">
        <v>33.93</v>
      </c>
      <c r="R635" s="2">
        <v>45341</v>
      </c>
      <c r="S635" s="2">
        <v>45719</v>
      </c>
      <c r="T635" s="1" t="s">
        <v>35</v>
      </c>
      <c r="U635" s="1" t="s">
        <v>51</v>
      </c>
      <c r="V635" s="1">
        <v>1</v>
      </c>
      <c r="W635" s="1" t="s">
        <v>37</v>
      </c>
      <c r="X635" s="1" t="s">
        <v>64</v>
      </c>
      <c r="Y635" s="1" t="s">
        <v>3982</v>
      </c>
    </row>
    <row r="636" spans="1:25" x14ac:dyDescent="0.3">
      <c r="A636" s="1" t="s">
        <v>12248</v>
      </c>
      <c r="B636" s="1" t="s">
        <v>14248</v>
      </c>
      <c r="C636" s="1" t="s">
        <v>3983</v>
      </c>
      <c r="D636" s="1" t="s">
        <v>41</v>
      </c>
      <c r="E636" s="1">
        <v>36</v>
      </c>
      <c r="F636" s="1" t="s">
        <v>3984</v>
      </c>
      <c r="G636" s="1" t="s">
        <v>3985</v>
      </c>
      <c r="H636" s="1" t="s">
        <v>3228</v>
      </c>
      <c r="I636" s="1" t="s">
        <v>3986</v>
      </c>
      <c r="J636" s="1" t="s">
        <v>3987</v>
      </c>
      <c r="K636" s="1" t="s">
        <v>109</v>
      </c>
      <c r="L636" s="1" t="s">
        <v>110</v>
      </c>
      <c r="M636" s="1" t="s">
        <v>49</v>
      </c>
      <c r="N636" s="1">
        <v>3</v>
      </c>
      <c r="O636" s="1">
        <v>191.75</v>
      </c>
      <c r="P636" s="1">
        <v>0.41</v>
      </c>
      <c r="Q636" s="1">
        <v>11.88</v>
      </c>
      <c r="R636" s="2">
        <v>45334</v>
      </c>
      <c r="S636" s="2">
        <v>45557</v>
      </c>
      <c r="T636" s="1" t="s">
        <v>63</v>
      </c>
      <c r="U636" s="1" t="s">
        <v>162</v>
      </c>
      <c r="V636" s="1">
        <v>2</v>
      </c>
      <c r="W636" s="1" t="s">
        <v>37</v>
      </c>
      <c r="X636" s="1" t="s">
        <v>38</v>
      </c>
      <c r="Y636" s="1" t="s">
        <v>3988</v>
      </c>
    </row>
    <row r="637" spans="1:25" x14ac:dyDescent="0.3">
      <c r="A637" s="1" t="s">
        <v>12249</v>
      </c>
      <c r="B637" s="1" t="s">
        <v>14249</v>
      </c>
      <c r="C637" s="1" t="s">
        <v>3989</v>
      </c>
      <c r="D637" s="1" t="s">
        <v>41</v>
      </c>
      <c r="E637" s="1">
        <v>69</v>
      </c>
      <c r="F637" s="1" t="s">
        <v>3990</v>
      </c>
      <c r="G637" s="1" t="s">
        <v>3991</v>
      </c>
      <c r="H637" s="1" t="s">
        <v>710</v>
      </c>
      <c r="I637" s="1" t="s">
        <v>3992</v>
      </c>
      <c r="J637" s="1" t="s">
        <v>3993</v>
      </c>
      <c r="K637" s="1" t="s">
        <v>32</v>
      </c>
      <c r="L637" s="1" t="s">
        <v>82</v>
      </c>
      <c r="M637" s="1" t="s">
        <v>126</v>
      </c>
      <c r="N637" s="1">
        <v>2</v>
      </c>
      <c r="O637" s="1">
        <v>921.5</v>
      </c>
      <c r="P637" s="1">
        <v>0.21</v>
      </c>
      <c r="Q637" s="1">
        <v>49.59</v>
      </c>
      <c r="R637" s="2">
        <v>45410</v>
      </c>
      <c r="S637" s="2">
        <v>45320</v>
      </c>
      <c r="T637" s="1" t="s">
        <v>83</v>
      </c>
      <c r="U637" s="1" t="s">
        <v>36</v>
      </c>
      <c r="V637" s="1">
        <v>3</v>
      </c>
      <c r="W637" s="1" t="s">
        <v>37</v>
      </c>
      <c r="X637" s="1" t="s">
        <v>74</v>
      </c>
      <c r="Y637" s="1" t="s">
        <v>3994</v>
      </c>
    </row>
    <row r="638" spans="1:25" x14ac:dyDescent="0.3">
      <c r="A638" s="1" t="s">
        <v>12250</v>
      </c>
      <c r="B638" s="1" t="s">
        <v>14250</v>
      </c>
      <c r="C638" s="1" t="s">
        <v>3995</v>
      </c>
      <c r="D638" s="1" t="s">
        <v>26</v>
      </c>
      <c r="E638" s="1">
        <v>66</v>
      </c>
      <c r="F638" s="1" t="s">
        <v>3996</v>
      </c>
      <c r="G638" s="1" t="s">
        <v>3997</v>
      </c>
      <c r="H638" s="1" t="s">
        <v>1259</v>
      </c>
      <c r="I638" s="1" t="s">
        <v>3998</v>
      </c>
      <c r="J638" s="1" t="s">
        <v>3999</v>
      </c>
      <c r="K638" s="1" t="s">
        <v>32</v>
      </c>
      <c r="L638" s="1" t="s">
        <v>72</v>
      </c>
      <c r="M638" s="1" t="s">
        <v>62</v>
      </c>
      <c r="N638" s="1">
        <v>4</v>
      </c>
      <c r="O638" s="1">
        <v>148.78</v>
      </c>
      <c r="P638" s="1">
        <v>0.09</v>
      </c>
      <c r="Q638" s="1">
        <v>44.14</v>
      </c>
      <c r="R638" s="2">
        <v>45611</v>
      </c>
      <c r="S638" s="2">
        <v>45474</v>
      </c>
      <c r="T638" s="1" t="s">
        <v>63</v>
      </c>
      <c r="U638" s="1" t="s">
        <v>84</v>
      </c>
      <c r="V638" s="1">
        <v>5</v>
      </c>
      <c r="W638" s="1" t="s">
        <v>37</v>
      </c>
      <c r="X638" s="1" t="s">
        <v>101</v>
      </c>
      <c r="Y638" s="1" t="s">
        <v>4000</v>
      </c>
    </row>
    <row r="639" spans="1:25" x14ac:dyDescent="0.3">
      <c r="A639" s="1" t="s">
        <v>12251</v>
      </c>
      <c r="B639" s="1" t="s">
        <v>14251</v>
      </c>
      <c r="C639" s="1" t="s">
        <v>4001</v>
      </c>
      <c r="D639" s="1" t="s">
        <v>41</v>
      </c>
      <c r="E639" s="1">
        <v>31</v>
      </c>
      <c r="F639" s="1" t="s">
        <v>4002</v>
      </c>
      <c r="G639" s="1" t="s">
        <v>4003</v>
      </c>
      <c r="H639" s="1" t="s">
        <v>152</v>
      </c>
      <c r="I639" s="1" t="s">
        <v>4004</v>
      </c>
      <c r="J639" s="1" t="s">
        <v>4005</v>
      </c>
      <c r="K639" s="1" t="s">
        <v>109</v>
      </c>
      <c r="L639" s="1" t="s">
        <v>33</v>
      </c>
      <c r="M639" s="1" t="s">
        <v>93</v>
      </c>
      <c r="N639" s="1">
        <v>2</v>
      </c>
      <c r="O639" s="1">
        <v>738.31</v>
      </c>
      <c r="P639" s="1">
        <v>0.38</v>
      </c>
      <c r="Q639" s="1">
        <v>32.380000000000003</v>
      </c>
      <c r="R639" s="2">
        <v>45360</v>
      </c>
      <c r="S639" s="2">
        <v>45430</v>
      </c>
      <c r="T639" s="1" t="s">
        <v>83</v>
      </c>
      <c r="U639" s="1" t="s">
        <v>51</v>
      </c>
      <c r="V639" s="1">
        <v>5</v>
      </c>
      <c r="W639" s="1" t="s">
        <v>37</v>
      </c>
      <c r="X639" s="1" t="s">
        <v>74</v>
      </c>
      <c r="Y639" s="1" t="s">
        <v>4006</v>
      </c>
    </row>
    <row r="640" spans="1:25" x14ac:dyDescent="0.3">
      <c r="A640" s="1" t="s">
        <v>12252</v>
      </c>
      <c r="B640" s="1" t="s">
        <v>14252</v>
      </c>
      <c r="C640" s="1" t="s">
        <v>4007</v>
      </c>
      <c r="D640" s="1" t="s">
        <v>26</v>
      </c>
      <c r="E640" s="1">
        <v>28</v>
      </c>
      <c r="F640" s="1" t="s">
        <v>4008</v>
      </c>
      <c r="G640" s="1" t="s">
        <v>4009</v>
      </c>
      <c r="H640" s="1" t="s">
        <v>917</v>
      </c>
      <c r="I640" s="1" t="s">
        <v>4010</v>
      </c>
      <c r="J640" s="1" t="s">
        <v>4011</v>
      </c>
      <c r="K640" s="1" t="s">
        <v>81</v>
      </c>
      <c r="L640" s="1" t="s">
        <v>72</v>
      </c>
      <c r="M640" s="1" t="s">
        <v>49</v>
      </c>
      <c r="N640" s="1">
        <v>2</v>
      </c>
      <c r="O640" s="1">
        <v>959.85</v>
      </c>
      <c r="P640" s="1">
        <v>0.38</v>
      </c>
      <c r="Q640" s="1">
        <v>42.52</v>
      </c>
      <c r="R640" s="2">
        <v>45331</v>
      </c>
      <c r="S640" s="2">
        <v>45462</v>
      </c>
      <c r="T640" s="1" t="s">
        <v>118</v>
      </c>
      <c r="U640" s="1" t="s">
        <v>36</v>
      </c>
      <c r="V640" s="1">
        <v>2</v>
      </c>
      <c r="W640" s="1" t="s">
        <v>52</v>
      </c>
      <c r="X640" s="1" t="s">
        <v>74</v>
      </c>
      <c r="Y640" s="1" t="s">
        <v>4012</v>
      </c>
    </row>
    <row r="641" spans="1:25" x14ac:dyDescent="0.3">
      <c r="A641" s="1" t="s">
        <v>12253</v>
      </c>
      <c r="B641" s="1" t="s">
        <v>14253</v>
      </c>
      <c r="C641" s="1" t="s">
        <v>4013</v>
      </c>
      <c r="D641" s="1" t="s">
        <v>41</v>
      </c>
      <c r="E641" s="1">
        <v>63</v>
      </c>
      <c r="F641" s="1" t="s">
        <v>4014</v>
      </c>
      <c r="G641" s="1" t="s">
        <v>4015</v>
      </c>
      <c r="H641" s="1" t="s">
        <v>3074</v>
      </c>
      <c r="I641" s="1" t="s">
        <v>4016</v>
      </c>
      <c r="J641" s="1" t="s">
        <v>4017</v>
      </c>
      <c r="K641" s="1" t="s">
        <v>81</v>
      </c>
      <c r="L641" s="1" t="s">
        <v>72</v>
      </c>
      <c r="M641" s="1" t="s">
        <v>126</v>
      </c>
      <c r="N641" s="1">
        <v>2</v>
      </c>
      <c r="O641" s="1">
        <v>155.9</v>
      </c>
      <c r="P641" s="1">
        <v>0.5</v>
      </c>
      <c r="Q641" s="1">
        <v>26.17</v>
      </c>
      <c r="R641" s="2">
        <v>45175</v>
      </c>
      <c r="S641" s="2">
        <v>45787</v>
      </c>
      <c r="T641" s="1" t="s">
        <v>50</v>
      </c>
      <c r="U641" s="1" t="s">
        <v>36</v>
      </c>
      <c r="V641" s="1">
        <v>4</v>
      </c>
      <c r="W641" s="1" t="s">
        <v>52</v>
      </c>
      <c r="X641" s="1" t="s">
        <v>101</v>
      </c>
      <c r="Y641" s="1" t="s">
        <v>4018</v>
      </c>
    </row>
    <row r="642" spans="1:25" x14ac:dyDescent="0.3">
      <c r="A642" s="1" t="s">
        <v>12254</v>
      </c>
      <c r="B642" s="1" t="s">
        <v>14254</v>
      </c>
      <c r="C642" s="1" t="s">
        <v>4019</v>
      </c>
      <c r="D642" s="1" t="s">
        <v>41</v>
      </c>
      <c r="E642" s="1">
        <v>22</v>
      </c>
      <c r="F642" s="1" t="s">
        <v>4020</v>
      </c>
      <c r="G642" s="1" t="s">
        <v>4021</v>
      </c>
      <c r="H642" s="1" t="s">
        <v>1117</v>
      </c>
      <c r="I642" s="1" t="s">
        <v>4022</v>
      </c>
      <c r="J642" s="1" t="s">
        <v>4023</v>
      </c>
      <c r="K642" s="1" t="s">
        <v>6</v>
      </c>
      <c r="L642" s="1" t="s">
        <v>48</v>
      </c>
      <c r="M642" s="1" t="s">
        <v>49</v>
      </c>
      <c r="N642" s="1">
        <v>2</v>
      </c>
      <c r="O642" s="1">
        <v>440.74</v>
      </c>
      <c r="P642" s="1">
        <v>0.39</v>
      </c>
      <c r="Q642" s="1">
        <v>40.479999999999997</v>
      </c>
      <c r="R642" s="2">
        <v>45488</v>
      </c>
      <c r="S642" s="2">
        <v>45556</v>
      </c>
      <c r="T642" s="1" t="s">
        <v>35</v>
      </c>
      <c r="U642" s="1" t="s">
        <v>162</v>
      </c>
      <c r="V642" s="1">
        <v>3</v>
      </c>
      <c r="W642" s="1" t="s">
        <v>37</v>
      </c>
      <c r="X642" s="1" t="s">
        <v>38</v>
      </c>
      <c r="Y642" s="1" t="s">
        <v>4024</v>
      </c>
    </row>
    <row r="643" spans="1:25" x14ac:dyDescent="0.3">
      <c r="A643" s="1" t="s">
        <v>12255</v>
      </c>
      <c r="B643" s="1" t="s">
        <v>14255</v>
      </c>
      <c r="C643" s="1" t="s">
        <v>4025</v>
      </c>
      <c r="D643" s="1" t="s">
        <v>41</v>
      </c>
      <c r="E643" s="1">
        <v>62</v>
      </c>
      <c r="F643" s="1" t="s">
        <v>4026</v>
      </c>
      <c r="G643" s="1" t="s">
        <v>4027</v>
      </c>
      <c r="H643" s="1" t="s">
        <v>987</v>
      </c>
      <c r="I643" s="1" t="s">
        <v>4028</v>
      </c>
      <c r="J643" s="1" t="s">
        <v>4029</v>
      </c>
      <c r="K643" s="1" t="s">
        <v>161</v>
      </c>
      <c r="L643" s="1" t="s">
        <v>33</v>
      </c>
      <c r="M643" s="1" t="s">
        <v>73</v>
      </c>
      <c r="N643" s="1">
        <v>2</v>
      </c>
      <c r="O643" s="1">
        <v>344.08</v>
      </c>
      <c r="P643" s="1">
        <v>7.0000000000000007E-2</v>
      </c>
      <c r="Q643" s="1">
        <v>34.090000000000003</v>
      </c>
      <c r="R643" s="2">
        <v>45676</v>
      </c>
      <c r="S643" s="2">
        <v>45735</v>
      </c>
      <c r="T643" s="1" t="s">
        <v>63</v>
      </c>
      <c r="U643" s="1" t="s">
        <v>84</v>
      </c>
      <c r="V643" s="1">
        <v>1</v>
      </c>
      <c r="W643" s="1" t="s">
        <v>37</v>
      </c>
      <c r="X643" s="1" t="s">
        <v>38</v>
      </c>
      <c r="Y643" s="1" t="s">
        <v>3923</v>
      </c>
    </row>
    <row r="644" spans="1:25" x14ac:dyDescent="0.3">
      <c r="A644" s="1" t="s">
        <v>12256</v>
      </c>
      <c r="B644" s="1" t="s">
        <v>14256</v>
      </c>
      <c r="C644" s="1" t="s">
        <v>4030</v>
      </c>
      <c r="D644" s="1" t="s">
        <v>41</v>
      </c>
      <c r="E644" s="1">
        <v>48</v>
      </c>
      <c r="F644" s="1" t="s">
        <v>4031</v>
      </c>
      <c r="G644" s="1" t="s">
        <v>4032</v>
      </c>
      <c r="H644" s="1" t="s">
        <v>1233</v>
      </c>
      <c r="I644" s="1" t="s">
        <v>4033</v>
      </c>
      <c r="J644" s="1" t="s">
        <v>4034</v>
      </c>
      <c r="K644" s="1" t="s">
        <v>61</v>
      </c>
      <c r="L644" s="1" t="s">
        <v>72</v>
      </c>
      <c r="M644" s="1" t="s">
        <v>126</v>
      </c>
      <c r="N644" s="1">
        <v>3</v>
      </c>
      <c r="O644" s="1">
        <v>394.59</v>
      </c>
      <c r="P644" s="1">
        <v>0.16</v>
      </c>
      <c r="Q644" s="1">
        <v>6.29</v>
      </c>
      <c r="R644" s="2">
        <v>45331</v>
      </c>
      <c r="S644" s="2">
        <v>45231</v>
      </c>
      <c r="T644" s="1" t="s">
        <v>63</v>
      </c>
      <c r="U644" s="1" t="s">
        <v>36</v>
      </c>
      <c r="V644" s="1">
        <v>5</v>
      </c>
      <c r="W644" s="1" t="s">
        <v>37</v>
      </c>
      <c r="X644" s="1" t="s">
        <v>74</v>
      </c>
      <c r="Y644" s="1" t="s">
        <v>4035</v>
      </c>
    </row>
    <row r="645" spans="1:25" x14ac:dyDescent="0.3">
      <c r="A645" s="1" t="s">
        <v>12257</v>
      </c>
      <c r="B645" s="1" t="s">
        <v>14257</v>
      </c>
      <c r="C645" s="1" t="s">
        <v>4036</v>
      </c>
      <c r="D645" s="1" t="s">
        <v>41</v>
      </c>
      <c r="E645" s="1">
        <v>61</v>
      </c>
      <c r="F645" s="1" t="s">
        <v>4037</v>
      </c>
      <c r="G645" s="1">
        <v>7010116704</v>
      </c>
      <c r="H645" s="1" t="s">
        <v>2964</v>
      </c>
      <c r="I645" s="1" t="s">
        <v>4038</v>
      </c>
      <c r="J645" s="1" t="s">
        <v>4039</v>
      </c>
      <c r="K645" s="1" t="s">
        <v>6</v>
      </c>
      <c r="L645" s="1" t="s">
        <v>117</v>
      </c>
      <c r="M645" s="1" t="s">
        <v>62</v>
      </c>
      <c r="N645" s="1">
        <v>1</v>
      </c>
      <c r="O645" s="1">
        <v>755.61</v>
      </c>
      <c r="P645" s="1">
        <v>0.23</v>
      </c>
      <c r="Q645" s="1">
        <v>47.69</v>
      </c>
      <c r="R645" s="2">
        <v>45618</v>
      </c>
      <c r="S645" s="2">
        <v>45571</v>
      </c>
      <c r="T645" s="1" t="s">
        <v>118</v>
      </c>
      <c r="U645" s="1" t="s">
        <v>36</v>
      </c>
      <c r="V645" s="1">
        <v>5</v>
      </c>
      <c r="W645" s="1" t="s">
        <v>37</v>
      </c>
      <c r="X645" s="1" t="s">
        <v>101</v>
      </c>
      <c r="Y645" s="1" t="s">
        <v>4040</v>
      </c>
    </row>
    <row r="646" spans="1:25" x14ac:dyDescent="0.3">
      <c r="A646" s="1" t="s">
        <v>12258</v>
      </c>
      <c r="B646" s="1" t="s">
        <v>14258</v>
      </c>
      <c r="C646" s="1" t="s">
        <v>4041</v>
      </c>
      <c r="D646" s="1" t="s">
        <v>26</v>
      </c>
      <c r="E646" s="1">
        <v>49</v>
      </c>
      <c r="F646" s="1" t="s">
        <v>4042</v>
      </c>
      <c r="G646" s="1" t="s">
        <v>4043</v>
      </c>
      <c r="H646" s="1" t="s">
        <v>364</v>
      </c>
      <c r="I646" s="1" t="s">
        <v>4044</v>
      </c>
      <c r="J646" s="1" t="s">
        <v>4045</v>
      </c>
      <c r="K646" s="1" t="s">
        <v>6</v>
      </c>
      <c r="L646" s="1" t="s">
        <v>82</v>
      </c>
      <c r="M646" s="1" t="s">
        <v>34</v>
      </c>
      <c r="N646" s="1">
        <v>4</v>
      </c>
      <c r="O646" s="1">
        <v>664.58</v>
      </c>
      <c r="P646" s="1">
        <v>0.06</v>
      </c>
      <c r="Q646" s="1">
        <v>43.74</v>
      </c>
      <c r="R646" s="2">
        <v>45230</v>
      </c>
      <c r="S646" s="2">
        <v>45335</v>
      </c>
      <c r="T646" s="1" t="s">
        <v>83</v>
      </c>
      <c r="U646" s="1" t="s">
        <v>51</v>
      </c>
      <c r="V646" s="1">
        <v>4</v>
      </c>
      <c r="W646" s="1" t="s">
        <v>37</v>
      </c>
      <c r="X646" s="1" t="s">
        <v>53</v>
      </c>
      <c r="Y646" s="1" t="s">
        <v>4046</v>
      </c>
    </row>
    <row r="647" spans="1:25" x14ac:dyDescent="0.3">
      <c r="A647" s="1" t="s">
        <v>12259</v>
      </c>
      <c r="B647" s="1" t="s">
        <v>14259</v>
      </c>
      <c r="C647" s="1" t="s">
        <v>1286</v>
      </c>
      <c r="D647" s="1" t="s">
        <v>26</v>
      </c>
      <c r="E647" s="1">
        <v>41</v>
      </c>
      <c r="F647" s="1" t="s">
        <v>4047</v>
      </c>
      <c r="G647" s="1" t="s">
        <v>4048</v>
      </c>
      <c r="H647" s="1" t="s">
        <v>810</v>
      </c>
      <c r="I647" s="1" t="s">
        <v>4049</v>
      </c>
      <c r="J647" s="1" t="s">
        <v>4050</v>
      </c>
      <c r="K647" s="1" t="s">
        <v>92</v>
      </c>
      <c r="L647" s="1" t="s">
        <v>33</v>
      </c>
      <c r="M647" s="1" t="s">
        <v>49</v>
      </c>
      <c r="N647" s="1">
        <v>3</v>
      </c>
      <c r="O647" s="1">
        <v>969</v>
      </c>
      <c r="P647" s="1">
        <v>0.39</v>
      </c>
      <c r="Q647" s="1">
        <v>47.9</v>
      </c>
      <c r="R647" s="2">
        <v>45265</v>
      </c>
      <c r="S647" s="2">
        <v>45415</v>
      </c>
      <c r="T647" s="1" t="s">
        <v>35</v>
      </c>
      <c r="U647" s="1" t="s">
        <v>162</v>
      </c>
      <c r="V647" s="1">
        <v>3</v>
      </c>
      <c r="W647" s="1" t="s">
        <v>37</v>
      </c>
      <c r="X647" s="1" t="s">
        <v>101</v>
      </c>
      <c r="Y647" s="1" t="s">
        <v>4051</v>
      </c>
    </row>
    <row r="648" spans="1:25" x14ac:dyDescent="0.3">
      <c r="A648" s="1" t="s">
        <v>12260</v>
      </c>
      <c r="B648" s="1" t="s">
        <v>14260</v>
      </c>
      <c r="C648" s="1" t="s">
        <v>4052</v>
      </c>
      <c r="D648" s="1" t="s">
        <v>41</v>
      </c>
      <c r="E648" s="1">
        <v>68</v>
      </c>
      <c r="F648" s="1" t="s">
        <v>4053</v>
      </c>
      <c r="G648" s="1" t="s">
        <v>4054</v>
      </c>
      <c r="H648" s="1" t="s">
        <v>3228</v>
      </c>
      <c r="I648" s="1" t="s">
        <v>4055</v>
      </c>
      <c r="J648" s="1" t="s">
        <v>4056</v>
      </c>
      <c r="K648" s="1" t="s">
        <v>6</v>
      </c>
      <c r="L648" s="1" t="s">
        <v>48</v>
      </c>
      <c r="M648" s="1" t="s">
        <v>49</v>
      </c>
      <c r="N648" s="1">
        <v>1</v>
      </c>
      <c r="O648" s="1">
        <v>193.62</v>
      </c>
      <c r="P648" s="1">
        <v>0.26</v>
      </c>
      <c r="Q648" s="1">
        <v>37.909999999999997</v>
      </c>
      <c r="R648" s="2">
        <v>45186</v>
      </c>
      <c r="S648" s="2">
        <v>45756</v>
      </c>
      <c r="T648" s="1" t="s">
        <v>50</v>
      </c>
      <c r="U648" s="1" t="s">
        <v>162</v>
      </c>
      <c r="V648" s="1">
        <v>1</v>
      </c>
      <c r="W648" s="1" t="s">
        <v>37</v>
      </c>
      <c r="X648" s="1" t="s">
        <v>74</v>
      </c>
      <c r="Y648" s="1" t="s">
        <v>4057</v>
      </c>
    </row>
    <row r="649" spans="1:25" x14ac:dyDescent="0.3">
      <c r="A649" s="1" t="s">
        <v>12261</v>
      </c>
      <c r="B649" s="1" t="s">
        <v>14261</v>
      </c>
      <c r="C649" s="1" t="s">
        <v>4058</v>
      </c>
      <c r="D649" s="1" t="s">
        <v>26</v>
      </c>
      <c r="E649" s="1">
        <v>27</v>
      </c>
      <c r="F649" s="1" t="s">
        <v>4059</v>
      </c>
      <c r="G649" s="1" t="s">
        <v>4060</v>
      </c>
      <c r="H649" s="1" t="s">
        <v>152</v>
      </c>
      <c r="I649" s="1" t="s">
        <v>4061</v>
      </c>
      <c r="J649" s="1" t="s">
        <v>4062</v>
      </c>
      <c r="K649" s="1" t="s">
        <v>92</v>
      </c>
      <c r="L649" s="1" t="s">
        <v>72</v>
      </c>
      <c r="M649" s="1" t="s">
        <v>73</v>
      </c>
      <c r="N649" s="1">
        <v>3</v>
      </c>
      <c r="O649" s="1">
        <v>547.83000000000004</v>
      </c>
      <c r="P649" s="1">
        <v>0.47</v>
      </c>
      <c r="Q649" s="1">
        <v>23.54</v>
      </c>
      <c r="R649" s="2">
        <v>45656</v>
      </c>
      <c r="S649" s="2">
        <v>45758</v>
      </c>
      <c r="T649" s="1" t="s">
        <v>83</v>
      </c>
      <c r="U649" s="1" t="s">
        <v>84</v>
      </c>
      <c r="V649" s="1">
        <v>5</v>
      </c>
      <c r="W649" s="1" t="s">
        <v>37</v>
      </c>
      <c r="X649" s="1" t="s">
        <v>101</v>
      </c>
      <c r="Y649" s="1" t="s">
        <v>4063</v>
      </c>
    </row>
    <row r="650" spans="1:25" x14ac:dyDescent="0.3">
      <c r="A650" s="1" t="s">
        <v>12262</v>
      </c>
      <c r="B650" s="1" t="s">
        <v>14262</v>
      </c>
      <c r="C650" s="1" t="s">
        <v>4064</v>
      </c>
      <c r="D650" s="1" t="s">
        <v>41</v>
      </c>
      <c r="E650" s="1">
        <v>30</v>
      </c>
      <c r="F650" s="1" t="s">
        <v>4065</v>
      </c>
      <c r="G650" s="1" t="s">
        <v>4066</v>
      </c>
      <c r="H650" s="1" t="s">
        <v>1967</v>
      </c>
      <c r="I650" s="1" t="s">
        <v>4067</v>
      </c>
      <c r="J650" s="1" t="s">
        <v>4068</v>
      </c>
      <c r="K650" s="1" t="s">
        <v>109</v>
      </c>
      <c r="L650" s="1" t="s">
        <v>117</v>
      </c>
      <c r="M650" s="1" t="s">
        <v>62</v>
      </c>
      <c r="N650" s="1">
        <v>1</v>
      </c>
      <c r="O650" s="1">
        <v>454.63</v>
      </c>
      <c r="P650" s="1">
        <v>0.28999999999999998</v>
      </c>
      <c r="Q650" s="1">
        <v>14.31</v>
      </c>
      <c r="R650" s="2">
        <v>45403</v>
      </c>
      <c r="S650" s="2">
        <v>45473</v>
      </c>
      <c r="T650" s="1" t="s">
        <v>83</v>
      </c>
      <c r="U650" s="1" t="s">
        <v>162</v>
      </c>
      <c r="V650" s="1">
        <v>5</v>
      </c>
      <c r="W650" s="1" t="s">
        <v>37</v>
      </c>
      <c r="X650" s="1" t="s">
        <v>101</v>
      </c>
      <c r="Y650" s="1" t="s">
        <v>4069</v>
      </c>
    </row>
    <row r="651" spans="1:25" x14ac:dyDescent="0.3">
      <c r="A651" s="1" t="s">
        <v>12263</v>
      </c>
      <c r="B651" s="1" t="s">
        <v>14263</v>
      </c>
      <c r="C651" s="1" t="s">
        <v>4070</v>
      </c>
      <c r="D651" s="1" t="s">
        <v>41</v>
      </c>
      <c r="E651" s="1">
        <v>64</v>
      </c>
      <c r="F651" s="1" t="s">
        <v>4071</v>
      </c>
      <c r="G651" s="1">
        <v>2670652348</v>
      </c>
      <c r="H651" s="1" t="s">
        <v>2644</v>
      </c>
      <c r="I651" s="1" t="s">
        <v>4072</v>
      </c>
      <c r="J651" s="1" t="s">
        <v>4073</v>
      </c>
      <c r="K651" s="1" t="s">
        <v>32</v>
      </c>
      <c r="L651" s="1" t="s">
        <v>82</v>
      </c>
      <c r="M651" s="1" t="s">
        <v>49</v>
      </c>
      <c r="N651" s="1">
        <v>3</v>
      </c>
      <c r="O651" s="1">
        <v>919.67</v>
      </c>
      <c r="P651" s="1">
        <v>0.26</v>
      </c>
      <c r="Q651" s="1">
        <v>13.1</v>
      </c>
      <c r="R651" s="2">
        <v>45824</v>
      </c>
      <c r="S651" s="2">
        <v>45775</v>
      </c>
      <c r="T651" s="1" t="s">
        <v>35</v>
      </c>
      <c r="U651" s="1" t="s">
        <v>84</v>
      </c>
      <c r="V651" s="1">
        <v>1</v>
      </c>
      <c r="W651" s="1" t="s">
        <v>37</v>
      </c>
      <c r="X651" s="1" t="s">
        <v>53</v>
      </c>
      <c r="Y651" s="1" t="s">
        <v>4074</v>
      </c>
    </row>
    <row r="652" spans="1:25" x14ac:dyDescent="0.3">
      <c r="A652" s="1" t="s">
        <v>12264</v>
      </c>
      <c r="B652" s="1" t="s">
        <v>14264</v>
      </c>
      <c r="C652" s="1" t="s">
        <v>4075</v>
      </c>
      <c r="D652" s="1" t="s">
        <v>41</v>
      </c>
      <c r="E652" s="1">
        <v>69</v>
      </c>
      <c r="F652" s="1" t="s">
        <v>4076</v>
      </c>
      <c r="G652" s="1" t="s">
        <v>4077</v>
      </c>
      <c r="H652" s="1" t="s">
        <v>2448</v>
      </c>
      <c r="I652" s="1" t="s">
        <v>4078</v>
      </c>
      <c r="J652" s="1" t="s">
        <v>1541</v>
      </c>
      <c r="K652" s="1" t="s">
        <v>32</v>
      </c>
      <c r="L652" s="1" t="s">
        <v>82</v>
      </c>
      <c r="M652" s="1" t="s">
        <v>34</v>
      </c>
      <c r="N652" s="1">
        <v>4</v>
      </c>
      <c r="O652" s="1">
        <v>20.51</v>
      </c>
      <c r="P652" s="1">
        <v>0.04</v>
      </c>
      <c r="Q652" s="1">
        <v>11.52</v>
      </c>
      <c r="R652" s="2">
        <v>45284</v>
      </c>
      <c r="S652" s="2">
        <v>45301</v>
      </c>
      <c r="T652" s="1" t="s">
        <v>50</v>
      </c>
      <c r="U652" s="1" t="s">
        <v>84</v>
      </c>
      <c r="V652" s="1">
        <v>3</v>
      </c>
      <c r="W652" s="1" t="s">
        <v>37</v>
      </c>
      <c r="X652" s="1" t="s">
        <v>64</v>
      </c>
      <c r="Y652" s="1" t="s">
        <v>4079</v>
      </c>
    </row>
    <row r="653" spans="1:25" x14ac:dyDescent="0.3">
      <c r="A653" s="1" t="s">
        <v>12265</v>
      </c>
      <c r="B653" s="1" t="s">
        <v>14265</v>
      </c>
      <c r="C653" s="1" t="s">
        <v>4080</v>
      </c>
      <c r="D653" s="1" t="s">
        <v>26</v>
      </c>
      <c r="E653" s="1">
        <v>30</v>
      </c>
      <c r="F653" s="1" t="s">
        <v>4081</v>
      </c>
      <c r="G653" s="1">
        <f>1-328-65-5615</f>
        <v>-6007</v>
      </c>
      <c r="H653" s="1" t="s">
        <v>777</v>
      </c>
      <c r="I653" s="1" t="s">
        <v>4082</v>
      </c>
      <c r="J653" s="1" t="s">
        <v>2090</v>
      </c>
      <c r="K653" s="1" t="s">
        <v>61</v>
      </c>
      <c r="L653" s="1" t="s">
        <v>117</v>
      </c>
      <c r="M653" s="1" t="s">
        <v>49</v>
      </c>
      <c r="N653" s="1">
        <v>4</v>
      </c>
      <c r="O653" s="1">
        <v>989.28</v>
      </c>
      <c r="P653" s="1">
        <v>7.0000000000000007E-2</v>
      </c>
      <c r="Q653" s="1">
        <v>14.93</v>
      </c>
      <c r="R653" s="2">
        <v>45834</v>
      </c>
      <c r="S653" s="2">
        <v>45716</v>
      </c>
      <c r="T653" s="1" t="s">
        <v>35</v>
      </c>
      <c r="U653" s="1" t="s">
        <v>51</v>
      </c>
      <c r="V653" s="1">
        <v>3</v>
      </c>
      <c r="W653" s="1" t="s">
        <v>52</v>
      </c>
      <c r="X653" s="1" t="s">
        <v>64</v>
      </c>
      <c r="Y653" s="1" t="s">
        <v>4083</v>
      </c>
    </row>
    <row r="654" spans="1:25" x14ac:dyDescent="0.3">
      <c r="A654" s="1" t="s">
        <v>12266</v>
      </c>
      <c r="B654" s="1" t="s">
        <v>14266</v>
      </c>
      <c r="C654" s="1" t="s">
        <v>4084</v>
      </c>
      <c r="D654" s="1" t="s">
        <v>41</v>
      </c>
      <c r="E654" s="1">
        <v>53</v>
      </c>
      <c r="F654" s="1" t="s">
        <v>4085</v>
      </c>
      <c r="G654" s="1" t="s">
        <v>4086</v>
      </c>
      <c r="H654" s="1" t="s">
        <v>934</v>
      </c>
      <c r="I654" s="1" t="s">
        <v>4087</v>
      </c>
      <c r="J654" s="1" t="s">
        <v>4088</v>
      </c>
      <c r="K654" s="1" t="s">
        <v>161</v>
      </c>
      <c r="L654" s="1" t="s">
        <v>33</v>
      </c>
      <c r="M654" s="1" t="s">
        <v>73</v>
      </c>
      <c r="N654" s="1">
        <v>2</v>
      </c>
      <c r="O654" s="1">
        <v>484.94</v>
      </c>
      <c r="P654" s="1">
        <v>0.42</v>
      </c>
      <c r="Q654" s="1">
        <v>29.78</v>
      </c>
      <c r="R654" s="2">
        <v>45677</v>
      </c>
      <c r="S654" s="2">
        <v>45399</v>
      </c>
      <c r="T654" s="1" t="s">
        <v>35</v>
      </c>
      <c r="U654" s="1" t="s">
        <v>51</v>
      </c>
      <c r="V654" s="1">
        <v>3</v>
      </c>
      <c r="W654" s="1" t="s">
        <v>37</v>
      </c>
      <c r="X654" s="1" t="s">
        <v>53</v>
      </c>
      <c r="Y654" s="1" t="s">
        <v>4089</v>
      </c>
    </row>
    <row r="655" spans="1:25" x14ac:dyDescent="0.3">
      <c r="A655" s="1" t="s">
        <v>12267</v>
      </c>
      <c r="B655" s="1" t="s">
        <v>14267</v>
      </c>
      <c r="C655" s="1" t="s">
        <v>4090</v>
      </c>
      <c r="D655" s="1" t="s">
        <v>41</v>
      </c>
      <c r="E655" s="1">
        <v>39</v>
      </c>
      <c r="F655" s="1" t="s">
        <v>4091</v>
      </c>
      <c r="G655" s="1" t="s">
        <v>4092</v>
      </c>
      <c r="H655" s="1" t="s">
        <v>3054</v>
      </c>
      <c r="I655" s="1" t="s">
        <v>4093</v>
      </c>
      <c r="J655" s="1" t="s">
        <v>4094</v>
      </c>
      <c r="K655" s="1" t="s">
        <v>81</v>
      </c>
      <c r="L655" s="1" t="s">
        <v>82</v>
      </c>
      <c r="M655" s="1" t="s">
        <v>34</v>
      </c>
      <c r="N655" s="1">
        <v>1</v>
      </c>
      <c r="O655" s="1">
        <v>629.28</v>
      </c>
      <c r="P655" s="1">
        <v>0.5</v>
      </c>
      <c r="Q655" s="1">
        <v>35.770000000000003</v>
      </c>
      <c r="R655" s="2">
        <v>45616</v>
      </c>
      <c r="S655" s="2">
        <v>45157</v>
      </c>
      <c r="T655" s="1" t="s">
        <v>63</v>
      </c>
      <c r="U655" s="1" t="s">
        <v>36</v>
      </c>
      <c r="V655" s="1">
        <v>5</v>
      </c>
      <c r="W655" s="1" t="s">
        <v>37</v>
      </c>
      <c r="X655" s="1" t="s">
        <v>101</v>
      </c>
      <c r="Y655" s="1" t="s">
        <v>4095</v>
      </c>
    </row>
    <row r="656" spans="1:25" x14ac:dyDescent="0.3">
      <c r="A656" s="1" t="s">
        <v>12268</v>
      </c>
      <c r="B656" s="1" t="s">
        <v>14268</v>
      </c>
      <c r="C656" s="1" t="s">
        <v>4096</v>
      </c>
      <c r="D656" s="1" t="s">
        <v>26</v>
      </c>
      <c r="E656" s="1">
        <v>26</v>
      </c>
      <c r="F656" s="1" t="s">
        <v>4097</v>
      </c>
      <c r="G656" s="1">
        <v>1444122370</v>
      </c>
      <c r="H656" s="1" t="s">
        <v>502</v>
      </c>
      <c r="I656" s="1" t="s">
        <v>4098</v>
      </c>
      <c r="J656" s="1" t="s">
        <v>4099</v>
      </c>
      <c r="K656" s="1" t="s">
        <v>6</v>
      </c>
      <c r="L656" s="1" t="s">
        <v>82</v>
      </c>
      <c r="M656" s="1" t="s">
        <v>93</v>
      </c>
      <c r="N656" s="1">
        <v>3</v>
      </c>
      <c r="O656" s="1">
        <v>366.45</v>
      </c>
      <c r="P656" s="1">
        <v>0.21</v>
      </c>
      <c r="Q656" s="1">
        <v>19.13</v>
      </c>
      <c r="R656" s="2">
        <v>45841</v>
      </c>
      <c r="S656" s="2">
        <v>45841</v>
      </c>
      <c r="T656" s="1" t="s">
        <v>50</v>
      </c>
      <c r="U656" s="1" t="s">
        <v>51</v>
      </c>
      <c r="V656" s="1">
        <v>2</v>
      </c>
      <c r="W656" s="1" t="s">
        <v>37</v>
      </c>
      <c r="X656" s="1" t="s">
        <v>74</v>
      </c>
      <c r="Y656" s="1" t="s">
        <v>4100</v>
      </c>
    </row>
    <row r="657" spans="1:25" x14ac:dyDescent="0.3">
      <c r="A657" s="1" t="s">
        <v>12269</v>
      </c>
      <c r="B657" s="1" t="s">
        <v>14269</v>
      </c>
      <c r="C657" s="1" t="s">
        <v>4101</v>
      </c>
      <c r="D657" s="1" t="s">
        <v>41</v>
      </c>
      <c r="E657" s="1">
        <v>36</v>
      </c>
      <c r="F657" s="1" t="s">
        <v>4102</v>
      </c>
      <c r="G657" s="1" t="s">
        <v>4103</v>
      </c>
      <c r="H657" s="1" t="s">
        <v>522</v>
      </c>
      <c r="I657" s="1" t="s">
        <v>4104</v>
      </c>
      <c r="J657" s="1" t="s">
        <v>4105</v>
      </c>
      <c r="K657" s="1" t="s">
        <v>109</v>
      </c>
      <c r="L657" s="1" t="s">
        <v>82</v>
      </c>
      <c r="M657" s="1" t="s">
        <v>93</v>
      </c>
      <c r="N657" s="1">
        <v>2</v>
      </c>
      <c r="O657" s="1">
        <v>854</v>
      </c>
      <c r="P657" s="1">
        <v>0.41</v>
      </c>
      <c r="Q657" s="1">
        <v>29.69</v>
      </c>
      <c r="R657" s="2">
        <v>45844</v>
      </c>
      <c r="S657" s="2">
        <v>45491</v>
      </c>
      <c r="T657" s="1" t="s">
        <v>83</v>
      </c>
      <c r="U657" s="1" t="s">
        <v>36</v>
      </c>
      <c r="V657" s="1">
        <v>5</v>
      </c>
      <c r="W657" s="1" t="s">
        <v>37</v>
      </c>
      <c r="X657" s="1" t="s">
        <v>53</v>
      </c>
      <c r="Y657" s="1" t="s">
        <v>4106</v>
      </c>
    </row>
    <row r="658" spans="1:25" x14ac:dyDescent="0.3">
      <c r="A658" s="1" t="s">
        <v>12270</v>
      </c>
      <c r="B658" s="1" t="s">
        <v>14270</v>
      </c>
      <c r="C658" s="1" t="s">
        <v>4107</v>
      </c>
      <c r="D658" s="1" t="s">
        <v>26</v>
      </c>
      <c r="E658" s="1">
        <v>69</v>
      </c>
      <c r="F658" s="1" t="s">
        <v>4108</v>
      </c>
      <c r="G658" s="1" t="s">
        <v>4109</v>
      </c>
      <c r="H658" s="1" t="s">
        <v>3574</v>
      </c>
      <c r="I658" s="1" t="s">
        <v>4110</v>
      </c>
      <c r="J658" s="1" t="s">
        <v>4111</v>
      </c>
      <c r="K658" s="1" t="s">
        <v>109</v>
      </c>
      <c r="L658" s="1" t="s">
        <v>110</v>
      </c>
      <c r="M658" s="1" t="s">
        <v>49</v>
      </c>
      <c r="N658" s="1">
        <v>3</v>
      </c>
      <c r="O658" s="1">
        <v>566.37</v>
      </c>
      <c r="P658" s="1">
        <v>0.31</v>
      </c>
      <c r="Q658" s="1">
        <v>20.36</v>
      </c>
      <c r="R658" s="2">
        <v>45141</v>
      </c>
      <c r="S658" s="2">
        <v>45822</v>
      </c>
      <c r="T658" s="1" t="s">
        <v>35</v>
      </c>
      <c r="U658" s="1" t="s">
        <v>36</v>
      </c>
      <c r="V658" s="1">
        <v>4</v>
      </c>
      <c r="W658" s="1" t="s">
        <v>37</v>
      </c>
      <c r="X658" s="1" t="s">
        <v>64</v>
      </c>
      <c r="Y658" s="1" t="s">
        <v>4112</v>
      </c>
    </row>
    <row r="659" spans="1:25" x14ac:dyDescent="0.3">
      <c r="A659" s="1" t="s">
        <v>12271</v>
      </c>
      <c r="B659" s="1" t="s">
        <v>14271</v>
      </c>
      <c r="C659" s="1" t="s">
        <v>4113</v>
      </c>
      <c r="D659" s="1" t="s">
        <v>26</v>
      </c>
      <c r="E659" s="1">
        <v>24</v>
      </c>
      <c r="F659" s="1" t="s">
        <v>4114</v>
      </c>
      <c r="G659" s="1" t="s">
        <v>4115</v>
      </c>
      <c r="H659" s="1" t="s">
        <v>481</v>
      </c>
      <c r="I659" s="1" t="s">
        <v>2169</v>
      </c>
      <c r="J659" s="1" t="s">
        <v>4116</v>
      </c>
      <c r="K659" s="1" t="s">
        <v>6</v>
      </c>
      <c r="L659" s="1" t="s">
        <v>72</v>
      </c>
      <c r="M659" s="1" t="s">
        <v>126</v>
      </c>
      <c r="N659" s="1">
        <v>4</v>
      </c>
      <c r="O659" s="1">
        <v>666.18</v>
      </c>
      <c r="P659" s="1">
        <v>0.48</v>
      </c>
      <c r="Q659" s="1">
        <v>36.340000000000003</v>
      </c>
      <c r="R659" s="2">
        <v>45386</v>
      </c>
      <c r="S659" s="2">
        <v>45136</v>
      </c>
      <c r="T659" s="1" t="s">
        <v>118</v>
      </c>
      <c r="U659" s="1" t="s">
        <v>36</v>
      </c>
      <c r="V659" s="1">
        <v>4</v>
      </c>
      <c r="W659" s="1" t="s">
        <v>37</v>
      </c>
      <c r="X659" s="1" t="s">
        <v>64</v>
      </c>
      <c r="Y659" s="1" t="s">
        <v>4117</v>
      </c>
    </row>
    <row r="660" spans="1:25" x14ac:dyDescent="0.3">
      <c r="A660" s="1" t="s">
        <v>12272</v>
      </c>
      <c r="B660" s="1" t="s">
        <v>14272</v>
      </c>
      <c r="C660" s="1" t="s">
        <v>4118</v>
      </c>
      <c r="D660" s="1" t="s">
        <v>26</v>
      </c>
      <c r="E660" s="1">
        <v>32</v>
      </c>
      <c r="F660" s="1" t="s">
        <v>4119</v>
      </c>
      <c r="G660" s="1" t="s">
        <v>4120</v>
      </c>
      <c r="H660" s="1" t="s">
        <v>1315</v>
      </c>
      <c r="I660" s="1" t="s">
        <v>4121</v>
      </c>
      <c r="J660" s="1" t="s">
        <v>4122</v>
      </c>
      <c r="K660" s="1" t="s">
        <v>109</v>
      </c>
      <c r="L660" s="1" t="s">
        <v>72</v>
      </c>
      <c r="M660" s="1" t="s">
        <v>126</v>
      </c>
      <c r="N660" s="1">
        <v>4</v>
      </c>
      <c r="O660" s="1">
        <v>652.41999999999996</v>
      </c>
      <c r="P660" s="1">
        <v>0.12</v>
      </c>
      <c r="Q660" s="1">
        <v>49.48</v>
      </c>
      <c r="R660" s="2">
        <v>45322</v>
      </c>
      <c r="S660" s="2">
        <v>45815</v>
      </c>
      <c r="T660" s="1" t="s">
        <v>50</v>
      </c>
      <c r="U660" s="1" t="s">
        <v>36</v>
      </c>
      <c r="V660" s="1">
        <v>5</v>
      </c>
      <c r="W660" s="1" t="s">
        <v>52</v>
      </c>
      <c r="X660" s="1" t="s">
        <v>53</v>
      </c>
      <c r="Y660" s="1" t="s">
        <v>4123</v>
      </c>
    </row>
    <row r="661" spans="1:25" x14ac:dyDescent="0.3">
      <c r="A661" s="1" t="s">
        <v>12273</v>
      </c>
      <c r="B661" s="1" t="s">
        <v>14273</v>
      </c>
      <c r="C661" s="1" t="s">
        <v>4124</v>
      </c>
      <c r="D661" s="1" t="s">
        <v>26</v>
      </c>
      <c r="E661" s="1">
        <v>34</v>
      </c>
      <c r="F661" s="1" t="s">
        <v>4125</v>
      </c>
      <c r="G661" s="1" t="s">
        <v>4126</v>
      </c>
      <c r="H661" s="1" t="s">
        <v>4127</v>
      </c>
      <c r="I661" s="1" t="s">
        <v>4128</v>
      </c>
      <c r="J661" s="1" t="s">
        <v>4129</v>
      </c>
      <c r="K661" s="1" t="s">
        <v>109</v>
      </c>
      <c r="L661" s="1" t="s">
        <v>82</v>
      </c>
      <c r="M661" s="1" t="s">
        <v>126</v>
      </c>
      <c r="N661" s="1">
        <v>1</v>
      </c>
      <c r="O661" s="1">
        <v>370.34</v>
      </c>
      <c r="P661" s="1">
        <v>0.27</v>
      </c>
      <c r="Q661" s="1">
        <v>36.01</v>
      </c>
      <c r="R661" s="2">
        <v>45761</v>
      </c>
      <c r="S661" s="2">
        <v>45449</v>
      </c>
      <c r="T661" s="1" t="s">
        <v>118</v>
      </c>
      <c r="U661" s="1" t="s">
        <v>84</v>
      </c>
      <c r="V661" s="1">
        <v>5</v>
      </c>
      <c r="W661" s="1" t="s">
        <v>37</v>
      </c>
      <c r="X661" s="1" t="s">
        <v>101</v>
      </c>
      <c r="Y661" s="1" t="s">
        <v>4130</v>
      </c>
    </row>
    <row r="662" spans="1:25" x14ac:dyDescent="0.3">
      <c r="A662" s="1" t="s">
        <v>12274</v>
      </c>
      <c r="B662" s="1" t="s">
        <v>14274</v>
      </c>
      <c r="C662" s="1" t="s">
        <v>4131</v>
      </c>
      <c r="D662" s="1" t="s">
        <v>26</v>
      </c>
      <c r="E662" s="1">
        <v>63</v>
      </c>
      <c r="F662" s="1" t="s">
        <v>4132</v>
      </c>
      <c r="G662" s="1" t="s">
        <v>4133</v>
      </c>
      <c r="H662" s="1" t="s">
        <v>2448</v>
      </c>
      <c r="I662" s="1" t="s">
        <v>4134</v>
      </c>
      <c r="J662" s="1" t="s">
        <v>4135</v>
      </c>
      <c r="K662" s="1" t="s">
        <v>92</v>
      </c>
      <c r="L662" s="1" t="s">
        <v>48</v>
      </c>
      <c r="M662" s="1" t="s">
        <v>126</v>
      </c>
      <c r="N662" s="1">
        <v>3</v>
      </c>
      <c r="O662" s="1">
        <v>85.23</v>
      </c>
      <c r="P662" s="1">
        <v>0.2</v>
      </c>
      <c r="Q662" s="1">
        <v>7.66</v>
      </c>
      <c r="R662" s="2">
        <v>45368</v>
      </c>
      <c r="S662" s="2">
        <v>45552</v>
      </c>
      <c r="T662" s="1" t="s">
        <v>83</v>
      </c>
      <c r="U662" s="1" t="s">
        <v>36</v>
      </c>
      <c r="V662" s="1">
        <v>1</v>
      </c>
      <c r="W662" s="1" t="s">
        <v>37</v>
      </c>
      <c r="X662" s="1" t="s">
        <v>38</v>
      </c>
      <c r="Y662" s="1" t="s">
        <v>4136</v>
      </c>
    </row>
    <row r="663" spans="1:25" x14ac:dyDescent="0.3">
      <c r="A663" s="1" t="s">
        <v>12275</v>
      </c>
      <c r="B663" s="1" t="s">
        <v>14275</v>
      </c>
      <c r="C663" s="1" t="s">
        <v>4137</v>
      </c>
      <c r="D663" s="1" t="s">
        <v>26</v>
      </c>
      <c r="E663" s="1">
        <v>31</v>
      </c>
      <c r="F663" s="1" t="s">
        <v>4138</v>
      </c>
      <c r="G663" s="1" t="s">
        <v>4139</v>
      </c>
      <c r="H663" s="1" t="s">
        <v>896</v>
      </c>
      <c r="I663" s="1" t="s">
        <v>4140</v>
      </c>
      <c r="J663" s="1" t="s">
        <v>4141</v>
      </c>
      <c r="K663" s="1" t="s">
        <v>6</v>
      </c>
      <c r="L663" s="1" t="s">
        <v>110</v>
      </c>
      <c r="M663" s="1" t="s">
        <v>49</v>
      </c>
      <c r="N663" s="1">
        <v>3</v>
      </c>
      <c r="O663" s="1">
        <v>809.63</v>
      </c>
      <c r="P663" s="1">
        <v>0.27</v>
      </c>
      <c r="Q663" s="1">
        <v>26.48</v>
      </c>
      <c r="R663" s="2">
        <v>45200</v>
      </c>
      <c r="S663" s="2">
        <v>45547</v>
      </c>
      <c r="T663" s="1" t="s">
        <v>50</v>
      </c>
      <c r="U663" s="1" t="s">
        <v>36</v>
      </c>
      <c r="V663" s="1">
        <v>3</v>
      </c>
      <c r="W663" s="1" t="s">
        <v>37</v>
      </c>
      <c r="X663" s="1" t="s">
        <v>74</v>
      </c>
      <c r="Y663" s="1" t="s">
        <v>4142</v>
      </c>
    </row>
    <row r="664" spans="1:25" x14ac:dyDescent="0.3">
      <c r="A664" s="1" t="s">
        <v>12276</v>
      </c>
      <c r="B664" s="1" t="s">
        <v>14276</v>
      </c>
      <c r="C664" s="1" t="s">
        <v>4143</v>
      </c>
      <c r="D664" s="1" t="s">
        <v>26</v>
      </c>
      <c r="E664" s="1">
        <v>58</v>
      </c>
      <c r="F664" s="1" t="s">
        <v>4144</v>
      </c>
      <c r="G664" s="1" t="s">
        <v>4145</v>
      </c>
      <c r="H664" s="1" t="s">
        <v>724</v>
      </c>
      <c r="I664" s="1" t="s">
        <v>4146</v>
      </c>
      <c r="J664" s="1" t="s">
        <v>4147</v>
      </c>
      <c r="K664" s="1" t="s">
        <v>61</v>
      </c>
      <c r="L664" s="1" t="s">
        <v>82</v>
      </c>
      <c r="M664" s="1" t="s">
        <v>34</v>
      </c>
      <c r="N664" s="1">
        <v>2</v>
      </c>
      <c r="O664" s="1">
        <v>296.82</v>
      </c>
      <c r="P664" s="1">
        <v>0.13</v>
      </c>
      <c r="Q664" s="1">
        <v>39.67</v>
      </c>
      <c r="R664" s="2">
        <v>45694</v>
      </c>
      <c r="S664" s="2">
        <v>45610</v>
      </c>
      <c r="T664" s="1" t="s">
        <v>63</v>
      </c>
      <c r="U664" s="1" t="s">
        <v>36</v>
      </c>
      <c r="V664" s="1">
        <v>1</v>
      </c>
      <c r="W664" s="1" t="s">
        <v>37</v>
      </c>
      <c r="X664" s="1" t="s">
        <v>38</v>
      </c>
      <c r="Y664" s="1" t="s">
        <v>4148</v>
      </c>
    </row>
    <row r="665" spans="1:25" x14ac:dyDescent="0.3">
      <c r="A665" s="1" t="s">
        <v>12277</v>
      </c>
      <c r="B665" s="1" t="s">
        <v>14277</v>
      </c>
      <c r="C665" s="1" t="s">
        <v>4149</v>
      </c>
      <c r="D665" s="1" t="s">
        <v>26</v>
      </c>
      <c r="E665" s="1">
        <v>65</v>
      </c>
      <c r="F665" s="1" t="s">
        <v>4150</v>
      </c>
      <c r="G665" s="1" t="s">
        <v>4151</v>
      </c>
      <c r="H665" s="1" t="s">
        <v>2784</v>
      </c>
      <c r="I665" s="1" t="s">
        <v>4152</v>
      </c>
      <c r="J665" s="1" t="s">
        <v>4153</v>
      </c>
      <c r="K665" s="1" t="s">
        <v>109</v>
      </c>
      <c r="L665" s="1" t="s">
        <v>33</v>
      </c>
      <c r="M665" s="1" t="s">
        <v>73</v>
      </c>
      <c r="N665" s="1">
        <v>4</v>
      </c>
      <c r="O665" s="1">
        <v>850.44</v>
      </c>
      <c r="P665" s="1">
        <v>0.25</v>
      </c>
      <c r="Q665" s="1">
        <v>29.4</v>
      </c>
      <c r="R665" s="2">
        <v>45391</v>
      </c>
      <c r="S665" s="2">
        <v>45504</v>
      </c>
      <c r="T665" s="1" t="s">
        <v>50</v>
      </c>
      <c r="U665" s="1" t="s">
        <v>84</v>
      </c>
      <c r="V665" s="1">
        <v>4</v>
      </c>
      <c r="W665" s="1" t="s">
        <v>37</v>
      </c>
      <c r="X665" s="1" t="s">
        <v>74</v>
      </c>
      <c r="Y665" s="1" t="s">
        <v>4154</v>
      </c>
    </row>
    <row r="666" spans="1:25" x14ac:dyDescent="0.3">
      <c r="A666" s="1" t="s">
        <v>12278</v>
      </c>
      <c r="B666" s="1" t="s">
        <v>14278</v>
      </c>
      <c r="C666" s="1" t="s">
        <v>4155</v>
      </c>
      <c r="D666" s="1" t="s">
        <v>26</v>
      </c>
      <c r="E666" s="1">
        <v>19</v>
      </c>
      <c r="F666" s="1" t="s">
        <v>4156</v>
      </c>
      <c r="G666" s="1" t="s">
        <v>4157</v>
      </c>
      <c r="H666" s="1" t="s">
        <v>2020</v>
      </c>
      <c r="I666" s="1" t="s">
        <v>4158</v>
      </c>
      <c r="J666" s="1" t="s">
        <v>4159</v>
      </c>
      <c r="K666" s="1" t="s">
        <v>32</v>
      </c>
      <c r="L666" s="1" t="s">
        <v>110</v>
      </c>
      <c r="M666" s="1" t="s">
        <v>73</v>
      </c>
      <c r="N666" s="1">
        <v>2</v>
      </c>
      <c r="O666" s="1">
        <v>612.55999999999995</v>
      </c>
      <c r="P666" s="1">
        <v>0.31</v>
      </c>
      <c r="Q666" s="1">
        <v>47.8</v>
      </c>
      <c r="R666" s="2">
        <v>45310</v>
      </c>
      <c r="S666" s="2">
        <v>45164</v>
      </c>
      <c r="T666" s="1" t="s">
        <v>83</v>
      </c>
      <c r="U666" s="1" t="s">
        <v>162</v>
      </c>
      <c r="V666" s="1">
        <v>4</v>
      </c>
      <c r="W666" s="1" t="s">
        <v>37</v>
      </c>
      <c r="X666" s="1" t="s">
        <v>38</v>
      </c>
      <c r="Y666" s="1" t="s">
        <v>4160</v>
      </c>
    </row>
    <row r="667" spans="1:25" x14ac:dyDescent="0.3">
      <c r="A667" s="1" t="s">
        <v>12279</v>
      </c>
      <c r="B667" s="1" t="s">
        <v>14279</v>
      </c>
      <c r="C667" s="1" t="s">
        <v>4161</v>
      </c>
      <c r="D667" s="1" t="s">
        <v>26</v>
      </c>
      <c r="E667" s="1">
        <v>31</v>
      </c>
      <c r="F667" s="1" t="s">
        <v>4162</v>
      </c>
      <c r="G667" s="1">
        <f>1-828-773-1489</f>
        <v>-3089</v>
      </c>
      <c r="H667" s="1" t="s">
        <v>4163</v>
      </c>
      <c r="I667" s="1" t="s">
        <v>4164</v>
      </c>
      <c r="J667" s="1" t="s">
        <v>4165</v>
      </c>
      <c r="K667" s="1" t="s">
        <v>47</v>
      </c>
      <c r="L667" s="1" t="s">
        <v>48</v>
      </c>
      <c r="M667" s="1" t="s">
        <v>126</v>
      </c>
      <c r="N667" s="1">
        <v>2</v>
      </c>
      <c r="O667" s="1">
        <v>360.17</v>
      </c>
      <c r="P667" s="1">
        <v>0.04</v>
      </c>
      <c r="Q667" s="1">
        <v>7.46</v>
      </c>
      <c r="R667" s="2">
        <v>45694</v>
      </c>
      <c r="S667" s="2">
        <v>45364</v>
      </c>
      <c r="T667" s="1" t="s">
        <v>63</v>
      </c>
      <c r="U667" s="1" t="s">
        <v>162</v>
      </c>
      <c r="V667" s="1">
        <v>2</v>
      </c>
      <c r="W667" s="1" t="s">
        <v>37</v>
      </c>
      <c r="X667" s="1" t="s">
        <v>38</v>
      </c>
      <c r="Y667" s="1" t="s">
        <v>4166</v>
      </c>
    </row>
    <row r="668" spans="1:25" x14ac:dyDescent="0.3">
      <c r="A668" s="1" t="s">
        <v>12280</v>
      </c>
      <c r="B668" s="1" t="s">
        <v>14280</v>
      </c>
      <c r="C668" s="1" t="s">
        <v>4167</v>
      </c>
      <c r="D668" s="1" t="s">
        <v>26</v>
      </c>
      <c r="E668" s="1">
        <v>21</v>
      </c>
      <c r="F668" s="1" t="s">
        <v>4168</v>
      </c>
      <c r="G668" s="1" t="s">
        <v>4169</v>
      </c>
      <c r="H668" s="1" t="s">
        <v>2132</v>
      </c>
      <c r="I668" s="1" t="s">
        <v>4170</v>
      </c>
      <c r="J668" s="1" t="s">
        <v>4171</v>
      </c>
      <c r="K668" s="1" t="s">
        <v>32</v>
      </c>
      <c r="L668" s="1" t="s">
        <v>33</v>
      </c>
      <c r="M668" s="1" t="s">
        <v>93</v>
      </c>
      <c r="N668" s="1">
        <v>1</v>
      </c>
      <c r="O668" s="1">
        <v>598.29999999999995</v>
      </c>
      <c r="P668" s="1">
        <v>0.37</v>
      </c>
      <c r="Q668" s="1">
        <v>18.100000000000001</v>
      </c>
      <c r="R668" s="2">
        <v>45538</v>
      </c>
      <c r="S668" s="2">
        <v>45732</v>
      </c>
      <c r="T668" s="1" t="s">
        <v>83</v>
      </c>
      <c r="U668" s="1" t="s">
        <v>36</v>
      </c>
      <c r="V668" s="1">
        <v>3</v>
      </c>
      <c r="W668" s="1" t="s">
        <v>37</v>
      </c>
      <c r="X668" s="1" t="s">
        <v>74</v>
      </c>
      <c r="Y668" s="1" t="s">
        <v>4172</v>
      </c>
    </row>
    <row r="669" spans="1:25" x14ac:dyDescent="0.3">
      <c r="A669" s="1" t="s">
        <v>12281</v>
      </c>
      <c r="B669" s="1" t="s">
        <v>14281</v>
      </c>
      <c r="C669" s="1" t="s">
        <v>4173</v>
      </c>
      <c r="D669" s="1" t="s">
        <v>26</v>
      </c>
      <c r="E669" s="1">
        <v>20</v>
      </c>
      <c r="F669" s="1" t="s">
        <v>4174</v>
      </c>
      <c r="G669" s="1" t="s">
        <v>4175</v>
      </c>
      <c r="H669" s="1" t="s">
        <v>724</v>
      </c>
      <c r="I669" s="1" t="s">
        <v>4176</v>
      </c>
      <c r="J669" s="1" t="s">
        <v>4177</v>
      </c>
      <c r="K669" s="1" t="s">
        <v>161</v>
      </c>
      <c r="L669" s="1" t="s">
        <v>117</v>
      </c>
      <c r="M669" s="1" t="s">
        <v>62</v>
      </c>
      <c r="N669" s="1">
        <v>2</v>
      </c>
      <c r="O669" s="1">
        <v>649.04</v>
      </c>
      <c r="P669" s="1">
        <v>0.35</v>
      </c>
      <c r="Q669" s="1">
        <v>14.93</v>
      </c>
      <c r="R669" s="2">
        <v>45778</v>
      </c>
      <c r="S669" s="2">
        <v>45487</v>
      </c>
      <c r="T669" s="1" t="s">
        <v>50</v>
      </c>
      <c r="U669" s="1" t="s">
        <v>162</v>
      </c>
      <c r="V669" s="1">
        <v>3</v>
      </c>
      <c r="W669" s="1" t="s">
        <v>52</v>
      </c>
      <c r="X669" s="1" t="s">
        <v>74</v>
      </c>
      <c r="Y669" s="1" t="s">
        <v>4178</v>
      </c>
    </row>
    <row r="670" spans="1:25" x14ac:dyDescent="0.3">
      <c r="A670" s="1" t="s">
        <v>12282</v>
      </c>
      <c r="B670" s="1" t="s">
        <v>14282</v>
      </c>
      <c r="C670" s="1" t="s">
        <v>4179</v>
      </c>
      <c r="D670" s="1" t="s">
        <v>26</v>
      </c>
      <c r="E670" s="1">
        <v>20</v>
      </c>
      <c r="F670" s="1" t="s">
        <v>4180</v>
      </c>
      <c r="G670" s="1" t="s">
        <v>4181</v>
      </c>
      <c r="H670" s="1" t="s">
        <v>3005</v>
      </c>
      <c r="I670" s="1" t="s">
        <v>4182</v>
      </c>
      <c r="J670" s="1" t="s">
        <v>4183</v>
      </c>
      <c r="K670" s="1" t="s">
        <v>92</v>
      </c>
      <c r="L670" s="1" t="s">
        <v>117</v>
      </c>
      <c r="M670" s="1" t="s">
        <v>126</v>
      </c>
      <c r="N670" s="1">
        <v>1</v>
      </c>
      <c r="O670" s="1">
        <v>709.62</v>
      </c>
      <c r="P670" s="1">
        <v>0.44</v>
      </c>
      <c r="Q670" s="1">
        <v>39.54</v>
      </c>
      <c r="R670" s="2">
        <v>45767</v>
      </c>
      <c r="S670" s="2">
        <v>45366</v>
      </c>
      <c r="T670" s="1" t="s">
        <v>83</v>
      </c>
      <c r="U670" s="1" t="s">
        <v>51</v>
      </c>
      <c r="V670" s="1">
        <v>4</v>
      </c>
      <c r="W670" s="1" t="s">
        <v>37</v>
      </c>
      <c r="X670" s="1" t="s">
        <v>64</v>
      </c>
      <c r="Y670" s="1" t="s">
        <v>4184</v>
      </c>
    </row>
    <row r="671" spans="1:25" x14ac:dyDescent="0.3">
      <c r="A671" s="1" t="s">
        <v>12283</v>
      </c>
      <c r="B671" s="1" t="s">
        <v>14283</v>
      </c>
      <c r="C671" s="1" t="s">
        <v>4185</v>
      </c>
      <c r="D671" s="1" t="s">
        <v>26</v>
      </c>
      <c r="E671" s="1">
        <v>28</v>
      </c>
      <c r="F671" s="1" t="s">
        <v>4186</v>
      </c>
      <c r="G671" s="1" t="s">
        <v>4187</v>
      </c>
      <c r="H671" s="1" t="s">
        <v>344</v>
      </c>
      <c r="I671" s="1" t="s">
        <v>4188</v>
      </c>
      <c r="J671" s="1" t="s">
        <v>4189</v>
      </c>
      <c r="K671" s="1" t="s">
        <v>92</v>
      </c>
      <c r="L671" s="1" t="s">
        <v>72</v>
      </c>
      <c r="M671" s="1" t="s">
        <v>126</v>
      </c>
      <c r="N671" s="1">
        <v>4</v>
      </c>
      <c r="O671" s="1">
        <v>824.11</v>
      </c>
      <c r="P671" s="1">
        <v>0.21</v>
      </c>
      <c r="Q671" s="1">
        <v>28.57</v>
      </c>
      <c r="R671" s="2">
        <v>45354</v>
      </c>
      <c r="S671" s="2">
        <v>45564</v>
      </c>
      <c r="T671" s="1" t="s">
        <v>50</v>
      </c>
      <c r="U671" s="1" t="s">
        <v>51</v>
      </c>
      <c r="V671" s="1">
        <v>1</v>
      </c>
      <c r="W671" s="1" t="s">
        <v>37</v>
      </c>
      <c r="X671" s="1" t="s">
        <v>101</v>
      </c>
      <c r="Y671" s="1" t="s">
        <v>4190</v>
      </c>
    </row>
    <row r="672" spans="1:25" x14ac:dyDescent="0.3">
      <c r="A672" s="1" t="s">
        <v>12284</v>
      </c>
      <c r="B672" s="1" t="s">
        <v>14284</v>
      </c>
      <c r="C672" s="1" t="s">
        <v>4191</v>
      </c>
      <c r="D672" s="1" t="s">
        <v>26</v>
      </c>
      <c r="E672" s="1">
        <v>22</v>
      </c>
      <c r="F672" s="1" t="s">
        <v>4192</v>
      </c>
      <c r="G672" s="1" t="s">
        <v>4193</v>
      </c>
      <c r="H672" s="1" t="s">
        <v>4194</v>
      </c>
      <c r="I672" s="1" t="s">
        <v>4195</v>
      </c>
      <c r="J672" s="1" t="s">
        <v>4196</v>
      </c>
      <c r="K672" s="1" t="s">
        <v>161</v>
      </c>
      <c r="L672" s="1" t="s">
        <v>110</v>
      </c>
      <c r="M672" s="1" t="s">
        <v>49</v>
      </c>
      <c r="N672" s="1">
        <v>2</v>
      </c>
      <c r="O672" s="1">
        <v>168.16</v>
      </c>
      <c r="P672" s="1">
        <v>0.03</v>
      </c>
      <c r="Q672" s="1">
        <v>11.23</v>
      </c>
      <c r="R672" s="2">
        <v>45778</v>
      </c>
      <c r="S672" s="2">
        <v>45627</v>
      </c>
      <c r="T672" s="1" t="s">
        <v>63</v>
      </c>
      <c r="U672" s="1" t="s">
        <v>51</v>
      </c>
      <c r="V672" s="1">
        <v>5</v>
      </c>
      <c r="W672" s="1" t="s">
        <v>37</v>
      </c>
      <c r="X672" s="1" t="s">
        <v>101</v>
      </c>
      <c r="Y672" s="1" t="s">
        <v>4197</v>
      </c>
    </row>
    <row r="673" spans="1:25" x14ac:dyDescent="0.3">
      <c r="A673" s="1" t="s">
        <v>12285</v>
      </c>
      <c r="B673" s="1" t="s">
        <v>14285</v>
      </c>
      <c r="C673" s="1" t="s">
        <v>4198</v>
      </c>
      <c r="D673" s="1" t="s">
        <v>26</v>
      </c>
      <c r="E673" s="1">
        <v>65</v>
      </c>
      <c r="F673" s="1" t="s">
        <v>4199</v>
      </c>
      <c r="G673" s="1" t="s">
        <v>4200</v>
      </c>
      <c r="H673" s="1" t="s">
        <v>1472</v>
      </c>
      <c r="I673" s="1" t="s">
        <v>4201</v>
      </c>
      <c r="J673" s="1" t="s">
        <v>4202</v>
      </c>
      <c r="K673" s="1" t="s">
        <v>47</v>
      </c>
      <c r="L673" s="1" t="s">
        <v>72</v>
      </c>
      <c r="M673" s="1" t="s">
        <v>93</v>
      </c>
      <c r="N673" s="1">
        <v>2</v>
      </c>
      <c r="O673" s="1">
        <v>944.7</v>
      </c>
      <c r="P673" s="1">
        <v>0.23</v>
      </c>
      <c r="Q673" s="1">
        <v>17.850000000000001</v>
      </c>
      <c r="R673" s="2">
        <v>45768</v>
      </c>
      <c r="S673" s="2">
        <v>45378</v>
      </c>
      <c r="T673" s="1" t="s">
        <v>50</v>
      </c>
      <c r="U673" s="1" t="s">
        <v>51</v>
      </c>
      <c r="V673" s="1">
        <v>3</v>
      </c>
      <c r="W673" s="1" t="s">
        <v>37</v>
      </c>
      <c r="X673" s="1" t="s">
        <v>64</v>
      </c>
      <c r="Y673" s="1" t="s">
        <v>4203</v>
      </c>
    </row>
    <row r="674" spans="1:25" x14ac:dyDescent="0.3">
      <c r="A674" s="1" t="s">
        <v>12286</v>
      </c>
      <c r="B674" s="1" t="s">
        <v>14286</v>
      </c>
      <c r="C674" s="1" t="s">
        <v>4204</v>
      </c>
      <c r="D674" s="1" t="s">
        <v>26</v>
      </c>
      <c r="E674" s="1">
        <v>46</v>
      </c>
      <c r="F674" s="1" t="s">
        <v>4205</v>
      </c>
      <c r="G674" s="1" t="s">
        <v>4206</v>
      </c>
      <c r="H674" s="1" t="s">
        <v>824</v>
      </c>
      <c r="I674" s="1" t="s">
        <v>4207</v>
      </c>
      <c r="J674" s="1" t="s">
        <v>4208</v>
      </c>
      <c r="K674" s="1" t="s">
        <v>47</v>
      </c>
      <c r="L674" s="1" t="s">
        <v>72</v>
      </c>
      <c r="M674" s="1" t="s">
        <v>62</v>
      </c>
      <c r="N674" s="1">
        <v>2</v>
      </c>
      <c r="O674" s="1">
        <v>416.73</v>
      </c>
      <c r="P674" s="1">
        <v>7.0000000000000007E-2</v>
      </c>
      <c r="Q674" s="1">
        <v>28.52</v>
      </c>
      <c r="R674" s="2">
        <v>45589</v>
      </c>
      <c r="S674" s="2">
        <v>45183</v>
      </c>
      <c r="T674" s="1" t="s">
        <v>83</v>
      </c>
      <c r="U674" s="1" t="s">
        <v>84</v>
      </c>
      <c r="V674" s="1">
        <v>5</v>
      </c>
      <c r="W674" s="1" t="s">
        <v>37</v>
      </c>
      <c r="X674" s="1" t="s">
        <v>38</v>
      </c>
      <c r="Y674" s="1" t="s">
        <v>4209</v>
      </c>
    </row>
    <row r="675" spans="1:25" x14ac:dyDescent="0.3">
      <c r="A675" s="1" t="s">
        <v>12287</v>
      </c>
      <c r="B675" s="1" t="s">
        <v>14287</v>
      </c>
      <c r="C675" s="1" t="s">
        <v>4210</v>
      </c>
      <c r="D675" s="1" t="s">
        <v>41</v>
      </c>
      <c r="E675" s="1">
        <v>45</v>
      </c>
      <c r="F675" s="1" t="s">
        <v>4211</v>
      </c>
      <c r="G675" s="1" t="s">
        <v>4212</v>
      </c>
      <c r="H675" s="1" t="s">
        <v>1374</v>
      </c>
      <c r="I675" s="1" t="s">
        <v>4213</v>
      </c>
      <c r="J675" s="1" t="s">
        <v>4214</v>
      </c>
      <c r="K675" s="1" t="s">
        <v>32</v>
      </c>
      <c r="L675" s="1" t="s">
        <v>110</v>
      </c>
      <c r="M675" s="1" t="s">
        <v>34</v>
      </c>
      <c r="N675" s="1">
        <v>2</v>
      </c>
      <c r="O675" s="1">
        <v>861.85</v>
      </c>
      <c r="P675" s="1">
        <v>0.32</v>
      </c>
      <c r="Q675" s="1">
        <v>49.83</v>
      </c>
      <c r="R675" s="2">
        <v>45278</v>
      </c>
      <c r="S675" s="2">
        <v>45402</v>
      </c>
      <c r="T675" s="1" t="s">
        <v>83</v>
      </c>
      <c r="U675" s="1" t="s">
        <v>36</v>
      </c>
      <c r="V675" s="1">
        <v>4</v>
      </c>
      <c r="W675" s="1" t="s">
        <v>37</v>
      </c>
      <c r="X675" s="1" t="s">
        <v>74</v>
      </c>
      <c r="Y675" s="1" t="s">
        <v>4215</v>
      </c>
    </row>
    <row r="676" spans="1:25" x14ac:dyDescent="0.3">
      <c r="A676" s="1" t="s">
        <v>12288</v>
      </c>
      <c r="B676" s="1" t="s">
        <v>14288</v>
      </c>
      <c r="C676" s="1" t="s">
        <v>4216</v>
      </c>
      <c r="D676" s="1" t="s">
        <v>41</v>
      </c>
      <c r="E676" s="1">
        <v>40</v>
      </c>
      <c r="F676" s="1" t="s">
        <v>4217</v>
      </c>
      <c r="G676" s="1" t="s">
        <v>4218</v>
      </c>
      <c r="H676" s="1" t="s">
        <v>1170</v>
      </c>
      <c r="I676" s="1" t="s">
        <v>4219</v>
      </c>
      <c r="J676" s="1" t="s">
        <v>4220</v>
      </c>
      <c r="K676" s="1" t="s">
        <v>6</v>
      </c>
      <c r="L676" s="1" t="s">
        <v>117</v>
      </c>
      <c r="M676" s="1" t="s">
        <v>34</v>
      </c>
      <c r="N676" s="1">
        <v>4</v>
      </c>
      <c r="O676" s="1">
        <v>228.27</v>
      </c>
      <c r="P676" s="1">
        <v>0.02</v>
      </c>
      <c r="Q676" s="1">
        <v>21.39</v>
      </c>
      <c r="R676" s="2">
        <v>45503</v>
      </c>
      <c r="S676" s="2">
        <v>45140</v>
      </c>
      <c r="T676" s="1" t="s">
        <v>83</v>
      </c>
      <c r="U676" s="1" t="s">
        <v>84</v>
      </c>
      <c r="V676" s="1">
        <v>2</v>
      </c>
      <c r="W676" s="1" t="s">
        <v>37</v>
      </c>
      <c r="X676" s="1" t="s">
        <v>53</v>
      </c>
      <c r="Y676" s="1" t="s">
        <v>4221</v>
      </c>
    </row>
    <row r="677" spans="1:25" x14ac:dyDescent="0.3">
      <c r="A677" s="1" t="s">
        <v>12289</v>
      </c>
      <c r="B677" s="1" t="s">
        <v>14289</v>
      </c>
      <c r="C677" s="1" t="s">
        <v>4222</v>
      </c>
      <c r="D677" s="1" t="s">
        <v>26</v>
      </c>
      <c r="E677" s="1">
        <v>47</v>
      </c>
      <c r="F677" s="1" t="s">
        <v>4223</v>
      </c>
      <c r="G677" s="1" t="s">
        <v>4224</v>
      </c>
      <c r="H677" s="1" t="s">
        <v>337</v>
      </c>
      <c r="I677" s="1" t="s">
        <v>4225</v>
      </c>
      <c r="J677" s="1" t="s">
        <v>4226</v>
      </c>
      <c r="K677" s="1" t="s">
        <v>161</v>
      </c>
      <c r="L677" s="1" t="s">
        <v>110</v>
      </c>
      <c r="M677" s="1" t="s">
        <v>62</v>
      </c>
      <c r="N677" s="1">
        <v>1</v>
      </c>
      <c r="O677" s="1">
        <v>38.74</v>
      </c>
      <c r="P677" s="1">
        <v>0.19</v>
      </c>
      <c r="Q677" s="1">
        <v>12.06</v>
      </c>
      <c r="R677" s="2">
        <v>45439</v>
      </c>
      <c r="S677" s="2">
        <v>45560</v>
      </c>
      <c r="T677" s="1" t="s">
        <v>118</v>
      </c>
      <c r="U677" s="1" t="s">
        <v>84</v>
      </c>
      <c r="V677" s="1">
        <v>4</v>
      </c>
      <c r="W677" s="1" t="s">
        <v>37</v>
      </c>
      <c r="X677" s="1" t="s">
        <v>38</v>
      </c>
      <c r="Y677" s="1" t="s">
        <v>4227</v>
      </c>
    </row>
    <row r="678" spans="1:25" x14ac:dyDescent="0.3">
      <c r="A678" s="1" t="s">
        <v>12290</v>
      </c>
      <c r="B678" s="1" t="s">
        <v>14290</v>
      </c>
      <c r="C678" s="1" t="s">
        <v>4228</v>
      </c>
      <c r="D678" s="1" t="s">
        <v>26</v>
      </c>
      <c r="E678" s="1">
        <v>40</v>
      </c>
      <c r="F678" s="1" t="s">
        <v>4229</v>
      </c>
      <c r="G678" s="1" t="s">
        <v>4230</v>
      </c>
      <c r="H678" s="1" t="s">
        <v>2728</v>
      </c>
      <c r="I678" s="1" t="s">
        <v>4231</v>
      </c>
      <c r="J678" s="1" t="s">
        <v>4232</v>
      </c>
      <c r="K678" s="1" t="s">
        <v>47</v>
      </c>
      <c r="L678" s="1" t="s">
        <v>33</v>
      </c>
      <c r="M678" s="1" t="s">
        <v>62</v>
      </c>
      <c r="N678" s="1">
        <v>4</v>
      </c>
      <c r="O678" s="1">
        <v>577.61</v>
      </c>
      <c r="P678" s="1">
        <v>0.04</v>
      </c>
      <c r="Q678" s="1">
        <v>27.37</v>
      </c>
      <c r="R678" s="2">
        <v>45467</v>
      </c>
      <c r="S678" s="2">
        <v>45643</v>
      </c>
      <c r="T678" s="1" t="s">
        <v>118</v>
      </c>
      <c r="U678" s="1" t="s">
        <v>36</v>
      </c>
      <c r="V678" s="1">
        <v>5</v>
      </c>
      <c r="W678" s="1" t="s">
        <v>37</v>
      </c>
      <c r="X678" s="1" t="s">
        <v>101</v>
      </c>
      <c r="Y678" s="1" t="s">
        <v>4233</v>
      </c>
    </row>
    <row r="679" spans="1:25" x14ac:dyDescent="0.3">
      <c r="A679" s="1" t="s">
        <v>12291</v>
      </c>
      <c r="B679" s="1" t="s">
        <v>14291</v>
      </c>
      <c r="C679" s="1" t="s">
        <v>4234</v>
      </c>
      <c r="D679" s="1" t="s">
        <v>41</v>
      </c>
      <c r="E679" s="1">
        <v>68</v>
      </c>
      <c r="F679" s="1" t="s">
        <v>4235</v>
      </c>
      <c r="G679" s="1" t="s">
        <v>4236</v>
      </c>
      <c r="H679" s="1" t="s">
        <v>3221</v>
      </c>
      <c r="I679" s="1" t="s">
        <v>4237</v>
      </c>
      <c r="J679" s="1" t="s">
        <v>4238</v>
      </c>
      <c r="K679" s="1" t="s">
        <v>32</v>
      </c>
      <c r="L679" s="1" t="s">
        <v>48</v>
      </c>
      <c r="M679" s="1" t="s">
        <v>34</v>
      </c>
      <c r="N679" s="1">
        <v>1</v>
      </c>
      <c r="O679" s="1">
        <v>331.42</v>
      </c>
      <c r="P679" s="1">
        <v>0</v>
      </c>
      <c r="Q679" s="1">
        <v>18.96</v>
      </c>
      <c r="R679" s="2">
        <v>45535</v>
      </c>
      <c r="S679" s="2">
        <v>45154</v>
      </c>
      <c r="T679" s="1" t="s">
        <v>118</v>
      </c>
      <c r="U679" s="1" t="s">
        <v>84</v>
      </c>
      <c r="V679" s="1">
        <v>4</v>
      </c>
      <c r="W679" s="1" t="s">
        <v>37</v>
      </c>
      <c r="X679" s="1" t="s">
        <v>74</v>
      </c>
      <c r="Y679" s="1" t="s">
        <v>4239</v>
      </c>
    </row>
    <row r="680" spans="1:25" x14ac:dyDescent="0.3">
      <c r="A680" s="1" t="s">
        <v>12292</v>
      </c>
      <c r="B680" s="1" t="s">
        <v>14292</v>
      </c>
      <c r="C680" s="1" t="s">
        <v>4240</v>
      </c>
      <c r="D680" s="1" t="s">
        <v>41</v>
      </c>
      <c r="E680" s="1">
        <v>58</v>
      </c>
      <c r="F680" s="1" t="s">
        <v>4241</v>
      </c>
      <c r="G680" s="1" t="s">
        <v>4242</v>
      </c>
      <c r="H680" s="1" t="s">
        <v>4243</v>
      </c>
      <c r="I680" s="1" t="s">
        <v>4244</v>
      </c>
      <c r="J680" s="1" t="s">
        <v>4245</v>
      </c>
      <c r="K680" s="1" t="s">
        <v>81</v>
      </c>
      <c r="L680" s="1" t="s">
        <v>72</v>
      </c>
      <c r="M680" s="1" t="s">
        <v>126</v>
      </c>
      <c r="N680" s="1">
        <v>1</v>
      </c>
      <c r="O680" s="1">
        <v>984.62</v>
      </c>
      <c r="P680" s="1">
        <v>0.48</v>
      </c>
      <c r="Q680" s="1">
        <v>30.47</v>
      </c>
      <c r="R680" s="2">
        <v>45844</v>
      </c>
      <c r="S680" s="2">
        <v>45192</v>
      </c>
      <c r="T680" s="1" t="s">
        <v>35</v>
      </c>
      <c r="U680" s="1" t="s">
        <v>36</v>
      </c>
      <c r="V680" s="1">
        <v>3</v>
      </c>
      <c r="W680" s="1" t="s">
        <v>37</v>
      </c>
      <c r="X680" s="1" t="s">
        <v>64</v>
      </c>
      <c r="Y680" s="1" t="s">
        <v>4246</v>
      </c>
    </row>
    <row r="681" spans="1:25" x14ac:dyDescent="0.3">
      <c r="A681" s="1" t="s">
        <v>12293</v>
      </c>
      <c r="B681" s="1" t="s">
        <v>14293</v>
      </c>
      <c r="C681" s="1" t="s">
        <v>4247</v>
      </c>
      <c r="D681" s="1" t="s">
        <v>26</v>
      </c>
      <c r="E681" s="1">
        <v>39</v>
      </c>
      <c r="F681" s="1" t="s">
        <v>4248</v>
      </c>
      <c r="G681" s="1" t="s">
        <v>4249</v>
      </c>
      <c r="H681" s="1" t="s">
        <v>2217</v>
      </c>
      <c r="I681" s="1" t="s">
        <v>4250</v>
      </c>
      <c r="J681" s="1" t="s">
        <v>4251</v>
      </c>
      <c r="K681" s="1" t="s">
        <v>109</v>
      </c>
      <c r="L681" s="1" t="s">
        <v>117</v>
      </c>
      <c r="M681" s="1" t="s">
        <v>126</v>
      </c>
      <c r="N681" s="1">
        <v>2</v>
      </c>
      <c r="O681" s="1">
        <v>113.41</v>
      </c>
      <c r="P681" s="1">
        <v>0.5</v>
      </c>
      <c r="Q681" s="1">
        <v>26</v>
      </c>
      <c r="R681" s="2">
        <v>45501</v>
      </c>
      <c r="S681" s="2">
        <v>45386</v>
      </c>
      <c r="T681" s="1" t="s">
        <v>50</v>
      </c>
      <c r="U681" s="1" t="s">
        <v>84</v>
      </c>
      <c r="V681" s="1">
        <v>5</v>
      </c>
      <c r="W681" s="1" t="s">
        <v>37</v>
      </c>
      <c r="X681" s="1" t="s">
        <v>38</v>
      </c>
      <c r="Y681" s="1" t="s">
        <v>4252</v>
      </c>
    </row>
    <row r="682" spans="1:25" x14ac:dyDescent="0.3">
      <c r="A682" s="1" t="s">
        <v>12294</v>
      </c>
      <c r="B682" s="1" t="s">
        <v>14294</v>
      </c>
      <c r="C682" s="1" t="s">
        <v>4253</v>
      </c>
      <c r="D682" s="1" t="s">
        <v>26</v>
      </c>
      <c r="E682" s="1">
        <v>60</v>
      </c>
      <c r="F682" s="1" t="s">
        <v>4254</v>
      </c>
      <c r="G682" s="1">
        <v>1855209203</v>
      </c>
      <c r="H682" s="1" t="s">
        <v>2673</v>
      </c>
      <c r="I682" s="1" t="s">
        <v>3903</v>
      </c>
      <c r="J682" s="1" t="s">
        <v>4255</v>
      </c>
      <c r="K682" s="1" t="s">
        <v>92</v>
      </c>
      <c r="L682" s="1" t="s">
        <v>72</v>
      </c>
      <c r="M682" s="1" t="s">
        <v>49</v>
      </c>
      <c r="N682" s="1">
        <v>2</v>
      </c>
      <c r="O682" s="1">
        <v>56.83</v>
      </c>
      <c r="P682" s="1">
        <v>0.28000000000000003</v>
      </c>
      <c r="Q682" s="1">
        <v>36.03</v>
      </c>
      <c r="R682" s="2">
        <v>45524</v>
      </c>
      <c r="S682" s="2">
        <v>45548</v>
      </c>
      <c r="T682" s="1" t="s">
        <v>118</v>
      </c>
      <c r="U682" s="1" t="s">
        <v>162</v>
      </c>
      <c r="V682" s="1">
        <v>5</v>
      </c>
      <c r="W682" s="1" t="s">
        <v>37</v>
      </c>
      <c r="X682" s="1" t="s">
        <v>53</v>
      </c>
      <c r="Y682" s="1" t="s">
        <v>4256</v>
      </c>
    </row>
    <row r="683" spans="1:25" x14ac:dyDescent="0.3">
      <c r="A683" s="1" t="s">
        <v>12295</v>
      </c>
      <c r="B683" s="1" t="s">
        <v>14295</v>
      </c>
      <c r="C683" s="1" t="s">
        <v>4257</v>
      </c>
      <c r="D683" s="1" t="s">
        <v>41</v>
      </c>
      <c r="E683" s="1">
        <v>29</v>
      </c>
      <c r="F683" s="1" t="s">
        <v>4258</v>
      </c>
      <c r="G683" s="1" t="s">
        <v>4259</v>
      </c>
      <c r="H683" s="1" t="s">
        <v>1607</v>
      </c>
      <c r="I683" s="1" t="s">
        <v>4260</v>
      </c>
      <c r="J683" s="1" t="s">
        <v>4261</v>
      </c>
      <c r="K683" s="1" t="s">
        <v>61</v>
      </c>
      <c r="L683" s="1" t="s">
        <v>82</v>
      </c>
      <c r="M683" s="1" t="s">
        <v>93</v>
      </c>
      <c r="N683" s="1">
        <v>2</v>
      </c>
      <c r="O683" s="1">
        <v>54.57</v>
      </c>
      <c r="P683" s="1">
        <v>0.12</v>
      </c>
      <c r="Q683" s="1">
        <v>46.14</v>
      </c>
      <c r="R683" s="2">
        <v>45695</v>
      </c>
      <c r="S683" s="2">
        <v>45738</v>
      </c>
      <c r="T683" s="1" t="s">
        <v>83</v>
      </c>
      <c r="U683" s="1" t="s">
        <v>162</v>
      </c>
      <c r="V683" s="1">
        <v>2</v>
      </c>
      <c r="W683" s="1" t="s">
        <v>37</v>
      </c>
      <c r="X683" s="1" t="s">
        <v>38</v>
      </c>
      <c r="Y683" s="1" t="s">
        <v>4262</v>
      </c>
    </row>
    <row r="684" spans="1:25" x14ac:dyDescent="0.3">
      <c r="A684" s="1" t="s">
        <v>12296</v>
      </c>
      <c r="B684" s="1" t="s">
        <v>14296</v>
      </c>
      <c r="C684" s="1" t="s">
        <v>4263</v>
      </c>
      <c r="D684" s="1" t="s">
        <v>26</v>
      </c>
      <c r="E684" s="1">
        <v>44</v>
      </c>
      <c r="F684" s="1" t="s">
        <v>4264</v>
      </c>
      <c r="G684" s="1" t="s">
        <v>4265</v>
      </c>
      <c r="H684" s="1" t="s">
        <v>648</v>
      </c>
      <c r="I684" s="1" t="s">
        <v>4266</v>
      </c>
      <c r="J684" s="1" t="s">
        <v>4267</v>
      </c>
      <c r="K684" s="1" t="s">
        <v>47</v>
      </c>
      <c r="L684" s="1" t="s">
        <v>48</v>
      </c>
      <c r="M684" s="1" t="s">
        <v>62</v>
      </c>
      <c r="N684" s="1">
        <v>1</v>
      </c>
      <c r="O684" s="1">
        <v>224.7</v>
      </c>
      <c r="P684" s="1">
        <v>0.46</v>
      </c>
      <c r="Q684" s="1">
        <v>14.02</v>
      </c>
      <c r="R684" s="2">
        <v>45188</v>
      </c>
      <c r="S684" s="2">
        <v>45550</v>
      </c>
      <c r="T684" s="1" t="s">
        <v>83</v>
      </c>
      <c r="U684" s="1" t="s">
        <v>51</v>
      </c>
      <c r="V684" s="1">
        <v>3</v>
      </c>
      <c r="W684" s="1" t="s">
        <v>37</v>
      </c>
      <c r="X684" s="1" t="s">
        <v>64</v>
      </c>
      <c r="Y684" s="1" t="s">
        <v>4268</v>
      </c>
    </row>
    <row r="685" spans="1:25" x14ac:dyDescent="0.3">
      <c r="A685" s="1" t="s">
        <v>12297</v>
      </c>
      <c r="B685" s="1" t="s">
        <v>14297</v>
      </c>
      <c r="C685" s="1" t="s">
        <v>4269</v>
      </c>
      <c r="D685" s="1" t="s">
        <v>41</v>
      </c>
      <c r="E685" s="1">
        <v>57</v>
      </c>
      <c r="F685" s="1" t="s">
        <v>4270</v>
      </c>
      <c r="G685" s="1" t="s">
        <v>4271</v>
      </c>
      <c r="H685" s="1" t="s">
        <v>1619</v>
      </c>
      <c r="I685" s="1" t="s">
        <v>4272</v>
      </c>
      <c r="J685" s="1" t="s">
        <v>4273</v>
      </c>
      <c r="K685" s="1" t="s">
        <v>161</v>
      </c>
      <c r="L685" s="1" t="s">
        <v>33</v>
      </c>
      <c r="M685" s="1" t="s">
        <v>126</v>
      </c>
      <c r="N685" s="1">
        <v>3</v>
      </c>
      <c r="O685" s="1">
        <v>583.4</v>
      </c>
      <c r="P685" s="1">
        <v>0.46</v>
      </c>
      <c r="Q685" s="1">
        <v>41.95</v>
      </c>
      <c r="R685" s="2">
        <v>45519</v>
      </c>
      <c r="S685" s="2">
        <v>45289</v>
      </c>
      <c r="T685" s="1" t="s">
        <v>118</v>
      </c>
      <c r="U685" s="1" t="s">
        <v>162</v>
      </c>
      <c r="V685" s="1">
        <v>1</v>
      </c>
      <c r="W685" s="1" t="s">
        <v>37</v>
      </c>
      <c r="X685" s="1" t="s">
        <v>53</v>
      </c>
      <c r="Y685" s="1" t="s">
        <v>4274</v>
      </c>
    </row>
    <row r="686" spans="1:25" x14ac:dyDescent="0.3">
      <c r="A686" s="1" t="s">
        <v>12298</v>
      </c>
      <c r="B686" s="1" t="s">
        <v>14298</v>
      </c>
      <c r="C686" s="1" t="s">
        <v>4275</v>
      </c>
      <c r="D686" s="1" t="s">
        <v>26</v>
      </c>
      <c r="E686" s="1">
        <v>63</v>
      </c>
      <c r="F686" s="1" t="s">
        <v>4276</v>
      </c>
      <c r="G686" s="1" t="s">
        <v>4277</v>
      </c>
      <c r="H686" s="1" t="s">
        <v>2401</v>
      </c>
      <c r="I686" s="1" t="s">
        <v>4278</v>
      </c>
      <c r="J686" s="1" t="s">
        <v>4279</v>
      </c>
      <c r="K686" s="1" t="s">
        <v>161</v>
      </c>
      <c r="L686" s="1" t="s">
        <v>72</v>
      </c>
      <c r="M686" s="1" t="s">
        <v>126</v>
      </c>
      <c r="N686" s="1">
        <v>3</v>
      </c>
      <c r="O686" s="1">
        <v>510.51</v>
      </c>
      <c r="P686" s="1">
        <v>0.43</v>
      </c>
      <c r="Q686" s="1">
        <v>47.72</v>
      </c>
      <c r="R686" s="2">
        <v>45432</v>
      </c>
      <c r="S686" s="2">
        <v>45430</v>
      </c>
      <c r="T686" s="1" t="s">
        <v>118</v>
      </c>
      <c r="U686" s="1" t="s">
        <v>51</v>
      </c>
      <c r="V686" s="1">
        <v>2</v>
      </c>
      <c r="W686" s="1" t="s">
        <v>52</v>
      </c>
      <c r="X686" s="1" t="s">
        <v>38</v>
      </c>
      <c r="Y686" s="1" t="s">
        <v>4280</v>
      </c>
    </row>
    <row r="687" spans="1:25" x14ac:dyDescent="0.3">
      <c r="A687" s="1" t="s">
        <v>12299</v>
      </c>
      <c r="B687" s="1" t="s">
        <v>14299</v>
      </c>
      <c r="C687" s="1" t="s">
        <v>4281</v>
      </c>
      <c r="D687" s="1" t="s">
        <v>41</v>
      </c>
      <c r="E687" s="1">
        <v>66</v>
      </c>
      <c r="F687" s="1" t="s">
        <v>4282</v>
      </c>
      <c r="G687" s="1" t="s">
        <v>4283</v>
      </c>
      <c r="H687" s="1" t="s">
        <v>1026</v>
      </c>
      <c r="I687" s="1" t="s">
        <v>4284</v>
      </c>
      <c r="J687" s="1" t="s">
        <v>4285</v>
      </c>
      <c r="K687" s="1" t="s">
        <v>161</v>
      </c>
      <c r="L687" s="1" t="s">
        <v>82</v>
      </c>
      <c r="M687" s="1" t="s">
        <v>93</v>
      </c>
      <c r="N687" s="1">
        <v>3</v>
      </c>
      <c r="O687" s="1">
        <v>356.58</v>
      </c>
      <c r="P687" s="1">
        <v>0.27</v>
      </c>
      <c r="Q687" s="1">
        <v>21.81</v>
      </c>
      <c r="R687" s="2">
        <v>45486</v>
      </c>
      <c r="S687" s="2">
        <v>45140</v>
      </c>
      <c r="T687" s="1" t="s">
        <v>83</v>
      </c>
      <c r="U687" s="1" t="s">
        <v>51</v>
      </c>
      <c r="V687" s="1">
        <v>3</v>
      </c>
      <c r="W687" s="1" t="s">
        <v>37</v>
      </c>
      <c r="X687" s="1" t="s">
        <v>64</v>
      </c>
      <c r="Y687" s="1" t="s">
        <v>4286</v>
      </c>
    </row>
    <row r="688" spans="1:25" x14ac:dyDescent="0.3">
      <c r="A688" s="1" t="s">
        <v>12300</v>
      </c>
      <c r="B688" s="1" t="s">
        <v>14300</v>
      </c>
      <c r="C688" s="1" t="s">
        <v>4287</v>
      </c>
      <c r="D688" s="1" t="s">
        <v>26</v>
      </c>
      <c r="E688" s="1">
        <v>69</v>
      </c>
      <c r="F688" s="1" t="s">
        <v>4288</v>
      </c>
      <c r="G688" s="1" t="s">
        <v>4289</v>
      </c>
      <c r="H688" s="1" t="s">
        <v>1924</v>
      </c>
      <c r="I688" s="1" t="s">
        <v>4290</v>
      </c>
      <c r="J688" s="1" t="s">
        <v>4291</v>
      </c>
      <c r="K688" s="1" t="s">
        <v>32</v>
      </c>
      <c r="L688" s="1" t="s">
        <v>82</v>
      </c>
      <c r="M688" s="1" t="s">
        <v>62</v>
      </c>
      <c r="N688" s="1">
        <v>4</v>
      </c>
      <c r="O688" s="1">
        <v>97.91</v>
      </c>
      <c r="P688" s="1">
        <v>0.04</v>
      </c>
      <c r="Q688" s="1">
        <v>10.11</v>
      </c>
      <c r="R688" s="2">
        <v>45266</v>
      </c>
      <c r="S688" s="2">
        <v>45396</v>
      </c>
      <c r="T688" s="1" t="s">
        <v>118</v>
      </c>
      <c r="U688" s="1" t="s">
        <v>51</v>
      </c>
      <c r="V688" s="1">
        <v>1</v>
      </c>
      <c r="W688" s="1" t="s">
        <v>37</v>
      </c>
      <c r="X688" s="1" t="s">
        <v>38</v>
      </c>
      <c r="Y688" s="1" t="s">
        <v>4292</v>
      </c>
    </row>
    <row r="689" spans="1:25" x14ac:dyDescent="0.3">
      <c r="A689" s="1" t="s">
        <v>12301</v>
      </c>
      <c r="B689" s="1" t="s">
        <v>14301</v>
      </c>
      <c r="C689" s="1" t="s">
        <v>4293</v>
      </c>
      <c r="D689" s="1" t="s">
        <v>26</v>
      </c>
      <c r="E689" s="1">
        <v>32</v>
      </c>
      <c r="F689" s="1" t="s">
        <v>4294</v>
      </c>
      <c r="G689" s="1">
        <v>4793428191</v>
      </c>
      <c r="H689" s="1" t="s">
        <v>824</v>
      </c>
      <c r="I689" s="1" t="s">
        <v>4295</v>
      </c>
      <c r="J689" s="1" t="s">
        <v>4296</v>
      </c>
      <c r="K689" s="1" t="s">
        <v>161</v>
      </c>
      <c r="L689" s="1" t="s">
        <v>48</v>
      </c>
      <c r="M689" s="1" t="s">
        <v>93</v>
      </c>
      <c r="N689" s="1">
        <v>1</v>
      </c>
      <c r="O689" s="1">
        <v>241.4</v>
      </c>
      <c r="P689" s="1">
        <v>0.04</v>
      </c>
      <c r="Q689" s="1">
        <v>41.99</v>
      </c>
      <c r="R689" s="2">
        <v>45489</v>
      </c>
      <c r="S689" s="2">
        <v>45475</v>
      </c>
      <c r="T689" s="1" t="s">
        <v>35</v>
      </c>
      <c r="U689" s="1" t="s">
        <v>84</v>
      </c>
      <c r="V689" s="1">
        <v>5</v>
      </c>
      <c r="W689" s="1" t="s">
        <v>37</v>
      </c>
      <c r="X689" s="1" t="s">
        <v>74</v>
      </c>
      <c r="Y689" s="1" t="s">
        <v>4297</v>
      </c>
    </row>
    <row r="690" spans="1:25" x14ac:dyDescent="0.3">
      <c r="A690" s="1" t="s">
        <v>12302</v>
      </c>
      <c r="B690" s="1" t="s">
        <v>14302</v>
      </c>
      <c r="C690" s="1" t="s">
        <v>4298</v>
      </c>
      <c r="D690" s="1" t="s">
        <v>41</v>
      </c>
      <c r="E690" s="1">
        <v>64</v>
      </c>
      <c r="F690" s="1" t="s">
        <v>4299</v>
      </c>
      <c r="G690" s="1">
        <v>5459892857</v>
      </c>
      <c r="H690" s="1" t="s">
        <v>857</v>
      </c>
      <c r="I690" s="1" t="s">
        <v>4300</v>
      </c>
      <c r="J690" s="1" t="s">
        <v>4301</v>
      </c>
      <c r="K690" s="1" t="s">
        <v>6</v>
      </c>
      <c r="L690" s="1" t="s">
        <v>117</v>
      </c>
      <c r="M690" s="1" t="s">
        <v>93</v>
      </c>
      <c r="N690" s="1">
        <v>3</v>
      </c>
      <c r="O690" s="1">
        <v>192.31</v>
      </c>
      <c r="P690" s="1">
        <v>0.45</v>
      </c>
      <c r="Q690" s="1">
        <v>36.549999999999997</v>
      </c>
      <c r="R690" s="2">
        <v>45253</v>
      </c>
      <c r="S690" s="2">
        <v>45256</v>
      </c>
      <c r="T690" s="1" t="s">
        <v>35</v>
      </c>
      <c r="U690" s="1" t="s">
        <v>36</v>
      </c>
      <c r="V690" s="1">
        <v>2</v>
      </c>
      <c r="W690" s="1" t="s">
        <v>37</v>
      </c>
      <c r="X690" s="1" t="s">
        <v>38</v>
      </c>
      <c r="Y690" s="1" t="s">
        <v>4302</v>
      </c>
    </row>
    <row r="691" spans="1:25" x14ac:dyDescent="0.3">
      <c r="A691" s="1" t="s">
        <v>12303</v>
      </c>
      <c r="B691" s="1" t="s">
        <v>14303</v>
      </c>
      <c r="C691" s="1" t="s">
        <v>4303</v>
      </c>
      <c r="D691" s="1" t="s">
        <v>26</v>
      </c>
      <c r="E691" s="1">
        <v>40</v>
      </c>
      <c r="F691" s="1" t="s">
        <v>4304</v>
      </c>
      <c r="G691" s="1" t="s">
        <v>4305</v>
      </c>
      <c r="H691" s="1" t="s">
        <v>4306</v>
      </c>
      <c r="I691" s="1" t="s">
        <v>4307</v>
      </c>
      <c r="J691" s="1" t="s">
        <v>4308</v>
      </c>
      <c r="K691" s="1" t="s">
        <v>92</v>
      </c>
      <c r="L691" s="1" t="s">
        <v>117</v>
      </c>
      <c r="M691" s="1" t="s">
        <v>34</v>
      </c>
      <c r="N691" s="1">
        <v>1</v>
      </c>
      <c r="O691" s="1">
        <v>748.21</v>
      </c>
      <c r="P691" s="1">
        <v>0.44</v>
      </c>
      <c r="Q691" s="1">
        <v>14.57</v>
      </c>
      <c r="R691" s="2">
        <v>45707</v>
      </c>
      <c r="S691" s="2">
        <v>45165</v>
      </c>
      <c r="T691" s="1" t="s">
        <v>35</v>
      </c>
      <c r="U691" s="1" t="s">
        <v>162</v>
      </c>
      <c r="V691" s="1">
        <v>5</v>
      </c>
      <c r="W691" s="1" t="s">
        <v>37</v>
      </c>
      <c r="X691" s="1" t="s">
        <v>64</v>
      </c>
      <c r="Y691" s="1" t="s">
        <v>4309</v>
      </c>
    </row>
    <row r="692" spans="1:25" x14ac:dyDescent="0.3">
      <c r="A692" s="1" t="s">
        <v>12304</v>
      </c>
      <c r="B692" s="1" t="s">
        <v>14304</v>
      </c>
      <c r="C692" s="1" t="s">
        <v>4310</v>
      </c>
      <c r="D692" s="1" t="s">
        <v>41</v>
      </c>
      <c r="E692" s="1">
        <v>61</v>
      </c>
      <c r="F692" s="1" t="s">
        <v>4311</v>
      </c>
      <c r="G692" s="1" t="s">
        <v>4312</v>
      </c>
      <c r="H692" s="1" t="s">
        <v>903</v>
      </c>
      <c r="I692" s="1" t="s">
        <v>4313</v>
      </c>
      <c r="J692" s="1" t="s">
        <v>4314</v>
      </c>
      <c r="K692" s="1" t="s">
        <v>47</v>
      </c>
      <c r="L692" s="1" t="s">
        <v>72</v>
      </c>
      <c r="M692" s="1" t="s">
        <v>93</v>
      </c>
      <c r="N692" s="1">
        <v>1</v>
      </c>
      <c r="O692" s="1">
        <v>782.15</v>
      </c>
      <c r="P692" s="1">
        <v>0.22</v>
      </c>
      <c r="Q692" s="1">
        <v>25.04</v>
      </c>
      <c r="R692" s="2">
        <v>45773</v>
      </c>
      <c r="S692" s="2">
        <v>45133</v>
      </c>
      <c r="T692" s="1" t="s">
        <v>63</v>
      </c>
      <c r="U692" s="1" t="s">
        <v>36</v>
      </c>
      <c r="V692" s="1">
        <v>5</v>
      </c>
      <c r="W692" s="1" t="s">
        <v>52</v>
      </c>
      <c r="X692" s="1" t="s">
        <v>101</v>
      </c>
      <c r="Y692" s="1" t="s">
        <v>4315</v>
      </c>
    </row>
    <row r="693" spans="1:25" x14ac:dyDescent="0.3">
      <c r="A693" s="1" t="s">
        <v>12305</v>
      </c>
      <c r="B693" s="1" t="s">
        <v>14305</v>
      </c>
      <c r="C693" s="1" t="s">
        <v>4316</v>
      </c>
      <c r="D693" s="1" t="s">
        <v>41</v>
      </c>
      <c r="E693" s="1">
        <v>58</v>
      </c>
      <c r="F693" s="1" t="s">
        <v>4317</v>
      </c>
      <c r="G693" s="1" t="s">
        <v>4318</v>
      </c>
      <c r="H693" s="1" t="s">
        <v>4319</v>
      </c>
      <c r="I693" s="1" t="s">
        <v>1247</v>
      </c>
      <c r="J693" s="1" t="s">
        <v>4320</v>
      </c>
      <c r="K693" s="1" t="s">
        <v>61</v>
      </c>
      <c r="L693" s="1" t="s">
        <v>72</v>
      </c>
      <c r="M693" s="1" t="s">
        <v>62</v>
      </c>
      <c r="N693" s="1">
        <v>4</v>
      </c>
      <c r="O693" s="1">
        <v>779.24</v>
      </c>
      <c r="P693" s="1">
        <v>0.16</v>
      </c>
      <c r="Q693" s="1">
        <v>31.01</v>
      </c>
      <c r="R693" s="2">
        <v>45717</v>
      </c>
      <c r="S693" s="2">
        <v>45534</v>
      </c>
      <c r="T693" s="1" t="s">
        <v>35</v>
      </c>
      <c r="U693" s="1" t="s">
        <v>162</v>
      </c>
      <c r="V693" s="1">
        <v>5</v>
      </c>
      <c r="W693" s="1" t="s">
        <v>37</v>
      </c>
      <c r="X693" s="1" t="s">
        <v>64</v>
      </c>
      <c r="Y693" s="1" t="s">
        <v>4321</v>
      </c>
    </row>
    <row r="694" spans="1:25" x14ac:dyDescent="0.3">
      <c r="A694" s="1" t="s">
        <v>12306</v>
      </c>
      <c r="B694" s="1" t="s">
        <v>14306</v>
      </c>
      <c r="C694" s="1" t="s">
        <v>4322</v>
      </c>
      <c r="D694" s="1" t="s">
        <v>41</v>
      </c>
      <c r="E694" s="1">
        <v>61</v>
      </c>
      <c r="F694" s="1" t="s">
        <v>4323</v>
      </c>
      <c r="G694" s="1" t="s">
        <v>4324</v>
      </c>
      <c r="H694" s="1" t="s">
        <v>4325</v>
      </c>
      <c r="I694" s="1" t="s">
        <v>4326</v>
      </c>
      <c r="J694" s="1" t="s">
        <v>4327</v>
      </c>
      <c r="K694" s="1" t="s">
        <v>92</v>
      </c>
      <c r="L694" s="1" t="s">
        <v>117</v>
      </c>
      <c r="M694" s="1" t="s">
        <v>126</v>
      </c>
      <c r="N694" s="1">
        <v>2</v>
      </c>
      <c r="O694" s="1">
        <v>969.35</v>
      </c>
      <c r="P694" s="1">
        <v>0.32</v>
      </c>
      <c r="Q694" s="1">
        <v>12.64</v>
      </c>
      <c r="R694" s="2">
        <v>45424</v>
      </c>
      <c r="S694" s="2">
        <v>45418</v>
      </c>
      <c r="T694" s="1" t="s">
        <v>83</v>
      </c>
      <c r="U694" s="1" t="s">
        <v>162</v>
      </c>
      <c r="V694" s="1">
        <v>3</v>
      </c>
      <c r="W694" s="1" t="s">
        <v>52</v>
      </c>
      <c r="X694" s="1" t="s">
        <v>38</v>
      </c>
      <c r="Y694" s="1" t="s">
        <v>4328</v>
      </c>
    </row>
    <row r="695" spans="1:25" x14ac:dyDescent="0.3">
      <c r="A695" s="1" t="s">
        <v>12307</v>
      </c>
      <c r="B695" s="1" t="s">
        <v>14307</v>
      </c>
      <c r="C695" s="1" t="s">
        <v>4329</v>
      </c>
      <c r="D695" s="1" t="s">
        <v>26</v>
      </c>
      <c r="E695" s="1">
        <v>36</v>
      </c>
      <c r="F695" s="1" t="s">
        <v>4330</v>
      </c>
      <c r="G695" s="1">
        <v>4669592785</v>
      </c>
      <c r="H695" s="1" t="s">
        <v>1766</v>
      </c>
      <c r="I695" s="1" t="s">
        <v>897</v>
      </c>
      <c r="J695" s="1" t="s">
        <v>4331</v>
      </c>
      <c r="K695" s="1" t="s">
        <v>6</v>
      </c>
      <c r="L695" s="1" t="s">
        <v>33</v>
      </c>
      <c r="M695" s="1" t="s">
        <v>126</v>
      </c>
      <c r="N695" s="1">
        <v>2</v>
      </c>
      <c r="O695" s="1">
        <v>885.4</v>
      </c>
      <c r="P695" s="1">
        <v>0.4</v>
      </c>
      <c r="Q695" s="1">
        <v>37.17</v>
      </c>
      <c r="R695" s="2">
        <v>45326</v>
      </c>
      <c r="S695" s="2">
        <v>45498</v>
      </c>
      <c r="T695" s="1" t="s">
        <v>63</v>
      </c>
      <c r="U695" s="1" t="s">
        <v>84</v>
      </c>
      <c r="V695" s="1">
        <v>1</v>
      </c>
      <c r="W695" s="1" t="s">
        <v>37</v>
      </c>
      <c r="X695" s="1" t="s">
        <v>74</v>
      </c>
      <c r="Y695" s="1" t="s">
        <v>4332</v>
      </c>
    </row>
    <row r="696" spans="1:25" x14ac:dyDescent="0.3">
      <c r="A696" s="1" t="s">
        <v>12308</v>
      </c>
      <c r="B696" s="1" t="s">
        <v>14308</v>
      </c>
      <c r="C696" s="1" t="s">
        <v>4333</v>
      </c>
      <c r="D696" s="1" t="s">
        <v>41</v>
      </c>
      <c r="E696" s="1">
        <v>61</v>
      </c>
      <c r="F696" s="1" t="s">
        <v>4334</v>
      </c>
      <c r="G696" s="1" t="s">
        <v>4335</v>
      </c>
      <c r="H696" s="1" t="s">
        <v>1156</v>
      </c>
      <c r="I696" s="1" t="s">
        <v>4336</v>
      </c>
      <c r="J696" s="1" t="s">
        <v>4337</v>
      </c>
      <c r="K696" s="1" t="s">
        <v>61</v>
      </c>
      <c r="L696" s="1" t="s">
        <v>33</v>
      </c>
      <c r="M696" s="1" t="s">
        <v>34</v>
      </c>
      <c r="N696" s="1">
        <v>4</v>
      </c>
      <c r="O696" s="1">
        <v>502.83</v>
      </c>
      <c r="P696" s="1">
        <v>0.37</v>
      </c>
      <c r="Q696" s="1">
        <v>36.04</v>
      </c>
      <c r="R696" s="2">
        <v>45326</v>
      </c>
      <c r="S696" s="2">
        <v>45128</v>
      </c>
      <c r="T696" s="1" t="s">
        <v>83</v>
      </c>
      <c r="U696" s="1" t="s">
        <v>162</v>
      </c>
      <c r="V696" s="1">
        <v>3</v>
      </c>
      <c r="W696" s="1" t="s">
        <v>52</v>
      </c>
      <c r="X696" s="1" t="s">
        <v>101</v>
      </c>
      <c r="Y696" s="1" t="s">
        <v>4338</v>
      </c>
    </row>
    <row r="697" spans="1:25" x14ac:dyDescent="0.3">
      <c r="A697" s="1" t="s">
        <v>12309</v>
      </c>
      <c r="B697" s="1" t="s">
        <v>14309</v>
      </c>
      <c r="C697" s="1" t="s">
        <v>4339</v>
      </c>
      <c r="D697" s="1" t="s">
        <v>26</v>
      </c>
      <c r="E697" s="1">
        <v>28</v>
      </c>
      <c r="F697" s="1" t="s">
        <v>4340</v>
      </c>
      <c r="G697" s="1" t="s">
        <v>4341</v>
      </c>
      <c r="H697" s="1" t="s">
        <v>3543</v>
      </c>
      <c r="I697" s="1" t="s">
        <v>4342</v>
      </c>
      <c r="J697" s="1" t="s">
        <v>497</v>
      </c>
      <c r="K697" s="1" t="s">
        <v>61</v>
      </c>
      <c r="L697" s="1" t="s">
        <v>82</v>
      </c>
      <c r="M697" s="1" t="s">
        <v>62</v>
      </c>
      <c r="N697" s="1">
        <v>4</v>
      </c>
      <c r="O697" s="1">
        <v>420.79</v>
      </c>
      <c r="P697" s="1">
        <v>0.31</v>
      </c>
      <c r="Q697" s="1">
        <v>44.92</v>
      </c>
      <c r="R697" s="2">
        <v>45363</v>
      </c>
      <c r="S697" s="2">
        <v>45689</v>
      </c>
      <c r="T697" s="1" t="s">
        <v>83</v>
      </c>
      <c r="U697" s="1" t="s">
        <v>36</v>
      </c>
      <c r="V697" s="1">
        <v>5</v>
      </c>
      <c r="W697" s="1" t="s">
        <v>37</v>
      </c>
      <c r="X697" s="1" t="s">
        <v>64</v>
      </c>
      <c r="Y697" s="1" t="s">
        <v>4343</v>
      </c>
    </row>
    <row r="698" spans="1:25" x14ac:dyDescent="0.3">
      <c r="A698" s="1" t="s">
        <v>12310</v>
      </c>
      <c r="B698" s="1" t="s">
        <v>14310</v>
      </c>
      <c r="C698" s="1" t="s">
        <v>4344</v>
      </c>
      <c r="D698" s="1" t="s">
        <v>41</v>
      </c>
      <c r="E698" s="1">
        <v>55</v>
      </c>
      <c r="F698" s="1" t="s">
        <v>4345</v>
      </c>
      <c r="G698" s="1" t="s">
        <v>4346</v>
      </c>
      <c r="H698" s="1" t="s">
        <v>4347</v>
      </c>
      <c r="I698" s="1" t="s">
        <v>4348</v>
      </c>
      <c r="J698" s="1" t="s">
        <v>4349</v>
      </c>
      <c r="K698" s="1" t="s">
        <v>109</v>
      </c>
      <c r="L698" s="1" t="s">
        <v>48</v>
      </c>
      <c r="M698" s="1" t="s">
        <v>126</v>
      </c>
      <c r="N698" s="1">
        <v>1</v>
      </c>
      <c r="O698" s="1">
        <v>916.61</v>
      </c>
      <c r="P698" s="1">
        <v>0.12</v>
      </c>
      <c r="Q698" s="1">
        <v>30.53</v>
      </c>
      <c r="R698" s="2">
        <v>45600</v>
      </c>
      <c r="S698" s="2">
        <v>45345</v>
      </c>
      <c r="T698" s="1" t="s">
        <v>118</v>
      </c>
      <c r="U698" s="1" t="s">
        <v>36</v>
      </c>
      <c r="V698" s="1">
        <v>2</v>
      </c>
      <c r="W698" s="1" t="s">
        <v>37</v>
      </c>
      <c r="X698" s="1" t="s">
        <v>101</v>
      </c>
      <c r="Y698" s="1" t="s">
        <v>4350</v>
      </c>
    </row>
    <row r="699" spans="1:25" x14ac:dyDescent="0.3">
      <c r="A699" s="1" t="s">
        <v>12311</v>
      </c>
      <c r="B699" s="1" t="s">
        <v>14311</v>
      </c>
      <c r="C699" s="1" t="s">
        <v>4351</v>
      </c>
      <c r="D699" s="1" t="s">
        <v>41</v>
      </c>
      <c r="E699" s="1">
        <v>57</v>
      </c>
      <c r="F699" s="1" t="s">
        <v>4352</v>
      </c>
      <c r="G699" s="1" t="s">
        <v>4353</v>
      </c>
      <c r="H699" s="1" t="s">
        <v>562</v>
      </c>
      <c r="I699" s="1" t="s">
        <v>4354</v>
      </c>
      <c r="J699" s="1" t="s">
        <v>4355</v>
      </c>
      <c r="K699" s="1" t="s">
        <v>47</v>
      </c>
      <c r="L699" s="1" t="s">
        <v>33</v>
      </c>
      <c r="M699" s="1" t="s">
        <v>93</v>
      </c>
      <c r="N699" s="1">
        <v>3</v>
      </c>
      <c r="O699" s="1">
        <v>615.11</v>
      </c>
      <c r="P699" s="1">
        <v>0.13</v>
      </c>
      <c r="Q699" s="1">
        <v>30.84</v>
      </c>
      <c r="R699" s="2">
        <v>45498</v>
      </c>
      <c r="S699" s="2">
        <v>45577</v>
      </c>
      <c r="T699" s="1" t="s">
        <v>50</v>
      </c>
      <c r="U699" s="1" t="s">
        <v>162</v>
      </c>
      <c r="V699" s="1">
        <v>5</v>
      </c>
      <c r="W699" s="1" t="s">
        <v>37</v>
      </c>
      <c r="X699" s="1" t="s">
        <v>74</v>
      </c>
      <c r="Y699" s="1" t="s">
        <v>4356</v>
      </c>
    </row>
    <row r="700" spans="1:25" x14ac:dyDescent="0.3">
      <c r="A700" s="1" t="s">
        <v>12312</v>
      </c>
      <c r="B700" s="1" t="s">
        <v>14312</v>
      </c>
      <c r="C700" s="1" t="s">
        <v>4357</v>
      </c>
      <c r="D700" s="1" t="s">
        <v>41</v>
      </c>
      <c r="E700" s="1">
        <v>60</v>
      </c>
      <c r="F700" s="1" t="s">
        <v>4358</v>
      </c>
      <c r="G700" s="1">
        <v>196199450</v>
      </c>
      <c r="H700" s="1" t="s">
        <v>1849</v>
      </c>
      <c r="I700" s="1" t="s">
        <v>4359</v>
      </c>
      <c r="J700" s="1" t="s">
        <v>4360</v>
      </c>
      <c r="K700" s="1" t="s">
        <v>47</v>
      </c>
      <c r="L700" s="1" t="s">
        <v>72</v>
      </c>
      <c r="M700" s="1" t="s">
        <v>73</v>
      </c>
      <c r="N700" s="1">
        <v>1</v>
      </c>
      <c r="O700" s="1">
        <v>301.45</v>
      </c>
      <c r="P700" s="1">
        <v>0.36</v>
      </c>
      <c r="Q700" s="1">
        <v>32.869999999999997</v>
      </c>
      <c r="R700" s="2">
        <v>45657</v>
      </c>
      <c r="S700" s="2">
        <v>45353</v>
      </c>
      <c r="T700" s="1" t="s">
        <v>35</v>
      </c>
      <c r="U700" s="1" t="s">
        <v>36</v>
      </c>
      <c r="V700" s="1">
        <v>1</v>
      </c>
      <c r="W700" s="1" t="s">
        <v>37</v>
      </c>
      <c r="X700" s="1" t="s">
        <v>53</v>
      </c>
      <c r="Y700" s="1" t="s">
        <v>4361</v>
      </c>
    </row>
    <row r="701" spans="1:25" x14ac:dyDescent="0.3">
      <c r="A701" s="1" t="s">
        <v>12313</v>
      </c>
      <c r="B701" s="1" t="s">
        <v>14313</v>
      </c>
      <c r="C701" s="1" t="s">
        <v>4362</v>
      </c>
      <c r="D701" s="1" t="s">
        <v>41</v>
      </c>
      <c r="E701" s="1">
        <v>20</v>
      </c>
      <c r="F701" s="1" t="s">
        <v>4363</v>
      </c>
      <c r="G701" s="1">
        <f>1-653-778-18</f>
        <v>-1448</v>
      </c>
      <c r="H701" s="1" t="s">
        <v>44</v>
      </c>
      <c r="I701" s="1" t="s">
        <v>4364</v>
      </c>
      <c r="J701" s="1" t="s">
        <v>4365</v>
      </c>
      <c r="K701" s="1" t="s">
        <v>47</v>
      </c>
      <c r="L701" s="1" t="s">
        <v>33</v>
      </c>
      <c r="M701" s="1" t="s">
        <v>73</v>
      </c>
      <c r="N701" s="1">
        <v>1</v>
      </c>
      <c r="O701" s="1">
        <v>568.82000000000005</v>
      </c>
      <c r="P701" s="1">
        <v>0.4</v>
      </c>
      <c r="Q701" s="1">
        <v>17.32</v>
      </c>
      <c r="R701" s="2">
        <v>45589</v>
      </c>
      <c r="S701" s="2">
        <v>45845</v>
      </c>
      <c r="T701" s="1" t="s">
        <v>50</v>
      </c>
      <c r="U701" s="1" t="s">
        <v>51</v>
      </c>
      <c r="V701" s="1">
        <v>3</v>
      </c>
      <c r="W701" s="1" t="s">
        <v>37</v>
      </c>
      <c r="X701" s="1" t="s">
        <v>101</v>
      </c>
      <c r="Y701" s="1" t="s">
        <v>4366</v>
      </c>
    </row>
    <row r="702" spans="1:25" x14ac:dyDescent="0.3">
      <c r="A702" s="1" t="s">
        <v>12314</v>
      </c>
      <c r="B702" s="1" t="s">
        <v>14314</v>
      </c>
      <c r="C702" s="1" t="s">
        <v>4367</v>
      </c>
      <c r="D702" s="1" t="s">
        <v>26</v>
      </c>
      <c r="E702" s="1">
        <v>33</v>
      </c>
      <c r="F702" s="1" t="s">
        <v>4368</v>
      </c>
      <c r="G702" s="1" t="s">
        <v>4369</v>
      </c>
      <c r="H702" s="1" t="s">
        <v>1924</v>
      </c>
      <c r="I702" s="1" t="s">
        <v>4370</v>
      </c>
      <c r="J702" s="1" t="s">
        <v>4371</v>
      </c>
      <c r="K702" s="1" t="s">
        <v>61</v>
      </c>
      <c r="L702" s="1" t="s">
        <v>48</v>
      </c>
      <c r="M702" s="1" t="s">
        <v>73</v>
      </c>
      <c r="N702" s="1">
        <v>3</v>
      </c>
      <c r="O702" s="1">
        <v>992.23</v>
      </c>
      <c r="P702" s="1">
        <v>0.06</v>
      </c>
      <c r="Q702" s="1">
        <v>39.14</v>
      </c>
      <c r="R702" s="2">
        <v>45772</v>
      </c>
      <c r="S702" s="2">
        <v>45362</v>
      </c>
      <c r="T702" s="1" t="s">
        <v>50</v>
      </c>
      <c r="U702" s="1" t="s">
        <v>36</v>
      </c>
      <c r="V702" s="1">
        <v>1</v>
      </c>
      <c r="W702" s="1" t="s">
        <v>37</v>
      </c>
      <c r="X702" s="1" t="s">
        <v>64</v>
      </c>
      <c r="Y702" s="1" t="s">
        <v>4372</v>
      </c>
    </row>
    <row r="703" spans="1:25" x14ac:dyDescent="0.3">
      <c r="A703" s="1" t="s">
        <v>12315</v>
      </c>
      <c r="B703" s="1" t="s">
        <v>14315</v>
      </c>
      <c r="C703" s="1" t="s">
        <v>4373</v>
      </c>
      <c r="D703" s="1" t="s">
        <v>26</v>
      </c>
      <c r="E703" s="1">
        <v>49</v>
      </c>
      <c r="F703" s="1" t="s">
        <v>4374</v>
      </c>
      <c r="G703" s="1" t="s">
        <v>4375</v>
      </c>
      <c r="H703" s="1" t="s">
        <v>1040</v>
      </c>
      <c r="I703" s="1" t="s">
        <v>4376</v>
      </c>
      <c r="J703" s="1" t="s">
        <v>3662</v>
      </c>
      <c r="K703" s="1" t="s">
        <v>81</v>
      </c>
      <c r="L703" s="1" t="s">
        <v>72</v>
      </c>
      <c r="M703" s="1" t="s">
        <v>73</v>
      </c>
      <c r="N703" s="1">
        <v>2</v>
      </c>
      <c r="O703" s="1">
        <v>850.98</v>
      </c>
      <c r="P703" s="1">
        <v>0.09</v>
      </c>
      <c r="Q703" s="1">
        <v>34.81</v>
      </c>
      <c r="R703" s="2">
        <v>45583</v>
      </c>
      <c r="S703" s="2">
        <v>45659</v>
      </c>
      <c r="T703" s="1" t="s">
        <v>118</v>
      </c>
      <c r="U703" s="1" t="s">
        <v>51</v>
      </c>
      <c r="V703" s="1">
        <v>3</v>
      </c>
      <c r="W703" s="1" t="s">
        <v>37</v>
      </c>
      <c r="X703" s="1" t="s">
        <v>74</v>
      </c>
      <c r="Y703" s="1" t="s">
        <v>4377</v>
      </c>
    </row>
    <row r="704" spans="1:25" x14ac:dyDescent="0.3">
      <c r="A704" s="1" t="s">
        <v>12316</v>
      </c>
      <c r="B704" s="1" t="s">
        <v>14316</v>
      </c>
      <c r="C704" s="1" t="s">
        <v>4378</v>
      </c>
      <c r="D704" s="1" t="s">
        <v>26</v>
      </c>
      <c r="E704" s="1">
        <v>55</v>
      </c>
      <c r="F704" s="1" t="s">
        <v>4379</v>
      </c>
      <c r="G704" s="1" t="s">
        <v>4380</v>
      </c>
      <c r="H704" s="1" t="s">
        <v>3221</v>
      </c>
      <c r="I704" s="1" t="s">
        <v>4381</v>
      </c>
      <c r="J704" s="1" t="s">
        <v>4382</v>
      </c>
      <c r="K704" s="1" t="s">
        <v>81</v>
      </c>
      <c r="L704" s="1" t="s">
        <v>48</v>
      </c>
      <c r="M704" s="1" t="s">
        <v>93</v>
      </c>
      <c r="N704" s="1">
        <v>1</v>
      </c>
      <c r="O704" s="1">
        <v>288.47000000000003</v>
      </c>
      <c r="P704" s="1">
        <v>0.34</v>
      </c>
      <c r="Q704" s="1">
        <v>42.76</v>
      </c>
      <c r="R704" s="2">
        <v>45838</v>
      </c>
      <c r="S704" s="2">
        <v>45322</v>
      </c>
      <c r="T704" s="1" t="s">
        <v>50</v>
      </c>
      <c r="U704" s="1" t="s">
        <v>51</v>
      </c>
      <c r="V704" s="1">
        <v>1</v>
      </c>
      <c r="W704" s="1" t="s">
        <v>37</v>
      </c>
      <c r="X704" s="1" t="s">
        <v>64</v>
      </c>
      <c r="Y704" s="1" t="s">
        <v>4383</v>
      </c>
    </row>
    <row r="705" spans="1:25" x14ac:dyDescent="0.3">
      <c r="A705" s="1" t="s">
        <v>12317</v>
      </c>
      <c r="B705" s="1" t="s">
        <v>14317</v>
      </c>
      <c r="C705" s="1" t="s">
        <v>4384</v>
      </c>
      <c r="D705" s="1" t="s">
        <v>26</v>
      </c>
      <c r="E705" s="1">
        <v>26</v>
      </c>
      <c r="F705" s="1" t="s">
        <v>4385</v>
      </c>
      <c r="G705" s="1" t="s">
        <v>4386</v>
      </c>
      <c r="H705" s="1" t="s">
        <v>2062</v>
      </c>
      <c r="I705" s="1" t="s">
        <v>4387</v>
      </c>
      <c r="J705" s="1" t="s">
        <v>4388</v>
      </c>
      <c r="K705" s="1" t="s">
        <v>92</v>
      </c>
      <c r="L705" s="1" t="s">
        <v>117</v>
      </c>
      <c r="M705" s="1" t="s">
        <v>126</v>
      </c>
      <c r="N705" s="1">
        <v>2</v>
      </c>
      <c r="O705" s="1">
        <v>953.42</v>
      </c>
      <c r="P705" s="1">
        <v>0.19</v>
      </c>
      <c r="Q705" s="1">
        <v>39.590000000000003</v>
      </c>
      <c r="R705" s="2">
        <v>45210</v>
      </c>
      <c r="S705" s="2">
        <v>45631</v>
      </c>
      <c r="T705" s="1" t="s">
        <v>35</v>
      </c>
      <c r="U705" s="1" t="s">
        <v>36</v>
      </c>
      <c r="V705" s="1">
        <v>1</v>
      </c>
      <c r="W705" s="1" t="s">
        <v>37</v>
      </c>
      <c r="X705" s="1" t="s">
        <v>74</v>
      </c>
      <c r="Y705" s="1" t="s">
        <v>4389</v>
      </c>
    </row>
    <row r="706" spans="1:25" x14ac:dyDescent="0.3">
      <c r="A706" s="1" t="s">
        <v>12318</v>
      </c>
      <c r="B706" s="1" t="s">
        <v>14318</v>
      </c>
      <c r="C706" s="1" t="s">
        <v>4390</v>
      </c>
      <c r="D706" s="1" t="s">
        <v>26</v>
      </c>
      <c r="E706" s="1">
        <v>58</v>
      </c>
      <c r="F706" s="1" t="s">
        <v>4391</v>
      </c>
      <c r="G706" s="1" t="s">
        <v>4392</v>
      </c>
      <c r="H706" s="1" t="s">
        <v>967</v>
      </c>
      <c r="I706" s="1" t="s">
        <v>4393</v>
      </c>
      <c r="J706" s="1" t="s">
        <v>4394</v>
      </c>
      <c r="K706" s="1" t="s">
        <v>81</v>
      </c>
      <c r="L706" s="1" t="s">
        <v>48</v>
      </c>
      <c r="M706" s="1" t="s">
        <v>34</v>
      </c>
      <c r="N706" s="1">
        <v>2</v>
      </c>
      <c r="O706" s="1">
        <v>981.65</v>
      </c>
      <c r="P706" s="1">
        <v>0.28000000000000003</v>
      </c>
      <c r="Q706" s="1">
        <v>33.74</v>
      </c>
      <c r="R706" s="2">
        <v>45504</v>
      </c>
      <c r="S706" s="2">
        <v>45377</v>
      </c>
      <c r="T706" s="1" t="s">
        <v>63</v>
      </c>
      <c r="U706" s="1" t="s">
        <v>51</v>
      </c>
      <c r="V706" s="1">
        <v>3</v>
      </c>
      <c r="W706" s="1" t="s">
        <v>37</v>
      </c>
      <c r="X706" s="1" t="s">
        <v>64</v>
      </c>
      <c r="Y706" s="1" t="s">
        <v>4395</v>
      </c>
    </row>
    <row r="707" spans="1:25" x14ac:dyDescent="0.3">
      <c r="A707" s="1" t="s">
        <v>12319</v>
      </c>
      <c r="B707" s="1" t="s">
        <v>14319</v>
      </c>
      <c r="C707" s="1" t="s">
        <v>4396</v>
      </c>
      <c r="D707" s="1" t="s">
        <v>26</v>
      </c>
      <c r="E707" s="1">
        <v>55</v>
      </c>
      <c r="F707" s="1" t="s">
        <v>4397</v>
      </c>
      <c r="G707" s="1" t="s">
        <v>4398</v>
      </c>
      <c r="H707" s="1" t="s">
        <v>575</v>
      </c>
      <c r="I707" s="1" t="s">
        <v>4399</v>
      </c>
      <c r="J707" s="1" t="s">
        <v>4400</v>
      </c>
      <c r="K707" s="1" t="s">
        <v>161</v>
      </c>
      <c r="L707" s="1" t="s">
        <v>48</v>
      </c>
      <c r="M707" s="1" t="s">
        <v>93</v>
      </c>
      <c r="N707" s="1">
        <v>2</v>
      </c>
      <c r="O707" s="1">
        <v>238.86</v>
      </c>
      <c r="P707" s="1">
        <v>0.31</v>
      </c>
      <c r="Q707" s="1">
        <v>12.24</v>
      </c>
      <c r="R707" s="2">
        <v>45613</v>
      </c>
      <c r="S707" s="2">
        <v>45646</v>
      </c>
      <c r="T707" s="1" t="s">
        <v>83</v>
      </c>
      <c r="U707" s="1" t="s">
        <v>36</v>
      </c>
      <c r="V707" s="1">
        <v>3</v>
      </c>
      <c r="W707" s="1" t="s">
        <v>37</v>
      </c>
      <c r="X707" s="1" t="s">
        <v>74</v>
      </c>
      <c r="Y707" s="1" t="s">
        <v>4401</v>
      </c>
    </row>
    <row r="708" spans="1:25" x14ac:dyDescent="0.3">
      <c r="A708" s="1" t="s">
        <v>12320</v>
      </c>
      <c r="B708" s="1" t="s">
        <v>14320</v>
      </c>
      <c r="C708" s="1" t="s">
        <v>4402</v>
      </c>
      <c r="D708" s="1" t="s">
        <v>41</v>
      </c>
      <c r="E708" s="1">
        <v>22</v>
      </c>
      <c r="F708" s="1" t="s">
        <v>4403</v>
      </c>
      <c r="G708" s="1" t="s">
        <v>4404</v>
      </c>
      <c r="H708" s="1" t="s">
        <v>857</v>
      </c>
      <c r="I708" s="1" t="s">
        <v>2518</v>
      </c>
      <c r="J708" s="1" t="s">
        <v>4405</v>
      </c>
      <c r="K708" s="1" t="s">
        <v>92</v>
      </c>
      <c r="L708" s="1" t="s">
        <v>48</v>
      </c>
      <c r="M708" s="1" t="s">
        <v>126</v>
      </c>
      <c r="N708" s="1">
        <v>1</v>
      </c>
      <c r="O708" s="1">
        <v>896.64</v>
      </c>
      <c r="P708" s="1">
        <v>0.39</v>
      </c>
      <c r="Q708" s="1">
        <v>46.36</v>
      </c>
      <c r="R708" s="2">
        <v>45304</v>
      </c>
      <c r="S708" s="2">
        <v>45391</v>
      </c>
      <c r="T708" s="1" t="s">
        <v>35</v>
      </c>
      <c r="U708" s="1" t="s">
        <v>36</v>
      </c>
      <c r="V708" s="1">
        <v>3</v>
      </c>
      <c r="W708" s="1" t="s">
        <v>37</v>
      </c>
      <c r="X708" s="1" t="s">
        <v>38</v>
      </c>
      <c r="Y708" s="1" t="s">
        <v>4406</v>
      </c>
    </row>
    <row r="709" spans="1:25" x14ac:dyDescent="0.3">
      <c r="A709" s="1" t="s">
        <v>12321</v>
      </c>
      <c r="B709" s="1" t="s">
        <v>14321</v>
      </c>
      <c r="C709" s="1" t="s">
        <v>4407</v>
      </c>
      <c r="D709" s="1" t="s">
        <v>26</v>
      </c>
      <c r="E709" s="1">
        <v>18</v>
      </c>
      <c r="F709" s="1" t="s">
        <v>4408</v>
      </c>
      <c r="G709" s="1" t="s">
        <v>4409</v>
      </c>
      <c r="H709" s="1" t="s">
        <v>2747</v>
      </c>
      <c r="I709" s="1" t="s">
        <v>4410</v>
      </c>
      <c r="J709" s="1" t="s">
        <v>4411</v>
      </c>
      <c r="K709" s="1" t="s">
        <v>6</v>
      </c>
      <c r="L709" s="1" t="s">
        <v>72</v>
      </c>
      <c r="M709" s="1" t="s">
        <v>62</v>
      </c>
      <c r="N709" s="1">
        <v>3</v>
      </c>
      <c r="O709" s="1">
        <v>884.37</v>
      </c>
      <c r="P709" s="1">
        <v>0.4</v>
      </c>
      <c r="Q709" s="1">
        <v>21.52</v>
      </c>
      <c r="R709" s="2">
        <v>45630</v>
      </c>
      <c r="S709" s="2">
        <v>45513</v>
      </c>
      <c r="T709" s="1" t="s">
        <v>118</v>
      </c>
      <c r="U709" s="1" t="s">
        <v>162</v>
      </c>
      <c r="V709" s="1">
        <v>4</v>
      </c>
      <c r="W709" s="1" t="s">
        <v>37</v>
      </c>
      <c r="X709" s="1" t="s">
        <v>64</v>
      </c>
      <c r="Y709" s="1" t="s">
        <v>4412</v>
      </c>
    </row>
    <row r="710" spans="1:25" x14ac:dyDescent="0.3">
      <c r="A710" s="1" t="s">
        <v>12322</v>
      </c>
      <c r="B710" s="1" t="s">
        <v>14322</v>
      </c>
      <c r="C710" s="1" t="s">
        <v>4413</v>
      </c>
      <c r="D710" s="1" t="s">
        <v>26</v>
      </c>
      <c r="E710" s="1">
        <v>52</v>
      </c>
      <c r="F710" s="1" t="s">
        <v>4414</v>
      </c>
      <c r="G710" s="1" t="s">
        <v>4415</v>
      </c>
      <c r="H710" s="1" t="s">
        <v>810</v>
      </c>
      <c r="I710" s="1" t="s">
        <v>4416</v>
      </c>
      <c r="J710" s="1" t="s">
        <v>4417</v>
      </c>
      <c r="K710" s="1" t="s">
        <v>109</v>
      </c>
      <c r="L710" s="1" t="s">
        <v>48</v>
      </c>
      <c r="M710" s="1" t="s">
        <v>126</v>
      </c>
      <c r="N710" s="1">
        <v>3</v>
      </c>
      <c r="O710" s="1">
        <v>49.36</v>
      </c>
      <c r="P710" s="1">
        <v>0.14000000000000001</v>
      </c>
      <c r="Q710" s="1">
        <v>48.39</v>
      </c>
      <c r="R710" s="2">
        <v>45564</v>
      </c>
      <c r="S710" s="2">
        <v>45134</v>
      </c>
      <c r="T710" s="1" t="s">
        <v>63</v>
      </c>
      <c r="U710" s="1" t="s">
        <v>36</v>
      </c>
      <c r="V710" s="1">
        <v>1</v>
      </c>
      <c r="W710" s="1" t="s">
        <v>37</v>
      </c>
      <c r="X710" s="1" t="s">
        <v>74</v>
      </c>
      <c r="Y710" s="1" t="s">
        <v>4418</v>
      </c>
    </row>
    <row r="711" spans="1:25" x14ac:dyDescent="0.3">
      <c r="A711" s="1" t="s">
        <v>12323</v>
      </c>
      <c r="B711" s="1" t="s">
        <v>14323</v>
      </c>
      <c r="C711" s="1" t="s">
        <v>4419</v>
      </c>
      <c r="D711" s="1" t="s">
        <v>26</v>
      </c>
      <c r="E711" s="1">
        <v>52</v>
      </c>
      <c r="F711" s="1" t="s">
        <v>4420</v>
      </c>
      <c r="G711" s="1">
        <v>2667180690</v>
      </c>
      <c r="H711" s="1" t="s">
        <v>98</v>
      </c>
      <c r="I711" s="1" t="s">
        <v>4421</v>
      </c>
      <c r="J711" s="1" t="s">
        <v>4422</v>
      </c>
      <c r="K711" s="1" t="s">
        <v>6</v>
      </c>
      <c r="L711" s="1" t="s">
        <v>48</v>
      </c>
      <c r="M711" s="1" t="s">
        <v>126</v>
      </c>
      <c r="N711" s="1">
        <v>2</v>
      </c>
      <c r="O711" s="1">
        <v>672.99</v>
      </c>
      <c r="P711" s="1">
        <v>0.27</v>
      </c>
      <c r="Q711" s="1">
        <v>23.08</v>
      </c>
      <c r="R711" s="2">
        <v>45668</v>
      </c>
      <c r="S711" s="2">
        <v>45750</v>
      </c>
      <c r="T711" s="1" t="s">
        <v>118</v>
      </c>
      <c r="U711" s="1" t="s">
        <v>36</v>
      </c>
      <c r="V711" s="1">
        <v>4</v>
      </c>
      <c r="W711" s="1" t="s">
        <v>37</v>
      </c>
      <c r="X711" s="1" t="s">
        <v>53</v>
      </c>
      <c r="Y711" s="1" t="s">
        <v>4423</v>
      </c>
    </row>
    <row r="712" spans="1:25" x14ac:dyDescent="0.3">
      <c r="A712" s="1" t="s">
        <v>12324</v>
      </c>
      <c r="B712" s="1" t="s">
        <v>14324</v>
      </c>
      <c r="C712" s="1" t="s">
        <v>4424</v>
      </c>
      <c r="D712" s="1" t="s">
        <v>26</v>
      </c>
      <c r="E712" s="1">
        <v>29</v>
      </c>
      <c r="F712" s="1" t="s">
        <v>4425</v>
      </c>
      <c r="G712" s="1" t="s">
        <v>4426</v>
      </c>
      <c r="H712" s="1" t="s">
        <v>2809</v>
      </c>
      <c r="I712" s="1" t="s">
        <v>4427</v>
      </c>
      <c r="J712" s="1" t="s">
        <v>4428</v>
      </c>
      <c r="K712" s="1" t="s">
        <v>47</v>
      </c>
      <c r="L712" s="1" t="s">
        <v>110</v>
      </c>
      <c r="M712" s="1" t="s">
        <v>126</v>
      </c>
      <c r="N712" s="1">
        <v>2</v>
      </c>
      <c r="O712" s="1">
        <v>312.23</v>
      </c>
      <c r="P712" s="1">
        <v>0.06</v>
      </c>
      <c r="Q712" s="1">
        <v>11.57</v>
      </c>
      <c r="R712" s="2">
        <v>45538</v>
      </c>
      <c r="S712" s="2">
        <v>45530</v>
      </c>
      <c r="T712" s="1" t="s">
        <v>35</v>
      </c>
      <c r="U712" s="1" t="s">
        <v>162</v>
      </c>
      <c r="V712" s="1">
        <v>4</v>
      </c>
      <c r="W712" s="1" t="s">
        <v>37</v>
      </c>
      <c r="X712" s="1" t="s">
        <v>74</v>
      </c>
      <c r="Y712" s="1" t="s">
        <v>4429</v>
      </c>
    </row>
    <row r="713" spans="1:25" x14ac:dyDescent="0.3">
      <c r="A713" s="1" t="s">
        <v>12325</v>
      </c>
      <c r="B713" s="1" t="s">
        <v>14325</v>
      </c>
      <c r="C713" s="1" t="s">
        <v>4430</v>
      </c>
      <c r="D713" s="1" t="s">
        <v>26</v>
      </c>
      <c r="E713" s="1">
        <v>53</v>
      </c>
      <c r="F713" s="1" t="s">
        <v>4431</v>
      </c>
      <c r="G713" s="1" t="s">
        <v>4432</v>
      </c>
      <c r="H713" s="1" t="s">
        <v>1422</v>
      </c>
      <c r="I713" s="1" t="s">
        <v>4433</v>
      </c>
      <c r="J713" s="1" t="s">
        <v>4434</v>
      </c>
      <c r="K713" s="1" t="s">
        <v>47</v>
      </c>
      <c r="L713" s="1" t="s">
        <v>110</v>
      </c>
      <c r="M713" s="1" t="s">
        <v>93</v>
      </c>
      <c r="N713" s="1">
        <v>3</v>
      </c>
      <c r="O713" s="1">
        <v>677.87</v>
      </c>
      <c r="P713" s="1">
        <v>0.42</v>
      </c>
      <c r="Q713" s="1">
        <v>44.82</v>
      </c>
      <c r="R713" s="2">
        <v>45531</v>
      </c>
      <c r="S713" s="2">
        <v>45397</v>
      </c>
      <c r="T713" s="1" t="s">
        <v>83</v>
      </c>
      <c r="U713" s="1" t="s">
        <v>84</v>
      </c>
      <c r="V713" s="1">
        <v>5</v>
      </c>
      <c r="W713" s="1" t="s">
        <v>37</v>
      </c>
      <c r="X713" s="1" t="s">
        <v>53</v>
      </c>
      <c r="Y713" s="1" t="s">
        <v>4435</v>
      </c>
    </row>
    <row r="714" spans="1:25" x14ac:dyDescent="0.3">
      <c r="A714" s="1" t="s">
        <v>12326</v>
      </c>
      <c r="B714" s="1" t="s">
        <v>14326</v>
      </c>
      <c r="C714" s="1" t="s">
        <v>4436</v>
      </c>
      <c r="D714" s="1" t="s">
        <v>26</v>
      </c>
      <c r="E714" s="1">
        <v>38</v>
      </c>
      <c r="F714" s="1" t="s">
        <v>4437</v>
      </c>
      <c r="G714" s="1" t="s">
        <v>4438</v>
      </c>
      <c r="H714" s="1" t="s">
        <v>2993</v>
      </c>
      <c r="I714" s="1" t="s">
        <v>4439</v>
      </c>
      <c r="J714" s="1" t="s">
        <v>4440</v>
      </c>
      <c r="K714" s="1" t="s">
        <v>32</v>
      </c>
      <c r="L714" s="1" t="s">
        <v>82</v>
      </c>
      <c r="M714" s="1" t="s">
        <v>126</v>
      </c>
      <c r="N714" s="1">
        <v>4</v>
      </c>
      <c r="O714" s="1">
        <v>914.42</v>
      </c>
      <c r="P714" s="1">
        <v>0.42</v>
      </c>
      <c r="Q714" s="1">
        <v>40.78</v>
      </c>
      <c r="R714" s="2">
        <v>45339</v>
      </c>
      <c r="S714" s="2">
        <v>45463</v>
      </c>
      <c r="T714" s="1" t="s">
        <v>50</v>
      </c>
      <c r="U714" s="1" t="s">
        <v>36</v>
      </c>
      <c r="V714" s="1">
        <v>4</v>
      </c>
      <c r="W714" s="1" t="s">
        <v>37</v>
      </c>
      <c r="X714" s="1" t="s">
        <v>101</v>
      </c>
      <c r="Y714" s="1" t="s">
        <v>4441</v>
      </c>
    </row>
    <row r="715" spans="1:25" x14ac:dyDescent="0.3">
      <c r="A715" s="1" t="s">
        <v>12327</v>
      </c>
      <c r="B715" s="1" t="s">
        <v>14327</v>
      </c>
      <c r="C715" s="1" t="s">
        <v>4442</v>
      </c>
      <c r="D715" s="1" t="s">
        <v>41</v>
      </c>
      <c r="E715" s="1">
        <v>65</v>
      </c>
      <c r="F715" s="1" t="s">
        <v>4443</v>
      </c>
      <c r="G715" s="1">
        <f>1-803-655-1350</f>
        <v>-2807</v>
      </c>
      <c r="H715" s="1" t="s">
        <v>810</v>
      </c>
      <c r="I715" s="1" t="s">
        <v>4444</v>
      </c>
      <c r="J715" s="1" t="s">
        <v>4445</v>
      </c>
      <c r="K715" s="1" t="s">
        <v>47</v>
      </c>
      <c r="L715" s="1" t="s">
        <v>72</v>
      </c>
      <c r="M715" s="1" t="s">
        <v>126</v>
      </c>
      <c r="N715" s="1">
        <v>4</v>
      </c>
      <c r="O715" s="1">
        <v>503.79</v>
      </c>
      <c r="P715" s="1">
        <v>0.15</v>
      </c>
      <c r="Q715" s="1">
        <v>40.380000000000003</v>
      </c>
      <c r="R715" s="2">
        <v>45785</v>
      </c>
      <c r="S715" s="2">
        <v>45638</v>
      </c>
      <c r="T715" s="1" t="s">
        <v>50</v>
      </c>
      <c r="U715" s="1" t="s">
        <v>84</v>
      </c>
      <c r="V715" s="1">
        <v>4</v>
      </c>
      <c r="W715" s="1" t="s">
        <v>37</v>
      </c>
      <c r="X715" s="1" t="s">
        <v>74</v>
      </c>
      <c r="Y715" s="1" t="s">
        <v>4446</v>
      </c>
    </row>
    <row r="716" spans="1:25" x14ac:dyDescent="0.3">
      <c r="A716" s="1" t="s">
        <v>12328</v>
      </c>
      <c r="B716" s="1" t="s">
        <v>14328</v>
      </c>
      <c r="C716" s="1" t="s">
        <v>4447</v>
      </c>
      <c r="D716" s="1" t="s">
        <v>41</v>
      </c>
      <c r="E716" s="1">
        <v>60</v>
      </c>
      <c r="F716" s="1" t="s">
        <v>4448</v>
      </c>
      <c r="G716" s="1" t="s">
        <v>4449</v>
      </c>
      <c r="H716" s="1" t="s">
        <v>98</v>
      </c>
      <c r="I716" s="1" t="s">
        <v>4450</v>
      </c>
      <c r="J716" s="1" t="s">
        <v>4451</v>
      </c>
      <c r="K716" s="1" t="s">
        <v>81</v>
      </c>
      <c r="L716" s="1" t="s">
        <v>110</v>
      </c>
      <c r="M716" s="1" t="s">
        <v>62</v>
      </c>
      <c r="N716" s="1">
        <v>2</v>
      </c>
      <c r="O716" s="1">
        <v>420.27</v>
      </c>
      <c r="P716" s="1">
        <v>0.08</v>
      </c>
      <c r="Q716" s="1">
        <v>9.02</v>
      </c>
      <c r="R716" s="2">
        <v>45468</v>
      </c>
      <c r="S716" s="2">
        <v>45381</v>
      </c>
      <c r="T716" s="1" t="s">
        <v>118</v>
      </c>
      <c r="U716" s="1" t="s">
        <v>84</v>
      </c>
      <c r="V716" s="1">
        <v>3</v>
      </c>
      <c r="W716" s="1" t="s">
        <v>37</v>
      </c>
      <c r="X716" s="1" t="s">
        <v>101</v>
      </c>
      <c r="Y716" s="1" t="s">
        <v>4452</v>
      </c>
    </row>
    <row r="717" spans="1:25" x14ac:dyDescent="0.3">
      <c r="A717" s="1" t="s">
        <v>12329</v>
      </c>
      <c r="B717" s="1" t="s">
        <v>14329</v>
      </c>
      <c r="C717" s="1" t="s">
        <v>4453</v>
      </c>
      <c r="D717" s="1" t="s">
        <v>26</v>
      </c>
      <c r="E717" s="1">
        <v>25</v>
      </c>
      <c r="F717" s="1" t="s">
        <v>4454</v>
      </c>
      <c r="G717" s="1" t="s">
        <v>4455</v>
      </c>
      <c r="H717" s="1" t="s">
        <v>1301</v>
      </c>
      <c r="I717" s="1" t="s">
        <v>4456</v>
      </c>
      <c r="J717" s="1" t="s">
        <v>4457</v>
      </c>
      <c r="K717" s="1" t="s">
        <v>109</v>
      </c>
      <c r="L717" s="1" t="s">
        <v>48</v>
      </c>
      <c r="M717" s="1" t="s">
        <v>62</v>
      </c>
      <c r="N717" s="1">
        <v>3</v>
      </c>
      <c r="O717" s="1">
        <v>922.32</v>
      </c>
      <c r="P717" s="1">
        <v>0.04</v>
      </c>
      <c r="Q717" s="1">
        <v>44.57</v>
      </c>
      <c r="R717" s="2">
        <v>45151</v>
      </c>
      <c r="S717" s="2">
        <v>45455</v>
      </c>
      <c r="T717" s="1" t="s">
        <v>63</v>
      </c>
      <c r="U717" s="1" t="s">
        <v>162</v>
      </c>
      <c r="V717" s="1">
        <v>3</v>
      </c>
      <c r="W717" s="1" t="s">
        <v>37</v>
      </c>
      <c r="X717" s="1" t="s">
        <v>101</v>
      </c>
      <c r="Y717" s="1" t="s">
        <v>4458</v>
      </c>
    </row>
    <row r="718" spans="1:25" x14ac:dyDescent="0.3">
      <c r="A718" s="1" t="s">
        <v>12330</v>
      </c>
      <c r="B718" s="1" t="s">
        <v>14330</v>
      </c>
      <c r="C718" s="1" t="s">
        <v>4459</v>
      </c>
      <c r="D718" s="1" t="s">
        <v>41</v>
      </c>
      <c r="E718" s="1">
        <v>44</v>
      </c>
      <c r="F718" s="1" t="s">
        <v>4460</v>
      </c>
      <c r="G718" s="1" t="s">
        <v>4461</v>
      </c>
      <c r="H718" s="1" t="s">
        <v>371</v>
      </c>
      <c r="I718" s="1" t="s">
        <v>4462</v>
      </c>
      <c r="J718" s="1" t="s">
        <v>4463</v>
      </c>
      <c r="K718" s="1" t="s">
        <v>81</v>
      </c>
      <c r="L718" s="1" t="s">
        <v>33</v>
      </c>
      <c r="M718" s="1" t="s">
        <v>73</v>
      </c>
      <c r="N718" s="1">
        <v>4</v>
      </c>
      <c r="O718" s="1">
        <v>974.37</v>
      </c>
      <c r="P718" s="1">
        <v>0.28999999999999998</v>
      </c>
      <c r="Q718" s="1">
        <v>31.84</v>
      </c>
      <c r="R718" s="2">
        <v>45205</v>
      </c>
      <c r="S718" s="2">
        <v>45566</v>
      </c>
      <c r="T718" s="1" t="s">
        <v>83</v>
      </c>
      <c r="U718" s="1" t="s">
        <v>84</v>
      </c>
      <c r="V718" s="1">
        <v>2</v>
      </c>
      <c r="W718" s="1" t="s">
        <v>37</v>
      </c>
      <c r="X718" s="1" t="s">
        <v>38</v>
      </c>
      <c r="Y718" s="1" t="s">
        <v>4464</v>
      </c>
    </row>
    <row r="719" spans="1:25" x14ac:dyDescent="0.3">
      <c r="A719" s="1" t="s">
        <v>12331</v>
      </c>
      <c r="B719" s="1" t="s">
        <v>14331</v>
      </c>
      <c r="C719" s="1" t="s">
        <v>4465</v>
      </c>
      <c r="D719" s="1" t="s">
        <v>26</v>
      </c>
      <c r="E719" s="1">
        <v>26</v>
      </c>
      <c r="F719" s="1" t="s">
        <v>4466</v>
      </c>
      <c r="G719" s="1" t="s">
        <v>4467</v>
      </c>
      <c r="H719" s="1" t="s">
        <v>1033</v>
      </c>
      <c r="I719" s="1" t="s">
        <v>4468</v>
      </c>
      <c r="J719" s="1" t="s">
        <v>4469</v>
      </c>
      <c r="K719" s="1" t="s">
        <v>109</v>
      </c>
      <c r="L719" s="1" t="s">
        <v>48</v>
      </c>
      <c r="M719" s="1" t="s">
        <v>49</v>
      </c>
      <c r="N719" s="1">
        <v>3</v>
      </c>
      <c r="O719" s="1">
        <v>71.61</v>
      </c>
      <c r="P719" s="1">
        <v>0.05</v>
      </c>
      <c r="Q719" s="1">
        <v>26.17</v>
      </c>
      <c r="R719" s="2">
        <v>45310</v>
      </c>
      <c r="S719" s="2">
        <v>45143</v>
      </c>
      <c r="T719" s="1" t="s">
        <v>118</v>
      </c>
      <c r="U719" s="1" t="s">
        <v>84</v>
      </c>
      <c r="V719" s="1">
        <v>1</v>
      </c>
      <c r="W719" s="1" t="s">
        <v>37</v>
      </c>
      <c r="X719" s="1" t="s">
        <v>74</v>
      </c>
      <c r="Y719" s="1" t="s">
        <v>4470</v>
      </c>
    </row>
    <row r="720" spans="1:25" x14ac:dyDescent="0.3">
      <c r="A720" s="1" t="s">
        <v>12332</v>
      </c>
      <c r="B720" s="1" t="s">
        <v>14332</v>
      </c>
      <c r="C720" s="1" t="s">
        <v>3329</v>
      </c>
      <c r="D720" s="1" t="s">
        <v>41</v>
      </c>
      <c r="E720" s="1">
        <v>45</v>
      </c>
      <c r="F720" s="1" t="s">
        <v>4471</v>
      </c>
      <c r="G720" s="1" t="s">
        <v>4472</v>
      </c>
      <c r="H720" s="1" t="s">
        <v>724</v>
      </c>
      <c r="I720" s="1" t="s">
        <v>4473</v>
      </c>
      <c r="J720" s="1" t="s">
        <v>4474</v>
      </c>
      <c r="K720" s="1" t="s">
        <v>161</v>
      </c>
      <c r="L720" s="1" t="s">
        <v>33</v>
      </c>
      <c r="M720" s="1" t="s">
        <v>93</v>
      </c>
      <c r="N720" s="1">
        <v>1</v>
      </c>
      <c r="O720" s="1">
        <v>923.62</v>
      </c>
      <c r="P720" s="1">
        <v>0.34</v>
      </c>
      <c r="Q720" s="1">
        <v>46.09</v>
      </c>
      <c r="R720" s="2">
        <v>45539</v>
      </c>
      <c r="S720" s="2">
        <v>45755</v>
      </c>
      <c r="T720" s="1" t="s">
        <v>83</v>
      </c>
      <c r="U720" s="1" t="s">
        <v>51</v>
      </c>
      <c r="V720" s="1">
        <v>4</v>
      </c>
      <c r="W720" s="1" t="s">
        <v>37</v>
      </c>
      <c r="X720" s="1" t="s">
        <v>38</v>
      </c>
      <c r="Y720" s="1" t="s">
        <v>4475</v>
      </c>
    </row>
    <row r="721" spans="1:25" x14ac:dyDescent="0.3">
      <c r="A721" s="1" t="s">
        <v>12333</v>
      </c>
      <c r="B721" s="1" t="s">
        <v>14333</v>
      </c>
      <c r="C721" s="1" t="s">
        <v>1756</v>
      </c>
      <c r="D721" s="1" t="s">
        <v>26</v>
      </c>
      <c r="E721" s="1">
        <v>47</v>
      </c>
      <c r="F721" s="1" t="s">
        <v>4476</v>
      </c>
      <c r="G721" s="1" t="s">
        <v>4477</v>
      </c>
      <c r="H721" s="1" t="s">
        <v>2062</v>
      </c>
      <c r="I721" s="1" t="s">
        <v>4478</v>
      </c>
      <c r="J721" s="1" t="s">
        <v>4479</v>
      </c>
      <c r="K721" s="1" t="s">
        <v>6</v>
      </c>
      <c r="L721" s="1" t="s">
        <v>117</v>
      </c>
      <c r="M721" s="1" t="s">
        <v>126</v>
      </c>
      <c r="N721" s="1">
        <v>2</v>
      </c>
      <c r="O721" s="1">
        <v>91.94</v>
      </c>
      <c r="P721" s="1">
        <v>0.34</v>
      </c>
      <c r="Q721" s="1">
        <v>34.97</v>
      </c>
      <c r="R721" s="2">
        <v>45152</v>
      </c>
      <c r="S721" s="2">
        <v>45657</v>
      </c>
      <c r="T721" s="1" t="s">
        <v>118</v>
      </c>
      <c r="U721" s="1" t="s">
        <v>84</v>
      </c>
      <c r="V721" s="1">
        <v>4</v>
      </c>
      <c r="W721" s="1" t="s">
        <v>37</v>
      </c>
      <c r="X721" s="1" t="s">
        <v>38</v>
      </c>
      <c r="Y721" s="1" t="s">
        <v>4480</v>
      </c>
    </row>
    <row r="722" spans="1:25" x14ac:dyDescent="0.3">
      <c r="A722" s="1" t="s">
        <v>12334</v>
      </c>
      <c r="B722" s="1" t="s">
        <v>14334</v>
      </c>
      <c r="C722" s="1" t="s">
        <v>4481</v>
      </c>
      <c r="D722" s="1" t="s">
        <v>41</v>
      </c>
      <c r="E722" s="1">
        <v>31</v>
      </c>
      <c r="F722" s="1" t="s">
        <v>4482</v>
      </c>
      <c r="G722" s="1" t="s">
        <v>4483</v>
      </c>
      <c r="H722" s="1" t="s">
        <v>4319</v>
      </c>
      <c r="I722" s="1" t="s">
        <v>4484</v>
      </c>
      <c r="J722" s="1" t="s">
        <v>4485</v>
      </c>
      <c r="K722" s="1" t="s">
        <v>47</v>
      </c>
      <c r="L722" s="1" t="s">
        <v>117</v>
      </c>
      <c r="M722" s="1" t="s">
        <v>73</v>
      </c>
      <c r="N722" s="1">
        <v>4</v>
      </c>
      <c r="O722" s="1">
        <v>343.91</v>
      </c>
      <c r="P722" s="1">
        <v>0.31</v>
      </c>
      <c r="Q722" s="1">
        <v>10.99</v>
      </c>
      <c r="R722" s="2">
        <v>45390</v>
      </c>
      <c r="S722" s="2">
        <v>45283</v>
      </c>
      <c r="T722" s="1" t="s">
        <v>63</v>
      </c>
      <c r="U722" s="1" t="s">
        <v>162</v>
      </c>
      <c r="V722" s="1">
        <v>1</v>
      </c>
      <c r="W722" s="1" t="s">
        <v>37</v>
      </c>
      <c r="X722" s="1" t="s">
        <v>101</v>
      </c>
      <c r="Y722" s="1" t="s">
        <v>4486</v>
      </c>
    </row>
    <row r="723" spans="1:25" x14ac:dyDescent="0.3">
      <c r="A723" s="1" t="s">
        <v>12335</v>
      </c>
      <c r="B723" s="1" t="s">
        <v>14335</v>
      </c>
      <c r="C723" s="1" t="s">
        <v>4487</v>
      </c>
      <c r="D723" s="1" t="s">
        <v>41</v>
      </c>
      <c r="E723" s="1">
        <v>40</v>
      </c>
      <c r="F723" s="1" t="s">
        <v>4488</v>
      </c>
      <c r="G723" s="1" t="s">
        <v>4489</v>
      </c>
      <c r="H723" s="1" t="s">
        <v>1766</v>
      </c>
      <c r="I723" s="1" t="s">
        <v>4490</v>
      </c>
      <c r="J723" s="1" t="s">
        <v>4491</v>
      </c>
      <c r="K723" s="1" t="s">
        <v>6</v>
      </c>
      <c r="L723" s="1" t="s">
        <v>72</v>
      </c>
      <c r="M723" s="1" t="s">
        <v>73</v>
      </c>
      <c r="N723" s="1">
        <v>2</v>
      </c>
      <c r="O723" s="1">
        <v>764.95</v>
      </c>
      <c r="P723" s="1">
        <v>0.44</v>
      </c>
      <c r="Q723" s="1">
        <v>28.38</v>
      </c>
      <c r="R723" s="2">
        <v>45343</v>
      </c>
      <c r="S723" s="2">
        <v>45309</v>
      </c>
      <c r="T723" s="1" t="s">
        <v>35</v>
      </c>
      <c r="U723" s="1" t="s">
        <v>36</v>
      </c>
      <c r="V723" s="1">
        <v>3</v>
      </c>
      <c r="W723" s="1" t="s">
        <v>37</v>
      </c>
      <c r="X723" s="1" t="s">
        <v>64</v>
      </c>
      <c r="Y723" s="1" t="s">
        <v>4492</v>
      </c>
    </row>
    <row r="724" spans="1:25" x14ac:dyDescent="0.3">
      <c r="A724" s="1" t="s">
        <v>12336</v>
      </c>
      <c r="B724" s="1" t="s">
        <v>14336</v>
      </c>
      <c r="C724" s="1" t="s">
        <v>4493</v>
      </c>
      <c r="D724" s="1" t="s">
        <v>26</v>
      </c>
      <c r="E724" s="1">
        <v>46</v>
      </c>
      <c r="F724" s="1" t="s">
        <v>4494</v>
      </c>
      <c r="G724" s="1" t="s">
        <v>4495</v>
      </c>
      <c r="H724" s="1" t="s">
        <v>1240</v>
      </c>
      <c r="I724" s="1" t="s">
        <v>4496</v>
      </c>
      <c r="J724" s="1" t="s">
        <v>2767</v>
      </c>
      <c r="K724" s="1" t="s">
        <v>161</v>
      </c>
      <c r="L724" s="1" t="s">
        <v>72</v>
      </c>
      <c r="M724" s="1" t="s">
        <v>93</v>
      </c>
      <c r="N724" s="1">
        <v>1</v>
      </c>
      <c r="O724" s="1">
        <v>779.27</v>
      </c>
      <c r="P724" s="1">
        <v>0.19</v>
      </c>
      <c r="Q724" s="1">
        <v>33.65</v>
      </c>
      <c r="R724" s="2">
        <v>45203</v>
      </c>
      <c r="S724" s="2">
        <v>45385</v>
      </c>
      <c r="T724" s="1" t="s">
        <v>50</v>
      </c>
      <c r="U724" s="1" t="s">
        <v>51</v>
      </c>
      <c r="V724" s="1">
        <v>3</v>
      </c>
      <c r="W724" s="1" t="s">
        <v>37</v>
      </c>
      <c r="X724" s="1" t="s">
        <v>101</v>
      </c>
      <c r="Y724" s="1" t="s">
        <v>4497</v>
      </c>
    </row>
    <row r="725" spans="1:25" x14ac:dyDescent="0.3">
      <c r="A725" s="1" t="s">
        <v>12337</v>
      </c>
      <c r="B725" s="1" t="s">
        <v>14337</v>
      </c>
      <c r="C725" s="1" t="s">
        <v>4498</v>
      </c>
      <c r="D725" s="1" t="s">
        <v>26</v>
      </c>
      <c r="E725" s="1">
        <v>43</v>
      </c>
      <c r="F725" s="1" t="s">
        <v>4499</v>
      </c>
      <c r="G725" s="1" t="s">
        <v>4500</v>
      </c>
      <c r="H725" s="1" t="s">
        <v>1465</v>
      </c>
      <c r="I725" s="1" t="s">
        <v>4501</v>
      </c>
      <c r="J725" s="1" t="s">
        <v>4502</v>
      </c>
      <c r="K725" s="1" t="s">
        <v>81</v>
      </c>
      <c r="L725" s="1" t="s">
        <v>117</v>
      </c>
      <c r="M725" s="1" t="s">
        <v>49</v>
      </c>
      <c r="N725" s="1">
        <v>3</v>
      </c>
      <c r="O725" s="1">
        <v>728.56</v>
      </c>
      <c r="P725" s="1">
        <v>0.45</v>
      </c>
      <c r="Q725" s="1">
        <v>45.43</v>
      </c>
      <c r="R725" s="2">
        <v>45223</v>
      </c>
      <c r="S725" s="2">
        <v>45562</v>
      </c>
      <c r="T725" s="1" t="s">
        <v>83</v>
      </c>
      <c r="U725" s="1" t="s">
        <v>162</v>
      </c>
      <c r="V725" s="1">
        <v>1</v>
      </c>
      <c r="W725" s="1" t="s">
        <v>37</v>
      </c>
      <c r="X725" s="1" t="s">
        <v>101</v>
      </c>
      <c r="Y725" s="1" t="s">
        <v>4503</v>
      </c>
    </row>
    <row r="726" spans="1:25" x14ac:dyDescent="0.3">
      <c r="A726" s="1" t="s">
        <v>12338</v>
      </c>
      <c r="B726" s="1" t="s">
        <v>14338</v>
      </c>
      <c r="C726" s="1" t="s">
        <v>4504</v>
      </c>
      <c r="D726" s="1" t="s">
        <v>41</v>
      </c>
      <c r="E726" s="1">
        <v>39</v>
      </c>
      <c r="F726" s="1" t="s">
        <v>4505</v>
      </c>
      <c r="G726" s="1" t="s">
        <v>4506</v>
      </c>
      <c r="H726" s="1" t="s">
        <v>1892</v>
      </c>
      <c r="I726" s="1" t="s">
        <v>4507</v>
      </c>
      <c r="J726" s="1" t="s">
        <v>4508</v>
      </c>
      <c r="K726" s="1" t="s">
        <v>61</v>
      </c>
      <c r="L726" s="1" t="s">
        <v>72</v>
      </c>
      <c r="M726" s="1" t="s">
        <v>73</v>
      </c>
      <c r="N726" s="1">
        <v>2</v>
      </c>
      <c r="O726" s="1">
        <v>48.72</v>
      </c>
      <c r="P726" s="1">
        <v>0.02</v>
      </c>
      <c r="Q726" s="1">
        <v>17.600000000000001</v>
      </c>
      <c r="R726" s="2">
        <v>45648</v>
      </c>
      <c r="S726" s="2">
        <v>45476</v>
      </c>
      <c r="T726" s="1" t="s">
        <v>83</v>
      </c>
      <c r="U726" s="1" t="s">
        <v>162</v>
      </c>
      <c r="V726" s="1">
        <v>1</v>
      </c>
      <c r="W726" s="1" t="s">
        <v>37</v>
      </c>
      <c r="X726" s="1" t="s">
        <v>53</v>
      </c>
      <c r="Y726" s="1" t="s">
        <v>4509</v>
      </c>
    </row>
    <row r="727" spans="1:25" x14ac:dyDescent="0.3">
      <c r="A727" s="1" t="s">
        <v>12339</v>
      </c>
      <c r="B727" s="1" t="s">
        <v>14339</v>
      </c>
      <c r="C727" s="1" t="s">
        <v>4510</v>
      </c>
      <c r="D727" s="1" t="s">
        <v>26</v>
      </c>
      <c r="E727" s="1">
        <v>32</v>
      </c>
      <c r="F727" s="1" t="s">
        <v>4511</v>
      </c>
      <c r="G727" s="1" t="s">
        <v>4512</v>
      </c>
      <c r="H727" s="1" t="s">
        <v>4513</v>
      </c>
      <c r="I727" s="1" t="s">
        <v>4514</v>
      </c>
      <c r="J727" s="1" t="s">
        <v>4515</v>
      </c>
      <c r="K727" s="1" t="s">
        <v>161</v>
      </c>
      <c r="L727" s="1" t="s">
        <v>33</v>
      </c>
      <c r="M727" s="1" t="s">
        <v>73</v>
      </c>
      <c r="N727" s="1">
        <v>4</v>
      </c>
      <c r="O727" s="1">
        <v>141.63999999999999</v>
      </c>
      <c r="P727" s="1">
        <v>0.06</v>
      </c>
      <c r="Q727" s="1">
        <v>40.74</v>
      </c>
      <c r="R727" s="2">
        <v>45505</v>
      </c>
      <c r="S727" s="2">
        <v>45272</v>
      </c>
      <c r="T727" s="1" t="s">
        <v>63</v>
      </c>
      <c r="U727" s="1" t="s">
        <v>51</v>
      </c>
      <c r="V727" s="1">
        <v>3</v>
      </c>
      <c r="W727" s="1" t="s">
        <v>37</v>
      </c>
      <c r="X727" s="1" t="s">
        <v>64</v>
      </c>
      <c r="Y727" s="1" t="s">
        <v>4516</v>
      </c>
    </row>
    <row r="728" spans="1:25" x14ac:dyDescent="0.3">
      <c r="A728" s="1" t="s">
        <v>12340</v>
      </c>
      <c r="B728" s="1" t="s">
        <v>14340</v>
      </c>
      <c r="C728" s="1" t="s">
        <v>4517</v>
      </c>
      <c r="D728" s="1" t="s">
        <v>26</v>
      </c>
      <c r="E728" s="1">
        <v>68</v>
      </c>
      <c r="F728" s="1" t="s">
        <v>4518</v>
      </c>
      <c r="G728" s="1" t="s">
        <v>4519</v>
      </c>
      <c r="H728" s="1" t="s">
        <v>676</v>
      </c>
      <c r="I728" s="1" t="s">
        <v>4520</v>
      </c>
      <c r="J728" s="1" t="s">
        <v>4521</v>
      </c>
      <c r="K728" s="1" t="s">
        <v>109</v>
      </c>
      <c r="L728" s="1" t="s">
        <v>33</v>
      </c>
      <c r="M728" s="1" t="s">
        <v>93</v>
      </c>
      <c r="N728" s="1">
        <v>1</v>
      </c>
      <c r="O728" s="1">
        <v>936.85</v>
      </c>
      <c r="P728" s="1">
        <v>0.21</v>
      </c>
      <c r="Q728" s="1">
        <v>40.99</v>
      </c>
      <c r="R728" s="2">
        <v>45414</v>
      </c>
      <c r="S728" s="2">
        <v>45202</v>
      </c>
      <c r="T728" s="1" t="s">
        <v>83</v>
      </c>
      <c r="U728" s="1" t="s">
        <v>51</v>
      </c>
      <c r="V728" s="1">
        <v>1</v>
      </c>
      <c r="W728" s="1" t="s">
        <v>37</v>
      </c>
      <c r="X728" s="1" t="s">
        <v>101</v>
      </c>
      <c r="Y728" s="1" t="s">
        <v>4522</v>
      </c>
    </row>
    <row r="729" spans="1:25" x14ac:dyDescent="0.3">
      <c r="A729" s="1" t="s">
        <v>12341</v>
      </c>
      <c r="B729" s="1" t="s">
        <v>14341</v>
      </c>
      <c r="C729" s="1" t="s">
        <v>4523</v>
      </c>
      <c r="D729" s="1" t="s">
        <v>26</v>
      </c>
      <c r="E729" s="1">
        <v>26</v>
      </c>
      <c r="F729" s="1" t="s">
        <v>4524</v>
      </c>
      <c r="G729" s="1" t="s">
        <v>4525</v>
      </c>
      <c r="H729" s="1" t="s">
        <v>243</v>
      </c>
      <c r="I729" s="1" t="s">
        <v>4526</v>
      </c>
      <c r="J729" s="1" t="s">
        <v>4527</v>
      </c>
      <c r="K729" s="1" t="s">
        <v>47</v>
      </c>
      <c r="L729" s="1" t="s">
        <v>82</v>
      </c>
      <c r="M729" s="1" t="s">
        <v>34</v>
      </c>
      <c r="N729" s="1">
        <v>4</v>
      </c>
      <c r="O729" s="1">
        <v>90.65</v>
      </c>
      <c r="P729" s="1">
        <v>0.3</v>
      </c>
      <c r="Q729" s="1">
        <v>10.76</v>
      </c>
      <c r="R729" s="2">
        <v>45795</v>
      </c>
      <c r="S729" s="2">
        <v>45701</v>
      </c>
      <c r="T729" s="1" t="s">
        <v>35</v>
      </c>
      <c r="U729" s="1" t="s">
        <v>162</v>
      </c>
      <c r="V729" s="1">
        <v>3</v>
      </c>
      <c r="W729" s="1" t="s">
        <v>52</v>
      </c>
      <c r="X729" s="1" t="s">
        <v>64</v>
      </c>
      <c r="Y729" s="1" t="s">
        <v>4528</v>
      </c>
    </row>
    <row r="730" spans="1:25" x14ac:dyDescent="0.3">
      <c r="A730" s="1" t="s">
        <v>12342</v>
      </c>
      <c r="B730" s="1" t="s">
        <v>14342</v>
      </c>
      <c r="C730" s="1" t="s">
        <v>4529</v>
      </c>
      <c r="D730" s="1" t="s">
        <v>26</v>
      </c>
      <c r="E730" s="1">
        <v>43</v>
      </c>
      <c r="F730" s="1" t="s">
        <v>4530</v>
      </c>
      <c r="G730" s="1" t="s">
        <v>4531</v>
      </c>
      <c r="H730" s="1" t="s">
        <v>1948</v>
      </c>
      <c r="I730" s="1" t="s">
        <v>4532</v>
      </c>
      <c r="J730" s="1" t="s">
        <v>4533</v>
      </c>
      <c r="K730" s="1" t="s">
        <v>32</v>
      </c>
      <c r="L730" s="1" t="s">
        <v>72</v>
      </c>
      <c r="M730" s="1" t="s">
        <v>73</v>
      </c>
      <c r="N730" s="1">
        <v>3</v>
      </c>
      <c r="O730" s="1">
        <v>87.76</v>
      </c>
      <c r="P730" s="1">
        <v>0.02</v>
      </c>
      <c r="Q730" s="1">
        <v>5.78</v>
      </c>
      <c r="R730" s="2">
        <v>45269</v>
      </c>
      <c r="S730" s="2">
        <v>45756</v>
      </c>
      <c r="T730" s="1" t="s">
        <v>35</v>
      </c>
      <c r="U730" s="1" t="s">
        <v>36</v>
      </c>
      <c r="V730" s="1">
        <v>1</v>
      </c>
      <c r="W730" s="1" t="s">
        <v>37</v>
      </c>
      <c r="X730" s="1" t="s">
        <v>53</v>
      </c>
      <c r="Y730" s="1" t="s">
        <v>4534</v>
      </c>
    </row>
    <row r="731" spans="1:25" x14ac:dyDescent="0.3">
      <c r="A731" s="1" t="s">
        <v>12343</v>
      </c>
      <c r="B731" s="1" t="s">
        <v>14343</v>
      </c>
      <c r="C731" s="1" t="s">
        <v>4535</v>
      </c>
      <c r="D731" s="1" t="s">
        <v>26</v>
      </c>
      <c r="E731" s="1">
        <v>34</v>
      </c>
      <c r="F731" s="1" t="s">
        <v>4536</v>
      </c>
      <c r="G731" s="1" t="s">
        <v>4537</v>
      </c>
      <c r="H731" s="1" t="s">
        <v>896</v>
      </c>
      <c r="I731" s="1" t="s">
        <v>4538</v>
      </c>
      <c r="J731" s="1" t="s">
        <v>3321</v>
      </c>
      <c r="K731" s="1" t="s">
        <v>92</v>
      </c>
      <c r="L731" s="1" t="s">
        <v>72</v>
      </c>
      <c r="M731" s="1" t="s">
        <v>62</v>
      </c>
      <c r="N731" s="1">
        <v>4</v>
      </c>
      <c r="O731" s="1">
        <v>837.29</v>
      </c>
      <c r="P731" s="1">
        <v>0.28000000000000003</v>
      </c>
      <c r="Q731" s="1">
        <v>31.16</v>
      </c>
      <c r="R731" s="2">
        <v>45520</v>
      </c>
      <c r="S731" s="2">
        <v>45185</v>
      </c>
      <c r="T731" s="1" t="s">
        <v>63</v>
      </c>
      <c r="U731" s="1" t="s">
        <v>84</v>
      </c>
      <c r="V731" s="1">
        <v>3</v>
      </c>
      <c r="W731" s="1" t="s">
        <v>37</v>
      </c>
      <c r="X731" s="1" t="s">
        <v>64</v>
      </c>
      <c r="Y731" s="1" t="s">
        <v>4539</v>
      </c>
    </row>
    <row r="732" spans="1:25" x14ac:dyDescent="0.3">
      <c r="A732" s="1" t="s">
        <v>12344</v>
      </c>
      <c r="B732" s="1" t="s">
        <v>14344</v>
      </c>
      <c r="C732" s="1" t="s">
        <v>4540</v>
      </c>
      <c r="D732" s="1" t="s">
        <v>26</v>
      </c>
      <c r="E732" s="1">
        <v>26</v>
      </c>
      <c r="F732" s="1" t="s">
        <v>4541</v>
      </c>
      <c r="G732" s="1">
        <v>1955093428</v>
      </c>
      <c r="H732" s="1" t="s">
        <v>309</v>
      </c>
      <c r="I732" s="1" t="s">
        <v>4542</v>
      </c>
      <c r="J732" s="1" t="s">
        <v>4543</v>
      </c>
      <c r="K732" s="1" t="s">
        <v>61</v>
      </c>
      <c r="L732" s="1" t="s">
        <v>82</v>
      </c>
      <c r="M732" s="1" t="s">
        <v>73</v>
      </c>
      <c r="N732" s="1">
        <v>4</v>
      </c>
      <c r="O732" s="1">
        <v>644.85</v>
      </c>
      <c r="P732" s="1">
        <v>0.15</v>
      </c>
      <c r="Q732" s="1">
        <v>40.53</v>
      </c>
      <c r="R732" s="2">
        <v>45334</v>
      </c>
      <c r="S732" s="2">
        <v>45748</v>
      </c>
      <c r="T732" s="1" t="s">
        <v>118</v>
      </c>
      <c r="U732" s="1" t="s">
        <v>36</v>
      </c>
      <c r="V732" s="1">
        <v>2</v>
      </c>
      <c r="W732" s="1" t="s">
        <v>37</v>
      </c>
      <c r="X732" s="1" t="s">
        <v>74</v>
      </c>
      <c r="Y732" s="1" t="s">
        <v>4544</v>
      </c>
    </row>
    <row r="733" spans="1:25" x14ac:dyDescent="0.3">
      <c r="A733" s="1" t="s">
        <v>12345</v>
      </c>
      <c r="B733" s="1" t="s">
        <v>14345</v>
      </c>
      <c r="C733" s="1" t="s">
        <v>4545</v>
      </c>
      <c r="D733" s="1" t="s">
        <v>41</v>
      </c>
      <c r="E733" s="1">
        <v>20</v>
      </c>
      <c r="F733" s="1" t="s">
        <v>4546</v>
      </c>
      <c r="G733" s="1">
        <v>1619106512</v>
      </c>
      <c r="H733" s="1" t="s">
        <v>3486</v>
      </c>
      <c r="I733" s="1" t="s">
        <v>1918</v>
      </c>
      <c r="J733" s="1" t="s">
        <v>4547</v>
      </c>
      <c r="K733" s="1" t="s">
        <v>161</v>
      </c>
      <c r="L733" s="1" t="s">
        <v>48</v>
      </c>
      <c r="M733" s="1" t="s">
        <v>93</v>
      </c>
      <c r="N733" s="1">
        <v>4</v>
      </c>
      <c r="O733" s="1">
        <v>358.14</v>
      </c>
      <c r="P733" s="1">
        <v>0.44</v>
      </c>
      <c r="Q733" s="1">
        <v>29.95</v>
      </c>
      <c r="R733" s="2">
        <v>45811</v>
      </c>
      <c r="S733" s="2">
        <v>45448</v>
      </c>
      <c r="T733" s="1" t="s">
        <v>118</v>
      </c>
      <c r="U733" s="1" t="s">
        <v>84</v>
      </c>
      <c r="V733" s="1">
        <v>3</v>
      </c>
      <c r="W733" s="1" t="s">
        <v>37</v>
      </c>
      <c r="X733" s="1" t="s">
        <v>53</v>
      </c>
      <c r="Y733" s="1" t="s">
        <v>4548</v>
      </c>
    </row>
    <row r="734" spans="1:25" x14ac:dyDescent="0.3">
      <c r="A734" s="1" t="s">
        <v>12346</v>
      </c>
      <c r="B734" s="1" t="s">
        <v>14346</v>
      </c>
      <c r="C734" s="1" t="s">
        <v>4549</v>
      </c>
      <c r="D734" s="1" t="s">
        <v>26</v>
      </c>
      <c r="E734" s="1">
        <v>33</v>
      </c>
      <c r="F734" s="1" t="s">
        <v>4550</v>
      </c>
      <c r="G734" s="1" t="s">
        <v>4551</v>
      </c>
      <c r="H734" s="1" t="s">
        <v>784</v>
      </c>
      <c r="I734" s="1" t="s">
        <v>4552</v>
      </c>
      <c r="J734" s="1" t="s">
        <v>4553</v>
      </c>
      <c r="K734" s="1" t="s">
        <v>6</v>
      </c>
      <c r="L734" s="1" t="s">
        <v>33</v>
      </c>
      <c r="M734" s="1" t="s">
        <v>93</v>
      </c>
      <c r="N734" s="1">
        <v>1</v>
      </c>
      <c r="O734" s="1">
        <v>174.05</v>
      </c>
      <c r="P734" s="1">
        <v>0.27</v>
      </c>
      <c r="Q734" s="1">
        <v>41.6</v>
      </c>
      <c r="R734" s="2">
        <v>45295</v>
      </c>
      <c r="S734" s="2">
        <v>45744</v>
      </c>
      <c r="T734" s="1" t="s">
        <v>83</v>
      </c>
      <c r="U734" s="1" t="s">
        <v>36</v>
      </c>
      <c r="V734" s="1">
        <v>3</v>
      </c>
      <c r="W734" s="1" t="s">
        <v>52</v>
      </c>
      <c r="X734" s="1" t="s">
        <v>64</v>
      </c>
      <c r="Y734" s="1" t="s">
        <v>4554</v>
      </c>
    </row>
    <row r="735" spans="1:25" x14ac:dyDescent="0.3">
      <c r="A735" s="1" t="s">
        <v>12347</v>
      </c>
      <c r="B735" s="1" t="s">
        <v>14347</v>
      </c>
      <c r="C735" s="1" t="s">
        <v>4555</v>
      </c>
      <c r="D735" s="1" t="s">
        <v>26</v>
      </c>
      <c r="E735" s="1">
        <v>30</v>
      </c>
      <c r="F735" s="1" t="s">
        <v>4556</v>
      </c>
      <c r="G735" s="1" t="s">
        <v>4557</v>
      </c>
      <c r="H735" s="1" t="s">
        <v>917</v>
      </c>
      <c r="I735" s="1" t="s">
        <v>2038</v>
      </c>
      <c r="J735" s="1" t="s">
        <v>4558</v>
      </c>
      <c r="K735" s="1" t="s">
        <v>109</v>
      </c>
      <c r="L735" s="1" t="s">
        <v>48</v>
      </c>
      <c r="M735" s="1" t="s">
        <v>49</v>
      </c>
      <c r="N735" s="1">
        <v>4</v>
      </c>
      <c r="O735" s="1">
        <v>885.33</v>
      </c>
      <c r="P735" s="1">
        <v>0.28999999999999998</v>
      </c>
      <c r="Q735" s="1">
        <v>33</v>
      </c>
      <c r="R735" s="2">
        <v>45434</v>
      </c>
      <c r="S735" s="2">
        <v>45534</v>
      </c>
      <c r="T735" s="1" t="s">
        <v>83</v>
      </c>
      <c r="U735" s="1" t="s">
        <v>51</v>
      </c>
      <c r="V735" s="1">
        <v>4</v>
      </c>
      <c r="W735" s="1" t="s">
        <v>37</v>
      </c>
      <c r="X735" s="1" t="s">
        <v>38</v>
      </c>
      <c r="Y735" s="1" t="s">
        <v>4559</v>
      </c>
    </row>
    <row r="736" spans="1:25" x14ac:dyDescent="0.3">
      <c r="A736" s="1" t="s">
        <v>12348</v>
      </c>
      <c r="B736" s="1" t="s">
        <v>14348</v>
      </c>
      <c r="C736" s="1" t="s">
        <v>4560</v>
      </c>
      <c r="D736" s="1" t="s">
        <v>41</v>
      </c>
      <c r="E736" s="1">
        <v>43</v>
      </c>
      <c r="F736" s="1" t="s">
        <v>4561</v>
      </c>
      <c r="G736" s="1" t="s">
        <v>4562</v>
      </c>
      <c r="H736" s="1" t="s">
        <v>58</v>
      </c>
      <c r="I736" s="1" t="s">
        <v>4563</v>
      </c>
      <c r="J736" s="1" t="s">
        <v>4564</v>
      </c>
      <c r="K736" s="1" t="s">
        <v>61</v>
      </c>
      <c r="L736" s="1" t="s">
        <v>110</v>
      </c>
      <c r="M736" s="1" t="s">
        <v>34</v>
      </c>
      <c r="N736" s="1">
        <v>4</v>
      </c>
      <c r="O736" s="1">
        <v>988.65</v>
      </c>
      <c r="P736" s="1">
        <v>0.47</v>
      </c>
      <c r="Q736" s="1">
        <v>34.4</v>
      </c>
      <c r="R736" s="2">
        <v>45560</v>
      </c>
      <c r="S736" s="2">
        <v>45361</v>
      </c>
      <c r="T736" s="1" t="s">
        <v>63</v>
      </c>
      <c r="U736" s="1" t="s">
        <v>51</v>
      </c>
      <c r="V736" s="1">
        <v>3</v>
      </c>
      <c r="W736" s="1" t="s">
        <v>52</v>
      </c>
      <c r="X736" s="1" t="s">
        <v>64</v>
      </c>
      <c r="Y736" s="1" t="s">
        <v>4565</v>
      </c>
    </row>
    <row r="737" spans="1:25" x14ac:dyDescent="0.3">
      <c r="A737" s="1" t="s">
        <v>12349</v>
      </c>
      <c r="B737" s="1" t="s">
        <v>14349</v>
      </c>
      <c r="C737" s="1" t="s">
        <v>4566</v>
      </c>
      <c r="D737" s="1" t="s">
        <v>41</v>
      </c>
      <c r="E737" s="1">
        <v>34</v>
      </c>
      <c r="F737" s="1" t="s">
        <v>4567</v>
      </c>
      <c r="G737" s="1" t="s">
        <v>4568</v>
      </c>
      <c r="H737" s="1" t="s">
        <v>417</v>
      </c>
      <c r="I737" s="1" t="s">
        <v>4569</v>
      </c>
      <c r="J737" s="1" t="s">
        <v>4570</v>
      </c>
      <c r="K737" s="1" t="s">
        <v>92</v>
      </c>
      <c r="L737" s="1" t="s">
        <v>82</v>
      </c>
      <c r="M737" s="1" t="s">
        <v>34</v>
      </c>
      <c r="N737" s="1">
        <v>1</v>
      </c>
      <c r="O737" s="1">
        <v>59.47</v>
      </c>
      <c r="P737" s="1">
        <v>0.38</v>
      </c>
      <c r="Q737" s="1">
        <v>6.27</v>
      </c>
      <c r="R737" s="2">
        <v>45598</v>
      </c>
      <c r="S737" s="2">
        <v>45214</v>
      </c>
      <c r="T737" s="1" t="s">
        <v>35</v>
      </c>
      <c r="U737" s="1" t="s">
        <v>51</v>
      </c>
      <c r="V737" s="1">
        <v>1</v>
      </c>
      <c r="W737" s="1" t="s">
        <v>37</v>
      </c>
      <c r="X737" s="1" t="s">
        <v>53</v>
      </c>
      <c r="Y737" s="1" t="s">
        <v>4571</v>
      </c>
    </row>
    <row r="738" spans="1:25" x14ac:dyDescent="0.3">
      <c r="A738" s="1" t="s">
        <v>12350</v>
      </c>
      <c r="B738" s="1" t="s">
        <v>14350</v>
      </c>
      <c r="C738" s="1" t="s">
        <v>4572</v>
      </c>
      <c r="D738" s="1" t="s">
        <v>41</v>
      </c>
      <c r="E738" s="1">
        <v>49</v>
      </c>
      <c r="F738" s="1" t="s">
        <v>4573</v>
      </c>
      <c r="G738" s="1" t="s">
        <v>4574</v>
      </c>
      <c r="H738" s="1" t="s">
        <v>145</v>
      </c>
      <c r="I738" s="1" t="s">
        <v>4575</v>
      </c>
      <c r="J738" s="1" t="s">
        <v>4576</v>
      </c>
      <c r="K738" s="1" t="s">
        <v>32</v>
      </c>
      <c r="L738" s="1" t="s">
        <v>110</v>
      </c>
      <c r="M738" s="1" t="s">
        <v>49</v>
      </c>
      <c r="N738" s="1">
        <v>1</v>
      </c>
      <c r="O738" s="1">
        <v>558.57000000000005</v>
      </c>
      <c r="P738" s="1">
        <v>0.22</v>
      </c>
      <c r="Q738" s="1">
        <v>8.99</v>
      </c>
      <c r="R738" s="2">
        <v>45675</v>
      </c>
      <c r="S738" s="2">
        <v>45163</v>
      </c>
      <c r="T738" s="1" t="s">
        <v>63</v>
      </c>
      <c r="U738" s="1" t="s">
        <v>162</v>
      </c>
      <c r="V738" s="1">
        <v>5</v>
      </c>
      <c r="W738" s="1" t="s">
        <v>37</v>
      </c>
      <c r="X738" s="1" t="s">
        <v>38</v>
      </c>
      <c r="Y738" s="1" t="s">
        <v>4577</v>
      </c>
    </row>
    <row r="739" spans="1:25" x14ac:dyDescent="0.3">
      <c r="A739" s="1" t="s">
        <v>12351</v>
      </c>
      <c r="B739" s="1" t="s">
        <v>14351</v>
      </c>
      <c r="C739" s="1" t="s">
        <v>4578</v>
      </c>
      <c r="D739" s="1" t="s">
        <v>26</v>
      </c>
      <c r="E739" s="1">
        <v>41</v>
      </c>
      <c r="F739" s="1" t="s">
        <v>4579</v>
      </c>
      <c r="G739" s="1">
        <f>1-501-755-540</f>
        <v>-1795</v>
      </c>
      <c r="H739" s="1" t="s">
        <v>1085</v>
      </c>
      <c r="I739" s="1" t="s">
        <v>4580</v>
      </c>
      <c r="J739" s="1" t="s">
        <v>4581</v>
      </c>
      <c r="K739" s="1" t="s">
        <v>61</v>
      </c>
      <c r="L739" s="1" t="s">
        <v>110</v>
      </c>
      <c r="M739" s="1" t="s">
        <v>49</v>
      </c>
      <c r="N739" s="1">
        <v>1</v>
      </c>
      <c r="O739" s="1">
        <v>268.69</v>
      </c>
      <c r="P739" s="1">
        <v>0.24</v>
      </c>
      <c r="Q739" s="1">
        <v>37.630000000000003</v>
      </c>
      <c r="R739" s="2">
        <v>45549</v>
      </c>
      <c r="S739" s="2">
        <v>45629</v>
      </c>
      <c r="T739" s="1" t="s">
        <v>118</v>
      </c>
      <c r="U739" s="1" t="s">
        <v>162</v>
      </c>
      <c r="V739" s="1">
        <v>1</v>
      </c>
      <c r="W739" s="1" t="s">
        <v>37</v>
      </c>
      <c r="X739" s="1" t="s">
        <v>64</v>
      </c>
      <c r="Y739" s="1" t="s">
        <v>4582</v>
      </c>
    </row>
    <row r="740" spans="1:25" x14ac:dyDescent="0.3">
      <c r="A740" s="1" t="s">
        <v>12352</v>
      </c>
      <c r="B740" s="1" t="s">
        <v>14352</v>
      </c>
      <c r="C740" s="1" t="s">
        <v>4583</v>
      </c>
      <c r="D740" s="1" t="s">
        <v>41</v>
      </c>
      <c r="E740" s="1">
        <v>53</v>
      </c>
      <c r="F740" s="1" t="s">
        <v>4584</v>
      </c>
      <c r="G740" s="1">
        <v>1881104066</v>
      </c>
      <c r="H740" s="1" t="s">
        <v>4306</v>
      </c>
      <c r="I740" s="1" t="s">
        <v>3048</v>
      </c>
      <c r="J740" s="1" t="s">
        <v>4585</v>
      </c>
      <c r="K740" s="1" t="s">
        <v>32</v>
      </c>
      <c r="L740" s="1" t="s">
        <v>72</v>
      </c>
      <c r="M740" s="1" t="s">
        <v>62</v>
      </c>
      <c r="N740" s="1">
        <v>3</v>
      </c>
      <c r="O740" s="1">
        <v>834.06</v>
      </c>
      <c r="P740" s="1">
        <v>0.32</v>
      </c>
      <c r="Q740" s="1">
        <v>39.33</v>
      </c>
      <c r="R740" s="2">
        <v>45355</v>
      </c>
      <c r="S740" s="2">
        <v>45192</v>
      </c>
      <c r="T740" s="1" t="s">
        <v>35</v>
      </c>
      <c r="U740" s="1" t="s">
        <v>84</v>
      </c>
      <c r="V740" s="1">
        <v>4</v>
      </c>
      <c r="W740" s="1" t="s">
        <v>37</v>
      </c>
      <c r="X740" s="1" t="s">
        <v>64</v>
      </c>
      <c r="Y740" s="1" t="s">
        <v>4586</v>
      </c>
    </row>
    <row r="741" spans="1:25" x14ac:dyDescent="0.3">
      <c r="A741" s="1" t="s">
        <v>12353</v>
      </c>
      <c r="B741" s="1" t="s">
        <v>14353</v>
      </c>
      <c r="C741" s="1" t="s">
        <v>4587</v>
      </c>
      <c r="D741" s="1" t="s">
        <v>41</v>
      </c>
      <c r="E741" s="1">
        <v>39</v>
      </c>
      <c r="F741" s="1" t="s">
        <v>4588</v>
      </c>
      <c r="G741" s="1">
        <v>8046651358</v>
      </c>
      <c r="H741" s="1" t="s">
        <v>582</v>
      </c>
      <c r="I741" s="1" t="s">
        <v>4589</v>
      </c>
      <c r="J741" s="1" t="s">
        <v>4590</v>
      </c>
      <c r="K741" s="1" t="s">
        <v>6</v>
      </c>
      <c r="L741" s="1" t="s">
        <v>48</v>
      </c>
      <c r="M741" s="1" t="s">
        <v>62</v>
      </c>
      <c r="N741" s="1">
        <v>1</v>
      </c>
      <c r="O741" s="1">
        <v>352.61</v>
      </c>
      <c r="P741" s="1">
        <v>0.1</v>
      </c>
      <c r="Q741" s="1">
        <v>29.4</v>
      </c>
      <c r="R741" s="2">
        <v>45560</v>
      </c>
      <c r="S741" s="2">
        <v>45593</v>
      </c>
      <c r="T741" s="1" t="s">
        <v>83</v>
      </c>
      <c r="U741" s="1" t="s">
        <v>51</v>
      </c>
      <c r="V741" s="1">
        <v>1</v>
      </c>
      <c r="W741" s="1" t="s">
        <v>37</v>
      </c>
      <c r="X741" s="1" t="s">
        <v>53</v>
      </c>
      <c r="Y741" s="1" t="s">
        <v>4591</v>
      </c>
    </row>
    <row r="742" spans="1:25" x14ac:dyDescent="0.3">
      <c r="A742" s="1" t="s">
        <v>12354</v>
      </c>
      <c r="B742" s="1" t="s">
        <v>14354</v>
      </c>
      <c r="C742" s="1" t="s">
        <v>4592</v>
      </c>
      <c r="D742" s="1" t="s">
        <v>41</v>
      </c>
      <c r="E742" s="1">
        <v>26</v>
      </c>
      <c r="F742" s="1" t="s">
        <v>4593</v>
      </c>
      <c r="G742" s="1" t="s">
        <v>4594</v>
      </c>
      <c r="H742" s="1" t="s">
        <v>69</v>
      </c>
      <c r="I742" s="1" t="s">
        <v>4595</v>
      </c>
      <c r="J742" s="1" t="s">
        <v>4596</v>
      </c>
      <c r="K742" s="1" t="s">
        <v>161</v>
      </c>
      <c r="L742" s="1" t="s">
        <v>72</v>
      </c>
      <c r="M742" s="1" t="s">
        <v>73</v>
      </c>
      <c r="N742" s="1">
        <v>3</v>
      </c>
      <c r="O742" s="1">
        <v>717.48</v>
      </c>
      <c r="P742" s="1">
        <v>0.04</v>
      </c>
      <c r="Q742" s="1">
        <v>31.56</v>
      </c>
      <c r="R742" s="2">
        <v>45233</v>
      </c>
      <c r="S742" s="2">
        <v>45368</v>
      </c>
      <c r="T742" s="1" t="s">
        <v>118</v>
      </c>
      <c r="U742" s="1" t="s">
        <v>162</v>
      </c>
      <c r="V742" s="1">
        <v>2</v>
      </c>
      <c r="W742" s="1" t="s">
        <v>37</v>
      </c>
      <c r="X742" s="1" t="s">
        <v>38</v>
      </c>
      <c r="Y742" s="1" t="s">
        <v>4597</v>
      </c>
    </row>
    <row r="743" spans="1:25" x14ac:dyDescent="0.3">
      <c r="A743" s="1" t="s">
        <v>12355</v>
      </c>
      <c r="B743" s="1" t="s">
        <v>14355</v>
      </c>
      <c r="C743" s="1" t="s">
        <v>4598</v>
      </c>
      <c r="D743" s="1" t="s">
        <v>41</v>
      </c>
      <c r="E743" s="1">
        <v>39</v>
      </c>
      <c r="F743" s="1" t="s">
        <v>4599</v>
      </c>
      <c r="G743" s="1" t="s">
        <v>4600</v>
      </c>
      <c r="H743" s="1" t="s">
        <v>4243</v>
      </c>
      <c r="I743" s="1" t="s">
        <v>4601</v>
      </c>
      <c r="J743" s="1" t="s">
        <v>4602</v>
      </c>
      <c r="K743" s="1" t="s">
        <v>109</v>
      </c>
      <c r="L743" s="1" t="s">
        <v>82</v>
      </c>
      <c r="M743" s="1" t="s">
        <v>34</v>
      </c>
      <c r="N743" s="1">
        <v>1</v>
      </c>
      <c r="O743" s="1">
        <v>544.13</v>
      </c>
      <c r="P743" s="1">
        <v>0.16</v>
      </c>
      <c r="Q743" s="1">
        <v>32.65</v>
      </c>
      <c r="R743" s="2">
        <v>45791</v>
      </c>
      <c r="S743" s="2">
        <v>45134</v>
      </c>
      <c r="T743" s="1" t="s">
        <v>50</v>
      </c>
      <c r="U743" s="1" t="s">
        <v>162</v>
      </c>
      <c r="V743" s="1">
        <v>5</v>
      </c>
      <c r="W743" s="1" t="s">
        <v>37</v>
      </c>
      <c r="X743" s="1" t="s">
        <v>38</v>
      </c>
      <c r="Y743" s="1" t="s">
        <v>4603</v>
      </c>
    </row>
    <row r="744" spans="1:25" x14ac:dyDescent="0.3">
      <c r="A744" s="1" t="s">
        <v>12356</v>
      </c>
      <c r="B744" s="1" t="s">
        <v>14356</v>
      </c>
      <c r="C744" s="1" t="s">
        <v>4604</v>
      </c>
      <c r="D744" s="1" t="s">
        <v>41</v>
      </c>
      <c r="E744" s="1">
        <v>58</v>
      </c>
      <c r="F744" s="1" t="s">
        <v>4605</v>
      </c>
      <c r="G744" s="1">
        <v>2309771014</v>
      </c>
      <c r="H744" s="1" t="s">
        <v>1607</v>
      </c>
      <c r="I744" s="1" t="s">
        <v>4606</v>
      </c>
      <c r="J744" s="1" t="s">
        <v>4607</v>
      </c>
      <c r="K744" s="1" t="s">
        <v>6</v>
      </c>
      <c r="L744" s="1" t="s">
        <v>117</v>
      </c>
      <c r="M744" s="1" t="s">
        <v>62</v>
      </c>
      <c r="N744" s="1">
        <v>1</v>
      </c>
      <c r="O744" s="1">
        <v>546.11</v>
      </c>
      <c r="P744" s="1">
        <v>0.39</v>
      </c>
      <c r="Q744" s="1">
        <v>9.7200000000000006</v>
      </c>
      <c r="R744" s="2">
        <v>45797</v>
      </c>
      <c r="S744" s="2">
        <v>45289</v>
      </c>
      <c r="T744" s="1" t="s">
        <v>118</v>
      </c>
      <c r="U744" s="1" t="s">
        <v>51</v>
      </c>
      <c r="V744" s="1">
        <v>5</v>
      </c>
      <c r="W744" s="1" t="s">
        <v>37</v>
      </c>
      <c r="X744" s="1" t="s">
        <v>64</v>
      </c>
      <c r="Y744" s="1" t="s">
        <v>4608</v>
      </c>
    </row>
    <row r="745" spans="1:25" x14ac:dyDescent="0.3">
      <c r="A745" s="1" t="s">
        <v>12357</v>
      </c>
      <c r="B745" s="1" t="s">
        <v>14357</v>
      </c>
      <c r="C745" s="1" t="s">
        <v>4609</v>
      </c>
      <c r="D745" s="1" t="s">
        <v>41</v>
      </c>
      <c r="E745" s="1">
        <v>67</v>
      </c>
      <c r="F745" s="1" t="s">
        <v>4610</v>
      </c>
      <c r="G745" s="1" t="s">
        <v>4611</v>
      </c>
      <c r="H745" s="1" t="s">
        <v>1662</v>
      </c>
      <c r="I745" s="1" t="s">
        <v>4612</v>
      </c>
      <c r="J745" s="1" t="s">
        <v>4613</v>
      </c>
      <c r="K745" s="1" t="s">
        <v>109</v>
      </c>
      <c r="L745" s="1" t="s">
        <v>72</v>
      </c>
      <c r="M745" s="1" t="s">
        <v>73</v>
      </c>
      <c r="N745" s="1">
        <v>2</v>
      </c>
      <c r="O745" s="1">
        <v>859.42</v>
      </c>
      <c r="P745" s="1">
        <v>0.13</v>
      </c>
      <c r="Q745" s="1">
        <v>35.06</v>
      </c>
      <c r="R745" s="2">
        <v>45241</v>
      </c>
      <c r="S745" s="2">
        <v>45347</v>
      </c>
      <c r="T745" s="1" t="s">
        <v>35</v>
      </c>
      <c r="U745" s="1" t="s">
        <v>36</v>
      </c>
      <c r="V745" s="1">
        <v>4</v>
      </c>
      <c r="W745" s="1" t="s">
        <v>37</v>
      </c>
      <c r="X745" s="1" t="s">
        <v>74</v>
      </c>
      <c r="Y745" s="1" t="s">
        <v>4614</v>
      </c>
    </row>
    <row r="746" spans="1:25" x14ac:dyDescent="0.3">
      <c r="A746" s="1" t="s">
        <v>12358</v>
      </c>
      <c r="B746" s="1" t="s">
        <v>14358</v>
      </c>
      <c r="C746" s="1" t="s">
        <v>4615</v>
      </c>
      <c r="D746" s="1" t="s">
        <v>41</v>
      </c>
      <c r="E746" s="1">
        <v>63</v>
      </c>
      <c r="F746" s="1" t="s">
        <v>4616</v>
      </c>
      <c r="G746" s="1" t="s">
        <v>4617</v>
      </c>
      <c r="H746" s="1" t="s">
        <v>243</v>
      </c>
      <c r="I746" s="1" t="s">
        <v>4618</v>
      </c>
      <c r="J746" s="1" t="s">
        <v>4619</v>
      </c>
      <c r="K746" s="1" t="s">
        <v>61</v>
      </c>
      <c r="L746" s="1" t="s">
        <v>110</v>
      </c>
      <c r="M746" s="1" t="s">
        <v>126</v>
      </c>
      <c r="N746" s="1">
        <v>2</v>
      </c>
      <c r="O746" s="1">
        <v>475.7</v>
      </c>
      <c r="P746" s="1">
        <v>7.0000000000000007E-2</v>
      </c>
      <c r="Q746" s="1">
        <v>26.53</v>
      </c>
      <c r="R746" s="2">
        <v>45361</v>
      </c>
      <c r="S746" s="2">
        <v>45453</v>
      </c>
      <c r="T746" s="1" t="s">
        <v>35</v>
      </c>
      <c r="U746" s="1" t="s">
        <v>51</v>
      </c>
      <c r="V746" s="1">
        <v>5</v>
      </c>
      <c r="W746" s="1" t="s">
        <v>37</v>
      </c>
      <c r="X746" s="1" t="s">
        <v>53</v>
      </c>
      <c r="Y746" s="1" t="s">
        <v>4620</v>
      </c>
    </row>
    <row r="747" spans="1:25" x14ac:dyDescent="0.3">
      <c r="A747" s="1" t="s">
        <v>12359</v>
      </c>
      <c r="B747" s="1" t="s">
        <v>14359</v>
      </c>
      <c r="C747" s="1" t="s">
        <v>4621</v>
      </c>
      <c r="D747" s="1" t="s">
        <v>41</v>
      </c>
      <c r="E747" s="1">
        <v>37</v>
      </c>
      <c r="F747" s="1" t="s">
        <v>4622</v>
      </c>
      <c r="G747" s="1" t="s">
        <v>4623</v>
      </c>
      <c r="H747" s="1" t="s">
        <v>250</v>
      </c>
      <c r="I747" s="1" t="s">
        <v>4624</v>
      </c>
      <c r="J747" s="1" t="s">
        <v>4625</v>
      </c>
      <c r="K747" s="1" t="s">
        <v>6</v>
      </c>
      <c r="L747" s="1" t="s">
        <v>110</v>
      </c>
      <c r="M747" s="1" t="s">
        <v>73</v>
      </c>
      <c r="N747" s="1">
        <v>2</v>
      </c>
      <c r="O747" s="1">
        <v>847.14</v>
      </c>
      <c r="P747" s="1">
        <v>0.11</v>
      </c>
      <c r="Q747" s="1">
        <v>32.11</v>
      </c>
      <c r="R747" s="2">
        <v>45262</v>
      </c>
      <c r="S747" s="2">
        <v>45493</v>
      </c>
      <c r="T747" s="1" t="s">
        <v>63</v>
      </c>
      <c r="U747" s="1" t="s">
        <v>84</v>
      </c>
      <c r="V747" s="1">
        <v>3</v>
      </c>
      <c r="W747" s="1" t="s">
        <v>37</v>
      </c>
      <c r="X747" s="1" t="s">
        <v>53</v>
      </c>
      <c r="Y747" s="1" t="s">
        <v>4626</v>
      </c>
    </row>
    <row r="748" spans="1:25" x14ac:dyDescent="0.3">
      <c r="A748" s="1" t="s">
        <v>12360</v>
      </c>
      <c r="B748" s="1" t="s">
        <v>14360</v>
      </c>
      <c r="C748" s="1" t="s">
        <v>4627</v>
      </c>
      <c r="D748" s="1" t="s">
        <v>26</v>
      </c>
      <c r="E748" s="1">
        <v>20</v>
      </c>
      <c r="F748" s="1" t="s">
        <v>4628</v>
      </c>
      <c r="G748" s="1">
        <v>1195796406</v>
      </c>
      <c r="H748" s="1" t="s">
        <v>2217</v>
      </c>
      <c r="I748" s="1" t="s">
        <v>3897</v>
      </c>
      <c r="J748" s="1" t="s">
        <v>4629</v>
      </c>
      <c r="K748" s="1" t="s">
        <v>109</v>
      </c>
      <c r="L748" s="1" t="s">
        <v>48</v>
      </c>
      <c r="M748" s="1" t="s">
        <v>62</v>
      </c>
      <c r="N748" s="1">
        <v>2</v>
      </c>
      <c r="O748" s="1">
        <v>369.79</v>
      </c>
      <c r="P748" s="1">
        <v>0.34</v>
      </c>
      <c r="Q748" s="1">
        <v>30.34</v>
      </c>
      <c r="R748" s="2">
        <v>45765</v>
      </c>
      <c r="S748" s="2">
        <v>45627</v>
      </c>
      <c r="T748" s="1" t="s">
        <v>35</v>
      </c>
      <c r="U748" s="1" t="s">
        <v>51</v>
      </c>
      <c r="V748" s="1">
        <v>4</v>
      </c>
      <c r="W748" s="1" t="s">
        <v>37</v>
      </c>
      <c r="X748" s="1" t="s">
        <v>101</v>
      </c>
      <c r="Y748" s="1" t="s">
        <v>4630</v>
      </c>
    </row>
    <row r="749" spans="1:25" x14ac:dyDescent="0.3">
      <c r="A749" s="1" t="s">
        <v>12361</v>
      </c>
      <c r="B749" s="1" t="s">
        <v>14361</v>
      </c>
      <c r="C749" s="1" t="s">
        <v>4631</v>
      </c>
      <c r="D749" s="1" t="s">
        <v>26</v>
      </c>
      <c r="E749" s="1">
        <v>53</v>
      </c>
      <c r="F749" s="1" t="s">
        <v>4632</v>
      </c>
      <c r="G749" s="1" t="s">
        <v>4633</v>
      </c>
      <c r="H749" s="1" t="s">
        <v>1149</v>
      </c>
      <c r="I749" s="1" t="s">
        <v>4634</v>
      </c>
      <c r="J749" s="1" t="s">
        <v>4635</v>
      </c>
      <c r="K749" s="1" t="s">
        <v>47</v>
      </c>
      <c r="L749" s="1" t="s">
        <v>48</v>
      </c>
      <c r="M749" s="1" t="s">
        <v>73</v>
      </c>
      <c r="N749" s="1">
        <v>1</v>
      </c>
      <c r="O749" s="1">
        <v>183.04</v>
      </c>
      <c r="P749" s="1">
        <v>0.31</v>
      </c>
      <c r="Q749" s="1">
        <v>39.340000000000003</v>
      </c>
      <c r="R749" s="2">
        <v>45428</v>
      </c>
      <c r="S749" s="2">
        <v>45152</v>
      </c>
      <c r="T749" s="1" t="s">
        <v>50</v>
      </c>
      <c r="U749" s="1" t="s">
        <v>36</v>
      </c>
      <c r="V749" s="1">
        <v>2</v>
      </c>
      <c r="W749" s="1" t="s">
        <v>37</v>
      </c>
      <c r="X749" s="1" t="s">
        <v>38</v>
      </c>
      <c r="Y749" s="1" t="s">
        <v>4636</v>
      </c>
    </row>
    <row r="750" spans="1:25" x14ac:dyDescent="0.3">
      <c r="A750" s="1" t="s">
        <v>12362</v>
      </c>
      <c r="B750" s="1" t="s">
        <v>14362</v>
      </c>
      <c r="C750" s="1" t="s">
        <v>4637</v>
      </c>
      <c r="D750" s="1" t="s">
        <v>41</v>
      </c>
      <c r="E750" s="1">
        <v>50</v>
      </c>
      <c r="F750" s="1" t="s">
        <v>4638</v>
      </c>
      <c r="G750" s="1" t="s">
        <v>4639</v>
      </c>
      <c r="H750" s="1" t="s">
        <v>2784</v>
      </c>
      <c r="I750" s="1" t="s">
        <v>4640</v>
      </c>
      <c r="J750" s="1" t="s">
        <v>4543</v>
      </c>
      <c r="K750" s="1" t="s">
        <v>32</v>
      </c>
      <c r="L750" s="1" t="s">
        <v>82</v>
      </c>
      <c r="M750" s="1" t="s">
        <v>126</v>
      </c>
      <c r="N750" s="1">
        <v>1</v>
      </c>
      <c r="O750" s="1">
        <v>460.92</v>
      </c>
      <c r="P750" s="1">
        <v>0.34</v>
      </c>
      <c r="Q750" s="1">
        <v>19.34</v>
      </c>
      <c r="R750" s="2">
        <v>45139</v>
      </c>
      <c r="S750" s="2">
        <v>45265</v>
      </c>
      <c r="T750" s="1" t="s">
        <v>50</v>
      </c>
      <c r="U750" s="1" t="s">
        <v>36</v>
      </c>
      <c r="V750" s="1">
        <v>5</v>
      </c>
      <c r="W750" s="1" t="s">
        <v>37</v>
      </c>
      <c r="X750" s="1" t="s">
        <v>38</v>
      </c>
      <c r="Y750" s="1" t="s">
        <v>4641</v>
      </c>
    </row>
    <row r="751" spans="1:25" x14ac:dyDescent="0.3">
      <c r="A751" s="1" t="s">
        <v>12363</v>
      </c>
      <c r="B751" s="1" t="s">
        <v>14363</v>
      </c>
      <c r="C751" s="1" t="s">
        <v>4642</v>
      </c>
      <c r="D751" s="1" t="s">
        <v>26</v>
      </c>
      <c r="E751" s="1">
        <v>35</v>
      </c>
      <c r="F751" s="1" t="s">
        <v>4643</v>
      </c>
      <c r="G751" s="1" t="s">
        <v>4644</v>
      </c>
      <c r="H751" s="1" t="s">
        <v>1215</v>
      </c>
      <c r="I751" s="1" t="s">
        <v>4645</v>
      </c>
      <c r="J751" s="1" t="s">
        <v>4646</v>
      </c>
      <c r="K751" s="1" t="s">
        <v>109</v>
      </c>
      <c r="L751" s="1" t="s">
        <v>48</v>
      </c>
      <c r="M751" s="1" t="s">
        <v>62</v>
      </c>
      <c r="N751" s="1">
        <v>3</v>
      </c>
      <c r="O751" s="1">
        <v>503.37</v>
      </c>
      <c r="P751" s="1">
        <v>0.16</v>
      </c>
      <c r="Q751" s="1">
        <v>21.81</v>
      </c>
      <c r="R751" s="2">
        <v>45329</v>
      </c>
      <c r="S751" s="2">
        <v>45544</v>
      </c>
      <c r="T751" s="1" t="s">
        <v>35</v>
      </c>
      <c r="U751" s="1" t="s">
        <v>51</v>
      </c>
      <c r="V751" s="1">
        <v>5</v>
      </c>
      <c r="W751" s="1" t="s">
        <v>37</v>
      </c>
      <c r="X751" s="1" t="s">
        <v>101</v>
      </c>
      <c r="Y751" s="1" t="s">
        <v>4647</v>
      </c>
    </row>
    <row r="752" spans="1:25" x14ac:dyDescent="0.3">
      <c r="A752" s="1" t="s">
        <v>12364</v>
      </c>
      <c r="B752" s="1" t="s">
        <v>14364</v>
      </c>
      <c r="C752" s="1" t="s">
        <v>4648</v>
      </c>
      <c r="D752" s="1" t="s">
        <v>26</v>
      </c>
      <c r="E752" s="1">
        <v>53</v>
      </c>
      <c r="F752" s="1" t="s">
        <v>4649</v>
      </c>
      <c r="G752" s="1" t="s">
        <v>4650</v>
      </c>
      <c r="H752" s="1" t="s">
        <v>3061</v>
      </c>
      <c r="I752" s="1" t="s">
        <v>4651</v>
      </c>
      <c r="J752" s="1" t="s">
        <v>4652</v>
      </c>
      <c r="K752" s="1" t="s">
        <v>47</v>
      </c>
      <c r="L752" s="1" t="s">
        <v>33</v>
      </c>
      <c r="M752" s="1" t="s">
        <v>73</v>
      </c>
      <c r="N752" s="1">
        <v>1</v>
      </c>
      <c r="O752" s="1">
        <v>483.6</v>
      </c>
      <c r="P752" s="1">
        <v>0.45</v>
      </c>
      <c r="Q752" s="1">
        <v>22.62</v>
      </c>
      <c r="R752" s="2">
        <v>45578</v>
      </c>
      <c r="S752" s="2">
        <v>45152</v>
      </c>
      <c r="T752" s="1" t="s">
        <v>83</v>
      </c>
      <c r="U752" s="1" t="s">
        <v>162</v>
      </c>
      <c r="V752" s="1">
        <v>4</v>
      </c>
      <c r="W752" s="1" t="s">
        <v>37</v>
      </c>
      <c r="X752" s="1" t="s">
        <v>64</v>
      </c>
      <c r="Y752" s="1" t="s">
        <v>4653</v>
      </c>
    </row>
    <row r="753" spans="1:25" x14ac:dyDescent="0.3">
      <c r="A753" s="1" t="s">
        <v>12365</v>
      </c>
      <c r="B753" s="1" t="s">
        <v>14365</v>
      </c>
      <c r="C753" s="1" t="s">
        <v>4654</v>
      </c>
      <c r="D753" s="1" t="s">
        <v>26</v>
      </c>
      <c r="E753" s="1">
        <v>27</v>
      </c>
      <c r="F753" s="1" t="s">
        <v>4655</v>
      </c>
      <c r="G753" s="1" t="s">
        <v>4656</v>
      </c>
      <c r="H753" s="1" t="s">
        <v>634</v>
      </c>
      <c r="I753" s="1" t="s">
        <v>4657</v>
      </c>
      <c r="J753" s="1" t="s">
        <v>4658</v>
      </c>
      <c r="K753" s="1" t="s">
        <v>6</v>
      </c>
      <c r="L753" s="1" t="s">
        <v>72</v>
      </c>
      <c r="M753" s="1" t="s">
        <v>62</v>
      </c>
      <c r="N753" s="1">
        <v>3</v>
      </c>
      <c r="O753" s="1">
        <v>810.25</v>
      </c>
      <c r="P753" s="1">
        <v>0.23</v>
      </c>
      <c r="Q753" s="1">
        <v>39.31</v>
      </c>
      <c r="R753" s="2">
        <v>45663</v>
      </c>
      <c r="S753" s="2">
        <v>45393</v>
      </c>
      <c r="T753" s="1" t="s">
        <v>35</v>
      </c>
      <c r="U753" s="1" t="s">
        <v>36</v>
      </c>
      <c r="V753" s="1">
        <v>5</v>
      </c>
      <c r="W753" s="1" t="s">
        <v>37</v>
      </c>
      <c r="X753" s="1" t="s">
        <v>64</v>
      </c>
      <c r="Y753" s="1" t="s">
        <v>4659</v>
      </c>
    </row>
    <row r="754" spans="1:25" x14ac:dyDescent="0.3">
      <c r="A754" s="1" t="s">
        <v>12366</v>
      </c>
      <c r="B754" s="1" t="s">
        <v>14366</v>
      </c>
      <c r="C754" s="1" t="s">
        <v>4660</v>
      </c>
      <c r="D754" s="1" t="s">
        <v>41</v>
      </c>
      <c r="E754" s="1">
        <v>53</v>
      </c>
      <c r="F754" s="1" t="s">
        <v>4661</v>
      </c>
      <c r="G754" s="1" t="s">
        <v>4662</v>
      </c>
      <c r="H754" s="1" t="s">
        <v>917</v>
      </c>
      <c r="I754" s="1" t="s">
        <v>4663</v>
      </c>
      <c r="J754" s="1" t="s">
        <v>4664</v>
      </c>
      <c r="K754" s="1" t="s">
        <v>6</v>
      </c>
      <c r="L754" s="1" t="s">
        <v>110</v>
      </c>
      <c r="M754" s="1" t="s">
        <v>49</v>
      </c>
      <c r="N754" s="1">
        <v>4</v>
      </c>
      <c r="O754" s="1">
        <v>569.03</v>
      </c>
      <c r="P754" s="1">
        <v>0.26</v>
      </c>
      <c r="Q754" s="1">
        <v>24.4</v>
      </c>
      <c r="R754" s="2">
        <v>45331</v>
      </c>
      <c r="S754" s="2">
        <v>45352</v>
      </c>
      <c r="T754" s="1" t="s">
        <v>83</v>
      </c>
      <c r="U754" s="1" t="s">
        <v>84</v>
      </c>
      <c r="V754" s="1">
        <v>5</v>
      </c>
      <c r="W754" s="1" t="s">
        <v>37</v>
      </c>
      <c r="X754" s="1" t="s">
        <v>53</v>
      </c>
      <c r="Y754" s="1" t="s">
        <v>4665</v>
      </c>
    </row>
    <row r="755" spans="1:25" x14ac:dyDescent="0.3">
      <c r="A755" s="1" t="s">
        <v>12367</v>
      </c>
      <c r="B755" s="1" t="s">
        <v>14367</v>
      </c>
      <c r="C755" s="1" t="s">
        <v>4666</v>
      </c>
      <c r="D755" s="1" t="s">
        <v>41</v>
      </c>
      <c r="E755" s="1">
        <v>38</v>
      </c>
      <c r="F755" s="1" t="s">
        <v>4667</v>
      </c>
      <c r="G755" s="1" t="s">
        <v>4668</v>
      </c>
      <c r="H755" s="1" t="s">
        <v>488</v>
      </c>
      <c r="I755" s="1" t="s">
        <v>4669</v>
      </c>
      <c r="J755" s="1" t="s">
        <v>4670</v>
      </c>
      <c r="K755" s="1" t="s">
        <v>61</v>
      </c>
      <c r="L755" s="1" t="s">
        <v>33</v>
      </c>
      <c r="M755" s="1" t="s">
        <v>49</v>
      </c>
      <c r="N755" s="1">
        <v>4</v>
      </c>
      <c r="O755" s="1">
        <v>889.56</v>
      </c>
      <c r="P755" s="1">
        <v>0.47</v>
      </c>
      <c r="Q755" s="1">
        <v>12.97</v>
      </c>
      <c r="R755" s="2">
        <v>45778</v>
      </c>
      <c r="S755" s="2">
        <v>45670</v>
      </c>
      <c r="T755" s="1" t="s">
        <v>35</v>
      </c>
      <c r="U755" s="1" t="s">
        <v>162</v>
      </c>
      <c r="V755" s="1">
        <v>2</v>
      </c>
      <c r="W755" s="1" t="s">
        <v>37</v>
      </c>
      <c r="X755" s="1" t="s">
        <v>64</v>
      </c>
      <c r="Y755" s="1" t="s">
        <v>4671</v>
      </c>
    </row>
    <row r="756" spans="1:25" x14ac:dyDescent="0.3">
      <c r="A756" s="1" t="s">
        <v>12368</v>
      </c>
      <c r="B756" s="1" t="s">
        <v>14368</v>
      </c>
      <c r="C756" s="1" t="s">
        <v>4672</v>
      </c>
      <c r="D756" s="1" t="s">
        <v>26</v>
      </c>
      <c r="E756" s="1">
        <v>42</v>
      </c>
      <c r="F756" s="1" t="s">
        <v>4673</v>
      </c>
      <c r="G756" s="1" t="s">
        <v>4674</v>
      </c>
      <c r="H756" s="1" t="s">
        <v>1753</v>
      </c>
      <c r="I756" s="1" t="s">
        <v>4675</v>
      </c>
      <c r="J756" s="1" t="s">
        <v>4676</v>
      </c>
      <c r="K756" s="1" t="s">
        <v>161</v>
      </c>
      <c r="L756" s="1" t="s">
        <v>82</v>
      </c>
      <c r="M756" s="1" t="s">
        <v>73</v>
      </c>
      <c r="N756" s="1">
        <v>1</v>
      </c>
      <c r="O756" s="1">
        <v>519.04</v>
      </c>
      <c r="P756" s="1">
        <v>0.49</v>
      </c>
      <c r="Q756" s="1">
        <v>49.24</v>
      </c>
      <c r="R756" s="2">
        <v>45490</v>
      </c>
      <c r="S756" s="2">
        <v>45705</v>
      </c>
      <c r="T756" s="1" t="s">
        <v>118</v>
      </c>
      <c r="U756" s="1" t="s">
        <v>84</v>
      </c>
      <c r="V756" s="1">
        <v>2</v>
      </c>
      <c r="W756" s="1" t="s">
        <v>37</v>
      </c>
      <c r="X756" s="1" t="s">
        <v>74</v>
      </c>
      <c r="Y756" s="1" t="s">
        <v>4677</v>
      </c>
    </row>
    <row r="757" spans="1:25" x14ac:dyDescent="0.3">
      <c r="A757" s="1" t="s">
        <v>12369</v>
      </c>
      <c r="B757" s="1" t="s">
        <v>14369</v>
      </c>
      <c r="C757" s="1" t="s">
        <v>4678</v>
      </c>
      <c r="D757" s="1" t="s">
        <v>41</v>
      </c>
      <c r="E757" s="1">
        <v>66</v>
      </c>
      <c r="F757" s="1" t="s">
        <v>4679</v>
      </c>
      <c r="G757" s="1" t="s">
        <v>4680</v>
      </c>
      <c r="H757" s="1" t="s">
        <v>89</v>
      </c>
      <c r="I757" s="1" t="s">
        <v>4681</v>
      </c>
      <c r="J757" s="1" t="s">
        <v>4682</v>
      </c>
      <c r="K757" s="1" t="s">
        <v>32</v>
      </c>
      <c r="L757" s="1" t="s">
        <v>110</v>
      </c>
      <c r="M757" s="1" t="s">
        <v>93</v>
      </c>
      <c r="N757" s="1">
        <v>4</v>
      </c>
      <c r="O757" s="1">
        <v>232.47</v>
      </c>
      <c r="P757" s="1">
        <v>0.33</v>
      </c>
      <c r="Q757" s="1">
        <v>27.2</v>
      </c>
      <c r="R757" s="2">
        <v>45585</v>
      </c>
      <c r="S757" s="2">
        <v>45479</v>
      </c>
      <c r="T757" s="1" t="s">
        <v>35</v>
      </c>
      <c r="U757" s="1" t="s">
        <v>84</v>
      </c>
      <c r="V757" s="1">
        <v>4</v>
      </c>
      <c r="W757" s="1" t="s">
        <v>37</v>
      </c>
      <c r="X757" s="1" t="s">
        <v>74</v>
      </c>
      <c r="Y757" s="1" t="s">
        <v>4683</v>
      </c>
    </row>
    <row r="758" spans="1:25" x14ac:dyDescent="0.3">
      <c r="A758" s="1" t="s">
        <v>12370</v>
      </c>
      <c r="B758" s="1" t="s">
        <v>14370</v>
      </c>
      <c r="C758" s="1" t="s">
        <v>4684</v>
      </c>
      <c r="D758" s="1" t="s">
        <v>26</v>
      </c>
      <c r="E758" s="1">
        <v>57</v>
      </c>
      <c r="F758" s="1" t="s">
        <v>4685</v>
      </c>
      <c r="G758" s="1" t="s">
        <v>4686</v>
      </c>
      <c r="H758" s="1" t="s">
        <v>837</v>
      </c>
      <c r="I758" s="1" t="s">
        <v>4687</v>
      </c>
      <c r="J758" s="1" t="s">
        <v>4688</v>
      </c>
      <c r="K758" s="1" t="s">
        <v>109</v>
      </c>
      <c r="L758" s="1" t="s">
        <v>33</v>
      </c>
      <c r="M758" s="1" t="s">
        <v>62</v>
      </c>
      <c r="N758" s="1">
        <v>1</v>
      </c>
      <c r="O758" s="1">
        <v>138.19999999999999</v>
      </c>
      <c r="P758" s="1">
        <v>0.47</v>
      </c>
      <c r="Q758" s="1">
        <v>9.92</v>
      </c>
      <c r="R758" s="2">
        <v>45775</v>
      </c>
      <c r="S758" s="2">
        <v>45672</v>
      </c>
      <c r="T758" s="1" t="s">
        <v>118</v>
      </c>
      <c r="U758" s="1" t="s">
        <v>84</v>
      </c>
      <c r="V758" s="1">
        <v>5</v>
      </c>
      <c r="W758" s="1" t="s">
        <v>37</v>
      </c>
      <c r="X758" s="1" t="s">
        <v>74</v>
      </c>
      <c r="Y758" s="1" t="s">
        <v>4689</v>
      </c>
    </row>
    <row r="759" spans="1:25" x14ac:dyDescent="0.3">
      <c r="A759" s="1" t="s">
        <v>12371</v>
      </c>
      <c r="B759" s="1" t="s">
        <v>14371</v>
      </c>
      <c r="C759" s="1" t="s">
        <v>4690</v>
      </c>
      <c r="D759" s="1" t="s">
        <v>41</v>
      </c>
      <c r="E759" s="1">
        <v>68</v>
      </c>
      <c r="F759" s="1" t="s">
        <v>4691</v>
      </c>
      <c r="G759" s="1" t="s">
        <v>4692</v>
      </c>
      <c r="H759" s="1" t="s">
        <v>710</v>
      </c>
      <c r="I759" s="1" t="s">
        <v>4693</v>
      </c>
      <c r="J759" s="1" t="s">
        <v>4694</v>
      </c>
      <c r="K759" s="1" t="s">
        <v>6</v>
      </c>
      <c r="L759" s="1" t="s">
        <v>33</v>
      </c>
      <c r="M759" s="1" t="s">
        <v>62</v>
      </c>
      <c r="N759" s="1">
        <v>3</v>
      </c>
      <c r="O759" s="1">
        <v>869.68</v>
      </c>
      <c r="P759" s="1">
        <v>0.27</v>
      </c>
      <c r="Q759" s="1">
        <v>35.159999999999997</v>
      </c>
      <c r="R759" s="2">
        <v>45445</v>
      </c>
      <c r="S759" s="2">
        <v>45816</v>
      </c>
      <c r="T759" s="1" t="s">
        <v>83</v>
      </c>
      <c r="U759" s="1" t="s">
        <v>84</v>
      </c>
      <c r="V759" s="1">
        <v>1</v>
      </c>
      <c r="W759" s="1" t="s">
        <v>52</v>
      </c>
      <c r="X759" s="1" t="s">
        <v>101</v>
      </c>
      <c r="Y759" s="1" t="s">
        <v>4695</v>
      </c>
    </row>
    <row r="760" spans="1:25" x14ac:dyDescent="0.3">
      <c r="A760" s="1" t="s">
        <v>12372</v>
      </c>
      <c r="B760" s="1" t="s">
        <v>14372</v>
      </c>
      <c r="C760" s="1" t="s">
        <v>4696</v>
      </c>
      <c r="D760" s="1" t="s">
        <v>26</v>
      </c>
      <c r="E760" s="1">
        <v>26</v>
      </c>
      <c r="F760" s="1" t="s">
        <v>4697</v>
      </c>
      <c r="G760" s="1" t="s">
        <v>4698</v>
      </c>
      <c r="H760" s="1" t="s">
        <v>384</v>
      </c>
      <c r="I760" s="1" t="s">
        <v>4699</v>
      </c>
      <c r="J760" s="1" t="s">
        <v>4700</v>
      </c>
      <c r="K760" s="1" t="s">
        <v>109</v>
      </c>
      <c r="L760" s="1" t="s">
        <v>110</v>
      </c>
      <c r="M760" s="1" t="s">
        <v>49</v>
      </c>
      <c r="N760" s="1">
        <v>2</v>
      </c>
      <c r="O760" s="1">
        <v>65.61</v>
      </c>
      <c r="P760" s="1">
        <v>0.15</v>
      </c>
      <c r="Q760" s="1">
        <v>38.26</v>
      </c>
      <c r="R760" s="2">
        <v>45268</v>
      </c>
      <c r="S760" s="2">
        <v>45499</v>
      </c>
      <c r="T760" s="1" t="s">
        <v>35</v>
      </c>
      <c r="U760" s="1" t="s">
        <v>36</v>
      </c>
      <c r="V760" s="1">
        <v>4</v>
      </c>
      <c r="W760" s="1" t="s">
        <v>37</v>
      </c>
      <c r="X760" s="1" t="s">
        <v>74</v>
      </c>
      <c r="Y760" s="1" t="s">
        <v>4701</v>
      </c>
    </row>
    <row r="761" spans="1:25" x14ac:dyDescent="0.3">
      <c r="A761" s="1" t="s">
        <v>12373</v>
      </c>
      <c r="B761" s="1" t="s">
        <v>14373</v>
      </c>
      <c r="C761" s="1" t="s">
        <v>4702</v>
      </c>
      <c r="D761" s="1" t="s">
        <v>41</v>
      </c>
      <c r="E761" s="1">
        <v>65</v>
      </c>
      <c r="F761" s="1" t="s">
        <v>4703</v>
      </c>
      <c r="G761" s="1" t="s">
        <v>4704</v>
      </c>
      <c r="H761" s="1" t="s">
        <v>1766</v>
      </c>
      <c r="I761" s="1" t="s">
        <v>4705</v>
      </c>
      <c r="J761" s="1" t="s">
        <v>4706</v>
      </c>
      <c r="K761" s="1" t="s">
        <v>81</v>
      </c>
      <c r="L761" s="1" t="s">
        <v>72</v>
      </c>
      <c r="M761" s="1" t="s">
        <v>49</v>
      </c>
      <c r="N761" s="1">
        <v>4</v>
      </c>
      <c r="O761" s="1">
        <v>126.43</v>
      </c>
      <c r="P761" s="1">
        <v>0.16</v>
      </c>
      <c r="Q761" s="1">
        <v>27.51</v>
      </c>
      <c r="R761" s="2">
        <v>45154</v>
      </c>
      <c r="S761" s="2">
        <v>45179</v>
      </c>
      <c r="T761" s="1" t="s">
        <v>83</v>
      </c>
      <c r="U761" s="1" t="s">
        <v>162</v>
      </c>
      <c r="V761" s="1">
        <v>2</v>
      </c>
      <c r="W761" s="1" t="s">
        <v>37</v>
      </c>
      <c r="X761" s="1" t="s">
        <v>101</v>
      </c>
      <c r="Y761" s="1" t="s">
        <v>4707</v>
      </c>
    </row>
    <row r="762" spans="1:25" x14ac:dyDescent="0.3">
      <c r="A762" s="1" t="s">
        <v>12374</v>
      </c>
      <c r="B762" s="1" t="s">
        <v>14374</v>
      </c>
      <c r="C762" s="1" t="s">
        <v>4708</v>
      </c>
      <c r="D762" s="1" t="s">
        <v>41</v>
      </c>
      <c r="E762" s="1">
        <v>44</v>
      </c>
      <c r="F762" s="1" t="s">
        <v>4709</v>
      </c>
      <c r="G762" s="1" t="s">
        <v>4710</v>
      </c>
      <c r="H762" s="1" t="s">
        <v>857</v>
      </c>
      <c r="I762" s="1" t="s">
        <v>4711</v>
      </c>
      <c r="J762" s="1" t="s">
        <v>2988</v>
      </c>
      <c r="K762" s="1" t="s">
        <v>161</v>
      </c>
      <c r="L762" s="1" t="s">
        <v>72</v>
      </c>
      <c r="M762" s="1" t="s">
        <v>62</v>
      </c>
      <c r="N762" s="1">
        <v>1</v>
      </c>
      <c r="O762" s="1">
        <v>73.02</v>
      </c>
      <c r="P762" s="1">
        <v>0.28000000000000003</v>
      </c>
      <c r="Q762" s="1">
        <v>34.090000000000003</v>
      </c>
      <c r="R762" s="2">
        <v>45444</v>
      </c>
      <c r="S762" s="2">
        <v>45273</v>
      </c>
      <c r="T762" s="1" t="s">
        <v>50</v>
      </c>
      <c r="U762" s="1" t="s">
        <v>51</v>
      </c>
      <c r="V762" s="1">
        <v>1</v>
      </c>
      <c r="W762" s="1" t="s">
        <v>37</v>
      </c>
      <c r="X762" s="1" t="s">
        <v>53</v>
      </c>
      <c r="Y762" s="1" t="s">
        <v>4712</v>
      </c>
    </row>
    <row r="763" spans="1:25" x14ac:dyDescent="0.3">
      <c r="A763" s="1" t="s">
        <v>12375</v>
      </c>
      <c r="B763" s="1" t="s">
        <v>14375</v>
      </c>
      <c r="C763" s="1" t="s">
        <v>4713</v>
      </c>
      <c r="D763" s="1" t="s">
        <v>26</v>
      </c>
      <c r="E763" s="1">
        <v>32</v>
      </c>
      <c r="F763" s="1" t="s">
        <v>4714</v>
      </c>
      <c r="G763" s="1" t="s">
        <v>4715</v>
      </c>
      <c r="H763" s="1" t="s">
        <v>3524</v>
      </c>
      <c r="I763" s="1" t="s">
        <v>4716</v>
      </c>
      <c r="J763" s="1" t="s">
        <v>4717</v>
      </c>
      <c r="K763" s="1" t="s">
        <v>32</v>
      </c>
      <c r="L763" s="1" t="s">
        <v>117</v>
      </c>
      <c r="M763" s="1" t="s">
        <v>62</v>
      </c>
      <c r="N763" s="1">
        <v>2</v>
      </c>
      <c r="O763" s="1">
        <v>429.5</v>
      </c>
      <c r="P763" s="1">
        <v>0.3</v>
      </c>
      <c r="Q763" s="1">
        <v>12.77</v>
      </c>
      <c r="R763" s="2">
        <v>45630</v>
      </c>
      <c r="S763" s="2">
        <v>45472</v>
      </c>
      <c r="T763" s="1" t="s">
        <v>63</v>
      </c>
      <c r="U763" s="1" t="s">
        <v>36</v>
      </c>
      <c r="V763" s="1">
        <v>5</v>
      </c>
      <c r="W763" s="1" t="s">
        <v>37</v>
      </c>
      <c r="X763" s="1" t="s">
        <v>53</v>
      </c>
      <c r="Y763" s="1" t="s">
        <v>4718</v>
      </c>
    </row>
    <row r="764" spans="1:25" x14ac:dyDescent="0.3">
      <c r="A764" s="1" t="s">
        <v>12376</v>
      </c>
      <c r="B764" s="1" t="s">
        <v>14376</v>
      </c>
      <c r="C764" s="1" t="s">
        <v>4719</v>
      </c>
      <c r="D764" s="1" t="s">
        <v>26</v>
      </c>
      <c r="E764" s="1">
        <v>69</v>
      </c>
      <c r="F764" s="1" t="s">
        <v>4720</v>
      </c>
      <c r="G764" s="1">
        <v>2843163923</v>
      </c>
      <c r="H764" s="1" t="s">
        <v>89</v>
      </c>
      <c r="I764" s="1" t="s">
        <v>4721</v>
      </c>
      <c r="J764" s="1" t="s">
        <v>4722</v>
      </c>
      <c r="K764" s="1" t="s">
        <v>32</v>
      </c>
      <c r="L764" s="1" t="s">
        <v>33</v>
      </c>
      <c r="M764" s="1" t="s">
        <v>49</v>
      </c>
      <c r="N764" s="1">
        <v>3</v>
      </c>
      <c r="O764" s="1">
        <v>537.29</v>
      </c>
      <c r="P764" s="1">
        <v>0.22</v>
      </c>
      <c r="Q764" s="1">
        <v>21.56</v>
      </c>
      <c r="R764" s="2">
        <v>45742</v>
      </c>
      <c r="S764" s="2">
        <v>45320</v>
      </c>
      <c r="T764" s="1" t="s">
        <v>83</v>
      </c>
      <c r="U764" s="1" t="s">
        <v>162</v>
      </c>
      <c r="V764" s="1">
        <v>4</v>
      </c>
      <c r="W764" s="1" t="s">
        <v>37</v>
      </c>
      <c r="X764" s="1" t="s">
        <v>74</v>
      </c>
      <c r="Y764" s="1" t="s">
        <v>4723</v>
      </c>
    </row>
    <row r="765" spans="1:25" x14ac:dyDescent="0.3">
      <c r="A765" s="1" t="s">
        <v>12377</v>
      </c>
      <c r="B765" s="1" t="s">
        <v>14377</v>
      </c>
      <c r="C765" s="1" t="s">
        <v>4724</v>
      </c>
      <c r="D765" s="1" t="s">
        <v>26</v>
      </c>
      <c r="E765" s="1">
        <v>49</v>
      </c>
      <c r="F765" s="1" t="s">
        <v>4725</v>
      </c>
      <c r="G765" s="1" t="s">
        <v>4726</v>
      </c>
      <c r="H765" s="1" t="s">
        <v>717</v>
      </c>
      <c r="I765" s="1" t="s">
        <v>4727</v>
      </c>
      <c r="J765" s="1" t="s">
        <v>4728</v>
      </c>
      <c r="K765" s="1" t="s">
        <v>47</v>
      </c>
      <c r="L765" s="1" t="s">
        <v>72</v>
      </c>
      <c r="M765" s="1" t="s">
        <v>73</v>
      </c>
      <c r="N765" s="1">
        <v>1</v>
      </c>
      <c r="O765" s="1">
        <v>29.68</v>
      </c>
      <c r="P765" s="1">
        <v>0.44</v>
      </c>
      <c r="Q765" s="1">
        <v>12.28</v>
      </c>
      <c r="R765" s="2">
        <v>45160</v>
      </c>
      <c r="S765" s="2">
        <v>45537</v>
      </c>
      <c r="T765" s="1" t="s">
        <v>118</v>
      </c>
      <c r="U765" s="1" t="s">
        <v>51</v>
      </c>
      <c r="V765" s="1">
        <v>4</v>
      </c>
      <c r="W765" s="1" t="s">
        <v>37</v>
      </c>
      <c r="X765" s="1" t="s">
        <v>101</v>
      </c>
      <c r="Y765" s="1" t="s">
        <v>4729</v>
      </c>
    </row>
    <row r="766" spans="1:25" x14ac:dyDescent="0.3">
      <c r="A766" s="1" t="s">
        <v>12378</v>
      </c>
      <c r="B766" s="1" t="s">
        <v>14378</v>
      </c>
      <c r="C766" s="1" t="s">
        <v>4730</v>
      </c>
      <c r="D766" s="1" t="s">
        <v>26</v>
      </c>
      <c r="E766" s="1">
        <v>65</v>
      </c>
      <c r="F766" s="1" t="s">
        <v>4731</v>
      </c>
      <c r="G766" s="1" t="s">
        <v>4732</v>
      </c>
      <c r="H766" s="1" t="s">
        <v>316</v>
      </c>
      <c r="I766" s="1" t="s">
        <v>4733</v>
      </c>
      <c r="J766" s="1" t="s">
        <v>4734</v>
      </c>
      <c r="K766" s="1" t="s">
        <v>81</v>
      </c>
      <c r="L766" s="1" t="s">
        <v>33</v>
      </c>
      <c r="M766" s="1" t="s">
        <v>34</v>
      </c>
      <c r="N766" s="1">
        <v>4</v>
      </c>
      <c r="O766" s="1">
        <v>520.42999999999995</v>
      </c>
      <c r="P766" s="1">
        <v>0.21</v>
      </c>
      <c r="Q766" s="1">
        <v>22.43</v>
      </c>
      <c r="R766" s="2">
        <v>45347</v>
      </c>
      <c r="S766" s="2">
        <v>45376</v>
      </c>
      <c r="T766" s="1" t="s">
        <v>63</v>
      </c>
      <c r="U766" s="1" t="s">
        <v>51</v>
      </c>
      <c r="V766" s="1">
        <v>2</v>
      </c>
      <c r="W766" s="1" t="s">
        <v>37</v>
      </c>
      <c r="X766" s="1" t="s">
        <v>74</v>
      </c>
      <c r="Y766" s="1" t="s">
        <v>4735</v>
      </c>
    </row>
    <row r="767" spans="1:25" x14ac:dyDescent="0.3">
      <c r="A767" s="1" t="s">
        <v>12379</v>
      </c>
      <c r="B767" s="1" t="s">
        <v>14379</v>
      </c>
      <c r="C767" s="1" t="s">
        <v>4736</v>
      </c>
      <c r="D767" s="1" t="s">
        <v>41</v>
      </c>
      <c r="E767" s="1">
        <v>61</v>
      </c>
      <c r="F767" s="1" t="s">
        <v>4737</v>
      </c>
      <c r="G767" s="1" t="s">
        <v>4738</v>
      </c>
      <c r="H767" s="1" t="s">
        <v>2168</v>
      </c>
      <c r="I767" s="1" t="s">
        <v>1079</v>
      </c>
      <c r="J767" s="1" t="s">
        <v>4739</v>
      </c>
      <c r="K767" s="1" t="s">
        <v>32</v>
      </c>
      <c r="L767" s="1" t="s">
        <v>33</v>
      </c>
      <c r="M767" s="1" t="s">
        <v>73</v>
      </c>
      <c r="N767" s="1">
        <v>3</v>
      </c>
      <c r="O767" s="1">
        <v>399.82</v>
      </c>
      <c r="P767" s="1">
        <v>0.14000000000000001</v>
      </c>
      <c r="Q767" s="1">
        <v>30.33</v>
      </c>
      <c r="R767" s="2">
        <v>45343</v>
      </c>
      <c r="S767" s="2">
        <v>45494</v>
      </c>
      <c r="T767" s="1" t="s">
        <v>35</v>
      </c>
      <c r="U767" s="1" t="s">
        <v>36</v>
      </c>
      <c r="V767" s="1">
        <v>3</v>
      </c>
      <c r="W767" s="1" t="s">
        <v>37</v>
      </c>
      <c r="X767" s="1" t="s">
        <v>64</v>
      </c>
      <c r="Y767" s="1" t="s">
        <v>4740</v>
      </c>
    </row>
    <row r="768" spans="1:25" x14ac:dyDescent="0.3">
      <c r="A768" s="1" t="s">
        <v>12380</v>
      </c>
      <c r="B768" s="1" t="s">
        <v>14380</v>
      </c>
      <c r="C768" s="1" t="s">
        <v>4741</v>
      </c>
      <c r="D768" s="1" t="s">
        <v>41</v>
      </c>
      <c r="E768" s="1">
        <v>67</v>
      </c>
      <c r="F768" s="1" t="s">
        <v>4742</v>
      </c>
      <c r="G768" s="1" t="s">
        <v>4743</v>
      </c>
      <c r="H768" s="1" t="s">
        <v>967</v>
      </c>
      <c r="I768" s="1" t="s">
        <v>4744</v>
      </c>
      <c r="J768" s="1" t="s">
        <v>4745</v>
      </c>
      <c r="K768" s="1" t="s">
        <v>81</v>
      </c>
      <c r="L768" s="1" t="s">
        <v>82</v>
      </c>
      <c r="M768" s="1" t="s">
        <v>126</v>
      </c>
      <c r="N768" s="1">
        <v>1</v>
      </c>
      <c r="O768" s="1">
        <v>775.91</v>
      </c>
      <c r="P768" s="1">
        <v>0</v>
      </c>
      <c r="Q768" s="1">
        <v>24.91</v>
      </c>
      <c r="R768" s="2">
        <v>45704</v>
      </c>
      <c r="S768" s="2">
        <v>45620</v>
      </c>
      <c r="T768" s="1" t="s">
        <v>118</v>
      </c>
      <c r="U768" s="1" t="s">
        <v>162</v>
      </c>
      <c r="V768" s="1">
        <v>3</v>
      </c>
      <c r="W768" s="1" t="s">
        <v>37</v>
      </c>
      <c r="X768" s="1" t="s">
        <v>101</v>
      </c>
      <c r="Y768" s="1" t="s">
        <v>4746</v>
      </c>
    </row>
    <row r="769" spans="1:25" x14ac:dyDescent="0.3">
      <c r="A769" s="1" t="s">
        <v>12381</v>
      </c>
      <c r="B769" s="1" t="s">
        <v>14381</v>
      </c>
      <c r="C769" s="1" t="s">
        <v>4747</v>
      </c>
      <c r="D769" s="1" t="s">
        <v>26</v>
      </c>
      <c r="E769" s="1">
        <v>56</v>
      </c>
      <c r="F769" s="1" t="s">
        <v>4748</v>
      </c>
      <c r="G769" s="1">
        <f>1-568-732-1175</f>
        <v>-2474</v>
      </c>
      <c r="H769" s="1" t="s">
        <v>4749</v>
      </c>
      <c r="I769" s="1" t="s">
        <v>4750</v>
      </c>
      <c r="J769" s="1" t="s">
        <v>483</v>
      </c>
      <c r="K769" s="1" t="s">
        <v>109</v>
      </c>
      <c r="L769" s="1" t="s">
        <v>82</v>
      </c>
      <c r="M769" s="1" t="s">
        <v>93</v>
      </c>
      <c r="N769" s="1">
        <v>4</v>
      </c>
      <c r="O769" s="1">
        <v>831.66</v>
      </c>
      <c r="P769" s="1">
        <v>0.49</v>
      </c>
      <c r="Q769" s="1">
        <v>31.69</v>
      </c>
      <c r="R769" s="2">
        <v>45558</v>
      </c>
      <c r="S769" s="2">
        <v>45744</v>
      </c>
      <c r="T769" s="1" t="s">
        <v>63</v>
      </c>
      <c r="U769" s="1" t="s">
        <v>84</v>
      </c>
      <c r="V769" s="1">
        <v>3</v>
      </c>
      <c r="W769" s="1" t="s">
        <v>52</v>
      </c>
      <c r="X769" s="1" t="s">
        <v>101</v>
      </c>
      <c r="Y769" s="1" t="s">
        <v>4751</v>
      </c>
    </row>
    <row r="770" spans="1:25" x14ac:dyDescent="0.3">
      <c r="A770" s="1" t="s">
        <v>12382</v>
      </c>
      <c r="B770" s="1" t="s">
        <v>14382</v>
      </c>
      <c r="C770" s="1" t="s">
        <v>4752</v>
      </c>
      <c r="D770" s="1" t="s">
        <v>26</v>
      </c>
      <c r="E770" s="1">
        <v>33</v>
      </c>
      <c r="F770" s="1" t="s">
        <v>4753</v>
      </c>
      <c r="G770" s="1" t="s">
        <v>4754</v>
      </c>
      <c r="H770" s="1" t="s">
        <v>3302</v>
      </c>
      <c r="I770" s="1" t="s">
        <v>4755</v>
      </c>
      <c r="J770" s="1" t="s">
        <v>4756</v>
      </c>
      <c r="K770" s="1" t="s">
        <v>92</v>
      </c>
      <c r="L770" s="1" t="s">
        <v>110</v>
      </c>
      <c r="M770" s="1" t="s">
        <v>73</v>
      </c>
      <c r="N770" s="1">
        <v>3</v>
      </c>
      <c r="O770" s="1">
        <v>688.12</v>
      </c>
      <c r="P770" s="1">
        <v>0.41</v>
      </c>
      <c r="Q770" s="1">
        <v>27.58</v>
      </c>
      <c r="R770" s="2">
        <v>45124</v>
      </c>
      <c r="S770" s="2">
        <v>45536</v>
      </c>
      <c r="T770" s="1" t="s">
        <v>63</v>
      </c>
      <c r="U770" s="1" t="s">
        <v>84</v>
      </c>
      <c r="V770" s="1">
        <v>4</v>
      </c>
      <c r="W770" s="1" t="s">
        <v>52</v>
      </c>
      <c r="X770" s="1" t="s">
        <v>101</v>
      </c>
      <c r="Y770" s="1" t="s">
        <v>4757</v>
      </c>
    </row>
    <row r="771" spans="1:25" x14ac:dyDescent="0.3">
      <c r="A771" s="1" t="s">
        <v>12383</v>
      </c>
      <c r="B771" s="1" t="s">
        <v>14383</v>
      </c>
      <c r="C771" s="1" t="s">
        <v>4758</v>
      </c>
      <c r="D771" s="1" t="s">
        <v>41</v>
      </c>
      <c r="E771" s="1">
        <v>45</v>
      </c>
      <c r="F771" s="1" t="s">
        <v>4759</v>
      </c>
      <c r="G771" s="1">
        <f>1-466-338-4953</f>
        <v>-5756</v>
      </c>
      <c r="H771" s="1" t="s">
        <v>4760</v>
      </c>
      <c r="I771" s="1" t="s">
        <v>4761</v>
      </c>
      <c r="J771" s="1" t="s">
        <v>4762</v>
      </c>
      <c r="K771" s="1" t="s">
        <v>81</v>
      </c>
      <c r="L771" s="1" t="s">
        <v>33</v>
      </c>
      <c r="M771" s="1" t="s">
        <v>73</v>
      </c>
      <c r="N771" s="1">
        <v>3</v>
      </c>
      <c r="O771" s="1">
        <v>478.76</v>
      </c>
      <c r="P771" s="1">
        <v>0.31</v>
      </c>
      <c r="Q771" s="1">
        <v>19.3</v>
      </c>
      <c r="R771" s="2">
        <v>45501</v>
      </c>
      <c r="S771" s="2">
        <v>45384</v>
      </c>
      <c r="T771" s="1" t="s">
        <v>83</v>
      </c>
      <c r="U771" s="1" t="s">
        <v>51</v>
      </c>
      <c r="V771" s="1">
        <v>2</v>
      </c>
      <c r="W771" s="1" t="s">
        <v>37</v>
      </c>
      <c r="X771" s="1" t="s">
        <v>101</v>
      </c>
      <c r="Y771" s="1" t="s">
        <v>4763</v>
      </c>
    </row>
    <row r="772" spans="1:25" x14ac:dyDescent="0.3">
      <c r="A772" s="1" t="s">
        <v>12384</v>
      </c>
      <c r="B772" s="1" t="s">
        <v>14384</v>
      </c>
      <c r="C772" s="1" t="s">
        <v>4764</v>
      </c>
      <c r="D772" s="1" t="s">
        <v>41</v>
      </c>
      <c r="E772" s="1">
        <v>68</v>
      </c>
      <c r="F772" s="1" t="s">
        <v>4765</v>
      </c>
      <c r="G772" s="1" t="s">
        <v>4766</v>
      </c>
      <c r="H772" s="1" t="s">
        <v>2828</v>
      </c>
      <c r="I772" s="1" t="s">
        <v>4767</v>
      </c>
      <c r="J772" s="1" t="s">
        <v>4768</v>
      </c>
      <c r="K772" s="1" t="s">
        <v>61</v>
      </c>
      <c r="L772" s="1" t="s">
        <v>82</v>
      </c>
      <c r="M772" s="1" t="s">
        <v>62</v>
      </c>
      <c r="N772" s="1">
        <v>2</v>
      </c>
      <c r="O772" s="1">
        <v>223.99</v>
      </c>
      <c r="P772" s="1">
        <v>0.42</v>
      </c>
      <c r="Q772" s="1">
        <v>11.45</v>
      </c>
      <c r="R772" s="2">
        <v>45279</v>
      </c>
      <c r="S772" s="2">
        <v>45359</v>
      </c>
      <c r="T772" s="1" t="s">
        <v>35</v>
      </c>
      <c r="U772" s="1" t="s">
        <v>36</v>
      </c>
      <c r="V772" s="1">
        <v>2</v>
      </c>
      <c r="W772" s="1" t="s">
        <v>37</v>
      </c>
      <c r="X772" s="1" t="s">
        <v>64</v>
      </c>
      <c r="Y772" s="1" t="s">
        <v>4769</v>
      </c>
    </row>
    <row r="773" spans="1:25" x14ac:dyDescent="0.3">
      <c r="A773" s="1" t="s">
        <v>12385</v>
      </c>
      <c r="B773" s="1" t="s">
        <v>14385</v>
      </c>
      <c r="C773" s="1" t="s">
        <v>4770</v>
      </c>
      <c r="D773" s="1" t="s">
        <v>41</v>
      </c>
      <c r="E773" s="1">
        <v>23</v>
      </c>
      <c r="F773" s="1" t="s">
        <v>4771</v>
      </c>
      <c r="G773" s="1" t="s">
        <v>4772</v>
      </c>
      <c r="H773" s="1" t="s">
        <v>4773</v>
      </c>
      <c r="I773" s="1" t="s">
        <v>4774</v>
      </c>
      <c r="J773" s="1" t="s">
        <v>4775</v>
      </c>
      <c r="K773" s="1" t="s">
        <v>47</v>
      </c>
      <c r="L773" s="1" t="s">
        <v>110</v>
      </c>
      <c r="M773" s="1" t="s">
        <v>126</v>
      </c>
      <c r="N773" s="1">
        <v>2</v>
      </c>
      <c r="O773" s="1">
        <v>848.64</v>
      </c>
      <c r="P773" s="1">
        <v>0.41</v>
      </c>
      <c r="Q773" s="1">
        <v>16.37</v>
      </c>
      <c r="R773" s="2">
        <v>45438</v>
      </c>
      <c r="S773" s="2">
        <v>45171</v>
      </c>
      <c r="T773" s="1" t="s">
        <v>35</v>
      </c>
      <c r="U773" s="1" t="s">
        <v>36</v>
      </c>
      <c r="V773" s="1">
        <v>3</v>
      </c>
      <c r="W773" s="1" t="s">
        <v>37</v>
      </c>
      <c r="X773" s="1" t="s">
        <v>74</v>
      </c>
      <c r="Y773" s="1" t="s">
        <v>4776</v>
      </c>
    </row>
    <row r="774" spans="1:25" x14ac:dyDescent="0.3">
      <c r="A774" s="1" t="s">
        <v>12386</v>
      </c>
      <c r="B774" s="1" t="s">
        <v>14386</v>
      </c>
      <c r="C774" s="1" t="s">
        <v>4777</v>
      </c>
      <c r="D774" s="1" t="s">
        <v>41</v>
      </c>
      <c r="E774" s="1">
        <v>23</v>
      </c>
      <c r="F774" s="1" t="s">
        <v>4778</v>
      </c>
      <c r="G774" s="1" t="s">
        <v>4779</v>
      </c>
      <c r="H774" s="1" t="s">
        <v>2076</v>
      </c>
      <c r="I774" s="1" t="s">
        <v>4780</v>
      </c>
      <c r="J774" s="1" t="s">
        <v>4781</v>
      </c>
      <c r="K774" s="1" t="s">
        <v>81</v>
      </c>
      <c r="L774" s="1" t="s">
        <v>72</v>
      </c>
      <c r="M774" s="1" t="s">
        <v>62</v>
      </c>
      <c r="N774" s="1">
        <v>2</v>
      </c>
      <c r="O774" s="1">
        <v>348.25</v>
      </c>
      <c r="P774" s="1">
        <v>0.47</v>
      </c>
      <c r="Q774" s="1">
        <v>14.03</v>
      </c>
      <c r="R774" s="2">
        <v>45655</v>
      </c>
      <c r="S774" s="2">
        <v>45556</v>
      </c>
      <c r="T774" s="1" t="s">
        <v>35</v>
      </c>
      <c r="U774" s="1" t="s">
        <v>84</v>
      </c>
      <c r="V774" s="1">
        <v>1</v>
      </c>
      <c r="W774" s="1" t="s">
        <v>37</v>
      </c>
      <c r="X774" s="1" t="s">
        <v>53</v>
      </c>
      <c r="Y774" s="1" t="s">
        <v>4782</v>
      </c>
    </row>
    <row r="775" spans="1:25" x14ac:dyDescent="0.3">
      <c r="A775" s="1" t="s">
        <v>12387</v>
      </c>
      <c r="B775" s="1" t="s">
        <v>14387</v>
      </c>
      <c r="C775" s="1" t="s">
        <v>4783</v>
      </c>
      <c r="D775" s="1" t="s">
        <v>26</v>
      </c>
      <c r="E775" s="1">
        <v>55</v>
      </c>
      <c r="F775" s="1" t="s">
        <v>4784</v>
      </c>
      <c r="G775" s="1" t="s">
        <v>4785</v>
      </c>
      <c r="H775" s="1" t="s">
        <v>609</v>
      </c>
      <c r="I775" s="1" t="s">
        <v>4786</v>
      </c>
      <c r="J775" s="1" t="s">
        <v>4787</v>
      </c>
      <c r="K775" s="1" t="s">
        <v>109</v>
      </c>
      <c r="L775" s="1" t="s">
        <v>33</v>
      </c>
      <c r="M775" s="1" t="s">
        <v>49</v>
      </c>
      <c r="N775" s="1">
        <v>1</v>
      </c>
      <c r="O775" s="1">
        <v>362.73</v>
      </c>
      <c r="P775" s="1">
        <v>0.19</v>
      </c>
      <c r="Q775" s="1">
        <v>36.83</v>
      </c>
      <c r="R775" s="2">
        <v>45540</v>
      </c>
      <c r="S775" s="2">
        <v>45481</v>
      </c>
      <c r="T775" s="1" t="s">
        <v>83</v>
      </c>
      <c r="U775" s="1" t="s">
        <v>36</v>
      </c>
      <c r="V775" s="1">
        <v>3</v>
      </c>
      <c r="W775" s="1" t="s">
        <v>37</v>
      </c>
      <c r="X775" s="1" t="s">
        <v>38</v>
      </c>
      <c r="Y775" s="1" t="s">
        <v>4788</v>
      </c>
    </row>
    <row r="776" spans="1:25" x14ac:dyDescent="0.3">
      <c r="A776" s="1" t="s">
        <v>12388</v>
      </c>
      <c r="B776" s="1" t="s">
        <v>14388</v>
      </c>
      <c r="C776" s="1" t="s">
        <v>4789</v>
      </c>
      <c r="D776" s="1" t="s">
        <v>26</v>
      </c>
      <c r="E776" s="1">
        <v>64</v>
      </c>
      <c r="F776" s="1" t="s">
        <v>4790</v>
      </c>
      <c r="G776" s="1" t="s">
        <v>4791</v>
      </c>
      <c r="H776" s="1" t="s">
        <v>222</v>
      </c>
      <c r="I776" s="1" t="s">
        <v>365</v>
      </c>
      <c r="J776" s="1" t="s">
        <v>4792</v>
      </c>
      <c r="K776" s="1" t="s">
        <v>32</v>
      </c>
      <c r="L776" s="1" t="s">
        <v>82</v>
      </c>
      <c r="M776" s="1" t="s">
        <v>62</v>
      </c>
      <c r="N776" s="1">
        <v>3</v>
      </c>
      <c r="O776" s="1">
        <v>916.85</v>
      </c>
      <c r="P776" s="1">
        <v>0.28000000000000003</v>
      </c>
      <c r="Q776" s="1">
        <v>41.9</v>
      </c>
      <c r="R776" s="2">
        <v>45755</v>
      </c>
      <c r="S776" s="2">
        <v>45561</v>
      </c>
      <c r="T776" s="1" t="s">
        <v>83</v>
      </c>
      <c r="U776" s="1" t="s">
        <v>36</v>
      </c>
      <c r="V776" s="1">
        <v>4</v>
      </c>
      <c r="W776" s="1" t="s">
        <v>37</v>
      </c>
      <c r="X776" s="1" t="s">
        <v>38</v>
      </c>
      <c r="Y776" s="1" t="s">
        <v>4793</v>
      </c>
    </row>
    <row r="777" spans="1:25" x14ac:dyDescent="0.3">
      <c r="A777" s="1" t="s">
        <v>12389</v>
      </c>
      <c r="B777" s="1" t="s">
        <v>14389</v>
      </c>
      <c r="C777" s="1" t="s">
        <v>4794</v>
      </c>
      <c r="D777" s="1" t="s">
        <v>41</v>
      </c>
      <c r="E777" s="1">
        <v>19</v>
      </c>
      <c r="F777" s="1" t="s">
        <v>4795</v>
      </c>
      <c r="G777" s="1">
        <v>10739185</v>
      </c>
      <c r="H777" s="1" t="s">
        <v>602</v>
      </c>
      <c r="I777" s="1" t="s">
        <v>4796</v>
      </c>
      <c r="J777" s="1" t="s">
        <v>4797</v>
      </c>
      <c r="K777" s="1" t="s">
        <v>61</v>
      </c>
      <c r="L777" s="1" t="s">
        <v>72</v>
      </c>
      <c r="M777" s="1" t="s">
        <v>34</v>
      </c>
      <c r="N777" s="1">
        <v>2</v>
      </c>
      <c r="O777" s="1">
        <v>975.84</v>
      </c>
      <c r="P777" s="1">
        <v>0.05</v>
      </c>
      <c r="Q777" s="1">
        <v>37.42</v>
      </c>
      <c r="R777" s="2">
        <v>45329</v>
      </c>
      <c r="S777" s="2">
        <v>45130</v>
      </c>
      <c r="T777" s="1" t="s">
        <v>35</v>
      </c>
      <c r="U777" s="1" t="s">
        <v>162</v>
      </c>
      <c r="V777" s="1">
        <v>1</v>
      </c>
      <c r="W777" s="1" t="s">
        <v>37</v>
      </c>
      <c r="X777" s="1" t="s">
        <v>101</v>
      </c>
      <c r="Y777" s="1" t="s">
        <v>4798</v>
      </c>
    </row>
    <row r="778" spans="1:25" x14ac:dyDescent="0.3">
      <c r="A778" s="1" t="s">
        <v>12390</v>
      </c>
      <c r="B778" s="1" t="s">
        <v>14390</v>
      </c>
      <c r="C778" s="1" t="s">
        <v>4799</v>
      </c>
      <c r="D778" s="1" t="s">
        <v>41</v>
      </c>
      <c r="E778" s="1">
        <v>58</v>
      </c>
      <c r="F778" s="1" t="s">
        <v>4800</v>
      </c>
      <c r="G778" s="1" t="s">
        <v>4801</v>
      </c>
      <c r="H778" s="1" t="s">
        <v>1453</v>
      </c>
      <c r="I778" s="1" t="s">
        <v>4802</v>
      </c>
      <c r="J778" s="1" t="s">
        <v>4803</v>
      </c>
      <c r="K778" s="1" t="s">
        <v>81</v>
      </c>
      <c r="L778" s="1" t="s">
        <v>33</v>
      </c>
      <c r="M778" s="1" t="s">
        <v>93</v>
      </c>
      <c r="N778" s="1">
        <v>4</v>
      </c>
      <c r="O778" s="1">
        <v>899.15</v>
      </c>
      <c r="P778" s="1">
        <v>0.48</v>
      </c>
      <c r="Q778" s="1">
        <v>33.97</v>
      </c>
      <c r="R778" s="2">
        <v>45742</v>
      </c>
      <c r="S778" s="2">
        <v>45670</v>
      </c>
      <c r="T778" s="1" t="s">
        <v>63</v>
      </c>
      <c r="U778" s="1" t="s">
        <v>162</v>
      </c>
      <c r="V778" s="1">
        <v>2</v>
      </c>
      <c r="W778" s="1" t="s">
        <v>37</v>
      </c>
      <c r="X778" s="1" t="s">
        <v>101</v>
      </c>
      <c r="Y778" s="1" t="s">
        <v>4804</v>
      </c>
    </row>
    <row r="779" spans="1:25" x14ac:dyDescent="0.3">
      <c r="A779" s="1" t="s">
        <v>12391</v>
      </c>
      <c r="B779" s="1" t="s">
        <v>14391</v>
      </c>
      <c r="C779" s="1" t="s">
        <v>4805</v>
      </c>
      <c r="D779" s="1" t="s">
        <v>26</v>
      </c>
      <c r="E779" s="1">
        <v>57</v>
      </c>
      <c r="F779" s="1" t="s">
        <v>4806</v>
      </c>
      <c r="G779" s="1">
        <v>219724774</v>
      </c>
      <c r="H779" s="1" t="s">
        <v>1202</v>
      </c>
      <c r="I779" s="1" t="s">
        <v>4807</v>
      </c>
      <c r="J779" s="1" t="s">
        <v>4808</v>
      </c>
      <c r="K779" s="1" t="s">
        <v>161</v>
      </c>
      <c r="L779" s="1" t="s">
        <v>110</v>
      </c>
      <c r="M779" s="1" t="s">
        <v>34</v>
      </c>
      <c r="N779" s="1">
        <v>1</v>
      </c>
      <c r="O779" s="1">
        <v>998.25</v>
      </c>
      <c r="P779" s="1">
        <v>0.49</v>
      </c>
      <c r="Q779" s="1">
        <v>18.850000000000001</v>
      </c>
      <c r="R779" s="2">
        <v>45272</v>
      </c>
      <c r="S779" s="2">
        <v>45513</v>
      </c>
      <c r="T779" s="1" t="s">
        <v>35</v>
      </c>
      <c r="U779" s="1" t="s">
        <v>51</v>
      </c>
      <c r="V779" s="1">
        <v>5</v>
      </c>
      <c r="W779" s="1" t="s">
        <v>37</v>
      </c>
      <c r="X779" s="1" t="s">
        <v>53</v>
      </c>
      <c r="Y779" s="1" t="s">
        <v>4809</v>
      </c>
    </row>
    <row r="780" spans="1:25" x14ac:dyDescent="0.3">
      <c r="A780" s="1" t="s">
        <v>12392</v>
      </c>
      <c r="B780" s="1" t="s">
        <v>14392</v>
      </c>
      <c r="C780" s="1" t="s">
        <v>4810</v>
      </c>
      <c r="D780" s="1" t="s">
        <v>26</v>
      </c>
      <c r="E780" s="1">
        <v>24</v>
      </c>
      <c r="F780" s="1" t="s">
        <v>4811</v>
      </c>
      <c r="G780" s="1" t="s">
        <v>4812</v>
      </c>
      <c r="H780" s="1" t="s">
        <v>883</v>
      </c>
      <c r="I780" s="1" t="s">
        <v>4813</v>
      </c>
      <c r="J780" s="1" t="s">
        <v>4814</v>
      </c>
      <c r="K780" s="1" t="s">
        <v>161</v>
      </c>
      <c r="L780" s="1" t="s">
        <v>33</v>
      </c>
      <c r="M780" s="1" t="s">
        <v>62</v>
      </c>
      <c r="N780" s="1">
        <v>2</v>
      </c>
      <c r="O780" s="1">
        <v>870.22</v>
      </c>
      <c r="P780" s="1">
        <v>0.39</v>
      </c>
      <c r="Q780" s="1">
        <v>36.99</v>
      </c>
      <c r="R780" s="2">
        <v>45431</v>
      </c>
      <c r="S780" s="2">
        <v>45523</v>
      </c>
      <c r="T780" s="1" t="s">
        <v>83</v>
      </c>
      <c r="U780" s="1" t="s">
        <v>162</v>
      </c>
      <c r="V780" s="1">
        <v>1</v>
      </c>
      <c r="W780" s="1" t="s">
        <v>37</v>
      </c>
      <c r="X780" s="1" t="s">
        <v>38</v>
      </c>
      <c r="Y780" s="1" t="s">
        <v>4815</v>
      </c>
    </row>
    <row r="781" spans="1:25" x14ac:dyDescent="0.3">
      <c r="A781" s="1" t="s">
        <v>12393</v>
      </c>
      <c r="B781" s="1" t="s">
        <v>14393</v>
      </c>
      <c r="C781" s="1" t="s">
        <v>4816</v>
      </c>
      <c r="D781" s="1" t="s">
        <v>41</v>
      </c>
      <c r="E781" s="1">
        <v>44</v>
      </c>
      <c r="F781" s="1" t="s">
        <v>4817</v>
      </c>
      <c r="G781" s="1">
        <f>1-449-912-1331</f>
        <v>-2691</v>
      </c>
      <c r="H781" s="1" t="s">
        <v>106</v>
      </c>
      <c r="I781" s="1" t="s">
        <v>4818</v>
      </c>
      <c r="J781" s="1" t="s">
        <v>4819</v>
      </c>
      <c r="K781" s="1" t="s">
        <v>47</v>
      </c>
      <c r="L781" s="1" t="s">
        <v>82</v>
      </c>
      <c r="M781" s="1" t="s">
        <v>93</v>
      </c>
      <c r="N781" s="1">
        <v>1</v>
      </c>
      <c r="O781" s="1">
        <v>707.31</v>
      </c>
      <c r="P781" s="1">
        <v>0.23</v>
      </c>
      <c r="Q781" s="1">
        <v>32.229999999999997</v>
      </c>
      <c r="R781" s="2">
        <v>45550</v>
      </c>
      <c r="S781" s="2">
        <v>45709</v>
      </c>
      <c r="T781" s="1" t="s">
        <v>35</v>
      </c>
      <c r="U781" s="1" t="s">
        <v>36</v>
      </c>
      <c r="V781" s="1">
        <v>2</v>
      </c>
      <c r="W781" s="1" t="s">
        <v>37</v>
      </c>
      <c r="X781" s="1" t="s">
        <v>101</v>
      </c>
      <c r="Y781" s="1" t="s">
        <v>4820</v>
      </c>
    </row>
    <row r="782" spans="1:25" x14ac:dyDescent="0.3">
      <c r="A782" s="1" t="s">
        <v>12394</v>
      </c>
      <c r="B782" s="1" t="s">
        <v>14394</v>
      </c>
      <c r="C782" s="1" t="s">
        <v>4821</v>
      </c>
      <c r="D782" s="1" t="s">
        <v>26</v>
      </c>
      <c r="E782" s="1">
        <v>45</v>
      </c>
      <c r="F782" s="1" t="s">
        <v>4822</v>
      </c>
      <c r="G782" s="1" t="s">
        <v>4823</v>
      </c>
      <c r="H782" s="1" t="s">
        <v>1196</v>
      </c>
      <c r="I782" s="1" t="s">
        <v>4824</v>
      </c>
      <c r="J782" s="1" t="s">
        <v>4825</v>
      </c>
      <c r="K782" s="1" t="s">
        <v>161</v>
      </c>
      <c r="L782" s="1" t="s">
        <v>72</v>
      </c>
      <c r="M782" s="1" t="s">
        <v>73</v>
      </c>
      <c r="N782" s="1">
        <v>3</v>
      </c>
      <c r="O782" s="1">
        <v>300.88</v>
      </c>
      <c r="P782" s="1">
        <v>0.25</v>
      </c>
      <c r="Q782" s="1">
        <v>7.11</v>
      </c>
      <c r="R782" s="2">
        <v>45492</v>
      </c>
      <c r="S782" s="2">
        <v>45615</v>
      </c>
      <c r="T782" s="1" t="s">
        <v>83</v>
      </c>
      <c r="U782" s="1" t="s">
        <v>84</v>
      </c>
      <c r="V782" s="1">
        <v>1</v>
      </c>
      <c r="W782" s="1" t="s">
        <v>37</v>
      </c>
      <c r="X782" s="1" t="s">
        <v>64</v>
      </c>
      <c r="Y782" s="1" t="s">
        <v>2598</v>
      </c>
    </row>
    <row r="783" spans="1:25" x14ac:dyDescent="0.3">
      <c r="A783" s="1" t="s">
        <v>12395</v>
      </c>
      <c r="B783" s="1" t="s">
        <v>14395</v>
      </c>
      <c r="C783" s="1" t="s">
        <v>2592</v>
      </c>
      <c r="D783" s="1" t="s">
        <v>26</v>
      </c>
      <c r="E783" s="1">
        <v>33</v>
      </c>
      <c r="F783" s="1" t="s">
        <v>4826</v>
      </c>
      <c r="G783" s="1" t="s">
        <v>4827</v>
      </c>
      <c r="H783" s="1" t="s">
        <v>1465</v>
      </c>
      <c r="I783" s="1" t="s">
        <v>4828</v>
      </c>
      <c r="J783" s="1" t="s">
        <v>4829</v>
      </c>
      <c r="K783" s="1" t="s">
        <v>47</v>
      </c>
      <c r="L783" s="1" t="s">
        <v>33</v>
      </c>
      <c r="M783" s="1" t="s">
        <v>126</v>
      </c>
      <c r="N783" s="1">
        <v>4</v>
      </c>
      <c r="O783" s="1">
        <v>953.43</v>
      </c>
      <c r="P783" s="1">
        <v>0.22</v>
      </c>
      <c r="Q783" s="1">
        <v>45.84</v>
      </c>
      <c r="R783" s="2">
        <v>45766</v>
      </c>
      <c r="S783" s="2">
        <v>45745</v>
      </c>
      <c r="T783" s="1" t="s">
        <v>35</v>
      </c>
      <c r="U783" s="1" t="s">
        <v>84</v>
      </c>
      <c r="V783" s="1">
        <v>3</v>
      </c>
      <c r="W783" s="1" t="s">
        <v>37</v>
      </c>
      <c r="X783" s="1" t="s">
        <v>38</v>
      </c>
      <c r="Y783" s="1" t="s">
        <v>4830</v>
      </c>
    </row>
    <row r="784" spans="1:25" x14ac:dyDescent="0.3">
      <c r="A784" s="1" t="s">
        <v>12396</v>
      </c>
      <c r="B784" s="1" t="s">
        <v>14396</v>
      </c>
      <c r="C784" s="1" t="s">
        <v>4831</v>
      </c>
      <c r="D784" s="1" t="s">
        <v>41</v>
      </c>
      <c r="E784" s="1">
        <v>64</v>
      </c>
      <c r="F784" s="1" t="s">
        <v>4832</v>
      </c>
      <c r="G784" s="1" t="s">
        <v>4833</v>
      </c>
      <c r="H784" s="1" t="s">
        <v>1308</v>
      </c>
      <c r="I784" s="1" t="s">
        <v>3646</v>
      </c>
      <c r="J784" s="1" t="s">
        <v>4834</v>
      </c>
      <c r="K784" s="1" t="s">
        <v>109</v>
      </c>
      <c r="L784" s="1" t="s">
        <v>33</v>
      </c>
      <c r="M784" s="1" t="s">
        <v>34</v>
      </c>
      <c r="N784" s="1">
        <v>3</v>
      </c>
      <c r="O784" s="1">
        <v>877.86</v>
      </c>
      <c r="P784" s="1">
        <v>0.15</v>
      </c>
      <c r="Q784" s="1">
        <v>8.6</v>
      </c>
      <c r="R784" s="2">
        <v>45494</v>
      </c>
      <c r="S784" s="2">
        <v>45430</v>
      </c>
      <c r="T784" s="1" t="s">
        <v>63</v>
      </c>
      <c r="U784" s="1" t="s">
        <v>84</v>
      </c>
      <c r="V784" s="1">
        <v>1</v>
      </c>
      <c r="W784" s="1" t="s">
        <v>37</v>
      </c>
      <c r="X784" s="1" t="s">
        <v>64</v>
      </c>
      <c r="Y784" s="1" t="s">
        <v>4835</v>
      </c>
    </row>
    <row r="785" spans="1:25" x14ac:dyDescent="0.3">
      <c r="A785" s="1" t="s">
        <v>12397</v>
      </c>
      <c r="B785" s="1" t="s">
        <v>14397</v>
      </c>
      <c r="C785" s="1" t="s">
        <v>4836</v>
      </c>
      <c r="D785" s="1" t="s">
        <v>26</v>
      </c>
      <c r="E785" s="1">
        <v>26</v>
      </c>
      <c r="F785" s="1" t="s">
        <v>4837</v>
      </c>
      <c r="G785" s="1" t="s">
        <v>4838</v>
      </c>
      <c r="H785" s="1" t="s">
        <v>1163</v>
      </c>
      <c r="I785" s="1" t="s">
        <v>4839</v>
      </c>
      <c r="J785" s="1" t="s">
        <v>2254</v>
      </c>
      <c r="K785" s="1" t="s">
        <v>61</v>
      </c>
      <c r="L785" s="1" t="s">
        <v>110</v>
      </c>
      <c r="M785" s="1" t="s">
        <v>126</v>
      </c>
      <c r="N785" s="1">
        <v>4</v>
      </c>
      <c r="O785" s="1">
        <v>248.34</v>
      </c>
      <c r="P785" s="1">
        <v>0.26</v>
      </c>
      <c r="Q785" s="1">
        <v>27.62</v>
      </c>
      <c r="R785" s="2">
        <v>45724</v>
      </c>
      <c r="S785" s="2">
        <v>45383</v>
      </c>
      <c r="T785" s="1" t="s">
        <v>63</v>
      </c>
      <c r="U785" s="1" t="s">
        <v>51</v>
      </c>
      <c r="V785" s="1">
        <v>1</v>
      </c>
      <c r="W785" s="1" t="s">
        <v>37</v>
      </c>
      <c r="X785" s="1" t="s">
        <v>53</v>
      </c>
      <c r="Y785" s="1" t="s">
        <v>4840</v>
      </c>
    </row>
    <row r="786" spans="1:25" x14ac:dyDescent="0.3">
      <c r="A786" s="1" t="s">
        <v>12398</v>
      </c>
      <c r="B786" s="1" t="s">
        <v>14398</v>
      </c>
      <c r="C786" s="1" t="s">
        <v>4841</v>
      </c>
      <c r="D786" s="1" t="s">
        <v>41</v>
      </c>
      <c r="E786" s="1">
        <v>69</v>
      </c>
      <c r="F786" s="1" t="s">
        <v>4842</v>
      </c>
      <c r="G786" s="1" t="s">
        <v>4843</v>
      </c>
      <c r="H786" s="1" t="s">
        <v>1924</v>
      </c>
      <c r="I786" s="1" t="s">
        <v>4844</v>
      </c>
      <c r="J786" s="1" t="s">
        <v>4845</v>
      </c>
      <c r="K786" s="1" t="s">
        <v>61</v>
      </c>
      <c r="L786" s="1" t="s">
        <v>117</v>
      </c>
      <c r="M786" s="1" t="s">
        <v>62</v>
      </c>
      <c r="N786" s="1">
        <v>3</v>
      </c>
      <c r="O786" s="1">
        <v>494.27</v>
      </c>
      <c r="P786" s="1">
        <v>0.03</v>
      </c>
      <c r="Q786" s="1">
        <v>28.09</v>
      </c>
      <c r="R786" s="2">
        <v>45363</v>
      </c>
      <c r="S786" s="2">
        <v>45562</v>
      </c>
      <c r="T786" s="1" t="s">
        <v>83</v>
      </c>
      <c r="U786" s="1" t="s">
        <v>84</v>
      </c>
      <c r="V786" s="1">
        <v>1</v>
      </c>
      <c r="W786" s="1" t="s">
        <v>37</v>
      </c>
      <c r="X786" s="1" t="s">
        <v>53</v>
      </c>
      <c r="Y786" s="1" t="s">
        <v>4846</v>
      </c>
    </row>
    <row r="787" spans="1:25" x14ac:dyDescent="0.3">
      <c r="A787" s="1" t="s">
        <v>12399</v>
      </c>
      <c r="B787" s="1" t="s">
        <v>14399</v>
      </c>
      <c r="C787" s="1" t="s">
        <v>4847</v>
      </c>
      <c r="D787" s="1" t="s">
        <v>41</v>
      </c>
      <c r="E787" s="1">
        <v>32</v>
      </c>
      <c r="F787" s="1" t="s">
        <v>4848</v>
      </c>
      <c r="G787" s="1" t="s">
        <v>4849</v>
      </c>
      <c r="H787" s="1" t="s">
        <v>2784</v>
      </c>
      <c r="I787" s="1" t="s">
        <v>4850</v>
      </c>
      <c r="J787" s="1" t="s">
        <v>3933</v>
      </c>
      <c r="K787" s="1" t="s">
        <v>161</v>
      </c>
      <c r="L787" s="1" t="s">
        <v>33</v>
      </c>
      <c r="M787" s="1" t="s">
        <v>93</v>
      </c>
      <c r="N787" s="1">
        <v>1</v>
      </c>
      <c r="O787" s="1">
        <v>79.36</v>
      </c>
      <c r="P787" s="1">
        <v>0.5</v>
      </c>
      <c r="Q787" s="1">
        <v>42.67</v>
      </c>
      <c r="R787" s="2">
        <v>45353</v>
      </c>
      <c r="S787" s="2">
        <v>45631</v>
      </c>
      <c r="T787" s="1" t="s">
        <v>83</v>
      </c>
      <c r="U787" s="1" t="s">
        <v>162</v>
      </c>
      <c r="V787" s="1">
        <v>4</v>
      </c>
      <c r="W787" s="1" t="s">
        <v>37</v>
      </c>
      <c r="X787" s="1" t="s">
        <v>38</v>
      </c>
      <c r="Y787" s="1" t="s">
        <v>4851</v>
      </c>
    </row>
    <row r="788" spans="1:25" x14ac:dyDescent="0.3">
      <c r="A788" s="1" t="s">
        <v>12400</v>
      </c>
      <c r="B788" s="1" t="s">
        <v>14400</v>
      </c>
      <c r="C788" s="1" t="s">
        <v>4852</v>
      </c>
      <c r="D788" s="1" t="s">
        <v>41</v>
      </c>
      <c r="E788" s="1">
        <v>51</v>
      </c>
      <c r="F788" s="1" t="s">
        <v>4853</v>
      </c>
      <c r="G788" s="1" t="s">
        <v>4854</v>
      </c>
      <c r="H788" s="1" t="s">
        <v>4347</v>
      </c>
      <c r="I788" s="1" t="s">
        <v>4855</v>
      </c>
      <c r="J788" s="1" t="s">
        <v>4856</v>
      </c>
      <c r="K788" s="1" t="s">
        <v>61</v>
      </c>
      <c r="L788" s="1" t="s">
        <v>117</v>
      </c>
      <c r="M788" s="1" t="s">
        <v>49</v>
      </c>
      <c r="N788" s="1">
        <v>3</v>
      </c>
      <c r="O788" s="1">
        <v>953.78</v>
      </c>
      <c r="P788" s="1">
        <v>0.21</v>
      </c>
      <c r="Q788" s="1">
        <v>46.09</v>
      </c>
      <c r="R788" s="2">
        <v>45388</v>
      </c>
      <c r="S788" s="2">
        <v>45567</v>
      </c>
      <c r="T788" s="1" t="s">
        <v>118</v>
      </c>
      <c r="U788" s="1" t="s">
        <v>162</v>
      </c>
      <c r="V788" s="1">
        <v>4</v>
      </c>
      <c r="W788" s="1" t="s">
        <v>37</v>
      </c>
      <c r="X788" s="1" t="s">
        <v>74</v>
      </c>
      <c r="Y788" s="1" t="s">
        <v>4857</v>
      </c>
    </row>
    <row r="789" spans="1:25" x14ac:dyDescent="0.3">
      <c r="A789" s="1" t="s">
        <v>12401</v>
      </c>
      <c r="B789" s="1" t="s">
        <v>14401</v>
      </c>
      <c r="C789" s="1" t="s">
        <v>4858</v>
      </c>
      <c r="D789" s="1" t="s">
        <v>26</v>
      </c>
      <c r="E789" s="1">
        <v>37</v>
      </c>
      <c r="F789" s="1" t="s">
        <v>4859</v>
      </c>
      <c r="G789" s="1" t="s">
        <v>4860</v>
      </c>
      <c r="H789" s="1" t="s">
        <v>960</v>
      </c>
      <c r="I789" s="1" t="s">
        <v>4861</v>
      </c>
      <c r="J789" s="1" t="s">
        <v>4862</v>
      </c>
      <c r="K789" s="1" t="s">
        <v>81</v>
      </c>
      <c r="L789" s="1" t="s">
        <v>117</v>
      </c>
      <c r="M789" s="1" t="s">
        <v>73</v>
      </c>
      <c r="N789" s="1">
        <v>4</v>
      </c>
      <c r="O789" s="1">
        <v>577.04</v>
      </c>
      <c r="P789" s="1">
        <v>0.46</v>
      </c>
      <c r="Q789" s="1">
        <v>47.29</v>
      </c>
      <c r="R789" s="2">
        <v>45226</v>
      </c>
      <c r="S789" s="2">
        <v>45626</v>
      </c>
      <c r="T789" s="1" t="s">
        <v>50</v>
      </c>
      <c r="U789" s="1" t="s">
        <v>36</v>
      </c>
      <c r="V789" s="1">
        <v>3</v>
      </c>
      <c r="W789" s="1" t="s">
        <v>37</v>
      </c>
      <c r="X789" s="1" t="s">
        <v>38</v>
      </c>
      <c r="Y789" s="1" t="s">
        <v>4863</v>
      </c>
    </row>
    <row r="790" spans="1:25" x14ac:dyDescent="0.3">
      <c r="A790" s="1" t="s">
        <v>12402</v>
      </c>
      <c r="B790" s="1" t="s">
        <v>14402</v>
      </c>
      <c r="C790" s="1" t="s">
        <v>4864</v>
      </c>
      <c r="D790" s="1" t="s">
        <v>26</v>
      </c>
      <c r="E790" s="1">
        <v>31</v>
      </c>
      <c r="F790" s="1" t="s">
        <v>4865</v>
      </c>
      <c r="G790" s="1">
        <v>1811715566</v>
      </c>
      <c r="H790" s="1" t="s">
        <v>2394</v>
      </c>
      <c r="I790" s="1" t="s">
        <v>4866</v>
      </c>
      <c r="J790" s="1" t="s">
        <v>4867</v>
      </c>
      <c r="K790" s="1" t="s">
        <v>109</v>
      </c>
      <c r="L790" s="1" t="s">
        <v>72</v>
      </c>
      <c r="M790" s="1" t="s">
        <v>93</v>
      </c>
      <c r="N790" s="1">
        <v>1</v>
      </c>
      <c r="O790" s="1">
        <v>252.75</v>
      </c>
      <c r="P790" s="1">
        <v>0.36</v>
      </c>
      <c r="Q790" s="1">
        <v>30.64</v>
      </c>
      <c r="R790" s="2">
        <v>45590</v>
      </c>
      <c r="S790" s="2">
        <v>45636</v>
      </c>
      <c r="T790" s="1" t="s">
        <v>118</v>
      </c>
      <c r="U790" s="1" t="s">
        <v>51</v>
      </c>
      <c r="V790" s="1">
        <v>5</v>
      </c>
      <c r="W790" s="1" t="s">
        <v>37</v>
      </c>
      <c r="X790" s="1" t="s">
        <v>64</v>
      </c>
      <c r="Y790" s="1" t="s">
        <v>4868</v>
      </c>
    </row>
    <row r="791" spans="1:25" x14ac:dyDescent="0.3">
      <c r="A791" s="1" t="s">
        <v>12403</v>
      </c>
      <c r="B791" s="1" t="s">
        <v>14403</v>
      </c>
      <c r="C791" s="1" t="s">
        <v>4869</v>
      </c>
      <c r="D791" s="1" t="s">
        <v>26</v>
      </c>
      <c r="E791" s="1">
        <v>28</v>
      </c>
      <c r="F791" s="1" t="s">
        <v>4870</v>
      </c>
      <c r="G791" s="1" t="s">
        <v>4871</v>
      </c>
      <c r="H791" s="1" t="s">
        <v>2198</v>
      </c>
      <c r="I791" s="1" t="s">
        <v>4872</v>
      </c>
      <c r="J791" s="1" t="s">
        <v>1235</v>
      </c>
      <c r="K791" s="1" t="s">
        <v>109</v>
      </c>
      <c r="L791" s="1" t="s">
        <v>48</v>
      </c>
      <c r="M791" s="1" t="s">
        <v>49</v>
      </c>
      <c r="N791" s="1">
        <v>1</v>
      </c>
      <c r="O791" s="1">
        <v>299.48</v>
      </c>
      <c r="P791" s="1">
        <v>0.14000000000000001</v>
      </c>
      <c r="Q791" s="1">
        <v>35.56</v>
      </c>
      <c r="R791" s="2">
        <v>45828</v>
      </c>
      <c r="S791" s="2">
        <v>45279</v>
      </c>
      <c r="T791" s="1" t="s">
        <v>83</v>
      </c>
      <c r="U791" s="1" t="s">
        <v>84</v>
      </c>
      <c r="V791" s="1">
        <v>4</v>
      </c>
      <c r="W791" s="1" t="s">
        <v>37</v>
      </c>
      <c r="X791" s="1" t="s">
        <v>74</v>
      </c>
      <c r="Y791" s="1" t="s">
        <v>4873</v>
      </c>
    </row>
    <row r="792" spans="1:25" x14ac:dyDescent="0.3">
      <c r="A792" s="1" t="s">
        <v>12404</v>
      </c>
      <c r="B792" s="1" t="s">
        <v>14404</v>
      </c>
      <c r="C792" s="1" t="s">
        <v>4874</v>
      </c>
      <c r="D792" s="1" t="s">
        <v>41</v>
      </c>
      <c r="E792" s="1">
        <v>47</v>
      </c>
      <c r="F792" s="1" t="s">
        <v>4875</v>
      </c>
      <c r="G792" s="1" t="s">
        <v>4876</v>
      </c>
      <c r="H792" s="1" t="s">
        <v>69</v>
      </c>
      <c r="I792" s="1" t="s">
        <v>4877</v>
      </c>
      <c r="J792" s="1" t="s">
        <v>4878</v>
      </c>
      <c r="K792" s="1" t="s">
        <v>109</v>
      </c>
      <c r="L792" s="1" t="s">
        <v>110</v>
      </c>
      <c r="M792" s="1" t="s">
        <v>126</v>
      </c>
      <c r="N792" s="1">
        <v>4</v>
      </c>
      <c r="O792" s="1">
        <v>980.85</v>
      </c>
      <c r="P792" s="1">
        <v>0.11</v>
      </c>
      <c r="Q792" s="1">
        <v>8.98</v>
      </c>
      <c r="R792" s="2">
        <v>45779</v>
      </c>
      <c r="S792" s="2">
        <v>45230</v>
      </c>
      <c r="T792" s="1" t="s">
        <v>83</v>
      </c>
      <c r="U792" s="1" t="s">
        <v>36</v>
      </c>
      <c r="V792" s="1">
        <v>5</v>
      </c>
      <c r="W792" s="1" t="s">
        <v>37</v>
      </c>
      <c r="X792" s="1" t="s">
        <v>64</v>
      </c>
      <c r="Y792" s="1" t="s">
        <v>4879</v>
      </c>
    </row>
    <row r="793" spans="1:25" x14ac:dyDescent="0.3">
      <c r="A793" s="1" t="s">
        <v>12405</v>
      </c>
      <c r="B793" s="1" t="s">
        <v>14405</v>
      </c>
      <c r="C793" s="1" t="s">
        <v>4880</v>
      </c>
      <c r="D793" s="1" t="s">
        <v>26</v>
      </c>
      <c r="E793" s="1">
        <v>20</v>
      </c>
      <c r="F793" s="1" t="s">
        <v>4881</v>
      </c>
      <c r="G793" s="1" t="s">
        <v>4882</v>
      </c>
      <c r="H793" s="1" t="s">
        <v>2102</v>
      </c>
      <c r="I793" s="1" t="s">
        <v>4883</v>
      </c>
      <c r="J793" s="1" t="s">
        <v>4884</v>
      </c>
      <c r="K793" s="1" t="s">
        <v>92</v>
      </c>
      <c r="L793" s="1" t="s">
        <v>117</v>
      </c>
      <c r="M793" s="1" t="s">
        <v>126</v>
      </c>
      <c r="N793" s="1">
        <v>4</v>
      </c>
      <c r="O793" s="1">
        <v>619.46</v>
      </c>
      <c r="P793" s="1">
        <v>0.5</v>
      </c>
      <c r="Q793" s="1">
        <v>26.96</v>
      </c>
      <c r="R793" s="2">
        <v>45471</v>
      </c>
      <c r="S793" s="2">
        <v>45724</v>
      </c>
      <c r="T793" s="1" t="s">
        <v>35</v>
      </c>
      <c r="U793" s="1" t="s">
        <v>84</v>
      </c>
      <c r="V793" s="1">
        <v>4</v>
      </c>
      <c r="W793" s="1" t="s">
        <v>37</v>
      </c>
      <c r="X793" s="1" t="s">
        <v>64</v>
      </c>
      <c r="Y793" s="1" t="s">
        <v>4885</v>
      </c>
    </row>
    <row r="794" spans="1:25" x14ac:dyDescent="0.3">
      <c r="A794" s="1" t="s">
        <v>12406</v>
      </c>
      <c r="B794" s="1" t="s">
        <v>14406</v>
      </c>
      <c r="C794" s="1" t="s">
        <v>4886</v>
      </c>
      <c r="D794" s="1" t="s">
        <v>26</v>
      </c>
      <c r="E794" s="1">
        <v>19</v>
      </c>
      <c r="F794" s="1" t="s">
        <v>4887</v>
      </c>
      <c r="G794" s="1" t="s">
        <v>4888</v>
      </c>
      <c r="H794" s="1" t="s">
        <v>2102</v>
      </c>
      <c r="I794" s="1" t="s">
        <v>4889</v>
      </c>
      <c r="J794" s="1" t="s">
        <v>3622</v>
      </c>
      <c r="K794" s="1" t="s">
        <v>161</v>
      </c>
      <c r="L794" s="1" t="s">
        <v>72</v>
      </c>
      <c r="M794" s="1" t="s">
        <v>73</v>
      </c>
      <c r="N794" s="1">
        <v>1</v>
      </c>
      <c r="O794" s="1">
        <v>426.48</v>
      </c>
      <c r="P794" s="1">
        <v>0.39</v>
      </c>
      <c r="Q794" s="1">
        <v>45.4</v>
      </c>
      <c r="R794" s="2">
        <v>45363</v>
      </c>
      <c r="S794" s="2">
        <v>45687</v>
      </c>
      <c r="T794" s="1" t="s">
        <v>118</v>
      </c>
      <c r="U794" s="1" t="s">
        <v>84</v>
      </c>
      <c r="V794" s="1">
        <v>2</v>
      </c>
      <c r="W794" s="1" t="s">
        <v>37</v>
      </c>
      <c r="X794" s="1" t="s">
        <v>64</v>
      </c>
      <c r="Y794" s="1" t="s">
        <v>4890</v>
      </c>
    </row>
    <row r="795" spans="1:25" x14ac:dyDescent="0.3">
      <c r="A795" s="1" t="s">
        <v>12407</v>
      </c>
      <c r="B795" s="1" t="s">
        <v>14407</v>
      </c>
      <c r="C795" s="1" t="s">
        <v>4891</v>
      </c>
      <c r="D795" s="1" t="s">
        <v>41</v>
      </c>
      <c r="E795" s="1">
        <v>67</v>
      </c>
      <c r="F795" s="1" t="s">
        <v>4892</v>
      </c>
      <c r="G795" s="1" t="s">
        <v>4893</v>
      </c>
      <c r="H795" s="1" t="s">
        <v>2993</v>
      </c>
      <c r="I795" s="1" t="s">
        <v>4894</v>
      </c>
      <c r="J795" s="1" t="s">
        <v>4895</v>
      </c>
      <c r="K795" s="1" t="s">
        <v>6</v>
      </c>
      <c r="L795" s="1" t="s">
        <v>110</v>
      </c>
      <c r="M795" s="1" t="s">
        <v>49</v>
      </c>
      <c r="N795" s="1">
        <v>4</v>
      </c>
      <c r="O795" s="1">
        <v>504.85</v>
      </c>
      <c r="P795" s="1">
        <v>0.12</v>
      </c>
      <c r="Q795" s="1">
        <v>25.51</v>
      </c>
      <c r="R795" s="2">
        <v>45442</v>
      </c>
      <c r="S795" s="2">
        <v>45657</v>
      </c>
      <c r="T795" s="1" t="s">
        <v>50</v>
      </c>
      <c r="U795" s="1" t="s">
        <v>36</v>
      </c>
      <c r="V795" s="1">
        <v>2</v>
      </c>
      <c r="W795" s="1" t="s">
        <v>37</v>
      </c>
      <c r="X795" s="1" t="s">
        <v>101</v>
      </c>
      <c r="Y795" s="1" t="s">
        <v>4896</v>
      </c>
    </row>
    <row r="796" spans="1:25" x14ac:dyDescent="0.3">
      <c r="A796" s="1" t="s">
        <v>12408</v>
      </c>
      <c r="B796" s="1" t="s">
        <v>14408</v>
      </c>
      <c r="C796" s="1" t="s">
        <v>4897</v>
      </c>
      <c r="D796" s="1" t="s">
        <v>26</v>
      </c>
      <c r="E796" s="1">
        <v>31</v>
      </c>
      <c r="F796" s="1" t="s">
        <v>4898</v>
      </c>
      <c r="G796" s="1" t="s">
        <v>4899</v>
      </c>
      <c r="H796" s="1" t="s">
        <v>1638</v>
      </c>
      <c r="I796" s="1" t="s">
        <v>4900</v>
      </c>
      <c r="J796" s="1" t="s">
        <v>4901</v>
      </c>
      <c r="K796" s="1" t="s">
        <v>32</v>
      </c>
      <c r="L796" s="1" t="s">
        <v>82</v>
      </c>
      <c r="M796" s="1" t="s">
        <v>49</v>
      </c>
      <c r="N796" s="1">
        <v>3</v>
      </c>
      <c r="O796" s="1">
        <v>107.56</v>
      </c>
      <c r="P796" s="1">
        <v>0.03</v>
      </c>
      <c r="Q796" s="1">
        <v>8.1300000000000008</v>
      </c>
      <c r="R796" s="2">
        <v>45700</v>
      </c>
      <c r="S796" s="2">
        <v>45751</v>
      </c>
      <c r="T796" s="1" t="s">
        <v>118</v>
      </c>
      <c r="U796" s="1" t="s">
        <v>162</v>
      </c>
      <c r="V796" s="1">
        <v>1</v>
      </c>
      <c r="W796" s="1" t="s">
        <v>37</v>
      </c>
      <c r="X796" s="1" t="s">
        <v>74</v>
      </c>
      <c r="Y796" s="1" t="s">
        <v>4902</v>
      </c>
    </row>
    <row r="797" spans="1:25" x14ac:dyDescent="0.3">
      <c r="A797" s="1" t="s">
        <v>12409</v>
      </c>
      <c r="B797" s="1" t="s">
        <v>14409</v>
      </c>
      <c r="C797" s="1" t="s">
        <v>4903</v>
      </c>
      <c r="D797" s="1" t="s">
        <v>26</v>
      </c>
      <c r="E797" s="1">
        <v>46</v>
      </c>
      <c r="F797" s="1" t="s">
        <v>4904</v>
      </c>
      <c r="G797" s="1" t="s">
        <v>4905</v>
      </c>
      <c r="H797" s="1" t="s">
        <v>2125</v>
      </c>
      <c r="I797" s="1" t="s">
        <v>4906</v>
      </c>
      <c r="J797" s="1" t="s">
        <v>4907</v>
      </c>
      <c r="K797" s="1" t="s">
        <v>109</v>
      </c>
      <c r="L797" s="1" t="s">
        <v>117</v>
      </c>
      <c r="M797" s="1" t="s">
        <v>73</v>
      </c>
      <c r="N797" s="1">
        <v>3</v>
      </c>
      <c r="O797" s="1">
        <v>84.27</v>
      </c>
      <c r="P797" s="1">
        <v>0.35</v>
      </c>
      <c r="Q797" s="1">
        <v>14.03</v>
      </c>
      <c r="R797" s="2">
        <v>45490</v>
      </c>
      <c r="S797" s="2">
        <v>45303</v>
      </c>
      <c r="T797" s="1" t="s">
        <v>63</v>
      </c>
      <c r="U797" s="1" t="s">
        <v>36</v>
      </c>
      <c r="V797" s="1">
        <v>5</v>
      </c>
      <c r="W797" s="1" t="s">
        <v>37</v>
      </c>
      <c r="X797" s="1" t="s">
        <v>101</v>
      </c>
      <c r="Y797" s="1" t="s">
        <v>4908</v>
      </c>
    </row>
    <row r="798" spans="1:25" x14ac:dyDescent="0.3">
      <c r="A798" s="1" t="s">
        <v>12410</v>
      </c>
      <c r="B798" s="1" t="s">
        <v>14410</v>
      </c>
      <c r="C798" s="1" t="s">
        <v>4909</v>
      </c>
      <c r="D798" s="1" t="s">
        <v>41</v>
      </c>
      <c r="E798" s="1">
        <v>22</v>
      </c>
      <c r="F798" s="1" t="s">
        <v>4910</v>
      </c>
      <c r="G798" s="1" t="s">
        <v>4911</v>
      </c>
      <c r="H798" s="1" t="s">
        <v>1435</v>
      </c>
      <c r="I798" s="1" t="s">
        <v>1534</v>
      </c>
      <c r="J798" s="1" t="s">
        <v>4912</v>
      </c>
      <c r="K798" s="1" t="s">
        <v>6</v>
      </c>
      <c r="L798" s="1" t="s">
        <v>48</v>
      </c>
      <c r="M798" s="1" t="s">
        <v>93</v>
      </c>
      <c r="N798" s="1">
        <v>3</v>
      </c>
      <c r="O798" s="1">
        <v>596.78</v>
      </c>
      <c r="P798" s="1">
        <v>0.15</v>
      </c>
      <c r="Q798" s="1">
        <v>24.33</v>
      </c>
      <c r="R798" s="2">
        <v>45458</v>
      </c>
      <c r="S798" s="2">
        <v>45204</v>
      </c>
      <c r="T798" s="1" t="s">
        <v>63</v>
      </c>
      <c r="U798" s="1" t="s">
        <v>51</v>
      </c>
      <c r="V798" s="1">
        <v>1</v>
      </c>
      <c r="W798" s="1" t="s">
        <v>37</v>
      </c>
      <c r="X798" s="1" t="s">
        <v>101</v>
      </c>
      <c r="Y798" s="1" t="s">
        <v>4913</v>
      </c>
    </row>
    <row r="799" spans="1:25" x14ac:dyDescent="0.3">
      <c r="A799" s="1" t="s">
        <v>12411</v>
      </c>
      <c r="B799" s="1" t="s">
        <v>14411</v>
      </c>
      <c r="C799" s="1" t="s">
        <v>4914</v>
      </c>
      <c r="D799" s="1" t="s">
        <v>26</v>
      </c>
      <c r="E799" s="1">
        <v>61</v>
      </c>
      <c r="F799" s="1" t="s">
        <v>4915</v>
      </c>
      <c r="G799" s="1" t="s">
        <v>4916</v>
      </c>
      <c r="H799" s="1" t="s">
        <v>1189</v>
      </c>
      <c r="I799" s="1" t="s">
        <v>4917</v>
      </c>
      <c r="J799" s="1" t="s">
        <v>210</v>
      </c>
      <c r="K799" s="1" t="s">
        <v>6</v>
      </c>
      <c r="L799" s="1" t="s">
        <v>82</v>
      </c>
      <c r="M799" s="1" t="s">
        <v>34</v>
      </c>
      <c r="N799" s="1">
        <v>1</v>
      </c>
      <c r="O799" s="1">
        <v>516.88</v>
      </c>
      <c r="P799" s="1">
        <v>0.11</v>
      </c>
      <c r="Q799" s="1">
        <v>15.69</v>
      </c>
      <c r="R799" s="2">
        <v>45154</v>
      </c>
      <c r="S799" s="2">
        <v>45750</v>
      </c>
      <c r="T799" s="1" t="s">
        <v>118</v>
      </c>
      <c r="U799" s="1" t="s">
        <v>36</v>
      </c>
      <c r="V799" s="1">
        <v>1</v>
      </c>
      <c r="W799" s="1" t="s">
        <v>37</v>
      </c>
      <c r="X799" s="1" t="s">
        <v>64</v>
      </c>
      <c r="Y799" s="1" t="s">
        <v>4918</v>
      </c>
    </row>
    <row r="800" spans="1:25" x14ac:dyDescent="0.3">
      <c r="A800" s="1" t="s">
        <v>12412</v>
      </c>
      <c r="B800" s="1" t="s">
        <v>14412</v>
      </c>
      <c r="C800" s="1" t="s">
        <v>4919</v>
      </c>
      <c r="D800" s="1" t="s">
        <v>26</v>
      </c>
      <c r="E800" s="1">
        <v>63</v>
      </c>
      <c r="F800" s="1" t="s">
        <v>4920</v>
      </c>
      <c r="G800" s="1" t="s">
        <v>4921</v>
      </c>
      <c r="H800" s="1" t="s">
        <v>330</v>
      </c>
      <c r="I800" s="1" t="s">
        <v>4922</v>
      </c>
      <c r="J800" s="1" t="s">
        <v>4923</v>
      </c>
      <c r="K800" s="1" t="s">
        <v>61</v>
      </c>
      <c r="L800" s="1" t="s">
        <v>110</v>
      </c>
      <c r="M800" s="1" t="s">
        <v>93</v>
      </c>
      <c r="N800" s="1">
        <v>3</v>
      </c>
      <c r="O800" s="1">
        <v>365.56</v>
      </c>
      <c r="P800" s="1">
        <v>0.37</v>
      </c>
      <c r="Q800" s="1">
        <v>22.65</v>
      </c>
      <c r="R800" s="2">
        <v>45538</v>
      </c>
      <c r="S800" s="2">
        <v>45677</v>
      </c>
      <c r="T800" s="1" t="s">
        <v>118</v>
      </c>
      <c r="U800" s="1" t="s">
        <v>84</v>
      </c>
      <c r="V800" s="1">
        <v>4</v>
      </c>
      <c r="W800" s="1" t="s">
        <v>37</v>
      </c>
      <c r="X800" s="1" t="s">
        <v>53</v>
      </c>
      <c r="Y800" s="1" t="s">
        <v>4924</v>
      </c>
    </row>
    <row r="801" spans="1:25" x14ac:dyDescent="0.3">
      <c r="A801" s="1" t="s">
        <v>12413</v>
      </c>
      <c r="B801" s="1" t="s">
        <v>14413</v>
      </c>
      <c r="C801" s="1" t="s">
        <v>4925</v>
      </c>
      <c r="D801" s="1" t="s">
        <v>26</v>
      </c>
      <c r="E801" s="1">
        <v>23</v>
      </c>
      <c r="F801" s="1" t="s">
        <v>4926</v>
      </c>
      <c r="G801" s="1" t="s">
        <v>4927</v>
      </c>
      <c r="H801" s="1" t="s">
        <v>398</v>
      </c>
      <c r="I801" s="1" t="s">
        <v>4928</v>
      </c>
      <c r="J801" s="1" t="s">
        <v>4929</v>
      </c>
      <c r="K801" s="1" t="s">
        <v>32</v>
      </c>
      <c r="L801" s="1" t="s">
        <v>117</v>
      </c>
      <c r="M801" s="1" t="s">
        <v>126</v>
      </c>
      <c r="N801" s="1">
        <v>1</v>
      </c>
      <c r="O801" s="1">
        <v>570.45000000000005</v>
      </c>
      <c r="P801" s="1">
        <v>0.34</v>
      </c>
      <c r="Q801" s="1">
        <v>19.98</v>
      </c>
      <c r="R801" s="2">
        <v>45469</v>
      </c>
      <c r="S801" s="2">
        <v>45650</v>
      </c>
      <c r="T801" s="1" t="s">
        <v>83</v>
      </c>
      <c r="U801" s="1" t="s">
        <v>162</v>
      </c>
      <c r="V801" s="1">
        <v>4</v>
      </c>
      <c r="W801" s="1" t="s">
        <v>37</v>
      </c>
      <c r="X801" s="1" t="s">
        <v>38</v>
      </c>
      <c r="Y801" s="1" t="s">
        <v>4930</v>
      </c>
    </row>
    <row r="802" spans="1:25" x14ac:dyDescent="0.3">
      <c r="A802" s="1" t="s">
        <v>12414</v>
      </c>
      <c r="B802" s="1" t="s">
        <v>14414</v>
      </c>
      <c r="C802" s="1" t="s">
        <v>4931</v>
      </c>
      <c r="D802" s="1" t="s">
        <v>26</v>
      </c>
      <c r="E802" s="1">
        <v>25</v>
      </c>
      <c r="F802" s="1" t="s">
        <v>4932</v>
      </c>
      <c r="G802" s="1" t="s">
        <v>4933</v>
      </c>
      <c r="H802" s="1" t="s">
        <v>2181</v>
      </c>
      <c r="I802" s="1" t="s">
        <v>4934</v>
      </c>
      <c r="J802" s="1" t="s">
        <v>4469</v>
      </c>
      <c r="K802" s="1" t="s">
        <v>61</v>
      </c>
      <c r="L802" s="1" t="s">
        <v>117</v>
      </c>
      <c r="M802" s="1" t="s">
        <v>93</v>
      </c>
      <c r="N802" s="1">
        <v>4</v>
      </c>
      <c r="O802" s="1">
        <v>81.95</v>
      </c>
      <c r="P802" s="1">
        <v>0.24</v>
      </c>
      <c r="Q802" s="1">
        <v>19.350000000000001</v>
      </c>
      <c r="R802" s="2">
        <v>45520</v>
      </c>
      <c r="S802" s="2">
        <v>45466</v>
      </c>
      <c r="T802" s="1" t="s">
        <v>35</v>
      </c>
      <c r="U802" s="1" t="s">
        <v>36</v>
      </c>
      <c r="V802" s="1">
        <v>1</v>
      </c>
      <c r="W802" s="1" t="s">
        <v>37</v>
      </c>
      <c r="X802" s="1" t="s">
        <v>53</v>
      </c>
      <c r="Y802" s="1" t="s">
        <v>4935</v>
      </c>
    </row>
    <row r="803" spans="1:25" x14ac:dyDescent="0.3">
      <c r="A803" s="1" t="s">
        <v>12415</v>
      </c>
      <c r="B803" s="1" t="s">
        <v>14415</v>
      </c>
      <c r="C803" s="1" t="s">
        <v>4936</v>
      </c>
      <c r="D803" s="1" t="s">
        <v>26</v>
      </c>
      <c r="E803" s="1">
        <v>56</v>
      </c>
      <c r="F803" s="1" t="s">
        <v>4937</v>
      </c>
      <c r="G803" s="1" t="s">
        <v>4938</v>
      </c>
      <c r="H803" s="1" t="s">
        <v>824</v>
      </c>
      <c r="I803" s="1" t="s">
        <v>4939</v>
      </c>
      <c r="J803" s="1" t="s">
        <v>4940</v>
      </c>
      <c r="K803" s="1" t="s">
        <v>32</v>
      </c>
      <c r="L803" s="1" t="s">
        <v>48</v>
      </c>
      <c r="M803" s="1" t="s">
        <v>62</v>
      </c>
      <c r="N803" s="1">
        <v>3</v>
      </c>
      <c r="O803" s="1">
        <v>944.55</v>
      </c>
      <c r="P803" s="1">
        <v>0.47</v>
      </c>
      <c r="Q803" s="1">
        <v>9.1</v>
      </c>
      <c r="R803" s="2">
        <v>45147</v>
      </c>
      <c r="S803" s="2">
        <v>45782</v>
      </c>
      <c r="T803" s="1" t="s">
        <v>63</v>
      </c>
      <c r="U803" s="1" t="s">
        <v>162</v>
      </c>
      <c r="V803" s="1">
        <v>4</v>
      </c>
      <c r="W803" s="1" t="s">
        <v>37</v>
      </c>
      <c r="X803" s="1" t="s">
        <v>64</v>
      </c>
      <c r="Y803" s="1" t="s">
        <v>4941</v>
      </c>
    </row>
    <row r="804" spans="1:25" x14ac:dyDescent="0.3">
      <c r="A804" s="1" t="s">
        <v>12416</v>
      </c>
      <c r="B804" s="1" t="s">
        <v>14416</v>
      </c>
      <c r="C804" s="1" t="s">
        <v>4942</v>
      </c>
      <c r="D804" s="1" t="s">
        <v>26</v>
      </c>
      <c r="E804" s="1">
        <v>56</v>
      </c>
      <c r="F804" s="1" t="s">
        <v>4943</v>
      </c>
      <c r="G804" s="1">
        <v>6243804660</v>
      </c>
      <c r="H804" s="1" t="s">
        <v>669</v>
      </c>
      <c r="I804" s="1" t="s">
        <v>4944</v>
      </c>
      <c r="J804" s="1" t="s">
        <v>4945</v>
      </c>
      <c r="K804" s="1" t="s">
        <v>92</v>
      </c>
      <c r="L804" s="1" t="s">
        <v>33</v>
      </c>
      <c r="M804" s="1" t="s">
        <v>93</v>
      </c>
      <c r="N804" s="1">
        <v>1</v>
      </c>
      <c r="O804" s="1">
        <v>300.77</v>
      </c>
      <c r="P804" s="1">
        <v>0.34</v>
      </c>
      <c r="Q804" s="1">
        <v>44.72</v>
      </c>
      <c r="R804" s="2">
        <v>45619</v>
      </c>
      <c r="S804" s="2">
        <v>45563</v>
      </c>
      <c r="T804" s="1" t="s">
        <v>50</v>
      </c>
      <c r="U804" s="1" t="s">
        <v>162</v>
      </c>
      <c r="V804" s="1">
        <v>2</v>
      </c>
      <c r="W804" s="1" t="s">
        <v>37</v>
      </c>
      <c r="X804" s="1" t="s">
        <v>38</v>
      </c>
      <c r="Y804" s="1" t="s">
        <v>4946</v>
      </c>
    </row>
    <row r="805" spans="1:25" x14ac:dyDescent="0.3">
      <c r="A805" s="1" t="s">
        <v>12417</v>
      </c>
      <c r="B805" s="1" t="s">
        <v>14417</v>
      </c>
      <c r="C805" s="1" t="s">
        <v>4947</v>
      </c>
      <c r="D805" s="1" t="s">
        <v>41</v>
      </c>
      <c r="E805" s="1">
        <v>61</v>
      </c>
      <c r="F805" s="1" t="s">
        <v>4948</v>
      </c>
      <c r="G805" s="1" t="s">
        <v>4949</v>
      </c>
      <c r="H805" s="1" t="s">
        <v>2062</v>
      </c>
      <c r="I805" s="1" t="s">
        <v>2199</v>
      </c>
      <c r="J805" s="1" t="s">
        <v>4950</v>
      </c>
      <c r="K805" s="1" t="s">
        <v>61</v>
      </c>
      <c r="L805" s="1" t="s">
        <v>48</v>
      </c>
      <c r="M805" s="1" t="s">
        <v>93</v>
      </c>
      <c r="N805" s="1">
        <v>2</v>
      </c>
      <c r="O805" s="1">
        <v>81.06</v>
      </c>
      <c r="P805" s="1">
        <v>0.45</v>
      </c>
      <c r="Q805" s="1">
        <v>36.17</v>
      </c>
      <c r="R805" s="2">
        <v>45365</v>
      </c>
      <c r="S805" s="2">
        <v>45670</v>
      </c>
      <c r="T805" s="1" t="s">
        <v>35</v>
      </c>
      <c r="U805" s="1" t="s">
        <v>162</v>
      </c>
      <c r="V805" s="1">
        <v>2</v>
      </c>
      <c r="W805" s="1" t="s">
        <v>37</v>
      </c>
      <c r="X805" s="1" t="s">
        <v>38</v>
      </c>
      <c r="Y805" s="1" t="s">
        <v>4951</v>
      </c>
    </row>
    <row r="806" spans="1:25" x14ac:dyDescent="0.3">
      <c r="A806" s="1" t="s">
        <v>12418</v>
      </c>
      <c r="B806" s="1" t="s">
        <v>14418</v>
      </c>
      <c r="C806" s="1" t="s">
        <v>4952</v>
      </c>
      <c r="D806" s="1" t="s">
        <v>41</v>
      </c>
      <c r="E806" s="1">
        <v>46</v>
      </c>
      <c r="F806" s="1" t="s">
        <v>4953</v>
      </c>
      <c r="G806" s="1" t="s">
        <v>4954</v>
      </c>
      <c r="H806" s="1" t="s">
        <v>1110</v>
      </c>
      <c r="I806" s="1" t="s">
        <v>4955</v>
      </c>
      <c r="J806" s="1" t="s">
        <v>4956</v>
      </c>
      <c r="K806" s="1" t="s">
        <v>47</v>
      </c>
      <c r="L806" s="1" t="s">
        <v>72</v>
      </c>
      <c r="M806" s="1" t="s">
        <v>49</v>
      </c>
      <c r="N806" s="1">
        <v>3</v>
      </c>
      <c r="O806" s="1">
        <v>177.81</v>
      </c>
      <c r="P806" s="1">
        <v>0.1</v>
      </c>
      <c r="Q806" s="1">
        <v>33.049999999999997</v>
      </c>
      <c r="R806" s="2">
        <v>45231</v>
      </c>
      <c r="S806" s="2">
        <v>45689</v>
      </c>
      <c r="T806" s="1" t="s">
        <v>118</v>
      </c>
      <c r="U806" s="1" t="s">
        <v>162</v>
      </c>
      <c r="V806" s="1">
        <v>5</v>
      </c>
      <c r="W806" s="1" t="s">
        <v>37</v>
      </c>
      <c r="X806" s="1" t="s">
        <v>64</v>
      </c>
      <c r="Y806" s="1" t="s">
        <v>4957</v>
      </c>
    </row>
    <row r="807" spans="1:25" x14ac:dyDescent="0.3">
      <c r="A807" s="1" t="s">
        <v>12419</v>
      </c>
      <c r="B807" s="1" t="s">
        <v>14419</v>
      </c>
      <c r="C807" s="1" t="s">
        <v>4958</v>
      </c>
      <c r="D807" s="1" t="s">
        <v>41</v>
      </c>
      <c r="E807" s="1">
        <v>56</v>
      </c>
      <c r="F807" s="1" t="s">
        <v>4959</v>
      </c>
      <c r="G807" s="1" t="s">
        <v>4960</v>
      </c>
      <c r="H807" s="1" t="s">
        <v>4961</v>
      </c>
      <c r="I807" s="1" t="s">
        <v>4962</v>
      </c>
      <c r="J807" s="1" t="s">
        <v>4963</v>
      </c>
      <c r="K807" s="1" t="s">
        <v>161</v>
      </c>
      <c r="L807" s="1" t="s">
        <v>72</v>
      </c>
      <c r="M807" s="1" t="s">
        <v>62</v>
      </c>
      <c r="N807" s="1">
        <v>3</v>
      </c>
      <c r="O807" s="1">
        <v>104.52</v>
      </c>
      <c r="P807" s="1">
        <v>0.15</v>
      </c>
      <c r="Q807" s="1">
        <v>32.29</v>
      </c>
      <c r="R807" s="2">
        <v>45808</v>
      </c>
      <c r="S807" s="2">
        <v>45684</v>
      </c>
      <c r="T807" s="1" t="s">
        <v>63</v>
      </c>
      <c r="U807" s="1" t="s">
        <v>84</v>
      </c>
      <c r="V807" s="1">
        <v>2</v>
      </c>
      <c r="W807" s="1" t="s">
        <v>37</v>
      </c>
      <c r="X807" s="1" t="s">
        <v>101</v>
      </c>
      <c r="Y807" s="1" t="s">
        <v>4964</v>
      </c>
    </row>
    <row r="808" spans="1:25" x14ac:dyDescent="0.3">
      <c r="A808" s="1" t="s">
        <v>12420</v>
      </c>
      <c r="B808" s="1" t="s">
        <v>14420</v>
      </c>
      <c r="C808" s="1" t="s">
        <v>4965</v>
      </c>
      <c r="D808" s="1" t="s">
        <v>26</v>
      </c>
      <c r="E808" s="1">
        <v>61</v>
      </c>
      <c r="F808" s="1" t="s">
        <v>4966</v>
      </c>
      <c r="G808" s="1">
        <f>1-515-101-7743</f>
        <v>-8358</v>
      </c>
      <c r="H808" s="1" t="s">
        <v>562</v>
      </c>
      <c r="I808" s="1" t="s">
        <v>4967</v>
      </c>
      <c r="J808" s="1" t="s">
        <v>4968</v>
      </c>
      <c r="K808" s="1" t="s">
        <v>161</v>
      </c>
      <c r="L808" s="1" t="s">
        <v>48</v>
      </c>
      <c r="M808" s="1" t="s">
        <v>126</v>
      </c>
      <c r="N808" s="1">
        <v>1</v>
      </c>
      <c r="O808" s="1">
        <v>186.82</v>
      </c>
      <c r="P808" s="1">
        <v>0.05</v>
      </c>
      <c r="Q808" s="1">
        <v>22.84</v>
      </c>
      <c r="R808" s="2">
        <v>45817</v>
      </c>
      <c r="S808" s="2">
        <v>45474</v>
      </c>
      <c r="T808" s="1" t="s">
        <v>118</v>
      </c>
      <c r="U808" s="1" t="s">
        <v>84</v>
      </c>
      <c r="V808" s="1">
        <v>1</v>
      </c>
      <c r="W808" s="1" t="s">
        <v>52</v>
      </c>
      <c r="X808" s="1" t="s">
        <v>38</v>
      </c>
      <c r="Y808" s="1" t="s">
        <v>4969</v>
      </c>
    </row>
    <row r="809" spans="1:25" x14ac:dyDescent="0.3">
      <c r="A809" s="1" t="s">
        <v>12421</v>
      </c>
      <c r="B809" s="1" t="s">
        <v>14421</v>
      </c>
      <c r="C809" s="1" t="s">
        <v>4970</v>
      </c>
      <c r="D809" s="1" t="s">
        <v>41</v>
      </c>
      <c r="E809" s="1">
        <v>44</v>
      </c>
      <c r="F809" s="1" t="s">
        <v>4971</v>
      </c>
      <c r="G809" s="1" t="s">
        <v>4972</v>
      </c>
      <c r="H809" s="1" t="s">
        <v>488</v>
      </c>
      <c r="I809" s="1" t="s">
        <v>4973</v>
      </c>
      <c r="J809" s="1" t="s">
        <v>4974</v>
      </c>
      <c r="K809" s="1" t="s">
        <v>81</v>
      </c>
      <c r="L809" s="1" t="s">
        <v>48</v>
      </c>
      <c r="M809" s="1" t="s">
        <v>73</v>
      </c>
      <c r="N809" s="1">
        <v>1</v>
      </c>
      <c r="O809" s="1">
        <v>422.59</v>
      </c>
      <c r="P809" s="1">
        <v>0.15</v>
      </c>
      <c r="Q809" s="1">
        <v>42.05</v>
      </c>
      <c r="R809" s="2">
        <v>45295</v>
      </c>
      <c r="S809" s="2">
        <v>45841</v>
      </c>
      <c r="T809" s="1" t="s">
        <v>63</v>
      </c>
      <c r="U809" s="1" t="s">
        <v>84</v>
      </c>
      <c r="V809" s="1">
        <v>3</v>
      </c>
      <c r="W809" s="1" t="s">
        <v>37</v>
      </c>
      <c r="X809" s="1" t="s">
        <v>38</v>
      </c>
      <c r="Y809" s="1" t="s">
        <v>4975</v>
      </c>
    </row>
    <row r="810" spans="1:25" x14ac:dyDescent="0.3">
      <c r="A810" s="1" t="s">
        <v>12422</v>
      </c>
      <c r="B810" s="1" t="s">
        <v>14422</v>
      </c>
      <c r="C810" s="1" t="s">
        <v>4976</v>
      </c>
      <c r="D810" s="1" t="s">
        <v>41</v>
      </c>
      <c r="E810" s="1">
        <v>33</v>
      </c>
      <c r="F810" s="1" t="s">
        <v>4977</v>
      </c>
      <c r="G810" s="1" t="s">
        <v>4978</v>
      </c>
      <c r="H810" s="1" t="s">
        <v>1435</v>
      </c>
      <c r="I810" s="1" t="s">
        <v>4979</v>
      </c>
      <c r="J810" s="1" t="s">
        <v>4980</v>
      </c>
      <c r="K810" s="1" t="s">
        <v>32</v>
      </c>
      <c r="L810" s="1" t="s">
        <v>48</v>
      </c>
      <c r="M810" s="1" t="s">
        <v>93</v>
      </c>
      <c r="N810" s="1">
        <v>4</v>
      </c>
      <c r="O810" s="1">
        <v>740.67</v>
      </c>
      <c r="P810" s="1">
        <v>0.49</v>
      </c>
      <c r="Q810" s="1">
        <v>46.85</v>
      </c>
      <c r="R810" s="2">
        <v>45349</v>
      </c>
      <c r="S810" s="2">
        <v>45434</v>
      </c>
      <c r="T810" s="1" t="s">
        <v>50</v>
      </c>
      <c r="U810" s="1" t="s">
        <v>84</v>
      </c>
      <c r="V810" s="1">
        <v>4</v>
      </c>
      <c r="W810" s="1" t="s">
        <v>37</v>
      </c>
      <c r="X810" s="1" t="s">
        <v>38</v>
      </c>
      <c r="Y810" s="1" t="s">
        <v>4981</v>
      </c>
    </row>
    <row r="811" spans="1:25" x14ac:dyDescent="0.3">
      <c r="A811" s="1" t="s">
        <v>12423</v>
      </c>
      <c r="B811" s="1" t="s">
        <v>14423</v>
      </c>
      <c r="C811" s="1" t="s">
        <v>4982</v>
      </c>
      <c r="D811" s="1" t="s">
        <v>41</v>
      </c>
      <c r="E811" s="1">
        <v>44</v>
      </c>
      <c r="F811" s="1" t="s">
        <v>4983</v>
      </c>
      <c r="G811" s="1" t="s">
        <v>4984</v>
      </c>
      <c r="H811" s="1" t="s">
        <v>3543</v>
      </c>
      <c r="I811" s="1" t="s">
        <v>4985</v>
      </c>
      <c r="J811" s="1" t="s">
        <v>4986</v>
      </c>
      <c r="K811" s="1" t="s">
        <v>47</v>
      </c>
      <c r="L811" s="1" t="s">
        <v>48</v>
      </c>
      <c r="M811" s="1" t="s">
        <v>34</v>
      </c>
      <c r="N811" s="1">
        <v>1</v>
      </c>
      <c r="O811" s="1">
        <v>279.62</v>
      </c>
      <c r="P811" s="1">
        <v>0.48</v>
      </c>
      <c r="Q811" s="1">
        <v>5.25</v>
      </c>
      <c r="R811" s="2">
        <v>45214</v>
      </c>
      <c r="S811" s="2">
        <v>45305</v>
      </c>
      <c r="T811" s="1" t="s">
        <v>35</v>
      </c>
      <c r="U811" s="1" t="s">
        <v>84</v>
      </c>
      <c r="V811" s="1">
        <v>1</v>
      </c>
      <c r="W811" s="1" t="s">
        <v>37</v>
      </c>
      <c r="X811" s="1" t="s">
        <v>38</v>
      </c>
      <c r="Y811" s="1" t="s">
        <v>4987</v>
      </c>
    </row>
    <row r="812" spans="1:25" x14ac:dyDescent="0.3">
      <c r="A812" s="1" t="s">
        <v>12424</v>
      </c>
      <c r="B812" s="1" t="s">
        <v>14424</v>
      </c>
      <c r="C812" s="1" t="s">
        <v>4988</v>
      </c>
      <c r="D812" s="1" t="s">
        <v>26</v>
      </c>
      <c r="E812" s="1">
        <v>56</v>
      </c>
      <c r="F812" s="1" t="s">
        <v>4989</v>
      </c>
      <c r="G812" s="1" t="s">
        <v>4990</v>
      </c>
      <c r="H812" s="1" t="s">
        <v>602</v>
      </c>
      <c r="I812" s="1" t="s">
        <v>4991</v>
      </c>
      <c r="J812" s="1" t="s">
        <v>4992</v>
      </c>
      <c r="K812" s="1" t="s">
        <v>6</v>
      </c>
      <c r="L812" s="1" t="s">
        <v>48</v>
      </c>
      <c r="M812" s="1" t="s">
        <v>49</v>
      </c>
      <c r="N812" s="1">
        <v>4</v>
      </c>
      <c r="O812" s="1">
        <v>441.57</v>
      </c>
      <c r="P812" s="1">
        <v>0.38</v>
      </c>
      <c r="Q812" s="1">
        <v>8.56</v>
      </c>
      <c r="R812" s="2">
        <v>45210</v>
      </c>
      <c r="S812" s="2">
        <v>45745</v>
      </c>
      <c r="T812" s="1" t="s">
        <v>50</v>
      </c>
      <c r="U812" s="1" t="s">
        <v>51</v>
      </c>
      <c r="V812" s="1">
        <v>4</v>
      </c>
      <c r="W812" s="1" t="s">
        <v>37</v>
      </c>
      <c r="X812" s="1" t="s">
        <v>74</v>
      </c>
      <c r="Y812" s="1" t="s">
        <v>4993</v>
      </c>
    </row>
    <row r="813" spans="1:25" x14ac:dyDescent="0.3">
      <c r="A813" s="1" t="s">
        <v>12425</v>
      </c>
      <c r="B813" s="1" t="s">
        <v>14425</v>
      </c>
      <c r="C813" s="1" t="s">
        <v>4994</v>
      </c>
      <c r="D813" s="1" t="s">
        <v>41</v>
      </c>
      <c r="E813" s="1">
        <v>57</v>
      </c>
      <c r="F813" s="1" t="s">
        <v>4995</v>
      </c>
      <c r="G813" s="1" t="s">
        <v>4996</v>
      </c>
      <c r="H813" s="1" t="s">
        <v>438</v>
      </c>
      <c r="I813" s="1" t="s">
        <v>4997</v>
      </c>
      <c r="J813" s="1" t="s">
        <v>4998</v>
      </c>
      <c r="K813" s="1" t="s">
        <v>6</v>
      </c>
      <c r="L813" s="1" t="s">
        <v>117</v>
      </c>
      <c r="M813" s="1" t="s">
        <v>49</v>
      </c>
      <c r="N813" s="1">
        <v>2</v>
      </c>
      <c r="O813" s="1">
        <v>929.47</v>
      </c>
      <c r="P813" s="1">
        <v>0.26</v>
      </c>
      <c r="Q813" s="1">
        <v>35.369999999999997</v>
      </c>
      <c r="R813" s="2">
        <v>45183</v>
      </c>
      <c r="S813" s="2">
        <v>45221</v>
      </c>
      <c r="T813" s="1" t="s">
        <v>50</v>
      </c>
      <c r="U813" s="1" t="s">
        <v>51</v>
      </c>
      <c r="V813" s="1">
        <v>5</v>
      </c>
      <c r="W813" s="1" t="s">
        <v>37</v>
      </c>
      <c r="X813" s="1" t="s">
        <v>101</v>
      </c>
      <c r="Y813" s="1" t="s">
        <v>4999</v>
      </c>
    </row>
    <row r="814" spans="1:25" x14ac:dyDescent="0.3">
      <c r="A814" s="1" t="s">
        <v>12426</v>
      </c>
      <c r="B814" s="1" t="s">
        <v>14426</v>
      </c>
      <c r="C814" s="1" t="s">
        <v>5000</v>
      </c>
      <c r="D814" s="1" t="s">
        <v>26</v>
      </c>
      <c r="E814" s="1">
        <v>18</v>
      </c>
      <c r="F814" s="1" t="s">
        <v>5001</v>
      </c>
      <c r="G814" s="1" t="s">
        <v>5002</v>
      </c>
      <c r="H814" s="1" t="s">
        <v>462</v>
      </c>
      <c r="I814" s="1" t="s">
        <v>5003</v>
      </c>
      <c r="J814" s="1" t="s">
        <v>5004</v>
      </c>
      <c r="K814" s="1" t="s">
        <v>32</v>
      </c>
      <c r="L814" s="1" t="s">
        <v>110</v>
      </c>
      <c r="M814" s="1" t="s">
        <v>73</v>
      </c>
      <c r="N814" s="1">
        <v>4</v>
      </c>
      <c r="O814" s="1">
        <v>302.86</v>
      </c>
      <c r="P814" s="1">
        <v>0.39</v>
      </c>
      <c r="Q814" s="1">
        <v>15.62</v>
      </c>
      <c r="R814" s="2">
        <v>45593</v>
      </c>
      <c r="S814" s="2">
        <v>45361</v>
      </c>
      <c r="T814" s="1" t="s">
        <v>35</v>
      </c>
      <c r="U814" s="1" t="s">
        <v>36</v>
      </c>
      <c r="V814" s="1">
        <v>1</v>
      </c>
      <c r="W814" s="1" t="s">
        <v>37</v>
      </c>
      <c r="X814" s="1" t="s">
        <v>74</v>
      </c>
      <c r="Y814" s="1" t="s">
        <v>5005</v>
      </c>
    </row>
    <row r="815" spans="1:25" x14ac:dyDescent="0.3">
      <c r="A815" s="1" t="s">
        <v>12427</v>
      </c>
      <c r="B815" s="1" t="s">
        <v>14427</v>
      </c>
      <c r="C815" s="1" t="s">
        <v>5006</v>
      </c>
      <c r="D815" s="1" t="s">
        <v>41</v>
      </c>
      <c r="E815" s="1">
        <v>62</v>
      </c>
      <c r="F815" s="1" t="s">
        <v>5007</v>
      </c>
      <c r="G815" s="1">
        <f>1-912-483-3666</f>
        <v>-5060</v>
      </c>
      <c r="H815" s="1" t="s">
        <v>2125</v>
      </c>
      <c r="I815" s="1" t="s">
        <v>5008</v>
      </c>
      <c r="J815" s="1" t="s">
        <v>5009</v>
      </c>
      <c r="K815" s="1" t="s">
        <v>61</v>
      </c>
      <c r="L815" s="1" t="s">
        <v>110</v>
      </c>
      <c r="M815" s="1" t="s">
        <v>34</v>
      </c>
      <c r="N815" s="1">
        <v>3</v>
      </c>
      <c r="O815" s="1">
        <v>796.77</v>
      </c>
      <c r="P815" s="1">
        <v>0.28000000000000003</v>
      </c>
      <c r="Q815" s="1">
        <v>46.03</v>
      </c>
      <c r="R815" s="2">
        <v>45590</v>
      </c>
      <c r="S815" s="2">
        <v>45395</v>
      </c>
      <c r="T815" s="1" t="s">
        <v>35</v>
      </c>
      <c r="U815" s="1" t="s">
        <v>162</v>
      </c>
      <c r="V815" s="1">
        <v>1</v>
      </c>
      <c r="W815" s="1" t="s">
        <v>37</v>
      </c>
      <c r="X815" s="1" t="s">
        <v>74</v>
      </c>
      <c r="Y815" s="1" t="s">
        <v>5010</v>
      </c>
    </row>
    <row r="816" spans="1:25" x14ac:dyDescent="0.3">
      <c r="A816" s="1" t="s">
        <v>12428</v>
      </c>
      <c r="B816" s="1" t="s">
        <v>14428</v>
      </c>
      <c r="C816" s="1" t="s">
        <v>5011</v>
      </c>
      <c r="D816" s="1" t="s">
        <v>41</v>
      </c>
      <c r="E816" s="1">
        <v>68</v>
      </c>
      <c r="F816" s="1" t="s">
        <v>5012</v>
      </c>
      <c r="G816" s="1" t="s">
        <v>5013</v>
      </c>
      <c r="H816" s="1" t="s">
        <v>824</v>
      </c>
      <c r="I816" s="1" t="s">
        <v>5014</v>
      </c>
      <c r="J816" s="1" t="s">
        <v>5015</v>
      </c>
      <c r="K816" s="1" t="s">
        <v>92</v>
      </c>
      <c r="L816" s="1" t="s">
        <v>82</v>
      </c>
      <c r="M816" s="1" t="s">
        <v>93</v>
      </c>
      <c r="N816" s="1">
        <v>1</v>
      </c>
      <c r="O816" s="1">
        <v>166.24</v>
      </c>
      <c r="P816" s="1">
        <v>0</v>
      </c>
      <c r="Q816" s="1">
        <v>35.03</v>
      </c>
      <c r="R816" s="2">
        <v>45169</v>
      </c>
      <c r="S816" s="2">
        <v>45772</v>
      </c>
      <c r="T816" s="1" t="s">
        <v>50</v>
      </c>
      <c r="U816" s="1" t="s">
        <v>51</v>
      </c>
      <c r="V816" s="1">
        <v>1</v>
      </c>
      <c r="W816" s="1" t="s">
        <v>37</v>
      </c>
      <c r="X816" s="1" t="s">
        <v>64</v>
      </c>
      <c r="Y816" s="1" t="s">
        <v>5016</v>
      </c>
    </row>
    <row r="817" spans="1:25" x14ac:dyDescent="0.3">
      <c r="A817" s="1" t="s">
        <v>12429</v>
      </c>
      <c r="B817" s="1" t="s">
        <v>14429</v>
      </c>
      <c r="C817" s="1" t="s">
        <v>5017</v>
      </c>
      <c r="D817" s="1" t="s">
        <v>41</v>
      </c>
      <c r="E817" s="1">
        <v>50</v>
      </c>
      <c r="F817" s="1" t="s">
        <v>5018</v>
      </c>
      <c r="G817" s="1" t="s">
        <v>5019</v>
      </c>
      <c r="H817" s="1" t="s">
        <v>582</v>
      </c>
      <c r="I817" s="1" t="s">
        <v>5020</v>
      </c>
      <c r="J817" s="1" t="s">
        <v>5021</v>
      </c>
      <c r="K817" s="1" t="s">
        <v>81</v>
      </c>
      <c r="L817" s="1" t="s">
        <v>72</v>
      </c>
      <c r="M817" s="1" t="s">
        <v>34</v>
      </c>
      <c r="N817" s="1">
        <v>2</v>
      </c>
      <c r="O817" s="1">
        <v>186.54</v>
      </c>
      <c r="P817" s="1">
        <v>0.25</v>
      </c>
      <c r="Q817" s="1">
        <v>21.57</v>
      </c>
      <c r="R817" s="2">
        <v>45458</v>
      </c>
      <c r="S817" s="2">
        <v>45624</v>
      </c>
      <c r="T817" s="1" t="s">
        <v>118</v>
      </c>
      <c r="U817" s="1" t="s">
        <v>84</v>
      </c>
      <c r="V817" s="1">
        <v>5</v>
      </c>
      <c r="W817" s="1" t="s">
        <v>37</v>
      </c>
      <c r="X817" s="1" t="s">
        <v>101</v>
      </c>
      <c r="Y817" s="1" t="s">
        <v>5022</v>
      </c>
    </row>
    <row r="818" spans="1:25" x14ac:dyDescent="0.3">
      <c r="A818" s="1" t="s">
        <v>12430</v>
      </c>
      <c r="B818" s="1" t="s">
        <v>14430</v>
      </c>
      <c r="C818" s="1" t="s">
        <v>5023</v>
      </c>
      <c r="D818" s="1" t="s">
        <v>41</v>
      </c>
      <c r="E818" s="1">
        <v>67</v>
      </c>
      <c r="F818" s="1" t="s">
        <v>5024</v>
      </c>
      <c r="G818" s="1" t="s">
        <v>5025</v>
      </c>
      <c r="H818" s="1" t="s">
        <v>1619</v>
      </c>
      <c r="I818" s="1" t="s">
        <v>3760</v>
      </c>
      <c r="J818" s="1" t="s">
        <v>5026</v>
      </c>
      <c r="K818" s="1" t="s">
        <v>81</v>
      </c>
      <c r="L818" s="1" t="s">
        <v>72</v>
      </c>
      <c r="M818" s="1" t="s">
        <v>49</v>
      </c>
      <c r="N818" s="1">
        <v>2</v>
      </c>
      <c r="O818" s="1">
        <v>461.59</v>
      </c>
      <c r="P818" s="1">
        <v>0.3</v>
      </c>
      <c r="Q818" s="1">
        <v>23.69</v>
      </c>
      <c r="R818" s="2">
        <v>45648</v>
      </c>
      <c r="S818" s="2">
        <v>45625</v>
      </c>
      <c r="T818" s="1" t="s">
        <v>35</v>
      </c>
      <c r="U818" s="1" t="s">
        <v>162</v>
      </c>
      <c r="V818" s="1">
        <v>1</v>
      </c>
      <c r="W818" s="1" t="s">
        <v>37</v>
      </c>
      <c r="X818" s="1" t="s">
        <v>53</v>
      </c>
      <c r="Y818" s="1" t="s">
        <v>5027</v>
      </c>
    </row>
    <row r="819" spans="1:25" x14ac:dyDescent="0.3">
      <c r="A819" s="1" t="s">
        <v>12431</v>
      </c>
      <c r="B819" s="1" t="s">
        <v>14431</v>
      </c>
      <c r="C819" s="1" t="s">
        <v>5028</v>
      </c>
      <c r="D819" s="1" t="s">
        <v>26</v>
      </c>
      <c r="E819" s="1">
        <v>56</v>
      </c>
      <c r="F819" s="1" t="s">
        <v>5029</v>
      </c>
      <c r="G819" s="1" t="s">
        <v>5030</v>
      </c>
      <c r="H819" s="1" t="s">
        <v>1805</v>
      </c>
      <c r="I819" s="1" t="s">
        <v>5031</v>
      </c>
      <c r="J819" s="1" t="s">
        <v>5032</v>
      </c>
      <c r="K819" s="1" t="s">
        <v>109</v>
      </c>
      <c r="L819" s="1" t="s">
        <v>110</v>
      </c>
      <c r="M819" s="1" t="s">
        <v>73</v>
      </c>
      <c r="N819" s="1">
        <v>1</v>
      </c>
      <c r="O819" s="1">
        <v>241.76</v>
      </c>
      <c r="P819" s="1">
        <v>0.13</v>
      </c>
      <c r="Q819" s="1">
        <v>36.090000000000003</v>
      </c>
      <c r="R819" s="2">
        <v>45469</v>
      </c>
      <c r="S819" s="2">
        <v>45246</v>
      </c>
      <c r="T819" s="1" t="s">
        <v>50</v>
      </c>
      <c r="U819" s="1" t="s">
        <v>84</v>
      </c>
      <c r="V819" s="1">
        <v>4</v>
      </c>
      <c r="W819" s="1" t="s">
        <v>37</v>
      </c>
      <c r="X819" s="1" t="s">
        <v>101</v>
      </c>
      <c r="Y819" s="1" t="s">
        <v>5033</v>
      </c>
    </row>
    <row r="820" spans="1:25" x14ac:dyDescent="0.3">
      <c r="A820" s="1" t="s">
        <v>12432</v>
      </c>
      <c r="B820" s="1" t="s">
        <v>14432</v>
      </c>
      <c r="C820" s="1" t="s">
        <v>5034</v>
      </c>
      <c r="D820" s="1" t="s">
        <v>41</v>
      </c>
      <c r="E820" s="1">
        <v>44</v>
      </c>
      <c r="F820" s="1" t="s">
        <v>5035</v>
      </c>
      <c r="G820" s="1">
        <v>3868223909</v>
      </c>
      <c r="H820" s="1" t="s">
        <v>330</v>
      </c>
      <c r="I820" s="1" t="s">
        <v>5036</v>
      </c>
      <c r="J820" s="1" t="s">
        <v>5037</v>
      </c>
      <c r="K820" s="1" t="s">
        <v>32</v>
      </c>
      <c r="L820" s="1" t="s">
        <v>110</v>
      </c>
      <c r="M820" s="1" t="s">
        <v>34</v>
      </c>
      <c r="N820" s="1">
        <v>3</v>
      </c>
      <c r="O820" s="1">
        <v>904</v>
      </c>
      <c r="P820" s="1">
        <v>0.1</v>
      </c>
      <c r="Q820" s="1">
        <v>11.34</v>
      </c>
      <c r="R820" s="2">
        <v>45393</v>
      </c>
      <c r="S820" s="2">
        <v>45134</v>
      </c>
      <c r="T820" s="1" t="s">
        <v>50</v>
      </c>
      <c r="U820" s="1" t="s">
        <v>84</v>
      </c>
      <c r="V820" s="1">
        <v>3</v>
      </c>
      <c r="W820" s="1" t="s">
        <v>52</v>
      </c>
      <c r="X820" s="1" t="s">
        <v>53</v>
      </c>
      <c r="Y820" s="1" t="s">
        <v>5038</v>
      </c>
    </row>
    <row r="821" spans="1:25" x14ac:dyDescent="0.3">
      <c r="A821" s="1" t="s">
        <v>12433</v>
      </c>
      <c r="B821" s="1" t="s">
        <v>14433</v>
      </c>
      <c r="C821" s="1" t="s">
        <v>5039</v>
      </c>
      <c r="D821" s="1" t="s">
        <v>41</v>
      </c>
      <c r="E821" s="1">
        <v>34</v>
      </c>
      <c r="F821" s="1" t="s">
        <v>5040</v>
      </c>
      <c r="G821" s="1" t="s">
        <v>5041</v>
      </c>
      <c r="H821" s="1" t="s">
        <v>330</v>
      </c>
      <c r="I821" s="1" t="s">
        <v>5042</v>
      </c>
      <c r="J821" s="1" t="s">
        <v>5043</v>
      </c>
      <c r="K821" s="1" t="s">
        <v>81</v>
      </c>
      <c r="L821" s="1" t="s">
        <v>82</v>
      </c>
      <c r="M821" s="1" t="s">
        <v>34</v>
      </c>
      <c r="N821" s="1">
        <v>1</v>
      </c>
      <c r="O821" s="1">
        <v>60.24</v>
      </c>
      <c r="P821" s="1">
        <v>0.14000000000000001</v>
      </c>
      <c r="Q821" s="1">
        <v>44.75</v>
      </c>
      <c r="R821" s="2">
        <v>45474</v>
      </c>
      <c r="S821" s="2">
        <v>45720</v>
      </c>
      <c r="T821" s="1" t="s">
        <v>50</v>
      </c>
      <c r="U821" s="1" t="s">
        <v>36</v>
      </c>
      <c r="V821" s="1">
        <v>1</v>
      </c>
      <c r="W821" s="1" t="s">
        <v>37</v>
      </c>
      <c r="X821" s="1" t="s">
        <v>38</v>
      </c>
      <c r="Y821" s="1" t="s">
        <v>5044</v>
      </c>
    </row>
    <row r="822" spans="1:25" x14ac:dyDescent="0.3">
      <c r="A822" s="1" t="s">
        <v>12434</v>
      </c>
      <c r="B822" s="1" t="s">
        <v>14434</v>
      </c>
      <c r="C822" s="1" t="s">
        <v>5045</v>
      </c>
      <c r="D822" s="1" t="s">
        <v>41</v>
      </c>
      <c r="E822" s="1">
        <v>32</v>
      </c>
      <c r="F822" s="1" t="s">
        <v>5046</v>
      </c>
      <c r="G822" s="1" t="s">
        <v>5047</v>
      </c>
      <c r="H822" s="1" t="s">
        <v>3486</v>
      </c>
      <c r="I822" s="1" t="s">
        <v>5048</v>
      </c>
      <c r="J822" s="1" t="s">
        <v>5049</v>
      </c>
      <c r="K822" s="1" t="s">
        <v>61</v>
      </c>
      <c r="L822" s="1" t="s">
        <v>48</v>
      </c>
      <c r="M822" s="1" t="s">
        <v>73</v>
      </c>
      <c r="N822" s="1">
        <v>1</v>
      </c>
      <c r="O822" s="1">
        <v>601.29999999999995</v>
      </c>
      <c r="P822" s="1">
        <v>0.31</v>
      </c>
      <c r="Q822" s="1">
        <v>5.21</v>
      </c>
      <c r="R822" s="2">
        <v>45174</v>
      </c>
      <c r="S822" s="2">
        <v>45417</v>
      </c>
      <c r="T822" s="1" t="s">
        <v>118</v>
      </c>
      <c r="U822" s="1" t="s">
        <v>162</v>
      </c>
      <c r="V822" s="1">
        <v>5</v>
      </c>
      <c r="W822" s="1" t="s">
        <v>52</v>
      </c>
      <c r="X822" s="1" t="s">
        <v>53</v>
      </c>
      <c r="Y822" s="1" t="s">
        <v>5050</v>
      </c>
    </row>
    <row r="823" spans="1:25" x14ac:dyDescent="0.3">
      <c r="A823" s="1" t="s">
        <v>12435</v>
      </c>
      <c r="B823" s="1" t="s">
        <v>14435</v>
      </c>
      <c r="C823" s="1" t="s">
        <v>5051</v>
      </c>
      <c r="D823" s="1" t="s">
        <v>26</v>
      </c>
      <c r="E823" s="1">
        <v>39</v>
      </c>
      <c r="F823" s="1" t="s">
        <v>5052</v>
      </c>
      <c r="G823" s="1">
        <f>1-220-493-3692</f>
        <v>-4404</v>
      </c>
      <c r="H823" s="1" t="s">
        <v>967</v>
      </c>
      <c r="I823" s="1" t="s">
        <v>5053</v>
      </c>
      <c r="J823" s="1" t="s">
        <v>5054</v>
      </c>
      <c r="K823" s="1" t="s">
        <v>61</v>
      </c>
      <c r="L823" s="1" t="s">
        <v>110</v>
      </c>
      <c r="M823" s="1" t="s">
        <v>73</v>
      </c>
      <c r="N823" s="1">
        <v>1</v>
      </c>
      <c r="O823" s="1">
        <v>608.19000000000005</v>
      </c>
      <c r="P823" s="1">
        <v>7.0000000000000007E-2</v>
      </c>
      <c r="Q823" s="1">
        <v>49.05</v>
      </c>
      <c r="R823" s="2">
        <v>45737</v>
      </c>
      <c r="S823" s="2">
        <v>45827</v>
      </c>
      <c r="T823" s="1" t="s">
        <v>83</v>
      </c>
      <c r="U823" s="1" t="s">
        <v>84</v>
      </c>
      <c r="V823" s="1">
        <v>5</v>
      </c>
      <c r="W823" s="1" t="s">
        <v>37</v>
      </c>
      <c r="X823" s="1" t="s">
        <v>53</v>
      </c>
      <c r="Y823" s="1" t="s">
        <v>5055</v>
      </c>
    </row>
    <row r="824" spans="1:25" x14ac:dyDescent="0.3">
      <c r="A824" s="1" t="s">
        <v>12436</v>
      </c>
      <c r="B824" s="1" t="s">
        <v>14436</v>
      </c>
      <c r="C824" s="1" t="s">
        <v>5056</v>
      </c>
      <c r="D824" s="1" t="s">
        <v>41</v>
      </c>
      <c r="E824" s="1">
        <v>36</v>
      </c>
      <c r="F824" s="1" t="s">
        <v>5057</v>
      </c>
      <c r="G824" s="1" t="s">
        <v>5058</v>
      </c>
      <c r="H824" s="1" t="s">
        <v>703</v>
      </c>
      <c r="I824" s="1" t="s">
        <v>5059</v>
      </c>
      <c r="J824" s="1" t="s">
        <v>5060</v>
      </c>
      <c r="K824" s="1" t="s">
        <v>6</v>
      </c>
      <c r="L824" s="1" t="s">
        <v>110</v>
      </c>
      <c r="M824" s="1" t="s">
        <v>73</v>
      </c>
      <c r="N824" s="1">
        <v>4</v>
      </c>
      <c r="O824" s="1">
        <v>75.37</v>
      </c>
      <c r="P824" s="1">
        <v>0.36</v>
      </c>
      <c r="Q824" s="1">
        <v>12.54</v>
      </c>
      <c r="R824" s="2">
        <v>45247</v>
      </c>
      <c r="S824" s="2">
        <v>45635</v>
      </c>
      <c r="T824" s="1" t="s">
        <v>83</v>
      </c>
      <c r="U824" s="1" t="s">
        <v>84</v>
      </c>
      <c r="V824" s="1">
        <v>1</v>
      </c>
      <c r="W824" s="1" t="s">
        <v>37</v>
      </c>
      <c r="X824" s="1" t="s">
        <v>53</v>
      </c>
      <c r="Y824" s="1" t="s">
        <v>5061</v>
      </c>
    </row>
    <row r="825" spans="1:25" x14ac:dyDescent="0.3">
      <c r="A825" s="1" t="s">
        <v>12437</v>
      </c>
      <c r="B825" s="1" t="s">
        <v>14437</v>
      </c>
      <c r="C825" s="1" t="s">
        <v>5062</v>
      </c>
      <c r="D825" s="1" t="s">
        <v>41</v>
      </c>
      <c r="E825" s="1">
        <v>45</v>
      </c>
      <c r="F825" s="1" t="s">
        <v>5063</v>
      </c>
      <c r="G825" s="1" t="s">
        <v>5064</v>
      </c>
      <c r="H825" s="1" t="s">
        <v>903</v>
      </c>
      <c r="I825" s="1" t="s">
        <v>5065</v>
      </c>
      <c r="J825" s="1" t="s">
        <v>5066</v>
      </c>
      <c r="K825" s="1" t="s">
        <v>81</v>
      </c>
      <c r="L825" s="1" t="s">
        <v>82</v>
      </c>
      <c r="M825" s="1" t="s">
        <v>49</v>
      </c>
      <c r="N825" s="1">
        <v>2</v>
      </c>
      <c r="O825" s="1">
        <v>735.24</v>
      </c>
      <c r="P825" s="1">
        <v>0.21</v>
      </c>
      <c r="Q825" s="1">
        <v>38.4</v>
      </c>
      <c r="R825" s="2">
        <v>45135</v>
      </c>
      <c r="S825" s="2">
        <v>45212</v>
      </c>
      <c r="T825" s="1" t="s">
        <v>35</v>
      </c>
      <c r="U825" s="1" t="s">
        <v>36</v>
      </c>
      <c r="V825" s="1">
        <v>5</v>
      </c>
      <c r="W825" s="1" t="s">
        <v>52</v>
      </c>
      <c r="X825" s="1" t="s">
        <v>38</v>
      </c>
      <c r="Y825" s="1" t="s">
        <v>5067</v>
      </c>
    </row>
    <row r="826" spans="1:25" x14ac:dyDescent="0.3">
      <c r="A826" s="1" t="s">
        <v>12438</v>
      </c>
      <c r="B826" s="1" t="s">
        <v>14438</v>
      </c>
      <c r="C826" s="1" t="s">
        <v>5068</v>
      </c>
      <c r="D826" s="1" t="s">
        <v>26</v>
      </c>
      <c r="E826" s="1">
        <v>40</v>
      </c>
      <c r="F826" s="1" t="s">
        <v>5069</v>
      </c>
      <c r="G826" s="1" t="s">
        <v>5070</v>
      </c>
      <c r="H826" s="1" t="s">
        <v>724</v>
      </c>
      <c r="I826" s="1" t="s">
        <v>5071</v>
      </c>
      <c r="J826" s="1" t="s">
        <v>5072</v>
      </c>
      <c r="K826" s="1" t="s">
        <v>81</v>
      </c>
      <c r="L826" s="1" t="s">
        <v>48</v>
      </c>
      <c r="M826" s="1" t="s">
        <v>73</v>
      </c>
      <c r="N826" s="1">
        <v>2</v>
      </c>
      <c r="O826" s="1">
        <v>474.21</v>
      </c>
      <c r="P826" s="1">
        <v>0.18</v>
      </c>
      <c r="Q826" s="1">
        <v>6.8</v>
      </c>
      <c r="R826" s="2">
        <v>45678</v>
      </c>
      <c r="S826" s="2">
        <v>45346</v>
      </c>
      <c r="T826" s="1" t="s">
        <v>83</v>
      </c>
      <c r="U826" s="1" t="s">
        <v>162</v>
      </c>
      <c r="V826" s="1">
        <v>2</v>
      </c>
      <c r="W826" s="1" t="s">
        <v>37</v>
      </c>
      <c r="X826" s="1" t="s">
        <v>38</v>
      </c>
      <c r="Y826" s="1" t="s">
        <v>5073</v>
      </c>
    </row>
    <row r="827" spans="1:25" x14ac:dyDescent="0.3">
      <c r="A827" s="1" t="s">
        <v>12439</v>
      </c>
      <c r="B827" s="1" t="s">
        <v>14439</v>
      </c>
      <c r="C827" s="1" t="s">
        <v>5074</v>
      </c>
      <c r="D827" s="1" t="s">
        <v>26</v>
      </c>
      <c r="E827" s="1">
        <v>53</v>
      </c>
      <c r="F827" s="1" t="s">
        <v>5075</v>
      </c>
      <c r="G827" s="1" t="s">
        <v>5076</v>
      </c>
      <c r="H827" s="1" t="s">
        <v>1047</v>
      </c>
      <c r="I827" s="1" t="s">
        <v>5077</v>
      </c>
      <c r="J827" s="1" t="s">
        <v>5078</v>
      </c>
      <c r="K827" s="1" t="s">
        <v>61</v>
      </c>
      <c r="L827" s="1" t="s">
        <v>72</v>
      </c>
      <c r="M827" s="1" t="s">
        <v>62</v>
      </c>
      <c r="N827" s="1">
        <v>3</v>
      </c>
      <c r="O827" s="1">
        <v>725.84</v>
      </c>
      <c r="P827" s="1">
        <v>0.4</v>
      </c>
      <c r="Q827" s="1">
        <v>24.41</v>
      </c>
      <c r="R827" s="2">
        <v>45556</v>
      </c>
      <c r="S827" s="2">
        <v>45197</v>
      </c>
      <c r="T827" s="1" t="s">
        <v>63</v>
      </c>
      <c r="U827" s="1" t="s">
        <v>51</v>
      </c>
      <c r="V827" s="1">
        <v>5</v>
      </c>
      <c r="W827" s="1" t="s">
        <v>37</v>
      </c>
      <c r="X827" s="1" t="s">
        <v>74</v>
      </c>
      <c r="Y827" s="1" t="s">
        <v>5079</v>
      </c>
    </row>
    <row r="828" spans="1:25" x14ac:dyDescent="0.3">
      <c r="A828" s="1" t="s">
        <v>12440</v>
      </c>
      <c r="B828" s="1" t="s">
        <v>14440</v>
      </c>
      <c r="C828" s="1" t="s">
        <v>5080</v>
      </c>
      <c r="D828" s="1" t="s">
        <v>41</v>
      </c>
      <c r="E828" s="1">
        <v>66</v>
      </c>
      <c r="F828" s="1" t="s">
        <v>5081</v>
      </c>
      <c r="G828" s="1" t="s">
        <v>5082</v>
      </c>
      <c r="H828" s="1" t="s">
        <v>181</v>
      </c>
      <c r="I828" s="1" t="s">
        <v>5083</v>
      </c>
      <c r="J828" s="1" t="s">
        <v>5084</v>
      </c>
      <c r="K828" s="1" t="s">
        <v>6</v>
      </c>
      <c r="L828" s="1" t="s">
        <v>110</v>
      </c>
      <c r="M828" s="1" t="s">
        <v>93</v>
      </c>
      <c r="N828" s="1">
        <v>2</v>
      </c>
      <c r="O828" s="1">
        <v>828.66</v>
      </c>
      <c r="P828" s="1">
        <v>0.25</v>
      </c>
      <c r="Q828" s="1">
        <v>33.36</v>
      </c>
      <c r="R828" s="2">
        <v>45667</v>
      </c>
      <c r="S828" s="2">
        <v>45649</v>
      </c>
      <c r="T828" s="1" t="s">
        <v>35</v>
      </c>
      <c r="U828" s="1" t="s">
        <v>162</v>
      </c>
      <c r="V828" s="1">
        <v>3</v>
      </c>
      <c r="W828" s="1" t="s">
        <v>37</v>
      </c>
      <c r="X828" s="1" t="s">
        <v>53</v>
      </c>
      <c r="Y828" s="1" t="s">
        <v>5085</v>
      </c>
    </row>
    <row r="829" spans="1:25" x14ac:dyDescent="0.3">
      <c r="A829" s="1" t="s">
        <v>12441</v>
      </c>
      <c r="B829" s="1" t="s">
        <v>14441</v>
      </c>
      <c r="C829" s="1" t="s">
        <v>5086</v>
      </c>
      <c r="D829" s="1" t="s">
        <v>41</v>
      </c>
      <c r="E829" s="1">
        <v>56</v>
      </c>
      <c r="F829" s="1" t="s">
        <v>5087</v>
      </c>
      <c r="G829" s="1" t="s">
        <v>5088</v>
      </c>
      <c r="H829" s="1" t="s">
        <v>2673</v>
      </c>
      <c r="I829" s="1" t="s">
        <v>5089</v>
      </c>
      <c r="J829" s="1" t="s">
        <v>5090</v>
      </c>
      <c r="K829" s="1" t="s">
        <v>81</v>
      </c>
      <c r="L829" s="1" t="s">
        <v>33</v>
      </c>
      <c r="M829" s="1" t="s">
        <v>49</v>
      </c>
      <c r="N829" s="1">
        <v>1</v>
      </c>
      <c r="O829" s="1">
        <v>329.67</v>
      </c>
      <c r="P829" s="1">
        <v>0.19</v>
      </c>
      <c r="Q829" s="1">
        <v>8.16</v>
      </c>
      <c r="R829" s="2">
        <v>45505</v>
      </c>
      <c r="S829" s="2">
        <v>45412</v>
      </c>
      <c r="T829" s="1" t="s">
        <v>35</v>
      </c>
      <c r="U829" s="1" t="s">
        <v>84</v>
      </c>
      <c r="V829" s="1">
        <v>2</v>
      </c>
      <c r="W829" s="1" t="s">
        <v>37</v>
      </c>
      <c r="X829" s="1" t="s">
        <v>101</v>
      </c>
      <c r="Y829" s="1" t="s">
        <v>5091</v>
      </c>
    </row>
    <row r="830" spans="1:25" x14ac:dyDescent="0.3">
      <c r="A830" s="1" t="s">
        <v>12442</v>
      </c>
      <c r="B830" s="1" t="s">
        <v>14442</v>
      </c>
      <c r="C830" s="1" t="s">
        <v>1859</v>
      </c>
      <c r="D830" s="1" t="s">
        <v>41</v>
      </c>
      <c r="E830" s="1">
        <v>65</v>
      </c>
      <c r="F830" s="1" t="s">
        <v>5092</v>
      </c>
      <c r="G830" s="1" t="s">
        <v>5093</v>
      </c>
      <c r="H830" s="1" t="s">
        <v>1692</v>
      </c>
      <c r="I830" s="1" t="s">
        <v>5094</v>
      </c>
      <c r="J830" s="1" t="s">
        <v>5095</v>
      </c>
      <c r="K830" s="1" t="s">
        <v>92</v>
      </c>
      <c r="L830" s="1" t="s">
        <v>72</v>
      </c>
      <c r="M830" s="1" t="s">
        <v>73</v>
      </c>
      <c r="N830" s="1">
        <v>2</v>
      </c>
      <c r="O830" s="1">
        <v>489.64</v>
      </c>
      <c r="P830" s="1">
        <v>0.44</v>
      </c>
      <c r="Q830" s="1">
        <v>24.95</v>
      </c>
      <c r="R830" s="2">
        <v>45596</v>
      </c>
      <c r="S830" s="2">
        <v>45269</v>
      </c>
      <c r="T830" s="1" t="s">
        <v>50</v>
      </c>
      <c r="U830" s="1" t="s">
        <v>51</v>
      </c>
      <c r="V830" s="1">
        <v>4</v>
      </c>
      <c r="W830" s="1" t="s">
        <v>37</v>
      </c>
      <c r="X830" s="1" t="s">
        <v>64</v>
      </c>
      <c r="Y830" s="1" t="s">
        <v>5096</v>
      </c>
    </row>
    <row r="831" spans="1:25" x14ac:dyDescent="0.3">
      <c r="A831" s="1" t="s">
        <v>12443</v>
      </c>
      <c r="B831" s="1" t="s">
        <v>14443</v>
      </c>
      <c r="C831" s="1" t="s">
        <v>5097</v>
      </c>
      <c r="D831" s="1" t="s">
        <v>41</v>
      </c>
      <c r="E831" s="1">
        <v>66</v>
      </c>
      <c r="F831" s="1" t="s">
        <v>5098</v>
      </c>
      <c r="G831" s="1" t="s">
        <v>5099</v>
      </c>
      <c r="H831" s="1" t="s">
        <v>2102</v>
      </c>
      <c r="I831" s="1" t="s">
        <v>5100</v>
      </c>
      <c r="J831" s="1" t="s">
        <v>5101</v>
      </c>
      <c r="K831" s="1" t="s">
        <v>92</v>
      </c>
      <c r="L831" s="1" t="s">
        <v>72</v>
      </c>
      <c r="M831" s="1" t="s">
        <v>126</v>
      </c>
      <c r="N831" s="1">
        <v>3</v>
      </c>
      <c r="O831" s="1">
        <v>268.14999999999998</v>
      </c>
      <c r="P831" s="1">
        <v>0.18</v>
      </c>
      <c r="Q831" s="1">
        <v>18.64</v>
      </c>
      <c r="R831" s="2">
        <v>45528</v>
      </c>
      <c r="S831" s="2">
        <v>45420</v>
      </c>
      <c r="T831" s="1" t="s">
        <v>63</v>
      </c>
      <c r="U831" s="1" t="s">
        <v>36</v>
      </c>
      <c r="V831" s="1">
        <v>2</v>
      </c>
      <c r="W831" s="1" t="s">
        <v>37</v>
      </c>
      <c r="X831" s="1" t="s">
        <v>74</v>
      </c>
      <c r="Y831" s="1" t="s">
        <v>5102</v>
      </c>
    </row>
    <row r="832" spans="1:25" x14ac:dyDescent="0.3">
      <c r="A832" s="1" t="s">
        <v>12444</v>
      </c>
      <c r="B832" s="1" t="s">
        <v>14444</v>
      </c>
      <c r="C832" s="1" t="s">
        <v>5103</v>
      </c>
      <c r="D832" s="1" t="s">
        <v>26</v>
      </c>
      <c r="E832" s="1">
        <v>37</v>
      </c>
      <c r="F832" s="1" t="s">
        <v>5104</v>
      </c>
      <c r="G832" s="1" t="s">
        <v>5105</v>
      </c>
      <c r="H832" s="1" t="s">
        <v>469</v>
      </c>
      <c r="I832" s="1" t="s">
        <v>5106</v>
      </c>
      <c r="J832" s="1" t="s">
        <v>5107</v>
      </c>
      <c r="K832" s="1" t="s">
        <v>61</v>
      </c>
      <c r="L832" s="1" t="s">
        <v>33</v>
      </c>
      <c r="M832" s="1" t="s">
        <v>34</v>
      </c>
      <c r="N832" s="1">
        <v>4</v>
      </c>
      <c r="O832" s="1">
        <v>209.5</v>
      </c>
      <c r="P832" s="1">
        <v>0.43</v>
      </c>
      <c r="Q832" s="1">
        <v>27.42</v>
      </c>
      <c r="R832" s="2">
        <v>45313</v>
      </c>
      <c r="S832" s="2">
        <v>45310</v>
      </c>
      <c r="T832" s="1" t="s">
        <v>83</v>
      </c>
      <c r="U832" s="1" t="s">
        <v>36</v>
      </c>
      <c r="V832" s="1">
        <v>3</v>
      </c>
      <c r="W832" s="1" t="s">
        <v>37</v>
      </c>
      <c r="X832" s="1" t="s">
        <v>53</v>
      </c>
      <c r="Y832" s="1" t="s">
        <v>5108</v>
      </c>
    </row>
    <row r="833" spans="1:25" x14ac:dyDescent="0.3">
      <c r="A833" s="1" t="s">
        <v>12445</v>
      </c>
      <c r="B833" s="1" t="s">
        <v>14445</v>
      </c>
      <c r="C833" s="1" t="s">
        <v>5109</v>
      </c>
      <c r="D833" s="1" t="s">
        <v>41</v>
      </c>
      <c r="E833" s="1">
        <v>64</v>
      </c>
      <c r="F833" s="1" t="s">
        <v>5110</v>
      </c>
      <c r="G833" s="1" t="s">
        <v>5111</v>
      </c>
      <c r="H833" s="1" t="s">
        <v>69</v>
      </c>
      <c r="I833" s="1" t="s">
        <v>5112</v>
      </c>
      <c r="J833" s="1" t="s">
        <v>5113</v>
      </c>
      <c r="K833" s="1" t="s">
        <v>6</v>
      </c>
      <c r="L833" s="1" t="s">
        <v>82</v>
      </c>
      <c r="M833" s="1" t="s">
        <v>73</v>
      </c>
      <c r="N833" s="1">
        <v>4</v>
      </c>
      <c r="O833" s="1">
        <v>10.59</v>
      </c>
      <c r="P833" s="1">
        <v>0.25</v>
      </c>
      <c r="Q833" s="1">
        <v>27.71</v>
      </c>
      <c r="R833" s="2">
        <v>45535</v>
      </c>
      <c r="S833" s="2">
        <v>45380</v>
      </c>
      <c r="T833" s="1" t="s">
        <v>35</v>
      </c>
      <c r="U833" s="1" t="s">
        <v>84</v>
      </c>
      <c r="V833" s="1">
        <v>2</v>
      </c>
      <c r="W833" s="1" t="s">
        <v>52</v>
      </c>
      <c r="X833" s="1" t="s">
        <v>74</v>
      </c>
      <c r="Y833" s="1" t="s">
        <v>5114</v>
      </c>
    </row>
    <row r="834" spans="1:25" x14ac:dyDescent="0.3">
      <c r="A834" s="1" t="s">
        <v>12446</v>
      </c>
      <c r="B834" s="1" t="s">
        <v>14446</v>
      </c>
      <c r="C834" s="1" t="s">
        <v>5115</v>
      </c>
      <c r="D834" s="1" t="s">
        <v>41</v>
      </c>
      <c r="E834" s="1">
        <v>26</v>
      </c>
      <c r="F834" s="1" t="s">
        <v>5116</v>
      </c>
      <c r="G834" s="1" t="s">
        <v>5117</v>
      </c>
      <c r="H834" s="1" t="s">
        <v>529</v>
      </c>
      <c r="I834" s="1" t="s">
        <v>5118</v>
      </c>
      <c r="J834" s="1" t="s">
        <v>5119</v>
      </c>
      <c r="K834" s="1" t="s">
        <v>6</v>
      </c>
      <c r="L834" s="1" t="s">
        <v>117</v>
      </c>
      <c r="M834" s="1" t="s">
        <v>73</v>
      </c>
      <c r="N834" s="1">
        <v>1</v>
      </c>
      <c r="O834" s="1">
        <v>964</v>
      </c>
      <c r="P834" s="1">
        <v>0.1</v>
      </c>
      <c r="Q834" s="1">
        <v>40.340000000000003</v>
      </c>
      <c r="R834" s="2">
        <v>45785</v>
      </c>
      <c r="S834" s="2">
        <v>45330</v>
      </c>
      <c r="T834" s="1" t="s">
        <v>63</v>
      </c>
      <c r="U834" s="1" t="s">
        <v>162</v>
      </c>
      <c r="V834" s="1">
        <v>1</v>
      </c>
      <c r="W834" s="1" t="s">
        <v>37</v>
      </c>
      <c r="X834" s="1" t="s">
        <v>53</v>
      </c>
      <c r="Y834" s="1" t="s">
        <v>5120</v>
      </c>
    </row>
    <row r="835" spans="1:25" x14ac:dyDescent="0.3">
      <c r="A835" s="1" t="s">
        <v>12447</v>
      </c>
      <c r="B835" s="1" t="s">
        <v>14447</v>
      </c>
      <c r="C835" s="1" t="s">
        <v>5121</v>
      </c>
      <c r="D835" s="1" t="s">
        <v>41</v>
      </c>
      <c r="E835" s="1">
        <v>40</v>
      </c>
      <c r="F835" s="1" t="s">
        <v>5122</v>
      </c>
      <c r="G835" s="1" t="s">
        <v>5123</v>
      </c>
      <c r="H835" s="1" t="s">
        <v>145</v>
      </c>
      <c r="I835" s="1" t="s">
        <v>5124</v>
      </c>
      <c r="J835" s="1" t="s">
        <v>5125</v>
      </c>
      <c r="K835" s="1" t="s">
        <v>61</v>
      </c>
      <c r="L835" s="1" t="s">
        <v>48</v>
      </c>
      <c r="M835" s="1" t="s">
        <v>93</v>
      </c>
      <c r="N835" s="1">
        <v>1</v>
      </c>
      <c r="O835" s="1">
        <v>446.52</v>
      </c>
      <c r="P835" s="1">
        <v>0.31</v>
      </c>
      <c r="Q835" s="1">
        <v>10.56</v>
      </c>
      <c r="R835" s="2">
        <v>45755</v>
      </c>
      <c r="S835" s="2">
        <v>45301</v>
      </c>
      <c r="T835" s="1" t="s">
        <v>118</v>
      </c>
      <c r="U835" s="1" t="s">
        <v>84</v>
      </c>
      <c r="V835" s="1">
        <v>5</v>
      </c>
      <c r="W835" s="1" t="s">
        <v>37</v>
      </c>
      <c r="X835" s="1" t="s">
        <v>53</v>
      </c>
      <c r="Y835" s="1" t="s">
        <v>5126</v>
      </c>
    </row>
    <row r="836" spans="1:25" x14ac:dyDescent="0.3">
      <c r="A836" s="1" t="s">
        <v>12448</v>
      </c>
      <c r="B836" s="1" t="s">
        <v>14448</v>
      </c>
      <c r="C836" s="1" t="s">
        <v>5127</v>
      </c>
      <c r="D836" s="1" t="s">
        <v>26</v>
      </c>
      <c r="E836" s="1">
        <v>62</v>
      </c>
      <c r="F836" s="1" t="s">
        <v>5128</v>
      </c>
      <c r="G836" s="1">
        <v>204848940</v>
      </c>
      <c r="H836" s="1" t="s">
        <v>208</v>
      </c>
      <c r="I836" s="1" t="s">
        <v>5129</v>
      </c>
      <c r="J836" s="1" t="s">
        <v>2071</v>
      </c>
      <c r="K836" s="1" t="s">
        <v>6</v>
      </c>
      <c r="L836" s="1" t="s">
        <v>48</v>
      </c>
      <c r="M836" s="1" t="s">
        <v>73</v>
      </c>
      <c r="N836" s="1">
        <v>2</v>
      </c>
      <c r="O836" s="1">
        <v>22.94</v>
      </c>
      <c r="P836" s="1">
        <v>0.14000000000000001</v>
      </c>
      <c r="Q836" s="1">
        <v>8.7200000000000006</v>
      </c>
      <c r="R836" s="2">
        <v>45802</v>
      </c>
      <c r="S836" s="2">
        <v>45806</v>
      </c>
      <c r="T836" s="1" t="s">
        <v>118</v>
      </c>
      <c r="U836" s="1" t="s">
        <v>162</v>
      </c>
      <c r="V836" s="1">
        <v>1</v>
      </c>
      <c r="W836" s="1" t="s">
        <v>37</v>
      </c>
      <c r="X836" s="1" t="s">
        <v>74</v>
      </c>
      <c r="Y836" s="1" t="s">
        <v>5130</v>
      </c>
    </row>
    <row r="837" spans="1:25" x14ac:dyDescent="0.3">
      <c r="A837" s="1" t="s">
        <v>12449</v>
      </c>
      <c r="B837" s="1" t="s">
        <v>14449</v>
      </c>
      <c r="C837" s="1" t="s">
        <v>5131</v>
      </c>
      <c r="D837" s="1" t="s">
        <v>26</v>
      </c>
      <c r="E837" s="1">
        <v>24</v>
      </c>
      <c r="F837" s="1" t="s">
        <v>5132</v>
      </c>
      <c r="G837" s="1" t="s">
        <v>5133</v>
      </c>
      <c r="H837" s="1" t="s">
        <v>236</v>
      </c>
      <c r="I837" s="1" t="s">
        <v>5134</v>
      </c>
      <c r="J837" s="1" t="s">
        <v>5135</v>
      </c>
      <c r="K837" s="1" t="s">
        <v>47</v>
      </c>
      <c r="L837" s="1" t="s">
        <v>72</v>
      </c>
      <c r="M837" s="1" t="s">
        <v>49</v>
      </c>
      <c r="N837" s="1">
        <v>2</v>
      </c>
      <c r="O837" s="1">
        <v>18.850000000000001</v>
      </c>
      <c r="P837" s="1">
        <v>7.0000000000000007E-2</v>
      </c>
      <c r="Q837" s="1">
        <v>23.09</v>
      </c>
      <c r="R837" s="2">
        <v>45733</v>
      </c>
      <c r="S837" s="2">
        <v>45678</v>
      </c>
      <c r="T837" s="1" t="s">
        <v>50</v>
      </c>
      <c r="U837" s="1" t="s">
        <v>36</v>
      </c>
      <c r="V837" s="1">
        <v>1</v>
      </c>
      <c r="W837" s="1" t="s">
        <v>37</v>
      </c>
      <c r="X837" s="1" t="s">
        <v>53</v>
      </c>
      <c r="Y837" s="1" t="s">
        <v>5136</v>
      </c>
    </row>
    <row r="838" spans="1:25" x14ac:dyDescent="0.3">
      <c r="A838" s="1" t="s">
        <v>12450</v>
      </c>
      <c r="B838" s="1" t="s">
        <v>14450</v>
      </c>
      <c r="C838" s="1" t="s">
        <v>5137</v>
      </c>
      <c r="D838" s="1" t="s">
        <v>41</v>
      </c>
      <c r="E838" s="1">
        <v>48</v>
      </c>
      <c r="F838" s="1" t="s">
        <v>5138</v>
      </c>
      <c r="G838" s="1" t="s">
        <v>5139</v>
      </c>
      <c r="H838" s="1" t="s">
        <v>3597</v>
      </c>
      <c r="I838" s="1" t="s">
        <v>5140</v>
      </c>
      <c r="J838" s="1" t="s">
        <v>5141</v>
      </c>
      <c r="K838" s="1" t="s">
        <v>47</v>
      </c>
      <c r="L838" s="1" t="s">
        <v>33</v>
      </c>
      <c r="M838" s="1" t="s">
        <v>62</v>
      </c>
      <c r="N838" s="1">
        <v>3</v>
      </c>
      <c r="O838" s="1">
        <v>295.47000000000003</v>
      </c>
      <c r="P838" s="1">
        <v>0.04</v>
      </c>
      <c r="Q838" s="1">
        <v>44.94</v>
      </c>
      <c r="R838" s="2">
        <v>45412</v>
      </c>
      <c r="S838" s="2">
        <v>45761</v>
      </c>
      <c r="T838" s="1" t="s">
        <v>63</v>
      </c>
      <c r="U838" s="1" t="s">
        <v>84</v>
      </c>
      <c r="V838" s="1">
        <v>1</v>
      </c>
      <c r="W838" s="1" t="s">
        <v>37</v>
      </c>
      <c r="X838" s="1" t="s">
        <v>53</v>
      </c>
      <c r="Y838" s="1" t="s">
        <v>5142</v>
      </c>
    </row>
    <row r="839" spans="1:25" x14ac:dyDescent="0.3">
      <c r="A839" s="1" t="s">
        <v>12451</v>
      </c>
      <c r="B839" s="1" t="s">
        <v>14451</v>
      </c>
      <c r="C839" s="1" t="s">
        <v>5143</v>
      </c>
      <c r="D839" s="1" t="s">
        <v>26</v>
      </c>
      <c r="E839" s="1">
        <v>68</v>
      </c>
      <c r="F839" s="1" t="s">
        <v>5144</v>
      </c>
      <c r="G839" s="1" t="s">
        <v>5145</v>
      </c>
      <c r="H839" s="1" t="s">
        <v>724</v>
      </c>
      <c r="I839" s="1" t="s">
        <v>5146</v>
      </c>
      <c r="J839" s="1" t="s">
        <v>5147</v>
      </c>
      <c r="K839" s="1" t="s">
        <v>6</v>
      </c>
      <c r="L839" s="1" t="s">
        <v>72</v>
      </c>
      <c r="M839" s="1" t="s">
        <v>126</v>
      </c>
      <c r="N839" s="1">
        <v>1</v>
      </c>
      <c r="O839" s="1">
        <v>23.8</v>
      </c>
      <c r="P839" s="1">
        <v>0.12</v>
      </c>
      <c r="Q839" s="1">
        <v>43.49</v>
      </c>
      <c r="R839" s="2">
        <v>45369</v>
      </c>
      <c r="S839" s="2">
        <v>45478</v>
      </c>
      <c r="T839" s="1" t="s">
        <v>35</v>
      </c>
      <c r="U839" s="1" t="s">
        <v>84</v>
      </c>
      <c r="V839" s="1">
        <v>2</v>
      </c>
      <c r="W839" s="1" t="s">
        <v>37</v>
      </c>
      <c r="X839" s="1" t="s">
        <v>64</v>
      </c>
      <c r="Y839" s="1" t="s">
        <v>5148</v>
      </c>
    </row>
    <row r="840" spans="1:25" x14ac:dyDescent="0.3">
      <c r="A840" s="1" t="s">
        <v>12452</v>
      </c>
      <c r="B840" s="1" t="s">
        <v>14452</v>
      </c>
      <c r="C840" s="1" t="s">
        <v>5149</v>
      </c>
      <c r="D840" s="1" t="s">
        <v>41</v>
      </c>
      <c r="E840" s="1">
        <v>28</v>
      </c>
      <c r="F840" s="1" t="s">
        <v>5150</v>
      </c>
      <c r="G840" s="1" t="s">
        <v>5151</v>
      </c>
      <c r="H840" s="1" t="s">
        <v>1472</v>
      </c>
      <c r="I840" s="1" t="s">
        <v>5152</v>
      </c>
      <c r="J840" s="1" t="s">
        <v>5153</v>
      </c>
      <c r="K840" s="1" t="s">
        <v>109</v>
      </c>
      <c r="L840" s="1" t="s">
        <v>72</v>
      </c>
      <c r="M840" s="1" t="s">
        <v>126</v>
      </c>
      <c r="N840" s="1">
        <v>3</v>
      </c>
      <c r="O840" s="1">
        <v>380.77</v>
      </c>
      <c r="P840" s="1">
        <v>0.37</v>
      </c>
      <c r="Q840" s="1">
        <v>30.2</v>
      </c>
      <c r="R840" s="2">
        <v>45253</v>
      </c>
      <c r="S840" s="2">
        <v>45817</v>
      </c>
      <c r="T840" s="1" t="s">
        <v>118</v>
      </c>
      <c r="U840" s="1" t="s">
        <v>51</v>
      </c>
      <c r="V840" s="1">
        <v>4</v>
      </c>
      <c r="W840" s="1" t="s">
        <v>37</v>
      </c>
      <c r="X840" s="1" t="s">
        <v>101</v>
      </c>
      <c r="Y840" s="1" t="s">
        <v>5154</v>
      </c>
    </row>
    <row r="841" spans="1:25" x14ac:dyDescent="0.3">
      <c r="A841" s="1" t="s">
        <v>12453</v>
      </c>
      <c r="B841" s="1" t="s">
        <v>14453</v>
      </c>
      <c r="C841" s="1" t="s">
        <v>5155</v>
      </c>
      <c r="D841" s="1" t="s">
        <v>41</v>
      </c>
      <c r="E841" s="1">
        <v>57</v>
      </c>
      <c r="F841" s="1" t="s">
        <v>5156</v>
      </c>
      <c r="G841" s="1" t="s">
        <v>5157</v>
      </c>
      <c r="H841" s="1" t="s">
        <v>2828</v>
      </c>
      <c r="I841" s="1" t="s">
        <v>5158</v>
      </c>
      <c r="J841" s="1" t="s">
        <v>5159</v>
      </c>
      <c r="K841" s="1" t="s">
        <v>161</v>
      </c>
      <c r="L841" s="1" t="s">
        <v>110</v>
      </c>
      <c r="M841" s="1" t="s">
        <v>73</v>
      </c>
      <c r="N841" s="1">
        <v>4</v>
      </c>
      <c r="O841" s="1">
        <v>72.31</v>
      </c>
      <c r="P841" s="1">
        <v>0.42</v>
      </c>
      <c r="Q841" s="1">
        <v>44.99</v>
      </c>
      <c r="R841" s="2">
        <v>45370</v>
      </c>
      <c r="S841" s="2">
        <v>45217</v>
      </c>
      <c r="T841" s="1" t="s">
        <v>118</v>
      </c>
      <c r="U841" s="1" t="s">
        <v>84</v>
      </c>
      <c r="V841" s="1">
        <v>5</v>
      </c>
      <c r="W841" s="1" t="s">
        <v>37</v>
      </c>
      <c r="X841" s="1" t="s">
        <v>38</v>
      </c>
      <c r="Y841" s="1" t="s">
        <v>5160</v>
      </c>
    </row>
    <row r="842" spans="1:25" x14ac:dyDescent="0.3">
      <c r="A842" s="1" t="s">
        <v>12454</v>
      </c>
      <c r="B842" s="1" t="s">
        <v>14454</v>
      </c>
      <c r="C842" s="1" t="s">
        <v>5161</v>
      </c>
      <c r="D842" s="1" t="s">
        <v>26</v>
      </c>
      <c r="E842" s="1">
        <v>34</v>
      </c>
      <c r="F842" s="1" t="s">
        <v>5162</v>
      </c>
      <c r="G842" s="1" t="s">
        <v>5163</v>
      </c>
      <c r="H842" s="1" t="s">
        <v>3597</v>
      </c>
      <c r="I842" s="1" t="s">
        <v>5164</v>
      </c>
      <c r="J842" s="1" t="s">
        <v>5165</v>
      </c>
      <c r="K842" s="1" t="s">
        <v>161</v>
      </c>
      <c r="L842" s="1" t="s">
        <v>82</v>
      </c>
      <c r="M842" s="1" t="s">
        <v>93</v>
      </c>
      <c r="N842" s="1">
        <v>2</v>
      </c>
      <c r="O842" s="1">
        <v>48.86</v>
      </c>
      <c r="P842" s="1">
        <v>0.43</v>
      </c>
      <c r="Q842" s="1">
        <v>41.24</v>
      </c>
      <c r="R842" s="2">
        <v>45579</v>
      </c>
      <c r="S842" s="2">
        <v>45183</v>
      </c>
      <c r="T842" s="1" t="s">
        <v>83</v>
      </c>
      <c r="U842" s="1" t="s">
        <v>162</v>
      </c>
      <c r="V842" s="1">
        <v>2</v>
      </c>
      <c r="W842" s="1" t="s">
        <v>37</v>
      </c>
      <c r="X842" s="1" t="s">
        <v>64</v>
      </c>
      <c r="Y842" s="1" t="s">
        <v>5166</v>
      </c>
    </row>
    <row r="843" spans="1:25" x14ac:dyDescent="0.3">
      <c r="A843" s="1" t="s">
        <v>12455</v>
      </c>
      <c r="B843" s="1" t="s">
        <v>14455</v>
      </c>
      <c r="C843" s="1" t="s">
        <v>5167</v>
      </c>
      <c r="D843" s="1" t="s">
        <v>26</v>
      </c>
      <c r="E843" s="1">
        <v>53</v>
      </c>
      <c r="F843" s="1" t="s">
        <v>5168</v>
      </c>
      <c r="G843" s="1">
        <v>8105311992</v>
      </c>
      <c r="H843" s="1" t="s">
        <v>817</v>
      </c>
      <c r="I843" s="1" t="s">
        <v>5169</v>
      </c>
      <c r="J843" s="1" t="s">
        <v>5170</v>
      </c>
      <c r="K843" s="1" t="s">
        <v>6</v>
      </c>
      <c r="L843" s="1" t="s">
        <v>48</v>
      </c>
      <c r="M843" s="1" t="s">
        <v>49</v>
      </c>
      <c r="N843" s="1">
        <v>1</v>
      </c>
      <c r="O843" s="1">
        <v>672.69</v>
      </c>
      <c r="P843" s="1">
        <v>0.14000000000000001</v>
      </c>
      <c r="Q843" s="1">
        <v>17.510000000000002</v>
      </c>
      <c r="R843" s="2">
        <v>45227</v>
      </c>
      <c r="S843" s="2">
        <v>45317</v>
      </c>
      <c r="T843" s="1" t="s">
        <v>83</v>
      </c>
      <c r="U843" s="1" t="s">
        <v>51</v>
      </c>
      <c r="V843" s="1">
        <v>1</v>
      </c>
      <c r="W843" s="1" t="s">
        <v>37</v>
      </c>
      <c r="X843" s="1" t="s">
        <v>38</v>
      </c>
      <c r="Y843" s="1" t="s">
        <v>5171</v>
      </c>
    </row>
    <row r="844" spans="1:25" x14ac:dyDescent="0.3">
      <c r="A844" s="1" t="s">
        <v>12456</v>
      </c>
      <c r="B844" s="1" t="s">
        <v>14456</v>
      </c>
      <c r="C844" s="1" t="s">
        <v>5172</v>
      </c>
      <c r="D844" s="1" t="s">
        <v>26</v>
      </c>
      <c r="E844" s="1">
        <v>43</v>
      </c>
      <c r="F844" s="1" t="s">
        <v>5173</v>
      </c>
      <c r="G844" s="1" t="s">
        <v>5174</v>
      </c>
      <c r="H844" s="1" t="s">
        <v>145</v>
      </c>
      <c r="I844" s="1" t="s">
        <v>5175</v>
      </c>
      <c r="J844" s="1" t="s">
        <v>5176</v>
      </c>
      <c r="K844" s="1" t="s">
        <v>92</v>
      </c>
      <c r="L844" s="1" t="s">
        <v>117</v>
      </c>
      <c r="M844" s="1" t="s">
        <v>49</v>
      </c>
      <c r="N844" s="1">
        <v>2</v>
      </c>
      <c r="O844" s="1">
        <v>907.77</v>
      </c>
      <c r="P844" s="1">
        <v>0.33</v>
      </c>
      <c r="Q844" s="1">
        <v>12.65</v>
      </c>
      <c r="R844" s="2">
        <v>45684</v>
      </c>
      <c r="S844" s="2">
        <v>45251</v>
      </c>
      <c r="T844" s="1" t="s">
        <v>63</v>
      </c>
      <c r="U844" s="1" t="s">
        <v>162</v>
      </c>
      <c r="V844" s="1">
        <v>3</v>
      </c>
      <c r="W844" s="1" t="s">
        <v>37</v>
      </c>
      <c r="X844" s="1" t="s">
        <v>38</v>
      </c>
      <c r="Y844" s="1" t="s">
        <v>5177</v>
      </c>
    </row>
    <row r="845" spans="1:25" x14ac:dyDescent="0.3">
      <c r="A845" s="1" t="s">
        <v>12457</v>
      </c>
      <c r="B845" s="1" t="s">
        <v>14457</v>
      </c>
      <c r="C845" s="1" t="s">
        <v>5178</v>
      </c>
      <c r="D845" s="1" t="s">
        <v>41</v>
      </c>
      <c r="E845" s="1">
        <v>53</v>
      </c>
      <c r="F845" s="1" t="s">
        <v>5179</v>
      </c>
      <c r="G845" s="1" t="s">
        <v>5180</v>
      </c>
      <c r="H845" s="1" t="s">
        <v>589</v>
      </c>
      <c r="I845" s="1" t="s">
        <v>5181</v>
      </c>
      <c r="J845" s="1" t="s">
        <v>5182</v>
      </c>
      <c r="K845" s="1" t="s">
        <v>81</v>
      </c>
      <c r="L845" s="1" t="s">
        <v>33</v>
      </c>
      <c r="M845" s="1" t="s">
        <v>73</v>
      </c>
      <c r="N845" s="1">
        <v>1</v>
      </c>
      <c r="O845" s="1">
        <v>415.29</v>
      </c>
      <c r="P845" s="1">
        <v>0.12</v>
      </c>
      <c r="Q845" s="1">
        <v>18.55</v>
      </c>
      <c r="R845" s="2">
        <v>45797</v>
      </c>
      <c r="S845" s="2">
        <v>45499</v>
      </c>
      <c r="T845" s="1" t="s">
        <v>83</v>
      </c>
      <c r="U845" s="1" t="s">
        <v>51</v>
      </c>
      <c r="V845" s="1">
        <v>3</v>
      </c>
      <c r="W845" s="1" t="s">
        <v>37</v>
      </c>
      <c r="X845" s="1" t="s">
        <v>101</v>
      </c>
      <c r="Y845" s="1" t="s">
        <v>5183</v>
      </c>
    </row>
    <row r="846" spans="1:25" x14ac:dyDescent="0.3">
      <c r="A846" s="1" t="s">
        <v>12458</v>
      </c>
      <c r="B846" s="1" t="s">
        <v>14458</v>
      </c>
      <c r="C846" s="1" t="s">
        <v>5184</v>
      </c>
      <c r="D846" s="1" t="s">
        <v>26</v>
      </c>
      <c r="E846" s="1">
        <v>35</v>
      </c>
      <c r="F846" s="1" t="s">
        <v>5185</v>
      </c>
      <c r="G846" s="1">
        <v>7933844527</v>
      </c>
      <c r="H846" s="1" t="s">
        <v>1033</v>
      </c>
      <c r="I846" s="1" t="s">
        <v>5186</v>
      </c>
      <c r="J846" s="1" t="s">
        <v>5187</v>
      </c>
      <c r="K846" s="1" t="s">
        <v>6</v>
      </c>
      <c r="L846" s="1" t="s">
        <v>117</v>
      </c>
      <c r="M846" s="1" t="s">
        <v>34</v>
      </c>
      <c r="N846" s="1">
        <v>4</v>
      </c>
      <c r="O846" s="1">
        <v>838.4</v>
      </c>
      <c r="P846" s="1">
        <v>0.31</v>
      </c>
      <c r="Q846" s="1">
        <v>15.22</v>
      </c>
      <c r="R846" s="2">
        <v>45262</v>
      </c>
      <c r="S846" s="2">
        <v>45768</v>
      </c>
      <c r="T846" s="1" t="s">
        <v>63</v>
      </c>
      <c r="U846" s="1" t="s">
        <v>36</v>
      </c>
      <c r="V846" s="1">
        <v>1</v>
      </c>
      <c r="W846" s="1" t="s">
        <v>37</v>
      </c>
      <c r="X846" s="1" t="s">
        <v>64</v>
      </c>
      <c r="Y846" s="1" t="s">
        <v>5188</v>
      </c>
    </row>
    <row r="847" spans="1:25" x14ac:dyDescent="0.3">
      <c r="A847" s="1" t="s">
        <v>12459</v>
      </c>
      <c r="B847" s="1" t="s">
        <v>14459</v>
      </c>
      <c r="C847" s="1" t="s">
        <v>5189</v>
      </c>
      <c r="D847" s="1" t="s">
        <v>41</v>
      </c>
      <c r="E847" s="1">
        <v>48</v>
      </c>
      <c r="F847" s="1" t="s">
        <v>5190</v>
      </c>
      <c r="G847" s="1" t="s">
        <v>5191</v>
      </c>
      <c r="H847" s="1" t="s">
        <v>323</v>
      </c>
      <c r="I847" s="1" t="s">
        <v>5192</v>
      </c>
      <c r="J847" s="1" t="s">
        <v>5193</v>
      </c>
      <c r="K847" s="1" t="s">
        <v>81</v>
      </c>
      <c r="L847" s="1" t="s">
        <v>33</v>
      </c>
      <c r="M847" s="1" t="s">
        <v>49</v>
      </c>
      <c r="N847" s="1">
        <v>3</v>
      </c>
      <c r="O847" s="1">
        <v>38.97</v>
      </c>
      <c r="P847" s="1">
        <v>0.44</v>
      </c>
      <c r="Q847" s="1">
        <v>33.020000000000003</v>
      </c>
      <c r="R847" s="2">
        <v>45174</v>
      </c>
      <c r="S847" s="2">
        <v>45363</v>
      </c>
      <c r="T847" s="1" t="s">
        <v>35</v>
      </c>
      <c r="U847" s="1" t="s">
        <v>162</v>
      </c>
      <c r="V847" s="1">
        <v>4</v>
      </c>
      <c r="W847" s="1" t="s">
        <v>37</v>
      </c>
      <c r="X847" s="1" t="s">
        <v>53</v>
      </c>
      <c r="Y847" s="1" t="s">
        <v>5194</v>
      </c>
    </row>
    <row r="848" spans="1:25" x14ac:dyDescent="0.3">
      <c r="A848" s="1" t="s">
        <v>12460</v>
      </c>
      <c r="B848" s="1" t="s">
        <v>14460</v>
      </c>
      <c r="C848" s="1" t="s">
        <v>5195</v>
      </c>
      <c r="D848" s="1" t="s">
        <v>26</v>
      </c>
      <c r="E848" s="1">
        <v>66</v>
      </c>
      <c r="F848" s="1" t="s">
        <v>5196</v>
      </c>
      <c r="G848" s="1" t="s">
        <v>5197</v>
      </c>
      <c r="H848" s="1" t="s">
        <v>167</v>
      </c>
      <c r="I848" s="1" t="s">
        <v>5198</v>
      </c>
      <c r="J848" s="1" t="s">
        <v>5199</v>
      </c>
      <c r="K848" s="1" t="s">
        <v>61</v>
      </c>
      <c r="L848" s="1" t="s">
        <v>48</v>
      </c>
      <c r="M848" s="1" t="s">
        <v>49</v>
      </c>
      <c r="N848" s="1">
        <v>1</v>
      </c>
      <c r="O848" s="1">
        <v>779.91</v>
      </c>
      <c r="P848" s="1">
        <v>0.02</v>
      </c>
      <c r="Q848" s="1">
        <v>31.32</v>
      </c>
      <c r="R848" s="2">
        <v>45777</v>
      </c>
      <c r="S848" s="2">
        <v>45132</v>
      </c>
      <c r="T848" s="1" t="s">
        <v>35</v>
      </c>
      <c r="U848" s="1" t="s">
        <v>162</v>
      </c>
      <c r="V848" s="1">
        <v>5</v>
      </c>
      <c r="W848" s="1" t="s">
        <v>37</v>
      </c>
      <c r="X848" s="1" t="s">
        <v>101</v>
      </c>
      <c r="Y848" s="1" t="s">
        <v>5200</v>
      </c>
    </row>
    <row r="849" spans="1:25" x14ac:dyDescent="0.3">
      <c r="A849" s="1" t="s">
        <v>12461</v>
      </c>
      <c r="B849" s="1" t="s">
        <v>14461</v>
      </c>
      <c r="C849" s="1" t="s">
        <v>5201</v>
      </c>
      <c r="D849" s="1" t="s">
        <v>41</v>
      </c>
      <c r="E849" s="1">
        <v>52</v>
      </c>
      <c r="F849" s="1" t="s">
        <v>5202</v>
      </c>
      <c r="G849" s="1" t="s">
        <v>5203</v>
      </c>
      <c r="H849" s="1" t="s">
        <v>609</v>
      </c>
      <c r="I849" s="1" t="s">
        <v>5204</v>
      </c>
      <c r="J849" s="1" t="s">
        <v>5205</v>
      </c>
      <c r="K849" s="1" t="s">
        <v>6</v>
      </c>
      <c r="L849" s="1" t="s">
        <v>82</v>
      </c>
      <c r="M849" s="1" t="s">
        <v>49</v>
      </c>
      <c r="N849" s="1">
        <v>2</v>
      </c>
      <c r="O849" s="1">
        <v>72.17</v>
      </c>
      <c r="P849" s="1">
        <v>0.49</v>
      </c>
      <c r="Q849" s="1">
        <v>31.93</v>
      </c>
      <c r="R849" s="2">
        <v>45191</v>
      </c>
      <c r="S849" s="2">
        <v>45471</v>
      </c>
      <c r="T849" s="1" t="s">
        <v>35</v>
      </c>
      <c r="U849" s="1" t="s">
        <v>84</v>
      </c>
      <c r="V849" s="1">
        <v>2</v>
      </c>
      <c r="W849" s="1" t="s">
        <v>37</v>
      </c>
      <c r="X849" s="1" t="s">
        <v>53</v>
      </c>
      <c r="Y849" s="1" t="s">
        <v>5206</v>
      </c>
    </row>
    <row r="850" spans="1:25" x14ac:dyDescent="0.3">
      <c r="A850" s="1" t="s">
        <v>12462</v>
      </c>
      <c r="B850" s="1" t="s">
        <v>14462</v>
      </c>
      <c r="C850" s="1" t="s">
        <v>2532</v>
      </c>
      <c r="D850" s="1" t="s">
        <v>41</v>
      </c>
      <c r="E850" s="1">
        <v>58</v>
      </c>
      <c r="F850" s="1" t="s">
        <v>5207</v>
      </c>
      <c r="G850" s="1" t="s">
        <v>5208</v>
      </c>
      <c r="H850" s="1" t="s">
        <v>89</v>
      </c>
      <c r="I850" s="1" t="s">
        <v>5209</v>
      </c>
      <c r="J850" s="1" t="s">
        <v>5210</v>
      </c>
      <c r="K850" s="1" t="s">
        <v>61</v>
      </c>
      <c r="L850" s="1" t="s">
        <v>117</v>
      </c>
      <c r="M850" s="1" t="s">
        <v>126</v>
      </c>
      <c r="N850" s="1">
        <v>1</v>
      </c>
      <c r="O850" s="1">
        <v>840.06</v>
      </c>
      <c r="P850" s="1">
        <v>0.41</v>
      </c>
      <c r="Q850" s="1">
        <v>13.52</v>
      </c>
      <c r="R850" s="2">
        <v>45256</v>
      </c>
      <c r="S850" s="2">
        <v>45587</v>
      </c>
      <c r="T850" s="1" t="s">
        <v>83</v>
      </c>
      <c r="U850" s="1" t="s">
        <v>36</v>
      </c>
      <c r="V850" s="1">
        <v>4</v>
      </c>
      <c r="W850" s="1" t="s">
        <v>52</v>
      </c>
      <c r="X850" s="1" t="s">
        <v>53</v>
      </c>
      <c r="Y850" s="1" t="s">
        <v>5211</v>
      </c>
    </row>
    <row r="851" spans="1:25" x14ac:dyDescent="0.3">
      <c r="A851" s="1" t="s">
        <v>12463</v>
      </c>
      <c r="B851" s="1" t="s">
        <v>14463</v>
      </c>
      <c r="C851" s="1" t="s">
        <v>5212</v>
      </c>
      <c r="D851" s="1" t="s">
        <v>41</v>
      </c>
      <c r="E851" s="1">
        <v>45</v>
      </c>
      <c r="F851" s="1" t="s">
        <v>5213</v>
      </c>
      <c r="G851" s="1" t="s">
        <v>5214</v>
      </c>
      <c r="H851" s="1" t="s">
        <v>2062</v>
      </c>
      <c r="I851" s="1" t="s">
        <v>5215</v>
      </c>
      <c r="J851" s="1" t="s">
        <v>1178</v>
      </c>
      <c r="K851" s="1" t="s">
        <v>161</v>
      </c>
      <c r="L851" s="1" t="s">
        <v>33</v>
      </c>
      <c r="M851" s="1" t="s">
        <v>49</v>
      </c>
      <c r="N851" s="1">
        <v>3</v>
      </c>
      <c r="O851" s="1">
        <v>883.54</v>
      </c>
      <c r="P851" s="1">
        <v>0.38</v>
      </c>
      <c r="Q851" s="1">
        <v>40.630000000000003</v>
      </c>
      <c r="R851" s="2">
        <v>45572</v>
      </c>
      <c r="S851" s="2">
        <v>45259</v>
      </c>
      <c r="T851" s="1" t="s">
        <v>83</v>
      </c>
      <c r="U851" s="1" t="s">
        <v>51</v>
      </c>
      <c r="V851" s="1">
        <v>3</v>
      </c>
      <c r="W851" s="1" t="s">
        <v>37</v>
      </c>
      <c r="X851" s="1" t="s">
        <v>53</v>
      </c>
      <c r="Y851" s="1" t="s">
        <v>5216</v>
      </c>
    </row>
    <row r="852" spans="1:25" x14ac:dyDescent="0.3">
      <c r="A852" s="1" t="s">
        <v>12464</v>
      </c>
      <c r="B852" s="1" t="s">
        <v>14464</v>
      </c>
      <c r="C852" s="1" t="s">
        <v>5217</v>
      </c>
      <c r="D852" s="1" t="s">
        <v>26</v>
      </c>
      <c r="E852" s="1">
        <v>43</v>
      </c>
      <c r="F852" s="1" t="s">
        <v>5218</v>
      </c>
      <c r="G852" s="1" t="s">
        <v>5219</v>
      </c>
      <c r="H852" s="1" t="s">
        <v>2217</v>
      </c>
      <c r="I852" s="1" t="s">
        <v>5220</v>
      </c>
      <c r="J852" s="1" t="s">
        <v>5221</v>
      </c>
      <c r="K852" s="1" t="s">
        <v>32</v>
      </c>
      <c r="L852" s="1" t="s">
        <v>72</v>
      </c>
      <c r="M852" s="1" t="s">
        <v>34</v>
      </c>
      <c r="N852" s="1">
        <v>4</v>
      </c>
      <c r="O852" s="1">
        <v>788.11</v>
      </c>
      <c r="P852" s="1">
        <v>0.35</v>
      </c>
      <c r="Q852" s="1">
        <v>24.51</v>
      </c>
      <c r="R852" s="2">
        <v>45764</v>
      </c>
      <c r="S852" s="2">
        <v>45673</v>
      </c>
      <c r="T852" s="1" t="s">
        <v>50</v>
      </c>
      <c r="U852" s="1" t="s">
        <v>51</v>
      </c>
      <c r="V852" s="1">
        <v>1</v>
      </c>
      <c r="W852" s="1" t="s">
        <v>37</v>
      </c>
      <c r="X852" s="1" t="s">
        <v>53</v>
      </c>
      <c r="Y852" s="1" t="s">
        <v>5222</v>
      </c>
    </row>
    <row r="853" spans="1:25" x14ac:dyDescent="0.3">
      <c r="A853" s="1" t="s">
        <v>12465</v>
      </c>
      <c r="B853" s="1" t="s">
        <v>14465</v>
      </c>
      <c r="C853" s="1" t="s">
        <v>5223</v>
      </c>
      <c r="D853" s="1" t="s">
        <v>26</v>
      </c>
      <c r="E853" s="1">
        <v>23</v>
      </c>
      <c r="F853" s="1" t="s">
        <v>5224</v>
      </c>
      <c r="G853" s="1">
        <f>1-56-256-4683</f>
        <v>-4994</v>
      </c>
      <c r="H853" s="1" t="s">
        <v>1948</v>
      </c>
      <c r="I853" s="1" t="s">
        <v>5225</v>
      </c>
      <c r="J853" s="1" t="s">
        <v>5226</v>
      </c>
      <c r="K853" s="1" t="s">
        <v>92</v>
      </c>
      <c r="L853" s="1" t="s">
        <v>48</v>
      </c>
      <c r="M853" s="1" t="s">
        <v>62</v>
      </c>
      <c r="N853" s="1">
        <v>2</v>
      </c>
      <c r="O853" s="1">
        <v>822.54</v>
      </c>
      <c r="P853" s="1">
        <v>0.39</v>
      </c>
      <c r="Q853" s="1">
        <v>26.26</v>
      </c>
      <c r="R853" s="2">
        <v>45623</v>
      </c>
      <c r="S853" s="2">
        <v>45739</v>
      </c>
      <c r="T853" s="1" t="s">
        <v>118</v>
      </c>
      <c r="U853" s="1" t="s">
        <v>36</v>
      </c>
      <c r="V853" s="1">
        <v>2</v>
      </c>
      <c r="W853" s="1" t="s">
        <v>37</v>
      </c>
      <c r="X853" s="1" t="s">
        <v>64</v>
      </c>
      <c r="Y853" s="1" t="s">
        <v>5227</v>
      </c>
    </row>
    <row r="854" spans="1:25" x14ac:dyDescent="0.3">
      <c r="A854" s="1" t="s">
        <v>12466</v>
      </c>
      <c r="B854" s="1" t="s">
        <v>14466</v>
      </c>
      <c r="C854" s="1" t="s">
        <v>5228</v>
      </c>
      <c r="D854" s="1" t="s">
        <v>26</v>
      </c>
      <c r="E854" s="1">
        <v>51</v>
      </c>
      <c r="F854" s="1" t="s">
        <v>5229</v>
      </c>
      <c r="G854" s="1" t="s">
        <v>5230</v>
      </c>
      <c r="H854" s="1" t="s">
        <v>1149</v>
      </c>
      <c r="I854" s="1" t="s">
        <v>5231</v>
      </c>
      <c r="J854" s="1" t="s">
        <v>5232</v>
      </c>
      <c r="K854" s="1" t="s">
        <v>47</v>
      </c>
      <c r="L854" s="1" t="s">
        <v>82</v>
      </c>
      <c r="M854" s="1" t="s">
        <v>126</v>
      </c>
      <c r="N854" s="1">
        <v>4</v>
      </c>
      <c r="O854" s="1">
        <v>565.87</v>
      </c>
      <c r="P854" s="1">
        <v>0.5</v>
      </c>
      <c r="Q854" s="1">
        <v>49.86</v>
      </c>
      <c r="R854" s="2">
        <v>45461</v>
      </c>
      <c r="S854" s="2">
        <v>45173</v>
      </c>
      <c r="T854" s="1" t="s">
        <v>35</v>
      </c>
      <c r="U854" s="1" t="s">
        <v>84</v>
      </c>
      <c r="V854" s="1">
        <v>4</v>
      </c>
      <c r="W854" s="1" t="s">
        <v>37</v>
      </c>
      <c r="X854" s="1" t="s">
        <v>38</v>
      </c>
      <c r="Y854" s="1" t="s">
        <v>5233</v>
      </c>
    </row>
    <row r="855" spans="1:25" x14ac:dyDescent="0.3">
      <c r="A855" s="1" t="s">
        <v>12467</v>
      </c>
      <c r="B855" s="1" t="s">
        <v>14467</v>
      </c>
      <c r="C855" s="1" t="s">
        <v>5234</v>
      </c>
      <c r="D855" s="1" t="s">
        <v>41</v>
      </c>
      <c r="E855" s="1">
        <v>45</v>
      </c>
      <c r="F855" s="1" t="s">
        <v>5235</v>
      </c>
      <c r="G855" s="1">
        <f>1-40-0-3462</f>
        <v>-3501</v>
      </c>
      <c r="H855" s="1" t="s">
        <v>1040</v>
      </c>
      <c r="I855" s="1" t="s">
        <v>5236</v>
      </c>
      <c r="J855" s="1" t="s">
        <v>5237</v>
      </c>
      <c r="K855" s="1" t="s">
        <v>6</v>
      </c>
      <c r="L855" s="1" t="s">
        <v>110</v>
      </c>
      <c r="M855" s="1" t="s">
        <v>126</v>
      </c>
      <c r="N855" s="1">
        <v>4</v>
      </c>
      <c r="O855" s="1">
        <v>272.24</v>
      </c>
      <c r="P855" s="1">
        <v>0.39</v>
      </c>
      <c r="Q855" s="1">
        <v>17.7</v>
      </c>
      <c r="R855" s="2">
        <v>45521</v>
      </c>
      <c r="S855" s="2">
        <v>45256</v>
      </c>
      <c r="T855" s="1" t="s">
        <v>83</v>
      </c>
      <c r="U855" s="1" t="s">
        <v>162</v>
      </c>
      <c r="V855" s="1">
        <v>4</v>
      </c>
      <c r="W855" s="1" t="s">
        <v>37</v>
      </c>
      <c r="X855" s="1" t="s">
        <v>38</v>
      </c>
      <c r="Y855" s="1" t="s">
        <v>5238</v>
      </c>
    </row>
    <row r="856" spans="1:25" x14ac:dyDescent="0.3">
      <c r="A856" s="1" t="s">
        <v>12468</v>
      </c>
      <c r="B856" s="1" t="s">
        <v>14468</v>
      </c>
      <c r="C856" s="1" t="s">
        <v>5239</v>
      </c>
      <c r="D856" s="1" t="s">
        <v>26</v>
      </c>
      <c r="E856" s="1">
        <v>61</v>
      </c>
      <c r="F856" s="1" t="s">
        <v>5240</v>
      </c>
      <c r="G856" s="1" t="s">
        <v>5241</v>
      </c>
      <c r="H856" s="1" t="s">
        <v>2401</v>
      </c>
      <c r="I856" s="1" t="s">
        <v>5242</v>
      </c>
      <c r="J856" s="1" t="s">
        <v>5243</v>
      </c>
      <c r="K856" s="1" t="s">
        <v>61</v>
      </c>
      <c r="L856" s="1" t="s">
        <v>72</v>
      </c>
      <c r="M856" s="1" t="s">
        <v>62</v>
      </c>
      <c r="N856" s="1">
        <v>3</v>
      </c>
      <c r="O856" s="1">
        <v>646.79999999999995</v>
      </c>
      <c r="P856" s="1">
        <v>0.18</v>
      </c>
      <c r="Q856" s="1">
        <v>22.74</v>
      </c>
      <c r="R856" s="2">
        <v>45129</v>
      </c>
      <c r="S856" s="2">
        <v>45212</v>
      </c>
      <c r="T856" s="1" t="s">
        <v>118</v>
      </c>
      <c r="U856" s="1" t="s">
        <v>162</v>
      </c>
      <c r="V856" s="1">
        <v>4</v>
      </c>
      <c r="W856" s="1" t="s">
        <v>37</v>
      </c>
      <c r="X856" s="1" t="s">
        <v>64</v>
      </c>
      <c r="Y856" s="1" t="s">
        <v>5244</v>
      </c>
    </row>
    <row r="857" spans="1:25" x14ac:dyDescent="0.3">
      <c r="A857" s="1" t="s">
        <v>12469</v>
      </c>
      <c r="B857" s="1" t="s">
        <v>14469</v>
      </c>
      <c r="C857" s="1" t="s">
        <v>5245</v>
      </c>
      <c r="D857" s="1" t="s">
        <v>26</v>
      </c>
      <c r="E857" s="1">
        <v>64</v>
      </c>
      <c r="F857" s="1" t="s">
        <v>5246</v>
      </c>
      <c r="G857" s="1" t="s">
        <v>5247</v>
      </c>
      <c r="H857" s="1" t="s">
        <v>58</v>
      </c>
      <c r="I857" s="1" t="s">
        <v>5248</v>
      </c>
      <c r="J857" s="1" t="s">
        <v>5249</v>
      </c>
      <c r="K857" s="1" t="s">
        <v>32</v>
      </c>
      <c r="L857" s="1" t="s">
        <v>82</v>
      </c>
      <c r="M857" s="1" t="s">
        <v>34</v>
      </c>
      <c r="N857" s="1">
        <v>1</v>
      </c>
      <c r="O857" s="1">
        <v>445.15</v>
      </c>
      <c r="P857" s="1">
        <v>0.31</v>
      </c>
      <c r="Q857" s="1">
        <v>35.44</v>
      </c>
      <c r="R857" s="2">
        <v>45299</v>
      </c>
      <c r="S857" s="2">
        <v>45490</v>
      </c>
      <c r="T857" s="1" t="s">
        <v>35</v>
      </c>
      <c r="U857" s="1" t="s">
        <v>84</v>
      </c>
      <c r="V857" s="1">
        <v>2</v>
      </c>
      <c r="W857" s="1" t="s">
        <v>37</v>
      </c>
      <c r="X857" s="1" t="s">
        <v>38</v>
      </c>
      <c r="Y857" s="1" t="s">
        <v>5250</v>
      </c>
    </row>
    <row r="858" spans="1:25" x14ac:dyDescent="0.3">
      <c r="A858" s="1" t="s">
        <v>12470</v>
      </c>
      <c r="B858" s="1" t="s">
        <v>14470</v>
      </c>
      <c r="C858" s="1" t="s">
        <v>5251</v>
      </c>
      <c r="D858" s="1" t="s">
        <v>26</v>
      </c>
      <c r="E858" s="1">
        <v>26</v>
      </c>
      <c r="F858" s="1" t="s">
        <v>5252</v>
      </c>
      <c r="G858" s="1" t="s">
        <v>5253</v>
      </c>
      <c r="H858" s="1" t="s">
        <v>2637</v>
      </c>
      <c r="I858" s="1" t="s">
        <v>5254</v>
      </c>
      <c r="J858" s="1" t="s">
        <v>5255</v>
      </c>
      <c r="K858" s="1" t="s">
        <v>81</v>
      </c>
      <c r="L858" s="1" t="s">
        <v>33</v>
      </c>
      <c r="M858" s="1" t="s">
        <v>73</v>
      </c>
      <c r="N858" s="1">
        <v>1</v>
      </c>
      <c r="O858" s="1">
        <v>15.28</v>
      </c>
      <c r="P858" s="1">
        <v>0.17</v>
      </c>
      <c r="Q858" s="1">
        <v>44.62</v>
      </c>
      <c r="R858" s="2">
        <v>45692</v>
      </c>
      <c r="S858" s="2">
        <v>45656</v>
      </c>
      <c r="T858" s="1" t="s">
        <v>35</v>
      </c>
      <c r="U858" s="1" t="s">
        <v>51</v>
      </c>
      <c r="V858" s="1">
        <v>5</v>
      </c>
      <c r="W858" s="1" t="s">
        <v>37</v>
      </c>
      <c r="X858" s="1" t="s">
        <v>101</v>
      </c>
      <c r="Y858" s="1" t="s">
        <v>5256</v>
      </c>
    </row>
    <row r="859" spans="1:25" x14ac:dyDescent="0.3">
      <c r="A859" s="1" t="s">
        <v>12471</v>
      </c>
      <c r="B859" s="1" t="s">
        <v>14471</v>
      </c>
      <c r="C859" s="1" t="s">
        <v>5257</v>
      </c>
      <c r="D859" s="1" t="s">
        <v>26</v>
      </c>
      <c r="E859" s="1">
        <v>46</v>
      </c>
      <c r="F859" s="1" t="s">
        <v>5258</v>
      </c>
      <c r="G859" s="1" t="s">
        <v>5259</v>
      </c>
      <c r="H859" s="1" t="s">
        <v>131</v>
      </c>
      <c r="I859" s="1" t="s">
        <v>5260</v>
      </c>
      <c r="J859" s="1" t="s">
        <v>5261</v>
      </c>
      <c r="K859" s="1" t="s">
        <v>161</v>
      </c>
      <c r="L859" s="1" t="s">
        <v>72</v>
      </c>
      <c r="M859" s="1" t="s">
        <v>93</v>
      </c>
      <c r="N859" s="1">
        <v>1</v>
      </c>
      <c r="O859" s="1">
        <v>482.06</v>
      </c>
      <c r="P859" s="1">
        <v>0.49</v>
      </c>
      <c r="Q859" s="1">
        <v>10.71</v>
      </c>
      <c r="R859" s="2">
        <v>45848</v>
      </c>
      <c r="S859" s="2">
        <v>45398</v>
      </c>
      <c r="T859" s="1" t="s">
        <v>118</v>
      </c>
      <c r="U859" s="1" t="s">
        <v>84</v>
      </c>
      <c r="V859" s="1">
        <v>2</v>
      </c>
      <c r="W859" s="1" t="s">
        <v>37</v>
      </c>
      <c r="X859" s="1" t="s">
        <v>53</v>
      </c>
      <c r="Y859" s="1" t="s">
        <v>5262</v>
      </c>
    </row>
    <row r="860" spans="1:25" x14ac:dyDescent="0.3">
      <c r="A860" s="1" t="s">
        <v>12472</v>
      </c>
      <c r="B860" s="1" t="s">
        <v>14472</v>
      </c>
      <c r="C860" s="1" t="s">
        <v>5263</v>
      </c>
      <c r="D860" s="1" t="s">
        <v>41</v>
      </c>
      <c r="E860" s="1">
        <v>51</v>
      </c>
      <c r="F860" s="1" t="s">
        <v>5264</v>
      </c>
      <c r="G860" s="1" t="s">
        <v>5265</v>
      </c>
      <c r="H860" s="1" t="s">
        <v>1040</v>
      </c>
      <c r="I860" s="1" t="s">
        <v>2560</v>
      </c>
      <c r="J860" s="1" t="s">
        <v>5266</v>
      </c>
      <c r="K860" s="1" t="s">
        <v>161</v>
      </c>
      <c r="L860" s="1" t="s">
        <v>110</v>
      </c>
      <c r="M860" s="1" t="s">
        <v>34</v>
      </c>
      <c r="N860" s="1">
        <v>1</v>
      </c>
      <c r="O860" s="1">
        <v>654.67999999999995</v>
      </c>
      <c r="P860" s="1">
        <v>0.45</v>
      </c>
      <c r="Q860" s="1">
        <v>38.08</v>
      </c>
      <c r="R860" s="2">
        <v>45754</v>
      </c>
      <c r="S860" s="2">
        <v>45303</v>
      </c>
      <c r="T860" s="1" t="s">
        <v>118</v>
      </c>
      <c r="U860" s="1" t="s">
        <v>162</v>
      </c>
      <c r="V860" s="1">
        <v>1</v>
      </c>
      <c r="W860" s="1" t="s">
        <v>37</v>
      </c>
      <c r="X860" s="1" t="s">
        <v>53</v>
      </c>
      <c r="Y860" s="1" t="s">
        <v>5267</v>
      </c>
    </row>
    <row r="861" spans="1:25" x14ac:dyDescent="0.3">
      <c r="A861" s="1" t="s">
        <v>12473</v>
      </c>
      <c r="B861" s="1" t="s">
        <v>14473</v>
      </c>
      <c r="C861" s="1" t="s">
        <v>5268</v>
      </c>
      <c r="D861" s="1" t="s">
        <v>26</v>
      </c>
      <c r="E861" s="1">
        <v>29</v>
      </c>
      <c r="F861" s="1" t="s">
        <v>5269</v>
      </c>
      <c r="G861" s="1">
        <f>1-592-443-4593</f>
        <v>-5627</v>
      </c>
      <c r="H861" s="1" t="s">
        <v>2095</v>
      </c>
      <c r="I861" s="1" t="s">
        <v>5270</v>
      </c>
      <c r="J861" s="1" t="s">
        <v>5271</v>
      </c>
      <c r="K861" s="1" t="s">
        <v>81</v>
      </c>
      <c r="L861" s="1" t="s">
        <v>110</v>
      </c>
      <c r="M861" s="1" t="s">
        <v>62</v>
      </c>
      <c r="N861" s="1">
        <v>2</v>
      </c>
      <c r="O861" s="1">
        <v>23.74</v>
      </c>
      <c r="P861" s="1">
        <v>0.28000000000000003</v>
      </c>
      <c r="Q861" s="1">
        <v>46.32</v>
      </c>
      <c r="R861" s="2">
        <v>45358</v>
      </c>
      <c r="S861" s="2">
        <v>45610</v>
      </c>
      <c r="T861" s="1" t="s">
        <v>83</v>
      </c>
      <c r="U861" s="1" t="s">
        <v>36</v>
      </c>
      <c r="V861" s="1">
        <v>2</v>
      </c>
      <c r="W861" s="1" t="s">
        <v>37</v>
      </c>
      <c r="X861" s="1" t="s">
        <v>53</v>
      </c>
      <c r="Y861" s="1" t="s">
        <v>5272</v>
      </c>
    </row>
    <row r="862" spans="1:25" x14ac:dyDescent="0.3">
      <c r="A862" s="1" t="s">
        <v>12474</v>
      </c>
      <c r="B862" s="1" t="s">
        <v>14474</v>
      </c>
      <c r="C862" s="1" t="s">
        <v>5273</v>
      </c>
      <c r="D862" s="1" t="s">
        <v>41</v>
      </c>
      <c r="E862" s="1">
        <v>33</v>
      </c>
      <c r="F862" s="1" t="s">
        <v>5274</v>
      </c>
      <c r="G862" s="1" t="s">
        <v>5275</v>
      </c>
      <c r="H862" s="1" t="s">
        <v>641</v>
      </c>
      <c r="I862" s="1" t="s">
        <v>5276</v>
      </c>
      <c r="J862" s="1" t="s">
        <v>5277</v>
      </c>
      <c r="K862" s="1" t="s">
        <v>161</v>
      </c>
      <c r="L862" s="1" t="s">
        <v>82</v>
      </c>
      <c r="M862" s="1" t="s">
        <v>49</v>
      </c>
      <c r="N862" s="1">
        <v>4</v>
      </c>
      <c r="O862" s="1">
        <v>625.15</v>
      </c>
      <c r="P862" s="1">
        <v>0.39</v>
      </c>
      <c r="Q862" s="1">
        <v>24.03</v>
      </c>
      <c r="R862" s="2">
        <v>45194</v>
      </c>
      <c r="S862" s="2">
        <v>45376</v>
      </c>
      <c r="T862" s="1" t="s">
        <v>118</v>
      </c>
      <c r="U862" s="1" t="s">
        <v>51</v>
      </c>
      <c r="V862" s="1">
        <v>4</v>
      </c>
      <c r="W862" s="1" t="s">
        <v>52</v>
      </c>
      <c r="X862" s="1" t="s">
        <v>74</v>
      </c>
      <c r="Y862" s="1" t="s">
        <v>5278</v>
      </c>
    </row>
    <row r="863" spans="1:25" x14ac:dyDescent="0.3">
      <c r="A863" s="1" t="s">
        <v>12475</v>
      </c>
      <c r="B863" s="1" t="s">
        <v>14475</v>
      </c>
      <c r="C863" s="1" t="s">
        <v>5279</v>
      </c>
      <c r="D863" s="1" t="s">
        <v>41</v>
      </c>
      <c r="E863" s="1">
        <v>24</v>
      </c>
      <c r="F863" s="1" t="s">
        <v>5280</v>
      </c>
      <c r="G863" s="1" t="s">
        <v>5281</v>
      </c>
      <c r="H863" s="1" t="s">
        <v>29</v>
      </c>
      <c r="I863" s="1" t="s">
        <v>5282</v>
      </c>
      <c r="J863" s="1" t="s">
        <v>5283</v>
      </c>
      <c r="K863" s="1" t="s">
        <v>47</v>
      </c>
      <c r="L863" s="1" t="s">
        <v>48</v>
      </c>
      <c r="M863" s="1" t="s">
        <v>49</v>
      </c>
      <c r="N863" s="1">
        <v>1</v>
      </c>
      <c r="O863" s="1">
        <v>656.01</v>
      </c>
      <c r="P863" s="1">
        <v>0.45</v>
      </c>
      <c r="Q863" s="1">
        <v>17.899999999999999</v>
      </c>
      <c r="R863" s="2">
        <v>45679</v>
      </c>
      <c r="S863" s="2">
        <v>45469</v>
      </c>
      <c r="T863" s="1" t="s">
        <v>118</v>
      </c>
      <c r="U863" s="1" t="s">
        <v>84</v>
      </c>
      <c r="V863" s="1">
        <v>5</v>
      </c>
      <c r="W863" s="1" t="s">
        <v>37</v>
      </c>
      <c r="X863" s="1" t="s">
        <v>101</v>
      </c>
      <c r="Y863" s="1" t="s">
        <v>5284</v>
      </c>
    </row>
    <row r="864" spans="1:25" x14ac:dyDescent="0.3">
      <c r="A864" s="1" t="s">
        <v>12476</v>
      </c>
      <c r="B864" s="1" t="s">
        <v>14476</v>
      </c>
      <c r="C864" s="1" t="s">
        <v>5285</v>
      </c>
      <c r="D864" s="1" t="s">
        <v>41</v>
      </c>
      <c r="E864" s="1">
        <v>48</v>
      </c>
      <c r="F864" s="1" t="s">
        <v>5286</v>
      </c>
      <c r="G864" s="1" t="s">
        <v>5287</v>
      </c>
      <c r="H864" s="1" t="s">
        <v>2020</v>
      </c>
      <c r="I864" s="1" t="s">
        <v>5288</v>
      </c>
      <c r="J864" s="1" t="s">
        <v>5289</v>
      </c>
      <c r="K864" s="1" t="s">
        <v>47</v>
      </c>
      <c r="L864" s="1" t="s">
        <v>117</v>
      </c>
      <c r="M864" s="1" t="s">
        <v>62</v>
      </c>
      <c r="N864" s="1">
        <v>4</v>
      </c>
      <c r="O864" s="1">
        <v>166.53</v>
      </c>
      <c r="P864" s="1">
        <v>0.12</v>
      </c>
      <c r="Q864" s="1">
        <v>35.5</v>
      </c>
      <c r="R864" s="2">
        <v>45147</v>
      </c>
      <c r="S864" s="2">
        <v>45731</v>
      </c>
      <c r="T864" s="1" t="s">
        <v>83</v>
      </c>
      <c r="U864" s="1" t="s">
        <v>162</v>
      </c>
      <c r="V864" s="1">
        <v>5</v>
      </c>
      <c r="W864" s="1" t="s">
        <v>37</v>
      </c>
      <c r="X864" s="1" t="s">
        <v>74</v>
      </c>
      <c r="Y864" s="1" t="s">
        <v>5290</v>
      </c>
    </row>
    <row r="865" spans="1:25" x14ac:dyDescent="0.3">
      <c r="A865" s="1" t="s">
        <v>12477</v>
      </c>
      <c r="B865" s="1" t="s">
        <v>14477</v>
      </c>
      <c r="C865" s="1" t="s">
        <v>5291</v>
      </c>
      <c r="D865" s="1" t="s">
        <v>41</v>
      </c>
      <c r="E865" s="1">
        <v>50</v>
      </c>
      <c r="F865" s="1" t="s">
        <v>5292</v>
      </c>
      <c r="G865" s="1">
        <f>1-33-515-21</f>
        <v>-568</v>
      </c>
      <c r="H865" s="1" t="s">
        <v>424</v>
      </c>
      <c r="I865" s="1" t="s">
        <v>5293</v>
      </c>
      <c r="J865" s="1" t="s">
        <v>5294</v>
      </c>
      <c r="K865" s="1" t="s">
        <v>92</v>
      </c>
      <c r="L865" s="1" t="s">
        <v>110</v>
      </c>
      <c r="M865" s="1" t="s">
        <v>49</v>
      </c>
      <c r="N865" s="1">
        <v>2</v>
      </c>
      <c r="O865" s="1">
        <v>436.76</v>
      </c>
      <c r="P865" s="1">
        <v>0.28999999999999998</v>
      </c>
      <c r="Q865" s="1">
        <v>16.07</v>
      </c>
      <c r="R865" s="2">
        <v>45583</v>
      </c>
      <c r="S865" s="2">
        <v>45418</v>
      </c>
      <c r="T865" s="1" t="s">
        <v>35</v>
      </c>
      <c r="U865" s="1" t="s">
        <v>51</v>
      </c>
      <c r="V865" s="1">
        <v>1</v>
      </c>
      <c r="W865" s="1" t="s">
        <v>37</v>
      </c>
      <c r="X865" s="1" t="s">
        <v>64</v>
      </c>
      <c r="Y865" s="1" t="s">
        <v>5295</v>
      </c>
    </row>
    <row r="866" spans="1:25" x14ac:dyDescent="0.3">
      <c r="A866" s="1" t="s">
        <v>12478</v>
      </c>
      <c r="B866" s="1" t="s">
        <v>14478</v>
      </c>
      <c r="C866" s="1" t="s">
        <v>5296</v>
      </c>
      <c r="D866" s="1" t="s">
        <v>41</v>
      </c>
      <c r="E866" s="1">
        <v>24</v>
      </c>
      <c r="F866" s="1" t="s">
        <v>5297</v>
      </c>
      <c r="G866" s="1" t="s">
        <v>5298</v>
      </c>
      <c r="H866" s="1" t="s">
        <v>1040</v>
      </c>
      <c r="I866" s="1" t="s">
        <v>5299</v>
      </c>
      <c r="J866" s="1" t="s">
        <v>5300</v>
      </c>
      <c r="K866" s="1" t="s">
        <v>92</v>
      </c>
      <c r="L866" s="1" t="s">
        <v>110</v>
      </c>
      <c r="M866" s="1" t="s">
        <v>62</v>
      </c>
      <c r="N866" s="1">
        <v>2</v>
      </c>
      <c r="O866" s="1">
        <v>964.69</v>
      </c>
      <c r="P866" s="1">
        <v>0.24</v>
      </c>
      <c r="Q866" s="1">
        <v>22.29</v>
      </c>
      <c r="R866" s="2">
        <v>45827</v>
      </c>
      <c r="S866" s="2">
        <v>45725</v>
      </c>
      <c r="T866" s="1" t="s">
        <v>118</v>
      </c>
      <c r="U866" s="1" t="s">
        <v>84</v>
      </c>
      <c r="V866" s="1">
        <v>1</v>
      </c>
      <c r="W866" s="1" t="s">
        <v>37</v>
      </c>
      <c r="X866" s="1" t="s">
        <v>74</v>
      </c>
      <c r="Y866" s="1" t="s">
        <v>5301</v>
      </c>
    </row>
    <row r="867" spans="1:25" x14ac:dyDescent="0.3">
      <c r="A867" s="1" t="s">
        <v>12479</v>
      </c>
      <c r="B867" s="1" t="s">
        <v>14479</v>
      </c>
      <c r="C867" s="1" t="s">
        <v>5302</v>
      </c>
      <c r="D867" s="1" t="s">
        <v>26</v>
      </c>
      <c r="E867" s="1">
        <v>20</v>
      </c>
      <c r="F867" s="1" t="s">
        <v>5303</v>
      </c>
      <c r="G867" s="1" t="s">
        <v>5304</v>
      </c>
      <c r="H867" s="1" t="s">
        <v>1967</v>
      </c>
      <c r="I867" s="1" t="s">
        <v>5305</v>
      </c>
      <c r="J867" s="1" t="s">
        <v>5306</v>
      </c>
      <c r="K867" s="1" t="s">
        <v>81</v>
      </c>
      <c r="L867" s="1" t="s">
        <v>117</v>
      </c>
      <c r="M867" s="1" t="s">
        <v>126</v>
      </c>
      <c r="N867" s="1">
        <v>2</v>
      </c>
      <c r="O867" s="1">
        <v>885.35</v>
      </c>
      <c r="P867" s="1">
        <v>0.39</v>
      </c>
      <c r="Q867" s="1">
        <v>45.36</v>
      </c>
      <c r="R867" s="2">
        <v>45210</v>
      </c>
      <c r="S867" s="2">
        <v>45566</v>
      </c>
      <c r="T867" s="1" t="s">
        <v>50</v>
      </c>
      <c r="U867" s="1" t="s">
        <v>36</v>
      </c>
      <c r="V867" s="1">
        <v>3</v>
      </c>
      <c r="W867" s="1" t="s">
        <v>37</v>
      </c>
      <c r="X867" s="1" t="s">
        <v>38</v>
      </c>
      <c r="Y867" s="1" t="s">
        <v>5307</v>
      </c>
    </row>
    <row r="868" spans="1:25" x14ac:dyDescent="0.3">
      <c r="A868" s="1" t="s">
        <v>12480</v>
      </c>
      <c r="B868" s="1" t="s">
        <v>14480</v>
      </c>
      <c r="C868" s="1" t="s">
        <v>5308</v>
      </c>
      <c r="D868" s="1" t="s">
        <v>26</v>
      </c>
      <c r="E868" s="1">
        <v>37</v>
      </c>
      <c r="F868" s="1" t="s">
        <v>5309</v>
      </c>
      <c r="G868" s="1" t="s">
        <v>5310</v>
      </c>
      <c r="H868" s="1" t="s">
        <v>222</v>
      </c>
      <c r="I868" s="1" t="s">
        <v>5311</v>
      </c>
      <c r="J868" s="1" t="s">
        <v>5312</v>
      </c>
      <c r="K868" s="1" t="s">
        <v>81</v>
      </c>
      <c r="L868" s="1" t="s">
        <v>72</v>
      </c>
      <c r="M868" s="1" t="s">
        <v>73</v>
      </c>
      <c r="N868" s="1">
        <v>4</v>
      </c>
      <c r="O868" s="1">
        <v>416.71</v>
      </c>
      <c r="P868" s="1">
        <v>0.19</v>
      </c>
      <c r="Q868" s="1">
        <v>31.56</v>
      </c>
      <c r="R868" s="2">
        <v>45795</v>
      </c>
      <c r="S868" s="2">
        <v>45143</v>
      </c>
      <c r="T868" s="1" t="s">
        <v>63</v>
      </c>
      <c r="U868" s="1" t="s">
        <v>51</v>
      </c>
      <c r="V868" s="1">
        <v>3</v>
      </c>
      <c r="W868" s="1" t="s">
        <v>37</v>
      </c>
      <c r="X868" s="1" t="s">
        <v>38</v>
      </c>
      <c r="Y868" s="1" t="s">
        <v>5313</v>
      </c>
    </row>
    <row r="869" spans="1:25" x14ac:dyDescent="0.3">
      <c r="A869" s="1" t="s">
        <v>12481</v>
      </c>
      <c r="B869" s="1" t="s">
        <v>14481</v>
      </c>
      <c r="C869" s="1" t="s">
        <v>5314</v>
      </c>
      <c r="D869" s="1" t="s">
        <v>41</v>
      </c>
      <c r="E869" s="1">
        <v>22</v>
      </c>
      <c r="F869" s="1" t="s">
        <v>5315</v>
      </c>
      <c r="G869" s="1" t="s">
        <v>5316</v>
      </c>
      <c r="H869" s="1" t="s">
        <v>824</v>
      </c>
      <c r="I869" s="1" t="s">
        <v>2959</v>
      </c>
      <c r="J869" s="1" t="s">
        <v>5317</v>
      </c>
      <c r="K869" s="1" t="s">
        <v>81</v>
      </c>
      <c r="L869" s="1" t="s">
        <v>48</v>
      </c>
      <c r="M869" s="1" t="s">
        <v>126</v>
      </c>
      <c r="N869" s="1">
        <v>1</v>
      </c>
      <c r="O869" s="1">
        <v>356.35</v>
      </c>
      <c r="P869" s="1">
        <v>0.35</v>
      </c>
      <c r="Q869" s="1">
        <v>9.27</v>
      </c>
      <c r="R869" s="2">
        <v>45467</v>
      </c>
      <c r="S869" s="2">
        <v>45151</v>
      </c>
      <c r="T869" s="1" t="s">
        <v>118</v>
      </c>
      <c r="U869" s="1" t="s">
        <v>36</v>
      </c>
      <c r="V869" s="1">
        <v>3</v>
      </c>
      <c r="W869" s="1" t="s">
        <v>37</v>
      </c>
      <c r="X869" s="1" t="s">
        <v>101</v>
      </c>
      <c r="Y869" s="1" t="s">
        <v>5318</v>
      </c>
    </row>
    <row r="870" spans="1:25" x14ac:dyDescent="0.3">
      <c r="A870" s="1" t="s">
        <v>12482</v>
      </c>
      <c r="B870" s="1" t="s">
        <v>14482</v>
      </c>
      <c r="C870" s="1" t="s">
        <v>5319</v>
      </c>
      <c r="D870" s="1" t="s">
        <v>26</v>
      </c>
      <c r="E870" s="1">
        <v>20</v>
      </c>
      <c r="F870" s="1" t="s">
        <v>5320</v>
      </c>
      <c r="G870" s="1" t="s">
        <v>5321</v>
      </c>
      <c r="H870" s="1" t="s">
        <v>824</v>
      </c>
      <c r="I870" s="1" t="s">
        <v>5322</v>
      </c>
      <c r="J870" s="1" t="s">
        <v>5323</v>
      </c>
      <c r="K870" s="1" t="s">
        <v>109</v>
      </c>
      <c r="L870" s="1" t="s">
        <v>48</v>
      </c>
      <c r="M870" s="1" t="s">
        <v>126</v>
      </c>
      <c r="N870" s="1">
        <v>4</v>
      </c>
      <c r="O870" s="1">
        <v>132.84</v>
      </c>
      <c r="P870" s="1">
        <v>0.2</v>
      </c>
      <c r="Q870" s="1">
        <v>19.84</v>
      </c>
      <c r="R870" s="2">
        <v>45258</v>
      </c>
      <c r="S870" s="2">
        <v>45402</v>
      </c>
      <c r="T870" s="1" t="s">
        <v>118</v>
      </c>
      <c r="U870" s="1" t="s">
        <v>162</v>
      </c>
      <c r="V870" s="1">
        <v>2</v>
      </c>
      <c r="W870" s="1" t="s">
        <v>37</v>
      </c>
      <c r="X870" s="1" t="s">
        <v>74</v>
      </c>
      <c r="Y870" s="1" t="s">
        <v>5324</v>
      </c>
    </row>
    <row r="871" spans="1:25" x14ac:dyDescent="0.3">
      <c r="A871" s="1" t="s">
        <v>12483</v>
      </c>
      <c r="B871" s="1" t="s">
        <v>14483</v>
      </c>
      <c r="C871" s="1" t="s">
        <v>5325</v>
      </c>
      <c r="D871" s="1" t="s">
        <v>41</v>
      </c>
      <c r="E871" s="1">
        <v>64</v>
      </c>
      <c r="F871" s="1" t="s">
        <v>5326</v>
      </c>
      <c r="G871" s="1" t="s">
        <v>5327</v>
      </c>
      <c r="H871" s="1" t="s">
        <v>4773</v>
      </c>
      <c r="I871" s="1" t="s">
        <v>5328</v>
      </c>
      <c r="J871" s="1" t="s">
        <v>4045</v>
      </c>
      <c r="K871" s="1" t="s">
        <v>92</v>
      </c>
      <c r="L871" s="1" t="s">
        <v>82</v>
      </c>
      <c r="M871" s="1" t="s">
        <v>126</v>
      </c>
      <c r="N871" s="1">
        <v>1</v>
      </c>
      <c r="O871" s="1">
        <v>44.84</v>
      </c>
      <c r="P871" s="1">
        <v>0.06</v>
      </c>
      <c r="Q871" s="1">
        <v>33.229999999999997</v>
      </c>
      <c r="R871" s="2">
        <v>45565</v>
      </c>
      <c r="S871" s="2">
        <v>45399</v>
      </c>
      <c r="T871" s="1" t="s">
        <v>63</v>
      </c>
      <c r="U871" s="1" t="s">
        <v>51</v>
      </c>
      <c r="V871" s="1">
        <v>5</v>
      </c>
      <c r="W871" s="1" t="s">
        <v>52</v>
      </c>
      <c r="X871" s="1" t="s">
        <v>74</v>
      </c>
      <c r="Y871" s="1" t="s">
        <v>5329</v>
      </c>
    </row>
    <row r="872" spans="1:25" x14ac:dyDescent="0.3">
      <c r="A872" s="1" t="s">
        <v>12484</v>
      </c>
      <c r="B872" s="1" t="s">
        <v>14484</v>
      </c>
      <c r="C872" s="1" t="s">
        <v>5330</v>
      </c>
      <c r="D872" s="1" t="s">
        <v>41</v>
      </c>
      <c r="E872" s="1">
        <v>55</v>
      </c>
      <c r="F872" s="1" t="s">
        <v>5331</v>
      </c>
      <c r="G872" s="1" t="s">
        <v>5332</v>
      </c>
      <c r="H872" s="1" t="s">
        <v>4760</v>
      </c>
      <c r="I872" s="1" t="s">
        <v>5333</v>
      </c>
      <c r="J872" s="1" t="s">
        <v>5334</v>
      </c>
      <c r="K872" s="1" t="s">
        <v>47</v>
      </c>
      <c r="L872" s="1" t="s">
        <v>72</v>
      </c>
      <c r="M872" s="1" t="s">
        <v>62</v>
      </c>
      <c r="N872" s="1">
        <v>3</v>
      </c>
      <c r="O872" s="1">
        <v>304.49</v>
      </c>
      <c r="P872" s="1">
        <v>0.05</v>
      </c>
      <c r="Q872" s="1">
        <v>26.67</v>
      </c>
      <c r="R872" s="2">
        <v>45240</v>
      </c>
      <c r="S872" s="2">
        <v>45661</v>
      </c>
      <c r="T872" s="1" t="s">
        <v>50</v>
      </c>
      <c r="U872" s="1" t="s">
        <v>36</v>
      </c>
      <c r="V872" s="1">
        <v>1</v>
      </c>
      <c r="W872" s="1" t="s">
        <v>37</v>
      </c>
      <c r="X872" s="1" t="s">
        <v>53</v>
      </c>
      <c r="Y872" s="1" t="s">
        <v>5335</v>
      </c>
    </row>
    <row r="873" spans="1:25" x14ac:dyDescent="0.3">
      <c r="A873" s="1" t="s">
        <v>12485</v>
      </c>
      <c r="B873" s="1" t="s">
        <v>14485</v>
      </c>
      <c r="C873" s="1" t="s">
        <v>5336</v>
      </c>
      <c r="D873" s="1" t="s">
        <v>41</v>
      </c>
      <c r="E873" s="1">
        <v>32</v>
      </c>
      <c r="F873" s="1" t="s">
        <v>5337</v>
      </c>
      <c r="G873" s="1" t="s">
        <v>5338</v>
      </c>
      <c r="H873" s="1" t="s">
        <v>1948</v>
      </c>
      <c r="I873" s="1" t="s">
        <v>5339</v>
      </c>
      <c r="J873" s="1" t="s">
        <v>5340</v>
      </c>
      <c r="K873" s="1" t="s">
        <v>161</v>
      </c>
      <c r="L873" s="1" t="s">
        <v>48</v>
      </c>
      <c r="M873" s="1" t="s">
        <v>34</v>
      </c>
      <c r="N873" s="1">
        <v>1</v>
      </c>
      <c r="O873" s="1">
        <v>940.88</v>
      </c>
      <c r="P873" s="1">
        <v>0.06</v>
      </c>
      <c r="Q873" s="1">
        <v>34.72</v>
      </c>
      <c r="R873" s="2">
        <v>45255</v>
      </c>
      <c r="S873" s="2">
        <v>45555</v>
      </c>
      <c r="T873" s="1" t="s">
        <v>35</v>
      </c>
      <c r="U873" s="1" t="s">
        <v>84</v>
      </c>
      <c r="V873" s="1">
        <v>3</v>
      </c>
      <c r="W873" s="1" t="s">
        <v>37</v>
      </c>
      <c r="X873" s="1" t="s">
        <v>101</v>
      </c>
      <c r="Y873" s="1" t="s">
        <v>5341</v>
      </c>
    </row>
    <row r="874" spans="1:25" x14ac:dyDescent="0.3">
      <c r="A874" s="1" t="s">
        <v>12486</v>
      </c>
      <c r="B874" s="1" t="s">
        <v>14486</v>
      </c>
      <c r="C874" s="1" t="s">
        <v>5342</v>
      </c>
      <c r="D874" s="1" t="s">
        <v>41</v>
      </c>
      <c r="E874" s="1">
        <v>52</v>
      </c>
      <c r="F874" s="1" t="s">
        <v>5343</v>
      </c>
      <c r="G874" s="1" t="s">
        <v>5344</v>
      </c>
      <c r="H874" s="1" t="s">
        <v>850</v>
      </c>
      <c r="I874" s="1" t="s">
        <v>5345</v>
      </c>
      <c r="J874" s="1" t="s">
        <v>5346</v>
      </c>
      <c r="K874" s="1" t="s">
        <v>61</v>
      </c>
      <c r="L874" s="1" t="s">
        <v>82</v>
      </c>
      <c r="M874" s="1" t="s">
        <v>93</v>
      </c>
      <c r="N874" s="1">
        <v>1</v>
      </c>
      <c r="O874" s="1">
        <v>959.03</v>
      </c>
      <c r="P874" s="1">
        <v>0.02</v>
      </c>
      <c r="Q874" s="1">
        <v>39.26</v>
      </c>
      <c r="R874" s="2">
        <v>45627</v>
      </c>
      <c r="S874" s="2">
        <v>45756</v>
      </c>
      <c r="T874" s="1" t="s">
        <v>50</v>
      </c>
      <c r="U874" s="1" t="s">
        <v>36</v>
      </c>
      <c r="V874" s="1">
        <v>1</v>
      </c>
      <c r="W874" s="1" t="s">
        <v>37</v>
      </c>
      <c r="X874" s="1" t="s">
        <v>53</v>
      </c>
      <c r="Y874" s="1" t="s">
        <v>5347</v>
      </c>
    </row>
    <row r="875" spans="1:25" x14ac:dyDescent="0.3">
      <c r="A875" s="1" t="s">
        <v>12487</v>
      </c>
      <c r="B875" s="1" t="s">
        <v>14487</v>
      </c>
      <c r="C875" s="1" t="s">
        <v>5348</v>
      </c>
      <c r="D875" s="1" t="s">
        <v>26</v>
      </c>
      <c r="E875" s="1">
        <v>40</v>
      </c>
      <c r="F875" s="1" t="s">
        <v>5349</v>
      </c>
      <c r="G875" s="1" t="s">
        <v>5350</v>
      </c>
      <c r="H875" s="1" t="s">
        <v>2095</v>
      </c>
      <c r="I875" s="1" t="s">
        <v>5351</v>
      </c>
      <c r="J875" s="1" t="s">
        <v>5352</v>
      </c>
      <c r="K875" s="1" t="s">
        <v>32</v>
      </c>
      <c r="L875" s="1" t="s">
        <v>48</v>
      </c>
      <c r="M875" s="1" t="s">
        <v>93</v>
      </c>
      <c r="N875" s="1">
        <v>1</v>
      </c>
      <c r="O875" s="1">
        <v>814.39</v>
      </c>
      <c r="P875" s="1">
        <v>0.27</v>
      </c>
      <c r="Q875" s="1">
        <v>26.63</v>
      </c>
      <c r="R875" s="2">
        <v>45394</v>
      </c>
      <c r="S875" s="2">
        <v>45360</v>
      </c>
      <c r="T875" s="1" t="s">
        <v>63</v>
      </c>
      <c r="U875" s="1" t="s">
        <v>162</v>
      </c>
      <c r="V875" s="1">
        <v>3</v>
      </c>
      <c r="W875" s="1" t="s">
        <v>37</v>
      </c>
      <c r="X875" s="1" t="s">
        <v>101</v>
      </c>
      <c r="Y875" s="1" t="s">
        <v>5353</v>
      </c>
    </row>
    <row r="876" spans="1:25" x14ac:dyDescent="0.3">
      <c r="A876" s="1" t="s">
        <v>12488</v>
      </c>
      <c r="B876" s="1" t="s">
        <v>14488</v>
      </c>
      <c r="C876" s="1" t="s">
        <v>5354</v>
      </c>
      <c r="D876" s="1" t="s">
        <v>41</v>
      </c>
      <c r="E876" s="1">
        <v>50</v>
      </c>
      <c r="F876" s="1" t="s">
        <v>5355</v>
      </c>
      <c r="G876" s="1" t="s">
        <v>5356</v>
      </c>
      <c r="H876" s="1" t="s">
        <v>215</v>
      </c>
      <c r="I876" s="1" t="s">
        <v>5357</v>
      </c>
      <c r="J876" s="1" t="s">
        <v>5358</v>
      </c>
      <c r="K876" s="1" t="s">
        <v>32</v>
      </c>
      <c r="L876" s="1" t="s">
        <v>72</v>
      </c>
      <c r="M876" s="1" t="s">
        <v>73</v>
      </c>
      <c r="N876" s="1">
        <v>2</v>
      </c>
      <c r="O876" s="1">
        <v>357.32</v>
      </c>
      <c r="P876" s="1">
        <v>0.34</v>
      </c>
      <c r="Q876" s="1">
        <v>49.41</v>
      </c>
      <c r="R876" s="2">
        <v>45459</v>
      </c>
      <c r="S876" s="2">
        <v>45496</v>
      </c>
      <c r="T876" s="1" t="s">
        <v>118</v>
      </c>
      <c r="U876" s="1" t="s">
        <v>84</v>
      </c>
      <c r="V876" s="1">
        <v>2</v>
      </c>
      <c r="W876" s="1" t="s">
        <v>37</v>
      </c>
      <c r="X876" s="1" t="s">
        <v>101</v>
      </c>
      <c r="Y876" s="1" t="s">
        <v>5359</v>
      </c>
    </row>
    <row r="877" spans="1:25" x14ac:dyDescent="0.3">
      <c r="A877" s="1" t="s">
        <v>12489</v>
      </c>
      <c r="B877" s="1" t="s">
        <v>14489</v>
      </c>
      <c r="C877" s="1" t="s">
        <v>5360</v>
      </c>
      <c r="D877" s="1" t="s">
        <v>26</v>
      </c>
      <c r="E877" s="1">
        <v>19</v>
      </c>
      <c r="F877" s="1" t="s">
        <v>5361</v>
      </c>
      <c r="G877" s="1" t="s">
        <v>5362</v>
      </c>
      <c r="H877" s="1" t="s">
        <v>2559</v>
      </c>
      <c r="I877" s="1" t="s">
        <v>5363</v>
      </c>
      <c r="J877" s="1" t="s">
        <v>5364</v>
      </c>
      <c r="K877" s="1" t="s">
        <v>161</v>
      </c>
      <c r="L877" s="1" t="s">
        <v>48</v>
      </c>
      <c r="M877" s="1" t="s">
        <v>73</v>
      </c>
      <c r="N877" s="1">
        <v>3</v>
      </c>
      <c r="O877" s="1">
        <v>152.19</v>
      </c>
      <c r="P877" s="1">
        <v>0.06</v>
      </c>
      <c r="Q877" s="1">
        <v>46.16</v>
      </c>
      <c r="R877" s="2">
        <v>45707</v>
      </c>
      <c r="S877" s="2">
        <v>45119</v>
      </c>
      <c r="T877" s="1" t="s">
        <v>35</v>
      </c>
      <c r="U877" s="1" t="s">
        <v>36</v>
      </c>
      <c r="V877" s="1">
        <v>2</v>
      </c>
      <c r="W877" s="1" t="s">
        <v>37</v>
      </c>
      <c r="X877" s="1" t="s">
        <v>74</v>
      </c>
      <c r="Y877" s="1" t="s">
        <v>5365</v>
      </c>
    </row>
    <row r="878" spans="1:25" x14ac:dyDescent="0.3">
      <c r="A878" s="1" t="s">
        <v>12490</v>
      </c>
      <c r="B878" s="1" t="s">
        <v>14490</v>
      </c>
      <c r="C878" s="1" t="s">
        <v>5366</v>
      </c>
      <c r="D878" s="1" t="s">
        <v>26</v>
      </c>
      <c r="E878" s="1">
        <v>53</v>
      </c>
      <c r="F878" s="1" t="s">
        <v>5367</v>
      </c>
      <c r="G878" s="1" t="s">
        <v>5368</v>
      </c>
      <c r="H878" s="1" t="s">
        <v>1110</v>
      </c>
      <c r="I878" s="1" t="s">
        <v>5369</v>
      </c>
      <c r="J878" s="1" t="s">
        <v>5370</v>
      </c>
      <c r="K878" s="1" t="s">
        <v>6</v>
      </c>
      <c r="L878" s="1" t="s">
        <v>48</v>
      </c>
      <c r="M878" s="1" t="s">
        <v>62</v>
      </c>
      <c r="N878" s="1">
        <v>1</v>
      </c>
      <c r="O878" s="1">
        <v>599.58000000000004</v>
      </c>
      <c r="P878" s="1">
        <v>0.31</v>
      </c>
      <c r="Q878" s="1">
        <v>7.7</v>
      </c>
      <c r="R878" s="2">
        <v>45312</v>
      </c>
      <c r="S878" s="2">
        <v>45165</v>
      </c>
      <c r="T878" s="1" t="s">
        <v>50</v>
      </c>
      <c r="U878" s="1" t="s">
        <v>51</v>
      </c>
      <c r="V878" s="1">
        <v>4</v>
      </c>
      <c r="W878" s="1" t="s">
        <v>52</v>
      </c>
      <c r="X878" s="1" t="s">
        <v>53</v>
      </c>
      <c r="Y878" s="1" t="s">
        <v>5371</v>
      </c>
    </row>
    <row r="879" spans="1:25" x14ac:dyDescent="0.3">
      <c r="A879" s="1" t="s">
        <v>12491</v>
      </c>
      <c r="B879" s="1" t="s">
        <v>14491</v>
      </c>
      <c r="C879" s="1" t="s">
        <v>5372</v>
      </c>
      <c r="D879" s="1" t="s">
        <v>26</v>
      </c>
      <c r="E879" s="1">
        <v>38</v>
      </c>
      <c r="F879" s="1" t="s">
        <v>5373</v>
      </c>
      <c r="G879" s="1" t="s">
        <v>5374</v>
      </c>
      <c r="H879" s="1" t="s">
        <v>2784</v>
      </c>
      <c r="I879" s="1" t="s">
        <v>5375</v>
      </c>
      <c r="J879" s="1" t="s">
        <v>5376</v>
      </c>
      <c r="K879" s="1" t="s">
        <v>61</v>
      </c>
      <c r="L879" s="1" t="s">
        <v>48</v>
      </c>
      <c r="M879" s="1" t="s">
        <v>93</v>
      </c>
      <c r="N879" s="1">
        <v>3</v>
      </c>
      <c r="O879" s="1">
        <v>650.04</v>
      </c>
      <c r="P879" s="1">
        <v>0.3</v>
      </c>
      <c r="Q879" s="1">
        <v>16.989999999999998</v>
      </c>
      <c r="R879" s="2">
        <v>45431</v>
      </c>
      <c r="S879" s="2">
        <v>45518</v>
      </c>
      <c r="T879" s="1" t="s">
        <v>50</v>
      </c>
      <c r="U879" s="1" t="s">
        <v>36</v>
      </c>
      <c r="V879" s="1">
        <v>1</v>
      </c>
      <c r="W879" s="1" t="s">
        <v>37</v>
      </c>
      <c r="X879" s="1" t="s">
        <v>64</v>
      </c>
      <c r="Y879" s="1" t="s">
        <v>5377</v>
      </c>
    </row>
    <row r="880" spans="1:25" x14ac:dyDescent="0.3">
      <c r="A880" s="1" t="s">
        <v>12492</v>
      </c>
      <c r="B880" s="1" t="s">
        <v>14492</v>
      </c>
      <c r="C880" s="1" t="s">
        <v>5378</v>
      </c>
      <c r="D880" s="1" t="s">
        <v>26</v>
      </c>
      <c r="E880" s="1">
        <v>31</v>
      </c>
      <c r="F880" s="1" t="s">
        <v>5379</v>
      </c>
      <c r="G880" s="1" t="s">
        <v>5380</v>
      </c>
      <c r="H880" s="1" t="s">
        <v>1753</v>
      </c>
      <c r="I880" s="1" t="s">
        <v>5381</v>
      </c>
      <c r="J880" s="1" t="s">
        <v>5382</v>
      </c>
      <c r="K880" s="1" t="s">
        <v>47</v>
      </c>
      <c r="L880" s="1" t="s">
        <v>117</v>
      </c>
      <c r="M880" s="1" t="s">
        <v>34</v>
      </c>
      <c r="N880" s="1">
        <v>4</v>
      </c>
      <c r="O880" s="1">
        <v>430.33</v>
      </c>
      <c r="P880" s="1">
        <v>7.0000000000000007E-2</v>
      </c>
      <c r="Q880" s="1">
        <v>18.52</v>
      </c>
      <c r="R880" s="2">
        <v>45194</v>
      </c>
      <c r="S880" s="2">
        <v>45342</v>
      </c>
      <c r="T880" s="1" t="s">
        <v>35</v>
      </c>
      <c r="U880" s="1" t="s">
        <v>51</v>
      </c>
      <c r="V880" s="1">
        <v>4</v>
      </c>
      <c r="W880" s="1" t="s">
        <v>37</v>
      </c>
      <c r="X880" s="1" t="s">
        <v>53</v>
      </c>
      <c r="Y880" s="1" t="s">
        <v>5383</v>
      </c>
    </row>
    <row r="881" spans="1:25" x14ac:dyDescent="0.3">
      <c r="A881" s="1" t="s">
        <v>12493</v>
      </c>
      <c r="B881" s="1" t="s">
        <v>14493</v>
      </c>
      <c r="C881" s="1" t="s">
        <v>5384</v>
      </c>
      <c r="D881" s="1" t="s">
        <v>41</v>
      </c>
      <c r="E881" s="1">
        <v>31</v>
      </c>
      <c r="F881" s="1" t="s">
        <v>5385</v>
      </c>
      <c r="G881" s="1" t="s">
        <v>5386</v>
      </c>
      <c r="H881" s="1" t="s">
        <v>3567</v>
      </c>
      <c r="I881" s="1" t="s">
        <v>5387</v>
      </c>
      <c r="J881" s="1" t="s">
        <v>5388</v>
      </c>
      <c r="K881" s="1" t="s">
        <v>161</v>
      </c>
      <c r="L881" s="1" t="s">
        <v>33</v>
      </c>
      <c r="M881" s="1" t="s">
        <v>62</v>
      </c>
      <c r="N881" s="1">
        <v>4</v>
      </c>
      <c r="O881" s="1">
        <v>694.73</v>
      </c>
      <c r="P881" s="1">
        <v>0.2</v>
      </c>
      <c r="Q881" s="1">
        <v>13.29</v>
      </c>
      <c r="R881" s="2">
        <v>45304</v>
      </c>
      <c r="S881" s="2">
        <v>45447</v>
      </c>
      <c r="T881" s="1" t="s">
        <v>50</v>
      </c>
      <c r="U881" s="1" t="s">
        <v>51</v>
      </c>
      <c r="V881" s="1">
        <v>2</v>
      </c>
      <c r="W881" s="1" t="s">
        <v>37</v>
      </c>
      <c r="X881" s="1" t="s">
        <v>64</v>
      </c>
      <c r="Y881" s="1" t="s">
        <v>5389</v>
      </c>
    </row>
    <row r="882" spans="1:25" x14ac:dyDescent="0.3">
      <c r="A882" s="1" t="s">
        <v>12494</v>
      </c>
      <c r="B882" s="1" t="s">
        <v>14494</v>
      </c>
      <c r="C882" s="1" t="s">
        <v>5390</v>
      </c>
      <c r="D882" s="1" t="s">
        <v>26</v>
      </c>
      <c r="E882" s="1">
        <v>59</v>
      </c>
      <c r="F882" s="1" t="s">
        <v>5391</v>
      </c>
      <c r="G882" s="1" t="s">
        <v>5392</v>
      </c>
      <c r="H882" s="1" t="s">
        <v>683</v>
      </c>
      <c r="I882" s="1" t="s">
        <v>5393</v>
      </c>
      <c r="J882" s="1" t="s">
        <v>5394</v>
      </c>
      <c r="K882" s="1" t="s">
        <v>161</v>
      </c>
      <c r="L882" s="1" t="s">
        <v>72</v>
      </c>
      <c r="M882" s="1" t="s">
        <v>73</v>
      </c>
      <c r="N882" s="1">
        <v>2</v>
      </c>
      <c r="O882" s="1">
        <v>749.22</v>
      </c>
      <c r="P882" s="1">
        <v>0.38</v>
      </c>
      <c r="Q882" s="1">
        <v>19.04</v>
      </c>
      <c r="R882" s="2">
        <v>45611</v>
      </c>
      <c r="S882" s="2">
        <v>45195</v>
      </c>
      <c r="T882" s="1" t="s">
        <v>63</v>
      </c>
      <c r="U882" s="1" t="s">
        <v>36</v>
      </c>
      <c r="V882" s="1">
        <v>2</v>
      </c>
      <c r="W882" s="1" t="s">
        <v>37</v>
      </c>
      <c r="X882" s="1" t="s">
        <v>38</v>
      </c>
      <c r="Y882" s="1" t="s">
        <v>5395</v>
      </c>
    </row>
    <row r="883" spans="1:25" x14ac:dyDescent="0.3">
      <c r="A883" s="1" t="s">
        <v>12495</v>
      </c>
      <c r="B883" s="1" t="s">
        <v>14495</v>
      </c>
      <c r="C883" s="1" t="s">
        <v>5396</v>
      </c>
      <c r="D883" s="1" t="s">
        <v>41</v>
      </c>
      <c r="E883" s="1">
        <v>28</v>
      </c>
      <c r="F883" s="1" t="s">
        <v>5397</v>
      </c>
      <c r="G883" s="1" t="s">
        <v>5398</v>
      </c>
      <c r="H883" s="1" t="s">
        <v>4760</v>
      </c>
      <c r="I883" s="1" t="s">
        <v>5399</v>
      </c>
      <c r="J883" s="1" t="s">
        <v>5400</v>
      </c>
      <c r="K883" s="1" t="s">
        <v>109</v>
      </c>
      <c r="L883" s="1" t="s">
        <v>117</v>
      </c>
      <c r="M883" s="1" t="s">
        <v>62</v>
      </c>
      <c r="N883" s="1">
        <v>4</v>
      </c>
      <c r="O883" s="1">
        <v>785.23</v>
      </c>
      <c r="P883" s="1">
        <v>0.01</v>
      </c>
      <c r="Q883" s="1">
        <v>24.12</v>
      </c>
      <c r="R883" s="2">
        <v>45248</v>
      </c>
      <c r="S883" s="2">
        <v>45451</v>
      </c>
      <c r="T883" s="1" t="s">
        <v>35</v>
      </c>
      <c r="U883" s="1" t="s">
        <v>162</v>
      </c>
      <c r="V883" s="1">
        <v>1</v>
      </c>
      <c r="W883" s="1" t="s">
        <v>37</v>
      </c>
      <c r="X883" s="1" t="s">
        <v>101</v>
      </c>
      <c r="Y883" s="1" t="s">
        <v>5401</v>
      </c>
    </row>
    <row r="884" spans="1:25" x14ac:dyDescent="0.3">
      <c r="A884" s="1" t="s">
        <v>12496</v>
      </c>
      <c r="B884" s="1" t="s">
        <v>14496</v>
      </c>
      <c r="C884" s="1" t="s">
        <v>5402</v>
      </c>
      <c r="D884" s="1" t="s">
        <v>26</v>
      </c>
      <c r="E884" s="1">
        <v>21</v>
      </c>
      <c r="F884" s="1" t="s">
        <v>5403</v>
      </c>
      <c r="G884" s="1" t="s">
        <v>5404</v>
      </c>
      <c r="H884" s="1" t="s">
        <v>1374</v>
      </c>
      <c r="I884" s="1" t="s">
        <v>5405</v>
      </c>
      <c r="J884" s="1" t="s">
        <v>5406</v>
      </c>
      <c r="K884" s="1" t="s">
        <v>109</v>
      </c>
      <c r="L884" s="1" t="s">
        <v>33</v>
      </c>
      <c r="M884" s="1" t="s">
        <v>73</v>
      </c>
      <c r="N884" s="1">
        <v>3</v>
      </c>
      <c r="O884" s="1">
        <v>507.28</v>
      </c>
      <c r="P884" s="1">
        <v>7.0000000000000007E-2</v>
      </c>
      <c r="Q884" s="1">
        <v>7.32</v>
      </c>
      <c r="R884" s="2">
        <v>45293</v>
      </c>
      <c r="S884" s="2">
        <v>45186</v>
      </c>
      <c r="T884" s="1" t="s">
        <v>63</v>
      </c>
      <c r="U884" s="1" t="s">
        <v>51</v>
      </c>
      <c r="V884" s="1">
        <v>4</v>
      </c>
      <c r="W884" s="1" t="s">
        <v>37</v>
      </c>
      <c r="X884" s="1" t="s">
        <v>53</v>
      </c>
      <c r="Y884" s="1" t="s">
        <v>5407</v>
      </c>
    </row>
    <row r="885" spans="1:25" x14ac:dyDescent="0.3">
      <c r="A885" s="1" t="s">
        <v>12497</v>
      </c>
      <c r="B885" s="1" t="s">
        <v>14497</v>
      </c>
      <c r="C885" s="1" t="s">
        <v>5408</v>
      </c>
      <c r="D885" s="1" t="s">
        <v>41</v>
      </c>
      <c r="E885" s="1">
        <v>64</v>
      </c>
      <c r="F885" s="1" t="s">
        <v>5409</v>
      </c>
      <c r="G885" s="1" t="s">
        <v>5410</v>
      </c>
      <c r="H885" s="1" t="s">
        <v>145</v>
      </c>
      <c r="I885" s="1" t="s">
        <v>5411</v>
      </c>
      <c r="J885" s="1" t="s">
        <v>5412</v>
      </c>
      <c r="K885" s="1" t="s">
        <v>61</v>
      </c>
      <c r="L885" s="1" t="s">
        <v>110</v>
      </c>
      <c r="M885" s="1" t="s">
        <v>93</v>
      </c>
      <c r="N885" s="1">
        <v>3</v>
      </c>
      <c r="O885" s="1">
        <v>793.72</v>
      </c>
      <c r="P885" s="1">
        <v>0.5</v>
      </c>
      <c r="Q885" s="1">
        <v>10.73</v>
      </c>
      <c r="R885" s="2">
        <v>45377</v>
      </c>
      <c r="S885" s="2">
        <v>45170</v>
      </c>
      <c r="T885" s="1" t="s">
        <v>35</v>
      </c>
      <c r="U885" s="1" t="s">
        <v>162</v>
      </c>
      <c r="V885" s="1">
        <v>4</v>
      </c>
      <c r="W885" s="1" t="s">
        <v>37</v>
      </c>
      <c r="X885" s="1" t="s">
        <v>101</v>
      </c>
      <c r="Y885" s="1" t="s">
        <v>5413</v>
      </c>
    </row>
    <row r="886" spans="1:25" x14ac:dyDescent="0.3">
      <c r="A886" s="1" t="s">
        <v>12498</v>
      </c>
      <c r="B886" s="1" t="s">
        <v>14498</v>
      </c>
      <c r="C886" s="1" t="s">
        <v>5414</v>
      </c>
      <c r="D886" s="1" t="s">
        <v>41</v>
      </c>
      <c r="E886" s="1">
        <v>69</v>
      </c>
      <c r="F886" s="1" t="s">
        <v>5415</v>
      </c>
      <c r="G886" s="1" t="s">
        <v>5416</v>
      </c>
      <c r="H886" s="1" t="s">
        <v>824</v>
      </c>
      <c r="I886" s="1" t="s">
        <v>5417</v>
      </c>
      <c r="J886" s="1" t="s">
        <v>5418</v>
      </c>
      <c r="K886" s="1" t="s">
        <v>81</v>
      </c>
      <c r="L886" s="1" t="s">
        <v>48</v>
      </c>
      <c r="M886" s="1" t="s">
        <v>62</v>
      </c>
      <c r="N886" s="1">
        <v>3</v>
      </c>
      <c r="O886" s="1">
        <v>35.22</v>
      </c>
      <c r="P886" s="1">
        <v>0.37</v>
      </c>
      <c r="Q886" s="1">
        <v>9.33</v>
      </c>
      <c r="R886" s="2">
        <v>45524</v>
      </c>
      <c r="S886" s="2">
        <v>45259</v>
      </c>
      <c r="T886" s="1" t="s">
        <v>63</v>
      </c>
      <c r="U886" s="1" t="s">
        <v>51</v>
      </c>
      <c r="V886" s="1">
        <v>4</v>
      </c>
      <c r="W886" s="1" t="s">
        <v>37</v>
      </c>
      <c r="X886" s="1" t="s">
        <v>53</v>
      </c>
      <c r="Y886" s="1" t="s">
        <v>5419</v>
      </c>
    </row>
    <row r="887" spans="1:25" x14ac:dyDescent="0.3">
      <c r="A887" s="1" t="s">
        <v>12499</v>
      </c>
      <c r="B887" s="1" t="s">
        <v>14499</v>
      </c>
      <c r="C887" s="1" t="s">
        <v>5420</v>
      </c>
      <c r="D887" s="1" t="s">
        <v>26</v>
      </c>
      <c r="E887" s="1">
        <v>47</v>
      </c>
      <c r="F887" s="1" t="s">
        <v>5421</v>
      </c>
      <c r="G887" s="1" t="s">
        <v>5422</v>
      </c>
      <c r="H887" s="1" t="s">
        <v>903</v>
      </c>
      <c r="I887" s="1" t="s">
        <v>5423</v>
      </c>
      <c r="J887" s="1" t="s">
        <v>5424</v>
      </c>
      <c r="K887" s="1" t="s">
        <v>81</v>
      </c>
      <c r="L887" s="1" t="s">
        <v>48</v>
      </c>
      <c r="M887" s="1" t="s">
        <v>126</v>
      </c>
      <c r="N887" s="1">
        <v>3</v>
      </c>
      <c r="O887" s="1">
        <v>683.6</v>
      </c>
      <c r="P887" s="1">
        <v>0.23</v>
      </c>
      <c r="Q887" s="1">
        <v>7.08</v>
      </c>
      <c r="R887" s="2">
        <v>45139</v>
      </c>
      <c r="S887" s="2">
        <v>45546</v>
      </c>
      <c r="T887" s="1" t="s">
        <v>118</v>
      </c>
      <c r="U887" s="1" t="s">
        <v>51</v>
      </c>
      <c r="V887" s="1">
        <v>1</v>
      </c>
      <c r="W887" s="1" t="s">
        <v>37</v>
      </c>
      <c r="X887" s="1" t="s">
        <v>38</v>
      </c>
      <c r="Y887" s="1" t="s">
        <v>5425</v>
      </c>
    </row>
    <row r="888" spans="1:25" x14ac:dyDescent="0.3">
      <c r="A888" s="1" t="s">
        <v>12500</v>
      </c>
      <c r="B888" s="1" t="s">
        <v>14500</v>
      </c>
      <c r="C888" s="1" t="s">
        <v>5426</v>
      </c>
      <c r="D888" s="1" t="s">
        <v>26</v>
      </c>
      <c r="E888" s="1">
        <v>53</v>
      </c>
      <c r="F888" s="1" t="s">
        <v>5427</v>
      </c>
      <c r="G888" s="1" t="s">
        <v>5428</v>
      </c>
      <c r="H888" s="1" t="s">
        <v>703</v>
      </c>
      <c r="I888" s="1" t="s">
        <v>5429</v>
      </c>
      <c r="J888" s="1" t="s">
        <v>5430</v>
      </c>
      <c r="K888" s="1" t="s">
        <v>61</v>
      </c>
      <c r="L888" s="1" t="s">
        <v>117</v>
      </c>
      <c r="M888" s="1" t="s">
        <v>49</v>
      </c>
      <c r="N888" s="1">
        <v>3</v>
      </c>
      <c r="O888" s="1">
        <v>243.28</v>
      </c>
      <c r="P888" s="1">
        <v>0.31</v>
      </c>
      <c r="Q888" s="1">
        <v>26.67</v>
      </c>
      <c r="R888" s="2">
        <v>45517</v>
      </c>
      <c r="S888" s="2">
        <v>45682</v>
      </c>
      <c r="T888" s="1" t="s">
        <v>118</v>
      </c>
      <c r="U888" s="1" t="s">
        <v>36</v>
      </c>
      <c r="V888" s="1">
        <v>1</v>
      </c>
      <c r="W888" s="1" t="s">
        <v>37</v>
      </c>
      <c r="X888" s="1" t="s">
        <v>53</v>
      </c>
      <c r="Y888" s="1" t="s">
        <v>5431</v>
      </c>
    </row>
    <row r="889" spans="1:25" x14ac:dyDescent="0.3">
      <c r="A889" s="1" t="s">
        <v>12501</v>
      </c>
      <c r="B889" s="1" t="s">
        <v>14501</v>
      </c>
      <c r="C889" s="1" t="s">
        <v>5432</v>
      </c>
      <c r="D889" s="1" t="s">
        <v>26</v>
      </c>
      <c r="E889" s="1">
        <v>37</v>
      </c>
      <c r="F889" s="1" t="s">
        <v>5433</v>
      </c>
      <c r="G889" s="1" t="s">
        <v>5434</v>
      </c>
      <c r="H889" s="1" t="s">
        <v>1805</v>
      </c>
      <c r="I889" s="1" t="s">
        <v>5435</v>
      </c>
      <c r="J889" s="1" t="s">
        <v>5436</v>
      </c>
      <c r="K889" s="1" t="s">
        <v>47</v>
      </c>
      <c r="L889" s="1" t="s">
        <v>82</v>
      </c>
      <c r="M889" s="1" t="s">
        <v>73</v>
      </c>
      <c r="N889" s="1">
        <v>2</v>
      </c>
      <c r="O889" s="1">
        <v>277.82</v>
      </c>
      <c r="P889" s="1">
        <v>0.42</v>
      </c>
      <c r="Q889" s="1">
        <v>20.02</v>
      </c>
      <c r="R889" s="2">
        <v>45640</v>
      </c>
      <c r="S889" s="2">
        <v>45372</v>
      </c>
      <c r="T889" s="1" t="s">
        <v>50</v>
      </c>
      <c r="U889" s="1" t="s">
        <v>51</v>
      </c>
      <c r="V889" s="1">
        <v>1</v>
      </c>
      <c r="W889" s="1" t="s">
        <v>37</v>
      </c>
      <c r="X889" s="1" t="s">
        <v>38</v>
      </c>
      <c r="Y889" s="1" t="s">
        <v>5437</v>
      </c>
    </row>
    <row r="890" spans="1:25" x14ac:dyDescent="0.3">
      <c r="A890" s="1" t="s">
        <v>12502</v>
      </c>
      <c r="B890" s="1" t="s">
        <v>14502</v>
      </c>
      <c r="C890" s="1" t="s">
        <v>5438</v>
      </c>
      <c r="D890" s="1" t="s">
        <v>41</v>
      </c>
      <c r="E890" s="1">
        <v>69</v>
      </c>
      <c r="F890" s="1" t="s">
        <v>5439</v>
      </c>
      <c r="G890" s="1">
        <v>4889102438</v>
      </c>
      <c r="H890" s="1" t="s">
        <v>1374</v>
      </c>
      <c r="I890" s="1" t="s">
        <v>5440</v>
      </c>
      <c r="J890" s="1" t="s">
        <v>5441</v>
      </c>
      <c r="K890" s="1" t="s">
        <v>32</v>
      </c>
      <c r="L890" s="1" t="s">
        <v>72</v>
      </c>
      <c r="M890" s="1" t="s">
        <v>126</v>
      </c>
      <c r="N890" s="1">
        <v>1</v>
      </c>
      <c r="O890" s="1">
        <v>100.39</v>
      </c>
      <c r="P890" s="1">
        <v>0.42</v>
      </c>
      <c r="Q890" s="1">
        <v>47.1</v>
      </c>
      <c r="R890" s="2">
        <v>45503</v>
      </c>
      <c r="S890" s="2">
        <v>45601</v>
      </c>
      <c r="T890" s="1" t="s">
        <v>35</v>
      </c>
      <c r="U890" s="1" t="s">
        <v>84</v>
      </c>
      <c r="V890" s="1">
        <v>5</v>
      </c>
      <c r="W890" s="1" t="s">
        <v>37</v>
      </c>
      <c r="X890" s="1" t="s">
        <v>101</v>
      </c>
      <c r="Y890" s="1" t="s">
        <v>5442</v>
      </c>
    </row>
    <row r="891" spans="1:25" x14ac:dyDescent="0.3">
      <c r="A891" s="1" t="s">
        <v>12503</v>
      </c>
      <c r="B891" s="1" t="s">
        <v>14503</v>
      </c>
      <c r="C891" s="1" t="s">
        <v>5443</v>
      </c>
      <c r="D891" s="1" t="s">
        <v>26</v>
      </c>
      <c r="E891" s="1">
        <v>33</v>
      </c>
      <c r="F891" s="1" t="s">
        <v>5444</v>
      </c>
      <c r="G891" s="1">
        <v>9034706336</v>
      </c>
      <c r="H891" s="1" t="s">
        <v>357</v>
      </c>
      <c r="I891" s="1" t="s">
        <v>5445</v>
      </c>
      <c r="J891" s="1" t="s">
        <v>5446</v>
      </c>
      <c r="K891" s="1" t="s">
        <v>81</v>
      </c>
      <c r="L891" s="1" t="s">
        <v>33</v>
      </c>
      <c r="M891" s="1" t="s">
        <v>73</v>
      </c>
      <c r="N891" s="1">
        <v>4</v>
      </c>
      <c r="O891" s="1">
        <v>200.47</v>
      </c>
      <c r="P891" s="1">
        <v>0.16</v>
      </c>
      <c r="Q891" s="1">
        <v>9.6199999999999992</v>
      </c>
      <c r="R891" s="2">
        <v>45507</v>
      </c>
      <c r="S891" s="2">
        <v>45155</v>
      </c>
      <c r="T891" s="1" t="s">
        <v>35</v>
      </c>
      <c r="U891" s="1" t="s">
        <v>36</v>
      </c>
      <c r="V891" s="1">
        <v>2</v>
      </c>
      <c r="W891" s="1" t="s">
        <v>37</v>
      </c>
      <c r="X891" s="1" t="s">
        <v>74</v>
      </c>
      <c r="Y891" s="1" t="s">
        <v>5447</v>
      </c>
    </row>
    <row r="892" spans="1:25" x14ac:dyDescent="0.3">
      <c r="A892" s="1" t="s">
        <v>12504</v>
      </c>
      <c r="B892" s="1" t="s">
        <v>14504</v>
      </c>
      <c r="C892" s="1" t="s">
        <v>5448</v>
      </c>
      <c r="D892" s="1" t="s">
        <v>26</v>
      </c>
      <c r="E892" s="1">
        <v>51</v>
      </c>
      <c r="F892" s="1" t="s">
        <v>5449</v>
      </c>
      <c r="G892" s="1" t="s">
        <v>5450</v>
      </c>
      <c r="H892" s="1" t="s">
        <v>2728</v>
      </c>
      <c r="I892" s="1" t="s">
        <v>5451</v>
      </c>
      <c r="J892" s="1" t="s">
        <v>5452</v>
      </c>
      <c r="K892" s="1" t="s">
        <v>161</v>
      </c>
      <c r="L892" s="1" t="s">
        <v>48</v>
      </c>
      <c r="M892" s="1" t="s">
        <v>126</v>
      </c>
      <c r="N892" s="1">
        <v>3</v>
      </c>
      <c r="O892" s="1">
        <v>992.09</v>
      </c>
      <c r="P892" s="1">
        <v>0.25</v>
      </c>
      <c r="Q892" s="1">
        <v>46.67</v>
      </c>
      <c r="R892" s="2">
        <v>45493</v>
      </c>
      <c r="S892" s="2">
        <v>45640</v>
      </c>
      <c r="T892" s="1" t="s">
        <v>63</v>
      </c>
      <c r="U892" s="1" t="s">
        <v>84</v>
      </c>
      <c r="V892" s="1">
        <v>5</v>
      </c>
      <c r="W892" s="1" t="s">
        <v>37</v>
      </c>
      <c r="X892" s="1" t="s">
        <v>64</v>
      </c>
      <c r="Y892" s="1" t="s">
        <v>5453</v>
      </c>
    </row>
    <row r="893" spans="1:25" x14ac:dyDescent="0.3">
      <c r="A893" s="1" t="s">
        <v>12505</v>
      </c>
      <c r="B893" s="1" t="s">
        <v>14505</v>
      </c>
      <c r="C893" s="1" t="s">
        <v>5454</v>
      </c>
      <c r="D893" s="1" t="s">
        <v>26</v>
      </c>
      <c r="E893" s="1">
        <v>62</v>
      </c>
      <c r="F893" s="1" t="s">
        <v>5455</v>
      </c>
      <c r="G893" s="1" t="s">
        <v>5456</v>
      </c>
      <c r="H893" s="1" t="s">
        <v>4773</v>
      </c>
      <c r="I893" s="1" t="s">
        <v>5457</v>
      </c>
      <c r="J893" s="1" t="s">
        <v>5458</v>
      </c>
      <c r="K893" s="1" t="s">
        <v>6</v>
      </c>
      <c r="L893" s="1" t="s">
        <v>72</v>
      </c>
      <c r="M893" s="1" t="s">
        <v>93</v>
      </c>
      <c r="N893" s="1">
        <v>4</v>
      </c>
      <c r="O893" s="1">
        <v>421.24</v>
      </c>
      <c r="P893" s="1">
        <v>0.32</v>
      </c>
      <c r="Q893" s="1">
        <v>8.89</v>
      </c>
      <c r="R893" s="2">
        <v>45268</v>
      </c>
      <c r="S893" s="2">
        <v>45407</v>
      </c>
      <c r="T893" s="1" t="s">
        <v>50</v>
      </c>
      <c r="U893" s="1" t="s">
        <v>84</v>
      </c>
      <c r="V893" s="1">
        <v>5</v>
      </c>
      <c r="W893" s="1" t="s">
        <v>37</v>
      </c>
      <c r="X893" s="1" t="s">
        <v>101</v>
      </c>
      <c r="Y893" s="1" t="s">
        <v>5459</v>
      </c>
    </row>
    <row r="894" spans="1:25" x14ac:dyDescent="0.3">
      <c r="A894" s="1" t="s">
        <v>12506</v>
      </c>
      <c r="B894" s="1" t="s">
        <v>14506</v>
      </c>
      <c r="C894" s="1" t="s">
        <v>5460</v>
      </c>
      <c r="D894" s="1" t="s">
        <v>41</v>
      </c>
      <c r="E894" s="1">
        <v>25</v>
      </c>
      <c r="F894" s="1" t="s">
        <v>5461</v>
      </c>
      <c r="G894" s="1" t="s">
        <v>5462</v>
      </c>
      <c r="H894" s="1" t="s">
        <v>1619</v>
      </c>
      <c r="I894" s="1" t="s">
        <v>5463</v>
      </c>
      <c r="J894" s="1" t="s">
        <v>5464</v>
      </c>
      <c r="K894" s="1" t="s">
        <v>47</v>
      </c>
      <c r="L894" s="1" t="s">
        <v>48</v>
      </c>
      <c r="M894" s="1" t="s">
        <v>93</v>
      </c>
      <c r="N894" s="1">
        <v>2</v>
      </c>
      <c r="O894" s="1">
        <v>928.49</v>
      </c>
      <c r="P894" s="1">
        <v>0.04</v>
      </c>
      <c r="Q894" s="1">
        <v>32.86</v>
      </c>
      <c r="R894" s="2">
        <v>45749</v>
      </c>
      <c r="S894" s="2">
        <v>45421</v>
      </c>
      <c r="T894" s="1" t="s">
        <v>50</v>
      </c>
      <c r="U894" s="1" t="s">
        <v>51</v>
      </c>
      <c r="V894" s="1">
        <v>2</v>
      </c>
      <c r="W894" s="1" t="s">
        <v>37</v>
      </c>
      <c r="X894" s="1" t="s">
        <v>74</v>
      </c>
      <c r="Y894" s="1" t="s">
        <v>5465</v>
      </c>
    </row>
    <row r="895" spans="1:25" x14ac:dyDescent="0.3">
      <c r="A895" s="1" t="s">
        <v>12507</v>
      </c>
      <c r="B895" s="1" t="s">
        <v>14507</v>
      </c>
      <c r="C895" s="1" t="s">
        <v>5466</v>
      </c>
      <c r="D895" s="1" t="s">
        <v>26</v>
      </c>
      <c r="E895" s="1">
        <v>62</v>
      </c>
      <c r="F895" s="1" t="s">
        <v>5467</v>
      </c>
      <c r="G895" s="1" t="s">
        <v>5468</v>
      </c>
      <c r="H895" s="1" t="s">
        <v>2809</v>
      </c>
      <c r="I895" s="1" t="s">
        <v>5469</v>
      </c>
      <c r="J895" s="1" t="s">
        <v>5470</v>
      </c>
      <c r="K895" s="1" t="s">
        <v>47</v>
      </c>
      <c r="L895" s="1" t="s">
        <v>48</v>
      </c>
      <c r="M895" s="1" t="s">
        <v>34</v>
      </c>
      <c r="N895" s="1">
        <v>2</v>
      </c>
      <c r="O895" s="1">
        <v>171.27</v>
      </c>
      <c r="P895" s="1">
        <v>0.47</v>
      </c>
      <c r="Q895" s="1">
        <v>16.149999999999999</v>
      </c>
      <c r="R895" s="2">
        <v>45796</v>
      </c>
      <c r="S895" s="2">
        <v>45501</v>
      </c>
      <c r="T895" s="1" t="s">
        <v>35</v>
      </c>
      <c r="U895" s="1" t="s">
        <v>162</v>
      </c>
      <c r="V895" s="1">
        <v>3</v>
      </c>
      <c r="W895" s="1" t="s">
        <v>37</v>
      </c>
      <c r="X895" s="1" t="s">
        <v>101</v>
      </c>
      <c r="Y895" s="1" t="s">
        <v>5471</v>
      </c>
    </row>
    <row r="896" spans="1:25" x14ac:dyDescent="0.3">
      <c r="A896" s="1" t="s">
        <v>12508</v>
      </c>
      <c r="B896" s="1" t="s">
        <v>14508</v>
      </c>
      <c r="C896" s="1" t="s">
        <v>5472</v>
      </c>
      <c r="D896" s="1" t="s">
        <v>26</v>
      </c>
      <c r="E896" s="1">
        <v>37</v>
      </c>
      <c r="F896" s="1" t="s">
        <v>5473</v>
      </c>
      <c r="G896" s="1" t="s">
        <v>5474</v>
      </c>
      <c r="H896" s="1" t="s">
        <v>3726</v>
      </c>
      <c r="I896" s="1" t="s">
        <v>5475</v>
      </c>
      <c r="J896" s="1" t="s">
        <v>5476</v>
      </c>
      <c r="K896" s="1" t="s">
        <v>109</v>
      </c>
      <c r="L896" s="1" t="s">
        <v>48</v>
      </c>
      <c r="M896" s="1" t="s">
        <v>34</v>
      </c>
      <c r="N896" s="1">
        <v>1</v>
      </c>
      <c r="O896" s="1">
        <v>212.02</v>
      </c>
      <c r="P896" s="1">
        <v>0.22</v>
      </c>
      <c r="Q896" s="1">
        <v>42.21</v>
      </c>
      <c r="R896" s="2">
        <v>45401</v>
      </c>
      <c r="S896" s="2">
        <v>45666</v>
      </c>
      <c r="T896" s="1" t="s">
        <v>118</v>
      </c>
      <c r="U896" s="1" t="s">
        <v>36</v>
      </c>
      <c r="V896" s="1">
        <v>3</v>
      </c>
      <c r="W896" s="1" t="s">
        <v>37</v>
      </c>
      <c r="X896" s="1" t="s">
        <v>101</v>
      </c>
      <c r="Y896" s="1" t="s">
        <v>2422</v>
      </c>
    </row>
    <row r="897" spans="1:25" x14ac:dyDescent="0.3">
      <c r="A897" s="1" t="s">
        <v>12509</v>
      </c>
      <c r="B897" s="1" t="s">
        <v>14509</v>
      </c>
      <c r="C897" s="1" t="s">
        <v>5477</v>
      </c>
      <c r="D897" s="1" t="s">
        <v>41</v>
      </c>
      <c r="E897" s="1">
        <v>38</v>
      </c>
      <c r="F897" s="1" t="s">
        <v>5478</v>
      </c>
      <c r="G897" s="1" t="s">
        <v>5479</v>
      </c>
      <c r="H897" s="1" t="s">
        <v>222</v>
      </c>
      <c r="I897" s="1" t="s">
        <v>3229</v>
      </c>
      <c r="J897" s="1" t="s">
        <v>1322</v>
      </c>
      <c r="K897" s="1" t="s">
        <v>92</v>
      </c>
      <c r="L897" s="1" t="s">
        <v>72</v>
      </c>
      <c r="M897" s="1" t="s">
        <v>34</v>
      </c>
      <c r="N897" s="1">
        <v>2</v>
      </c>
      <c r="O897" s="1">
        <v>562.24</v>
      </c>
      <c r="P897" s="1">
        <v>0.19</v>
      </c>
      <c r="Q897" s="1">
        <v>7.77</v>
      </c>
      <c r="R897" s="2">
        <v>45814</v>
      </c>
      <c r="S897" s="2">
        <v>45748</v>
      </c>
      <c r="T897" s="1" t="s">
        <v>35</v>
      </c>
      <c r="U897" s="1" t="s">
        <v>162</v>
      </c>
      <c r="V897" s="1">
        <v>3</v>
      </c>
      <c r="W897" s="1" t="s">
        <v>37</v>
      </c>
      <c r="X897" s="1" t="s">
        <v>53</v>
      </c>
      <c r="Y897" s="1" t="s">
        <v>5480</v>
      </c>
    </row>
    <row r="898" spans="1:25" x14ac:dyDescent="0.3">
      <c r="A898" s="1" t="s">
        <v>12510</v>
      </c>
      <c r="B898" s="1" t="s">
        <v>14510</v>
      </c>
      <c r="C898" s="1" t="s">
        <v>5481</v>
      </c>
      <c r="D898" s="1" t="s">
        <v>26</v>
      </c>
      <c r="E898" s="1">
        <v>57</v>
      </c>
      <c r="F898" s="1" t="s">
        <v>5482</v>
      </c>
      <c r="G898" s="1" t="s">
        <v>5483</v>
      </c>
      <c r="H898" s="1" t="s">
        <v>296</v>
      </c>
      <c r="I898" s="1" t="s">
        <v>5484</v>
      </c>
      <c r="J898" s="1" t="s">
        <v>5485</v>
      </c>
      <c r="K898" s="1" t="s">
        <v>81</v>
      </c>
      <c r="L898" s="1" t="s">
        <v>117</v>
      </c>
      <c r="M898" s="1" t="s">
        <v>62</v>
      </c>
      <c r="N898" s="1">
        <v>1</v>
      </c>
      <c r="O898" s="1">
        <v>356.04</v>
      </c>
      <c r="P898" s="1">
        <v>0.45</v>
      </c>
      <c r="Q898" s="1">
        <v>47.86</v>
      </c>
      <c r="R898" s="2">
        <v>45736</v>
      </c>
      <c r="S898" s="2">
        <v>45284</v>
      </c>
      <c r="T898" s="1" t="s">
        <v>35</v>
      </c>
      <c r="U898" s="1" t="s">
        <v>36</v>
      </c>
      <c r="V898" s="1">
        <v>1</v>
      </c>
      <c r="W898" s="1" t="s">
        <v>37</v>
      </c>
      <c r="X898" s="1" t="s">
        <v>38</v>
      </c>
      <c r="Y898" s="1" t="s">
        <v>5486</v>
      </c>
    </row>
    <row r="899" spans="1:25" x14ac:dyDescent="0.3">
      <c r="A899" s="1" t="s">
        <v>12511</v>
      </c>
      <c r="B899" s="1" t="s">
        <v>14511</v>
      </c>
      <c r="C899" s="1" t="s">
        <v>5487</v>
      </c>
      <c r="D899" s="1" t="s">
        <v>41</v>
      </c>
      <c r="E899" s="1">
        <v>47</v>
      </c>
      <c r="F899" s="1" t="s">
        <v>5488</v>
      </c>
      <c r="G899" s="1" t="s">
        <v>5489</v>
      </c>
      <c r="H899" s="1" t="s">
        <v>5490</v>
      </c>
      <c r="I899" s="1" t="s">
        <v>5491</v>
      </c>
      <c r="J899" s="1" t="s">
        <v>5492</v>
      </c>
      <c r="K899" s="1" t="s">
        <v>32</v>
      </c>
      <c r="L899" s="1" t="s">
        <v>72</v>
      </c>
      <c r="M899" s="1" t="s">
        <v>73</v>
      </c>
      <c r="N899" s="1">
        <v>3</v>
      </c>
      <c r="O899" s="1">
        <v>647.48</v>
      </c>
      <c r="P899" s="1">
        <v>0.06</v>
      </c>
      <c r="Q899" s="1">
        <v>7.13</v>
      </c>
      <c r="R899" s="2">
        <v>45820</v>
      </c>
      <c r="S899" s="2">
        <v>45668</v>
      </c>
      <c r="T899" s="1" t="s">
        <v>83</v>
      </c>
      <c r="U899" s="1" t="s">
        <v>84</v>
      </c>
      <c r="V899" s="1">
        <v>1</v>
      </c>
      <c r="W899" s="1" t="s">
        <v>37</v>
      </c>
      <c r="X899" s="1" t="s">
        <v>38</v>
      </c>
      <c r="Y899" s="1" t="s">
        <v>5493</v>
      </c>
    </row>
    <row r="900" spans="1:25" x14ac:dyDescent="0.3">
      <c r="A900" s="1" t="s">
        <v>12512</v>
      </c>
      <c r="B900" s="1" t="s">
        <v>14512</v>
      </c>
      <c r="C900" s="1" t="s">
        <v>5494</v>
      </c>
      <c r="D900" s="1" t="s">
        <v>41</v>
      </c>
      <c r="E900" s="1">
        <v>53</v>
      </c>
      <c r="F900" s="1" t="s">
        <v>5495</v>
      </c>
      <c r="G900" s="1" t="s">
        <v>5496</v>
      </c>
      <c r="H900" s="1" t="s">
        <v>1259</v>
      </c>
      <c r="I900" s="1" t="s">
        <v>5497</v>
      </c>
      <c r="J900" s="1" t="s">
        <v>5498</v>
      </c>
      <c r="K900" s="1" t="s">
        <v>47</v>
      </c>
      <c r="L900" s="1" t="s">
        <v>72</v>
      </c>
      <c r="M900" s="1" t="s">
        <v>62</v>
      </c>
      <c r="N900" s="1">
        <v>2</v>
      </c>
      <c r="O900" s="1">
        <v>427.83</v>
      </c>
      <c r="P900" s="1">
        <v>0.02</v>
      </c>
      <c r="Q900" s="1">
        <v>15.85</v>
      </c>
      <c r="R900" s="2">
        <v>45667</v>
      </c>
      <c r="S900" s="2">
        <v>45726</v>
      </c>
      <c r="T900" s="1" t="s">
        <v>63</v>
      </c>
      <c r="U900" s="1" t="s">
        <v>51</v>
      </c>
      <c r="V900" s="1">
        <v>4</v>
      </c>
      <c r="W900" s="1" t="s">
        <v>52</v>
      </c>
      <c r="X900" s="1" t="s">
        <v>53</v>
      </c>
      <c r="Y900" s="1" t="s">
        <v>5499</v>
      </c>
    </row>
    <row r="901" spans="1:25" x14ac:dyDescent="0.3">
      <c r="A901" s="1" t="s">
        <v>12513</v>
      </c>
      <c r="B901" s="1" t="s">
        <v>14513</v>
      </c>
      <c r="C901" s="1" t="s">
        <v>5500</v>
      </c>
      <c r="D901" s="1" t="s">
        <v>41</v>
      </c>
      <c r="E901" s="1">
        <v>22</v>
      </c>
      <c r="F901" s="1" t="s">
        <v>5501</v>
      </c>
      <c r="G901" s="1" t="s">
        <v>5502</v>
      </c>
      <c r="H901" s="1" t="s">
        <v>987</v>
      </c>
      <c r="I901" s="1" t="s">
        <v>5503</v>
      </c>
      <c r="J901" s="1" t="s">
        <v>5504</v>
      </c>
      <c r="K901" s="1" t="s">
        <v>81</v>
      </c>
      <c r="L901" s="1" t="s">
        <v>110</v>
      </c>
      <c r="M901" s="1" t="s">
        <v>34</v>
      </c>
      <c r="N901" s="1">
        <v>4</v>
      </c>
      <c r="O901" s="1">
        <v>813.48</v>
      </c>
      <c r="P901" s="1">
        <v>0.34</v>
      </c>
      <c r="Q901" s="1">
        <v>25.89</v>
      </c>
      <c r="R901" s="2">
        <v>45158</v>
      </c>
      <c r="S901" s="2">
        <v>45252</v>
      </c>
      <c r="T901" s="1" t="s">
        <v>63</v>
      </c>
      <c r="U901" s="1" t="s">
        <v>51</v>
      </c>
      <c r="V901" s="1">
        <v>4</v>
      </c>
      <c r="W901" s="1" t="s">
        <v>37</v>
      </c>
      <c r="X901" s="1" t="s">
        <v>53</v>
      </c>
      <c r="Y901" s="1" t="s">
        <v>5505</v>
      </c>
    </row>
    <row r="902" spans="1:25" x14ac:dyDescent="0.3">
      <c r="A902" s="1" t="s">
        <v>12514</v>
      </c>
      <c r="B902" s="1" t="s">
        <v>14514</v>
      </c>
      <c r="C902" s="1" t="s">
        <v>5506</v>
      </c>
      <c r="D902" s="1" t="s">
        <v>41</v>
      </c>
      <c r="E902" s="1">
        <v>38</v>
      </c>
      <c r="F902" s="1" t="s">
        <v>5507</v>
      </c>
      <c r="G902" s="1" t="s">
        <v>5508</v>
      </c>
      <c r="H902" s="1" t="s">
        <v>1967</v>
      </c>
      <c r="I902" s="1" t="s">
        <v>5509</v>
      </c>
      <c r="J902" s="1" t="s">
        <v>5510</v>
      </c>
      <c r="K902" s="1" t="s">
        <v>81</v>
      </c>
      <c r="L902" s="1" t="s">
        <v>82</v>
      </c>
      <c r="M902" s="1" t="s">
        <v>73</v>
      </c>
      <c r="N902" s="1">
        <v>2</v>
      </c>
      <c r="O902" s="1">
        <v>437.24</v>
      </c>
      <c r="P902" s="1">
        <v>0.19</v>
      </c>
      <c r="Q902" s="1">
        <v>39.020000000000003</v>
      </c>
      <c r="R902" s="2">
        <v>45319</v>
      </c>
      <c r="S902" s="2">
        <v>45786</v>
      </c>
      <c r="T902" s="1" t="s">
        <v>83</v>
      </c>
      <c r="U902" s="1" t="s">
        <v>51</v>
      </c>
      <c r="V902" s="1">
        <v>5</v>
      </c>
      <c r="W902" s="1" t="s">
        <v>37</v>
      </c>
      <c r="X902" s="1" t="s">
        <v>101</v>
      </c>
      <c r="Y902" s="1" t="s">
        <v>5511</v>
      </c>
    </row>
    <row r="903" spans="1:25" x14ac:dyDescent="0.3">
      <c r="A903" s="1" t="s">
        <v>12515</v>
      </c>
      <c r="B903" s="1" t="s">
        <v>14515</v>
      </c>
      <c r="C903" s="1" t="s">
        <v>5512</v>
      </c>
      <c r="D903" s="1" t="s">
        <v>41</v>
      </c>
      <c r="E903" s="1">
        <v>55</v>
      </c>
      <c r="F903" s="1" t="s">
        <v>5513</v>
      </c>
      <c r="G903" s="1">
        <v>6062450240</v>
      </c>
      <c r="H903" s="1" t="s">
        <v>3524</v>
      </c>
      <c r="I903" s="1" t="s">
        <v>5514</v>
      </c>
      <c r="J903" s="1" t="s">
        <v>3662</v>
      </c>
      <c r="K903" s="1" t="s">
        <v>109</v>
      </c>
      <c r="L903" s="1" t="s">
        <v>82</v>
      </c>
      <c r="M903" s="1" t="s">
        <v>62</v>
      </c>
      <c r="N903" s="1">
        <v>2</v>
      </c>
      <c r="O903" s="1">
        <v>576.63</v>
      </c>
      <c r="P903" s="1">
        <v>0.38</v>
      </c>
      <c r="Q903" s="1">
        <v>47.8</v>
      </c>
      <c r="R903" s="2">
        <v>45131</v>
      </c>
      <c r="S903" s="2">
        <v>45588</v>
      </c>
      <c r="T903" s="1" t="s">
        <v>50</v>
      </c>
      <c r="U903" s="1" t="s">
        <v>162</v>
      </c>
      <c r="V903" s="1">
        <v>4</v>
      </c>
      <c r="W903" s="1" t="s">
        <v>37</v>
      </c>
      <c r="X903" s="1" t="s">
        <v>38</v>
      </c>
      <c r="Y903" s="1" t="s">
        <v>5515</v>
      </c>
    </row>
    <row r="904" spans="1:25" x14ac:dyDescent="0.3">
      <c r="A904" s="1" t="s">
        <v>12516</v>
      </c>
      <c r="B904" s="1" t="s">
        <v>14516</v>
      </c>
      <c r="C904" s="1" t="s">
        <v>4799</v>
      </c>
      <c r="D904" s="1" t="s">
        <v>41</v>
      </c>
      <c r="E904" s="1">
        <v>40</v>
      </c>
      <c r="F904" s="1" t="s">
        <v>5516</v>
      </c>
      <c r="G904" s="1">
        <v>3636992125</v>
      </c>
      <c r="H904" s="1" t="s">
        <v>337</v>
      </c>
      <c r="I904" s="1" t="s">
        <v>5517</v>
      </c>
      <c r="J904" s="1" t="s">
        <v>5518</v>
      </c>
      <c r="K904" s="1" t="s">
        <v>6</v>
      </c>
      <c r="L904" s="1" t="s">
        <v>117</v>
      </c>
      <c r="M904" s="1" t="s">
        <v>93</v>
      </c>
      <c r="N904" s="1">
        <v>3</v>
      </c>
      <c r="O904" s="1">
        <v>327.86</v>
      </c>
      <c r="P904" s="1">
        <v>0.03</v>
      </c>
      <c r="Q904" s="1">
        <v>24.26</v>
      </c>
      <c r="R904" s="2">
        <v>45601</v>
      </c>
      <c r="S904" s="2">
        <v>45364</v>
      </c>
      <c r="T904" s="1" t="s">
        <v>63</v>
      </c>
      <c r="U904" s="1" t="s">
        <v>51</v>
      </c>
      <c r="V904" s="1">
        <v>1</v>
      </c>
      <c r="W904" s="1" t="s">
        <v>37</v>
      </c>
      <c r="X904" s="1" t="s">
        <v>101</v>
      </c>
      <c r="Y904" s="1" t="s">
        <v>820</v>
      </c>
    </row>
    <row r="905" spans="1:25" x14ac:dyDescent="0.3">
      <c r="A905" s="1" t="s">
        <v>12517</v>
      </c>
      <c r="B905" s="1" t="s">
        <v>14517</v>
      </c>
      <c r="C905" s="1" t="s">
        <v>5519</v>
      </c>
      <c r="D905" s="1" t="s">
        <v>41</v>
      </c>
      <c r="E905" s="1">
        <v>36</v>
      </c>
      <c r="F905" s="1" t="s">
        <v>5520</v>
      </c>
      <c r="G905" s="1" t="s">
        <v>5521</v>
      </c>
      <c r="H905" s="1" t="s">
        <v>2198</v>
      </c>
      <c r="I905" s="1" t="s">
        <v>5522</v>
      </c>
      <c r="J905" s="1" t="s">
        <v>5523</v>
      </c>
      <c r="K905" s="1" t="s">
        <v>47</v>
      </c>
      <c r="L905" s="1" t="s">
        <v>82</v>
      </c>
      <c r="M905" s="1" t="s">
        <v>73</v>
      </c>
      <c r="N905" s="1">
        <v>1</v>
      </c>
      <c r="O905" s="1">
        <v>707</v>
      </c>
      <c r="P905" s="1">
        <v>0.19</v>
      </c>
      <c r="Q905" s="1">
        <v>39.08</v>
      </c>
      <c r="R905" s="2">
        <v>45444</v>
      </c>
      <c r="S905" s="2">
        <v>45306</v>
      </c>
      <c r="T905" s="1" t="s">
        <v>50</v>
      </c>
      <c r="U905" s="1" t="s">
        <v>51</v>
      </c>
      <c r="V905" s="1">
        <v>5</v>
      </c>
      <c r="W905" s="1" t="s">
        <v>37</v>
      </c>
      <c r="X905" s="1" t="s">
        <v>74</v>
      </c>
      <c r="Y905" s="1" t="s">
        <v>5524</v>
      </c>
    </row>
    <row r="906" spans="1:25" x14ac:dyDescent="0.3">
      <c r="A906" s="1" t="s">
        <v>12518</v>
      </c>
      <c r="B906" s="1" t="s">
        <v>14518</v>
      </c>
      <c r="C906" s="1" t="s">
        <v>5525</v>
      </c>
      <c r="D906" s="1" t="s">
        <v>41</v>
      </c>
      <c r="E906" s="1">
        <v>27</v>
      </c>
      <c r="F906" s="1" t="s">
        <v>5526</v>
      </c>
      <c r="G906" s="1">
        <f>1-563-276-344</f>
        <v>-1182</v>
      </c>
      <c r="H906" s="1" t="s">
        <v>743</v>
      </c>
      <c r="I906" s="1" t="s">
        <v>5527</v>
      </c>
      <c r="J906" s="1" t="s">
        <v>5528</v>
      </c>
      <c r="K906" s="1" t="s">
        <v>92</v>
      </c>
      <c r="L906" s="1" t="s">
        <v>117</v>
      </c>
      <c r="M906" s="1" t="s">
        <v>34</v>
      </c>
      <c r="N906" s="1">
        <v>1</v>
      </c>
      <c r="O906" s="1">
        <v>658.19</v>
      </c>
      <c r="P906" s="1">
        <v>0.12</v>
      </c>
      <c r="Q906" s="1">
        <v>37.72</v>
      </c>
      <c r="R906" s="2">
        <v>45128</v>
      </c>
      <c r="S906" s="2">
        <v>45169</v>
      </c>
      <c r="T906" s="1" t="s">
        <v>118</v>
      </c>
      <c r="U906" s="1" t="s">
        <v>162</v>
      </c>
      <c r="V906" s="1">
        <v>4</v>
      </c>
      <c r="W906" s="1" t="s">
        <v>37</v>
      </c>
      <c r="X906" s="1" t="s">
        <v>74</v>
      </c>
      <c r="Y906" s="1" t="s">
        <v>5529</v>
      </c>
    </row>
    <row r="907" spans="1:25" x14ac:dyDescent="0.3">
      <c r="A907" s="1" t="s">
        <v>12519</v>
      </c>
      <c r="B907" s="1" t="s">
        <v>14519</v>
      </c>
      <c r="C907" s="1" t="s">
        <v>5530</v>
      </c>
      <c r="D907" s="1" t="s">
        <v>41</v>
      </c>
      <c r="E907" s="1">
        <v>44</v>
      </c>
      <c r="F907" s="1" t="s">
        <v>5531</v>
      </c>
      <c r="G907" s="1" t="s">
        <v>5532</v>
      </c>
      <c r="H907" s="1" t="s">
        <v>5533</v>
      </c>
      <c r="I907" s="1" t="s">
        <v>5534</v>
      </c>
      <c r="J907" s="1" t="s">
        <v>5535</v>
      </c>
      <c r="K907" s="1" t="s">
        <v>6</v>
      </c>
      <c r="L907" s="1" t="s">
        <v>48</v>
      </c>
      <c r="M907" s="1" t="s">
        <v>93</v>
      </c>
      <c r="N907" s="1">
        <v>2</v>
      </c>
      <c r="O907" s="1">
        <v>403.03</v>
      </c>
      <c r="P907" s="1">
        <v>0.37</v>
      </c>
      <c r="Q907" s="1">
        <v>30.7</v>
      </c>
      <c r="R907" s="2">
        <v>45547</v>
      </c>
      <c r="S907" s="2">
        <v>45767</v>
      </c>
      <c r="T907" s="1" t="s">
        <v>50</v>
      </c>
      <c r="U907" s="1" t="s">
        <v>162</v>
      </c>
      <c r="V907" s="1">
        <v>4</v>
      </c>
      <c r="W907" s="1" t="s">
        <v>37</v>
      </c>
      <c r="X907" s="1" t="s">
        <v>53</v>
      </c>
      <c r="Y907" s="1" t="s">
        <v>5536</v>
      </c>
    </row>
    <row r="908" spans="1:25" x14ac:dyDescent="0.3">
      <c r="A908" s="1" t="s">
        <v>12520</v>
      </c>
      <c r="B908" s="1" t="s">
        <v>14520</v>
      </c>
      <c r="C908" s="1" t="s">
        <v>5537</v>
      </c>
      <c r="D908" s="1" t="s">
        <v>41</v>
      </c>
      <c r="E908" s="1">
        <v>52</v>
      </c>
      <c r="F908" s="1" t="s">
        <v>5538</v>
      </c>
      <c r="G908" s="1" t="s">
        <v>5539</v>
      </c>
      <c r="H908" s="1" t="s">
        <v>1130</v>
      </c>
      <c r="I908" s="1" t="s">
        <v>5540</v>
      </c>
      <c r="J908" s="1" t="s">
        <v>5541</v>
      </c>
      <c r="K908" s="1" t="s">
        <v>32</v>
      </c>
      <c r="L908" s="1" t="s">
        <v>48</v>
      </c>
      <c r="M908" s="1" t="s">
        <v>73</v>
      </c>
      <c r="N908" s="1">
        <v>4</v>
      </c>
      <c r="O908" s="1">
        <v>283.27</v>
      </c>
      <c r="P908" s="1">
        <v>0.11</v>
      </c>
      <c r="Q908" s="1">
        <v>36.090000000000003</v>
      </c>
      <c r="R908" s="2">
        <v>45784</v>
      </c>
      <c r="S908" s="2">
        <v>45603</v>
      </c>
      <c r="T908" s="1" t="s">
        <v>63</v>
      </c>
      <c r="U908" s="1" t="s">
        <v>51</v>
      </c>
      <c r="V908" s="1">
        <v>3</v>
      </c>
      <c r="W908" s="1" t="s">
        <v>37</v>
      </c>
      <c r="X908" s="1" t="s">
        <v>38</v>
      </c>
      <c r="Y908" s="1" t="s">
        <v>5542</v>
      </c>
    </row>
    <row r="909" spans="1:25" x14ac:dyDescent="0.3">
      <c r="A909" s="1" t="s">
        <v>12521</v>
      </c>
      <c r="B909" s="1" t="s">
        <v>14521</v>
      </c>
      <c r="C909" s="1" t="s">
        <v>5543</v>
      </c>
      <c r="D909" s="1" t="s">
        <v>41</v>
      </c>
      <c r="E909" s="1">
        <v>30</v>
      </c>
      <c r="F909" s="1" t="s">
        <v>5544</v>
      </c>
      <c r="G909" s="1" t="s">
        <v>5545</v>
      </c>
      <c r="H909" s="1" t="s">
        <v>1283</v>
      </c>
      <c r="I909" s="1" t="s">
        <v>5546</v>
      </c>
      <c r="J909" s="1" t="s">
        <v>5547</v>
      </c>
      <c r="K909" s="1" t="s">
        <v>92</v>
      </c>
      <c r="L909" s="1" t="s">
        <v>72</v>
      </c>
      <c r="M909" s="1" t="s">
        <v>62</v>
      </c>
      <c r="N909" s="1">
        <v>2</v>
      </c>
      <c r="O909" s="1">
        <v>617.96</v>
      </c>
      <c r="P909" s="1">
        <v>0.23</v>
      </c>
      <c r="Q909" s="1">
        <v>6.71</v>
      </c>
      <c r="R909" s="2">
        <v>45507</v>
      </c>
      <c r="S909" s="2">
        <v>45334</v>
      </c>
      <c r="T909" s="1" t="s">
        <v>50</v>
      </c>
      <c r="U909" s="1" t="s">
        <v>51</v>
      </c>
      <c r="V909" s="1">
        <v>1</v>
      </c>
      <c r="W909" s="1" t="s">
        <v>37</v>
      </c>
      <c r="X909" s="1" t="s">
        <v>74</v>
      </c>
      <c r="Y909" s="1" t="s">
        <v>5548</v>
      </c>
    </row>
    <row r="910" spans="1:25" x14ac:dyDescent="0.3">
      <c r="A910" s="1" t="s">
        <v>12522</v>
      </c>
      <c r="B910" s="1" t="s">
        <v>14522</v>
      </c>
      <c r="C910" s="1" t="s">
        <v>5549</v>
      </c>
      <c r="D910" s="1" t="s">
        <v>41</v>
      </c>
      <c r="E910" s="1">
        <v>26</v>
      </c>
      <c r="F910" s="1" t="s">
        <v>5550</v>
      </c>
      <c r="G910" s="1">
        <v>401121889</v>
      </c>
      <c r="H910" s="1" t="s">
        <v>481</v>
      </c>
      <c r="I910" s="1" t="s">
        <v>5551</v>
      </c>
      <c r="J910" s="1" t="s">
        <v>5552</v>
      </c>
      <c r="K910" s="1" t="s">
        <v>61</v>
      </c>
      <c r="L910" s="1" t="s">
        <v>48</v>
      </c>
      <c r="M910" s="1" t="s">
        <v>49</v>
      </c>
      <c r="N910" s="1">
        <v>4</v>
      </c>
      <c r="O910" s="1">
        <v>943.72</v>
      </c>
      <c r="P910" s="1">
        <v>0.41</v>
      </c>
      <c r="Q910" s="1">
        <v>24.87</v>
      </c>
      <c r="R910" s="2">
        <v>45245</v>
      </c>
      <c r="S910" s="2">
        <v>45744</v>
      </c>
      <c r="T910" s="1" t="s">
        <v>118</v>
      </c>
      <c r="U910" s="1" t="s">
        <v>84</v>
      </c>
      <c r="V910" s="1">
        <v>5</v>
      </c>
      <c r="W910" s="1" t="s">
        <v>37</v>
      </c>
      <c r="X910" s="1" t="s">
        <v>38</v>
      </c>
      <c r="Y910" s="1" t="s">
        <v>5553</v>
      </c>
    </row>
    <row r="911" spans="1:25" x14ac:dyDescent="0.3">
      <c r="A911" s="1" t="s">
        <v>12523</v>
      </c>
      <c r="B911" s="1" t="s">
        <v>14523</v>
      </c>
      <c r="C911" s="1" t="s">
        <v>5554</v>
      </c>
      <c r="D911" s="1" t="s">
        <v>41</v>
      </c>
      <c r="E911" s="1">
        <v>34</v>
      </c>
      <c r="F911" s="1" t="s">
        <v>5555</v>
      </c>
      <c r="G911" s="1" t="s">
        <v>5556</v>
      </c>
      <c r="H911" s="1" t="s">
        <v>44</v>
      </c>
      <c r="I911" s="1" t="s">
        <v>5557</v>
      </c>
      <c r="J911" s="1" t="s">
        <v>5558</v>
      </c>
      <c r="K911" s="1" t="s">
        <v>61</v>
      </c>
      <c r="L911" s="1" t="s">
        <v>82</v>
      </c>
      <c r="M911" s="1" t="s">
        <v>49</v>
      </c>
      <c r="N911" s="1">
        <v>3</v>
      </c>
      <c r="O911" s="1">
        <v>141.32</v>
      </c>
      <c r="P911" s="1">
        <v>0.46</v>
      </c>
      <c r="Q911" s="1">
        <v>40.36</v>
      </c>
      <c r="R911" s="2">
        <v>45347</v>
      </c>
      <c r="S911" s="2">
        <v>45673</v>
      </c>
      <c r="T911" s="1" t="s">
        <v>83</v>
      </c>
      <c r="U911" s="1" t="s">
        <v>51</v>
      </c>
      <c r="V911" s="1">
        <v>2</v>
      </c>
      <c r="W911" s="1" t="s">
        <v>37</v>
      </c>
      <c r="X911" s="1" t="s">
        <v>38</v>
      </c>
      <c r="Y911" s="1" t="s">
        <v>5559</v>
      </c>
    </row>
    <row r="912" spans="1:25" x14ac:dyDescent="0.3">
      <c r="A912" s="1" t="s">
        <v>12524</v>
      </c>
      <c r="B912" s="1" t="s">
        <v>14524</v>
      </c>
      <c r="C912" s="1" t="s">
        <v>5560</v>
      </c>
      <c r="D912" s="1" t="s">
        <v>41</v>
      </c>
      <c r="E912" s="1">
        <v>48</v>
      </c>
      <c r="F912" s="1" t="s">
        <v>5561</v>
      </c>
      <c r="G912" s="1" t="s">
        <v>5562</v>
      </c>
      <c r="H912" s="1" t="s">
        <v>1215</v>
      </c>
      <c r="I912" s="1" t="s">
        <v>5563</v>
      </c>
      <c r="J912" s="1" t="s">
        <v>5564</v>
      </c>
      <c r="K912" s="1" t="s">
        <v>92</v>
      </c>
      <c r="L912" s="1" t="s">
        <v>33</v>
      </c>
      <c r="M912" s="1" t="s">
        <v>34</v>
      </c>
      <c r="N912" s="1">
        <v>3</v>
      </c>
      <c r="O912" s="1">
        <v>801.13</v>
      </c>
      <c r="P912" s="1">
        <v>0.36</v>
      </c>
      <c r="Q912" s="1">
        <v>26.34</v>
      </c>
      <c r="R912" s="2">
        <v>45277</v>
      </c>
      <c r="S912" s="2">
        <v>45130</v>
      </c>
      <c r="T912" s="1" t="s">
        <v>63</v>
      </c>
      <c r="U912" s="1" t="s">
        <v>162</v>
      </c>
      <c r="V912" s="1">
        <v>4</v>
      </c>
      <c r="W912" s="1" t="s">
        <v>37</v>
      </c>
      <c r="X912" s="1" t="s">
        <v>64</v>
      </c>
      <c r="Y912" s="1" t="s">
        <v>5565</v>
      </c>
    </row>
    <row r="913" spans="1:25" x14ac:dyDescent="0.3">
      <c r="A913" s="1" t="s">
        <v>12525</v>
      </c>
      <c r="B913" s="1" t="s">
        <v>14525</v>
      </c>
      <c r="C913" s="1" t="s">
        <v>5566</v>
      </c>
      <c r="D913" s="1" t="s">
        <v>26</v>
      </c>
      <c r="E913" s="1">
        <v>59</v>
      </c>
      <c r="F913" s="1" t="s">
        <v>5567</v>
      </c>
      <c r="G913" s="1" t="s">
        <v>5568</v>
      </c>
      <c r="H913" s="1" t="s">
        <v>1576</v>
      </c>
      <c r="I913" s="1" t="s">
        <v>5569</v>
      </c>
      <c r="J913" s="1" t="s">
        <v>5570</v>
      </c>
      <c r="K913" s="1" t="s">
        <v>61</v>
      </c>
      <c r="L913" s="1" t="s">
        <v>72</v>
      </c>
      <c r="M913" s="1" t="s">
        <v>62</v>
      </c>
      <c r="N913" s="1">
        <v>1</v>
      </c>
      <c r="O913" s="1">
        <v>547.55999999999995</v>
      </c>
      <c r="P913" s="1">
        <v>0.21</v>
      </c>
      <c r="Q913" s="1">
        <v>44.31</v>
      </c>
      <c r="R913" s="2">
        <v>45130</v>
      </c>
      <c r="S913" s="2">
        <v>45521</v>
      </c>
      <c r="T913" s="1" t="s">
        <v>118</v>
      </c>
      <c r="U913" s="1" t="s">
        <v>36</v>
      </c>
      <c r="V913" s="1">
        <v>1</v>
      </c>
      <c r="W913" s="1" t="s">
        <v>37</v>
      </c>
      <c r="X913" s="1" t="s">
        <v>74</v>
      </c>
      <c r="Y913" s="1" t="s">
        <v>5571</v>
      </c>
    </row>
    <row r="914" spans="1:25" x14ac:dyDescent="0.3">
      <c r="A914" s="1" t="s">
        <v>12526</v>
      </c>
      <c r="B914" s="1" t="s">
        <v>14526</v>
      </c>
      <c r="C914" s="1" t="s">
        <v>5572</v>
      </c>
      <c r="D914" s="1" t="s">
        <v>41</v>
      </c>
      <c r="E914" s="1">
        <v>61</v>
      </c>
      <c r="F914" s="1" t="s">
        <v>5573</v>
      </c>
      <c r="G914" s="1">
        <f>1-107-736-243</f>
        <v>-1085</v>
      </c>
      <c r="H914" s="1" t="s">
        <v>1233</v>
      </c>
      <c r="I914" s="1" t="s">
        <v>5574</v>
      </c>
      <c r="J914" s="1" t="s">
        <v>5575</v>
      </c>
      <c r="K914" s="1" t="s">
        <v>32</v>
      </c>
      <c r="L914" s="1" t="s">
        <v>117</v>
      </c>
      <c r="M914" s="1" t="s">
        <v>93</v>
      </c>
      <c r="N914" s="1">
        <v>4</v>
      </c>
      <c r="O914" s="1">
        <v>530.29999999999995</v>
      </c>
      <c r="P914" s="1">
        <v>0.28999999999999998</v>
      </c>
      <c r="Q914" s="1">
        <v>42.51</v>
      </c>
      <c r="R914" s="2">
        <v>45779</v>
      </c>
      <c r="S914" s="2">
        <v>45149</v>
      </c>
      <c r="T914" s="1" t="s">
        <v>35</v>
      </c>
      <c r="U914" s="1" t="s">
        <v>51</v>
      </c>
      <c r="V914" s="1">
        <v>5</v>
      </c>
      <c r="W914" s="1" t="s">
        <v>52</v>
      </c>
      <c r="X914" s="1" t="s">
        <v>74</v>
      </c>
      <c r="Y914" s="1" t="s">
        <v>5576</v>
      </c>
    </row>
    <row r="915" spans="1:25" x14ac:dyDescent="0.3">
      <c r="A915" s="1" t="s">
        <v>12527</v>
      </c>
      <c r="B915" s="1" t="s">
        <v>14527</v>
      </c>
      <c r="C915" s="1" t="s">
        <v>5577</v>
      </c>
      <c r="D915" s="1" t="s">
        <v>26</v>
      </c>
      <c r="E915" s="1">
        <v>62</v>
      </c>
      <c r="F915" s="1" t="s">
        <v>5578</v>
      </c>
      <c r="G915" s="1" t="s">
        <v>5579</v>
      </c>
      <c r="H915" s="1" t="s">
        <v>696</v>
      </c>
      <c r="I915" s="1" t="s">
        <v>5580</v>
      </c>
      <c r="J915" s="1" t="s">
        <v>5581</v>
      </c>
      <c r="K915" s="1" t="s">
        <v>161</v>
      </c>
      <c r="L915" s="1" t="s">
        <v>48</v>
      </c>
      <c r="M915" s="1" t="s">
        <v>93</v>
      </c>
      <c r="N915" s="1">
        <v>2</v>
      </c>
      <c r="O915" s="1">
        <v>962.07</v>
      </c>
      <c r="P915" s="1">
        <v>0.34</v>
      </c>
      <c r="Q915" s="1">
        <v>43.86</v>
      </c>
      <c r="R915" s="2">
        <v>45592</v>
      </c>
      <c r="S915" s="2">
        <v>45322</v>
      </c>
      <c r="T915" s="1" t="s">
        <v>83</v>
      </c>
      <c r="U915" s="1" t="s">
        <v>36</v>
      </c>
      <c r="V915" s="1">
        <v>1</v>
      </c>
      <c r="W915" s="1" t="s">
        <v>37</v>
      </c>
      <c r="X915" s="1" t="s">
        <v>101</v>
      </c>
      <c r="Y915" s="1" t="s">
        <v>5582</v>
      </c>
    </row>
    <row r="916" spans="1:25" x14ac:dyDescent="0.3">
      <c r="A916" s="1" t="s">
        <v>12528</v>
      </c>
      <c r="B916" s="1" t="s">
        <v>14528</v>
      </c>
      <c r="C916" s="1" t="s">
        <v>5583</v>
      </c>
      <c r="D916" s="1" t="s">
        <v>26</v>
      </c>
      <c r="E916" s="1">
        <v>41</v>
      </c>
      <c r="F916" s="1" t="s">
        <v>5584</v>
      </c>
      <c r="G916" s="1" t="s">
        <v>5585</v>
      </c>
      <c r="H916" s="1" t="s">
        <v>1301</v>
      </c>
      <c r="I916" s="1" t="s">
        <v>5586</v>
      </c>
      <c r="J916" s="1" t="s">
        <v>5587</v>
      </c>
      <c r="K916" s="1" t="s">
        <v>47</v>
      </c>
      <c r="L916" s="1" t="s">
        <v>72</v>
      </c>
      <c r="M916" s="1" t="s">
        <v>93</v>
      </c>
      <c r="N916" s="1">
        <v>2</v>
      </c>
      <c r="O916" s="1">
        <v>609.82000000000005</v>
      </c>
      <c r="P916" s="1">
        <v>0.44</v>
      </c>
      <c r="Q916" s="1">
        <v>10.85</v>
      </c>
      <c r="R916" s="2">
        <v>45625</v>
      </c>
      <c r="S916" s="2">
        <v>45413</v>
      </c>
      <c r="T916" s="1" t="s">
        <v>83</v>
      </c>
      <c r="U916" s="1" t="s">
        <v>51</v>
      </c>
      <c r="V916" s="1">
        <v>1</v>
      </c>
      <c r="W916" s="1" t="s">
        <v>37</v>
      </c>
      <c r="X916" s="1" t="s">
        <v>101</v>
      </c>
      <c r="Y916" s="1" t="s">
        <v>5383</v>
      </c>
    </row>
    <row r="917" spans="1:25" x14ac:dyDescent="0.3">
      <c r="A917" s="1" t="s">
        <v>12529</v>
      </c>
      <c r="B917" s="1" t="s">
        <v>14529</v>
      </c>
      <c r="C917" s="1" t="s">
        <v>5588</v>
      </c>
      <c r="D917" s="1" t="s">
        <v>26</v>
      </c>
      <c r="E917" s="1">
        <v>59</v>
      </c>
      <c r="F917" s="1" t="s">
        <v>5589</v>
      </c>
      <c r="G917" s="1" t="s">
        <v>5590</v>
      </c>
      <c r="H917" s="1" t="s">
        <v>488</v>
      </c>
      <c r="I917" s="1" t="s">
        <v>5591</v>
      </c>
      <c r="J917" s="1" t="s">
        <v>1087</v>
      </c>
      <c r="K917" s="1" t="s">
        <v>81</v>
      </c>
      <c r="L917" s="1" t="s">
        <v>72</v>
      </c>
      <c r="M917" s="1" t="s">
        <v>73</v>
      </c>
      <c r="N917" s="1">
        <v>2</v>
      </c>
      <c r="O917" s="1">
        <v>832.21</v>
      </c>
      <c r="P917" s="1">
        <v>0.44</v>
      </c>
      <c r="Q917" s="1">
        <v>15.99</v>
      </c>
      <c r="R917" s="2">
        <v>45653</v>
      </c>
      <c r="S917" s="2">
        <v>45695</v>
      </c>
      <c r="T917" s="1" t="s">
        <v>63</v>
      </c>
      <c r="U917" s="1" t="s">
        <v>51</v>
      </c>
      <c r="V917" s="1">
        <v>5</v>
      </c>
      <c r="W917" s="1" t="s">
        <v>37</v>
      </c>
      <c r="X917" s="1" t="s">
        <v>38</v>
      </c>
      <c r="Y917" s="1" t="s">
        <v>5592</v>
      </c>
    </row>
    <row r="918" spans="1:25" x14ac:dyDescent="0.3">
      <c r="A918" s="1" t="s">
        <v>12530</v>
      </c>
      <c r="B918" s="1" t="s">
        <v>14530</v>
      </c>
      <c r="C918" s="1" t="s">
        <v>5593</v>
      </c>
      <c r="D918" s="1" t="s">
        <v>26</v>
      </c>
      <c r="E918" s="1">
        <v>68</v>
      </c>
      <c r="F918" s="1" t="s">
        <v>5594</v>
      </c>
      <c r="G918" s="1" t="s">
        <v>5595</v>
      </c>
      <c r="H918" s="1" t="s">
        <v>1453</v>
      </c>
      <c r="I918" s="1" t="s">
        <v>5596</v>
      </c>
      <c r="J918" s="1" t="s">
        <v>5597</v>
      </c>
      <c r="K918" s="1" t="s">
        <v>161</v>
      </c>
      <c r="L918" s="1" t="s">
        <v>72</v>
      </c>
      <c r="M918" s="1" t="s">
        <v>34</v>
      </c>
      <c r="N918" s="1">
        <v>2</v>
      </c>
      <c r="O918" s="1">
        <v>519.33000000000004</v>
      </c>
      <c r="P918" s="1">
        <v>0.47</v>
      </c>
      <c r="Q918" s="1">
        <v>6.33</v>
      </c>
      <c r="R918" s="2">
        <v>45548</v>
      </c>
      <c r="S918" s="2">
        <v>45817</v>
      </c>
      <c r="T918" s="1" t="s">
        <v>118</v>
      </c>
      <c r="U918" s="1" t="s">
        <v>84</v>
      </c>
      <c r="V918" s="1">
        <v>3</v>
      </c>
      <c r="W918" s="1" t="s">
        <v>37</v>
      </c>
      <c r="X918" s="1" t="s">
        <v>53</v>
      </c>
      <c r="Y918" s="1" t="s">
        <v>5598</v>
      </c>
    </row>
    <row r="919" spans="1:25" x14ac:dyDescent="0.3">
      <c r="A919" s="1" t="s">
        <v>12531</v>
      </c>
      <c r="B919" s="1" t="s">
        <v>14531</v>
      </c>
      <c r="C919" s="1" t="s">
        <v>5599</v>
      </c>
      <c r="D919" s="1" t="s">
        <v>26</v>
      </c>
      <c r="E919" s="1">
        <v>36</v>
      </c>
      <c r="F919" s="1" t="s">
        <v>5600</v>
      </c>
      <c r="G919" s="1">
        <f>1-399-547-2388</f>
        <v>-3333</v>
      </c>
      <c r="H919" s="1" t="s">
        <v>857</v>
      </c>
      <c r="I919" s="1" t="s">
        <v>5106</v>
      </c>
      <c r="J919" s="1" t="s">
        <v>5601</v>
      </c>
      <c r="K919" s="1" t="s">
        <v>6</v>
      </c>
      <c r="L919" s="1" t="s">
        <v>48</v>
      </c>
      <c r="M919" s="1" t="s">
        <v>49</v>
      </c>
      <c r="N919" s="1">
        <v>3</v>
      </c>
      <c r="O919" s="1">
        <v>257.35000000000002</v>
      </c>
      <c r="P919" s="1">
        <v>0.41</v>
      </c>
      <c r="Q919" s="1">
        <v>49.23</v>
      </c>
      <c r="R919" s="2">
        <v>45464</v>
      </c>
      <c r="S919" s="2">
        <v>45799</v>
      </c>
      <c r="T919" s="1" t="s">
        <v>35</v>
      </c>
      <c r="U919" s="1" t="s">
        <v>51</v>
      </c>
      <c r="V919" s="1">
        <v>3</v>
      </c>
      <c r="W919" s="1" t="s">
        <v>52</v>
      </c>
      <c r="X919" s="1" t="s">
        <v>101</v>
      </c>
      <c r="Y919" s="1" t="s">
        <v>5602</v>
      </c>
    </row>
    <row r="920" spans="1:25" x14ac:dyDescent="0.3">
      <c r="A920" s="1" t="s">
        <v>12532</v>
      </c>
      <c r="B920" s="1" t="s">
        <v>14532</v>
      </c>
      <c r="C920" s="1" t="s">
        <v>5603</v>
      </c>
      <c r="D920" s="1" t="s">
        <v>26</v>
      </c>
      <c r="E920" s="1">
        <v>66</v>
      </c>
      <c r="F920" s="1" t="s">
        <v>5604</v>
      </c>
      <c r="G920" s="1" t="s">
        <v>5605</v>
      </c>
      <c r="H920" s="1" t="s">
        <v>824</v>
      </c>
      <c r="I920" s="1" t="s">
        <v>5606</v>
      </c>
      <c r="J920" s="1" t="s">
        <v>5607</v>
      </c>
      <c r="K920" s="1" t="s">
        <v>6</v>
      </c>
      <c r="L920" s="1" t="s">
        <v>117</v>
      </c>
      <c r="M920" s="1" t="s">
        <v>93</v>
      </c>
      <c r="N920" s="1">
        <v>4</v>
      </c>
      <c r="O920" s="1">
        <v>697.55</v>
      </c>
      <c r="P920" s="1">
        <v>7.0000000000000007E-2</v>
      </c>
      <c r="Q920" s="1">
        <v>15.63</v>
      </c>
      <c r="R920" s="2">
        <v>45659</v>
      </c>
      <c r="S920" s="2">
        <v>45236</v>
      </c>
      <c r="T920" s="1" t="s">
        <v>118</v>
      </c>
      <c r="U920" s="1" t="s">
        <v>162</v>
      </c>
      <c r="V920" s="1">
        <v>4</v>
      </c>
      <c r="W920" s="1" t="s">
        <v>37</v>
      </c>
      <c r="X920" s="1" t="s">
        <v>101</v>
      </c>
      <c r="Y920" s="1" t="s">
        <v>5608</v>
      </c>
    </row>
    <row r="921" spans="1:25" x14ac:dyDescent="0.3">
      <c r="A921" s="1" t="s">
        <v>12533</v>
      </c>
      <c r="B921" s="1" t="s">
        <v>14533</v>
      </c>
      <c r="C921" s="1" t="s">
        <v>5609</v>
      </c>
      <c r="D921" s="1" t="s">
        <v>41</v>
      </c>
      <c r="E921" s="1">
        <v>47</v>
      </c>
      <c r="F921" s="1" t="s">
        <v>5610</v>
      </c>
      <c r="G921" s="1" t="s">
        <v>5611</v>
      </c>
      <c r="H921" s="1" t="s">
        <v>669</v>
      </c>
      <c r="I921" s="1" t="s">
        <v>5612</v>
      </c>
      <c r="J921" s="1" t="s">
        <v>5613</v>
      </c>
      <c r="K921" s="1" t="s">
        <v>81</v>
      </c>
      <c r="L921" s="1" t="s">
        <v>72</v>
      </c>
      <c r="M921" s="1" t="s">
        <v>62</v>
      </c>
      <c r="N921" s="1">
        <v>3</v>
      </c>
      <c r="O921" s="1">
        <v>923.95</v>
      </c>
      <c r="P921" s="1">
        <v>0.37</v>
      </c>
      <c r="Q921" s="1">
        <v>21.52</v>
      </c>
      <c r="R921" s="2">
        <v>45719</v>
      </c>
      <c r="S921" s="2">
        <v>45132</v>
      </c>
      <c r="T921" s="1" t="s">
        <v>50</v>
      </c>
      <c r="U921" s="1" t="s">
        <v>51</v>
      </c>
      <c r="V921" s="1">
        <v>3</v>
      </c>
      <c r="W921" s="1" t="s">
        <v>37</v>
      </c>
      <c r="X921" s="1" t="s">
        <v>38</v>
      </c>
      <c r="Y921" s="1" t="s">
        <v>5614</v>
      </c>
    </row>
    <row r="922" spans="1:25" x14ac:dyDescent="0.3">
      <c r="A922" s="1" t="s">
        <v>12534</v>
      </c>
      <c r="B922" s="1" t="s">
        <v>14534</v>
      </c>
      <c r="C922" s="1" t="s">
        <v>5615</v>
      </c>
      <c r="D922" s="1" t="s">
        <v>26</v>
      </c>
      <c r="E922" s="1">
        <v>22</v>
      </c>
      <c r="F922" s="1" t="s">
        <v>5616</v>
      </c>
      <c r="G922" s="1" t="s">
        <v>5617</v>
      </c>
      <c r="H922" s="1" t="s">
        <v>438</v>
      </c>
      <c r="I922" s="1" t="s">
        <v>5618</v>
      </c>
      <c r="J922" s="1" t="s">
        <v>5619</v>
      </c>
      <c r="K922" s="1" t="s">
        <v>47</v>
      </c>
      <c r="L922" s="1" t="s">
        <v>72</v>
      </c>
      <c r="M922" s="1" t="s">
        <v>34</v>
      </c>
      <c r="N922" s="1">
        <v>4</v>
      </c>
      <c r="O922" s="1">
        <v>842.82</v>
      </c>
      <c r="P922" s="1">
        <v>0.41</v>
      </c>
      <c r="Q922" s="1">
        <v>17.37</v>
      </c>
      <c r="R922" s="2">
        <v>45350</v>
      </c>
      <c r="S922" s="2">
        <v>45221</v>
      </c>
      <c r="T922" s="1" t="s">
        <v>63</v>
      </c>
      <c r="U922" s="1" t="s">
        <v>36</v>
      </c>
      <c r="V922" s="1">
        <v>4</v>
      </c>
      <c r="W922" s="1" t="s">
        <v>37</v>
      </c>
      <c r="X922" s="1" t="s">
        <v>74</v>
      </c>
      <c r="Y922" s="1" t="s">
        <v>5620</v>
      </c>
    </row>
    <row r="923" spans="1:25" x14ac:dyDescent="0.3">
      <c r="A923" s="1" t="s">
        <v>12535</v>
      </c>
      <c r="B923" s="1" t="s">
        <v>14535</v>
      </c>
      <c r="C923" s="1" t="s">
        <v>5621</v>
      </c>
      <c r="D923" s="1" t="s">
        <v>41</v>
      </c>
      <c r="E923" s="1">
        <v>25</v>
      </c>
      <c r="F923" s="1" t="s">
        <v>5622</v>
      </c>
      <c r="G923" s="1" t="s">
        <v>5623</v>
      </c>
      <c r="H923" s="1" t="s">
        <v>152</v>
      </c>
      <c r="I923" s="1" t="s">
        <v>5624</v>
      </c>
      <c r="J923" s="1" t="s">
        <v>5625</v>
      </c>
      <c r="K923" s="1" t="s">
        <v>92</v>
      </c>
      <c r="L923" s="1" t="s">
        <v>72</v>
      </c>
      <c r="M923" s="1" t="s">
        <v>49</v>
      </c>
      <c r="N923" s="1">
        <v>1</v>
      </c>
      <c r="O923" s="1">
        <v>206.38</v>
      </c>
      <c r="P923" s="1">
        <v>0.44</v>
      </c>
      <c r="Q923" s="1">
        <v>6.79</v>
      </c>
      <c r="R923" s="2">
        <v>45702</v>
      </c>
      <c r="S923" s="2">
        <v>45491</v>
      </c>
      <c r="T923" s="1" t="s">
        <v>50</v>
      </c>
      <c r="U923" s="1" t="s">
        <v>51</v>
      </c>
      <c r="V923" s="1">
        <v>4</v>
      </c>
      <c r="W923" s="1" t="s">
        <v>37</v>
      </c>
      <c r="X923" s="1" t="s">
        <v>101</v>
      </c>
      <c r="Y923" s="1" t="s">
        <v>5626</v>
      </c>
    </row>
    <row r="924" spans="1:25" x14ac:dyDescent="0.3">
      <c r="A924" s="1" t="s">
        <v>12536</v>
      </c>
      <c r="B924" s="1" t="s">
        <v>14536</v>
      </c>
      <c r="C924" s="1" t="s">
        <v>5627</v>
      </c>
      <c r="D924" s="1" t="s">
        <v>41</v>
      </c>
      <c r="E924" s="1">
        <v>54</v>
      </c>
      <c r="F924" s="1" t="s">
        <v>5628</v>
      </c>
      <c r="G924" s="1" t="s">
        <v>5629</v>
      </c>
      <c r="H924" s="1" t="s">
        <v>2125</v>
      </c>
      <c r="I924" s="1" t="s">
        <v>5630</v>
      </c>
      <c r="J924" s="1" t="s">
        <v>5631</v>
      </c>
      <c r="K924" s="1" t="s">
        <v>6</v>
      </c>
      <c r="L924" s="1" t="s">
        <v>110</v>
      </c>
      <c r="M924" s="1" t="s">
        <v>62</v>
      </c>
      <c r="N924" s="1">
        <v>4</v>
      </c>
      <c r="O924" s="1">
        <v>323.72000000000003</v>
      </c>
      <c r="P924" s="1">
        <v>0.46</v>
      </c>
      <c r="Q924" s="1">
        <v>16.760000000000002</v>
      </c>
      <c r="R924" s="2">
        <v>45751</v>
      </c>
      <c r="S924" s="2">
        <v>45191</v>
      </c>
      <c r="T924" s="1" t="s">
        <v>50</v>
      </c>
      <c r="U924" s="1" t="s">
        <v>162</v>
      </c>
      <c r="V924" s="1">
        <v>5</v>
      </c>
      <c r="W924" s="1" t="s">
        <v>37</v>
      </c>
      <c r="X924" s="1" t="s">
        <v>53</v>
      </c>
      <c r="Y924" s="1" t="s">
        <v>5632</v>
      </c>
    </row>
    <row r="925" spans="1:25" x14ac:dyDescent="0.3">
      <c r="A925" s="1" t="s">
        <v>12537</v>
      </c>
      <c r="B925" s="1" t="s">
        <v>14537</v>
      </c>
      <c r="C925" s="1" t="s">
        <v>5633</v>
      </c>
      <c r="D925" s="1" t="s">
        <v>26</v>
      </c>
      <c r="E925" s="1">
        <v>64</v>
      </c>
      <c r="F925" s="1" t="s">
        <v>5634</v>
      </c>
      <c r="G925" s="1">
        <v>386454602</v>
      </c>
      <c r="H925" s="1" t="s">
        <v>864</v>
      </c>
      <c r="I925" s="1" t="s">
        <v>5635</v>
      </c>
      <c r="J925" s="1" t="s">
        <v>5636</v>
      </c>
      <c r="K925" s="1" t="s">
        <v>47</v>
      </c>
      <c r="L925" s="1" t="s">
        <v>48</v>
      </c>
      <c r="M925" s="1" t="s">
        <v>62</v>
      </c>
      <c r="N925" s="1">
        <v>2</v>
      </c>
      <c r="O925" s="1">
        <v>521.71</v>
      </c>
      <c r="P925" s="1">
        <v>0.25</v>
      </c>
      <c r="Q925" s="1">
        <v>9.42</v>
      </c>
      <c r="R925" s="2">
        <v>45474</v>
      </c>
      <c r="S925" s="2">
        <v>45564</v>
      </c>
      <c r="T925" s="1" t="s">
        <v>83</v>
      </c>
      <c r="U925" s="1" t="s">
        <v>51</v>
      </c>
      <c r="V925" s="1">
        <v>1</v>
      </c>
      <c r="W925" s="1" t="s">
        <v>37</v>
      </c>
      <c r="X925" s="1" t="s">
        <v>38</v>
      </c>
      <c r="Y925" s="1" t="s">
        <v>5637</v>
      </c>
    </row>
    <row r="926" spans="1:25" x14ac:dyDescent="0.3">
      <c r="A926" s="1" t="s">
        <v>12538</v>
      </c>
      <c r="B926" s="1" t="s">
        <v>14538</v>
      </c>
      <c r="C926" s="1" t="s">
        <v>5638</v>
      </c>
      <c r="D926" s="1" t="s">
        <v>41</v>
      </c>
      <c r="E926" s="1">
        <v>53</v>
      </c>
      <c r="F926" s="1" t="s">
        <v>5639</v>
      </c>
      <c r="G926" s="1" t="s">
        <v>5640</v>
      </c>
      <c r="H926" s="1" t="s">
        <v>3074</v>
      </c>
      <c r="I926" s="1" t="s">
        <v>5641</v>
      </c>
      <c r="J926" s="1" t="s">
        <v>5642</v>
      </c>
      <c r="K926" s="1" t="s">
        <v>92</v>
      </c>
      <c r="L926" s="1" t="s">
        <v>110</v>
      </c>
      <c r="M926" s="1" t="s">
        <v>93</v>
      </c>
      <c r="N926" s="1">
        <v>3</v>
      </c>
      <c r="O926" s="1">
        <v>575.89</v>
      </c>
      <c r="P926" s="1">
        <v>0.33</v>
      </c>
      <c r="Q926" s="1">
        <v>22.74</v>
      </c>
      <c r="R926" s="2">
        <v>45823</v>
      </c>
      <c r="S926" s="2">
        <v>45682</v>
      </c>
      <c r="T926" s="1" t="s">
        <v>83</v>
      </c>
      <c r="U926" s="1" t="s">
        <v>36</v>
      </c>
      <c r="V926" s="1">
        <v>2</v>
      </c>
      <c r="W926" s="1" t="s">
        <v>37</v>
      </c>
      <c r="X926" s="1" t="s">
        <v>74</v>
      </c>
      <c r="Y926" s="1" t="s">
        <v>5643</v>
      </c>
    </row>
    <row r="927" spans="1:25" x14ac:dyDescent="0.3">
      <c r="A927" s="1" t="s">
        <v>12539</v>
      </c>
      <c r="B927" s="1" t="s">
        <v>14539</v>
      </c>
      <c r="C927" s="1" t="s">
        <v>5644</v>
      </c>
      <c r="D927" s="1" t="s">
        <v>41</v>
      </c>
      <c r="E927" s="1">
        <v>42</v>
      </c>
      <c r="F927" s="1" t="s">
        <v>5645</v>
      </c>
      <c r="G927" s="1" t="s">
        <v>5646</v>
      </c>
      <c r="H927" s="1" t="s">
        <v>1472</v>
      </c>
      <c r="I927" s="1" t="s">
        <v>5647</v>
      </c>
      <c r="J927" s="1" t="s">
        <v>5648</v>
      </c>
      <c r="K927" s="1" t="s">
        <v>92</v>
      </c>
      <c r="L927" s="1" t="s">
        <v>82</v>
      </c>
      <c r="M927" s="1" t="s">
        <v>34</v>
      </c>
      <c r="N927" s="1">
        <v>2</v>
      </c>
      <c r="O927" s="1">
        <v>201.88</v>
      </c>
      <c r="P927" s="1">
        <v>0</v>
      </c>
      <c r="Q927" s="1">
        <v>48.51</v>
      </c>
      <c r="R927" s="2">
        <v>45672</v>
      </c>
      <c r="S927" s="2">
        <v>45381</v>
      </c>
      <c r="T927" s="1" t="s">
        <v>50</v>
      </c>
      <c r="U927" s="1" t="s">
        <v>51</v>
      </c>
      <c r="V927" s="1">
        <v>2</v>
      </c>
      <c r="W927" s="1" t="s">
        <v>37</v>
      </c>
      <c r="X927" s="1" t="s">
        <v>64</v>
      </c>
      <c r="Y927" s="1" t="s">
        <v>5649</v>
      </c>
    </row>
    <row r="928" spans="1:25" x14ac:dyDescent="0.3">
      <c r="A928" s="1" t="s">
        <v>12540</v>
      </c>
      <c r="B928" s="1" t="s">
        <v>14540</v>
      </c>
      <c r="C928" s="1" t="s">
        <v>5650</v>
      </c>
      <c r="D928" s="1" t="s">
        <v>26</v>
      </c>
      <c r="E928" s="1">
        <v>62</v>
      </c>
      <c r="F928" s="1" t="s">
        <v>5651</v>
      </c>
      <c r="G928" s="1" t="s">
        <v>5652</v>
      </c>
      <c r="H928" s="1" t="s">
        <v>710</v>
      </c>
      <c r="I928" s="1" t="s">
        <v>5653</v>
      </c>
      <c r="J928" s="1" t="s">
        <v>5654</v>
      </c>
      <c r="K928" s="1" t="s">
        <v>92</v>
      </c>
      <c r="L928" s="1" t="s">
        <v>117</v>
      </c>
      <c r="M928" s="1" t="s">
        <v>126</v>
      </c>
      <c r="N928" s="1">
        <v>4</v>
      </c>
      <c r="O928" s="1">
        <v>237.71</v>
      </c>
      <c r="P928" s="1">
        <v>0.28999999999999998</v>
      </c>
      <c r="Q928" s="1">
        <v>36.42</v>
      </c>
      <c r="R928" s="2">
        <v>45839</v>
      </c>
      <c r="S928" s="2">
        <v>45681</v>
      </c>
      <c r="T928" s="1" t="s">
        <v>118</v>
      </c>
      <c r="U928" s="1" t="s">
        <v>84</v>
      </c>
      <c r="V928" s="1">
        <v>3</v>
      </c>
      <c r="W928" s="1" t="s">
        <v>37</v>
      </c>
      <c r="X928" s="1" t="s">
        <v>53</v>
      </c>
      <c r="Y928" s="1" t="s">
        <v>5655</v>
      </c>
    </row>
    <row r="929" spans="1:25" x14ac:dyDescent="0.3">
      <c r="A929" s="1" t="s">
        <v>12541</v>
      </c>
      <c r="B929" s="1" t="s">
        <v>14541</v>
      </c>
      <c r="C929" s="1" t="s">
        <v>5656</v>
      </c>
      <c r="D929" s="1" t="s">
        <v>41</v>
      </c>
      <c r="E929" s="1">
        <v>66</v>
      </c>
      <c r="F929" s="1" t="s">
        <v>5657</v>
      </c>
      <c r="G929" s="1" t="s">
        <v>5658</v>
      </c>
      <c r="H929" s="1" t="s">
        <v>589</v>
      </c>
      <c r="I929" s="1" t="s">
        <v>5659</v>
      </c>
      <c r="J929" s="1" t="s">
        <v>5660</v>
      </c>
      <c r="K929" s="1" t="s">
        <v>6</v>
      </c>
      <c r="L929" s="1" t="s">
        <v>72</v>
      </c>
      <c r="M929" s="1" t="s">
        <v>73</v>
      </c>
      <c r="N929" s="1">
        <v>4</v>
      </c>
      <c r="O929" s="1">
        <v>761.24</v>
      </c>
      <c r="P929" s="1">
        <v>0.24</v>
      </c>
      <c r="Q929" s="1">
        <v>36.81</v>
      </c>
      <c r="R929" s="2">
        <v>45594</v>
      </c>
      <c r="S929" s="2">
        <v>45282</v>
      </c>
      <c r="T929" s="1" t="s">
        <v>63</v>
      </c>
      <c r="U929" s="1" t="s">
        <v>51</v>
      </c>
      <c r="V929" s="1">
        <v>5</v>
      </c>
      <c r="W929" s="1" t="s">
        <v>37</v>
      </c>
      <c r="X929" s="1" t="s">
        <v>74</v>
      </c>
      <c r="Y929" s="1" t="s">
        <v>5661</v>
      </c>
    </row>
    <row r="930" spans="1:25" x14ac:dyDescent="0.3">
      <c r="A930" s="1" t="s">
        <v>12542</v>
      </c>
      <c r="B930" s="1" t="s">
        <v>14542</v>
      </c>
      <c r="C930" s="1" t="s">
        <v>5662</v>
      </c>
      <c r="D930" s="1" t="s">
        <v>26</v>
      </c>
      <c r="E930" s="1">
        <v>22</v>
      </c>
      <c r="F930" s="1" t="s">
        <v>5663</v>
      </c>
      <c r="G930" s="1" t="s">
        <v>5664</v>
      </c>
      <c r="H930" s="1" t="s">
        <v>296</v>
      </c>
      <c r="I930" s="1" t="s">
        <v>5665</v>
      </c>
      <c r="J930" s="1" t="s">
        <v>5666</v>
      </c>
      <c r="K930" s="1" t="s">
        <v>61</v>
      </c>
      <c r="L930" s="1" t="s">
        <v>110</v>
      </c>
      <c r="M930" s="1" t="s">
        <v>126</v>
      </c>
      <c r="N930" s="1">
        <v>1</v>
      </c>
      <c r="O930" s="1">
        <v>733.01</v>
      </c>
      <c r="P930" s="1">
        <v>0.48</v>
      </c>
      <c r="Q930" s="1">
        <v>25.39</v>
      </c>
      <c r="R930" s="2">
        <v>45469</v>
      </c>
      <c r="S930" s="2">
        <v>45135</v>
      </c>
      <c r="T930" s="1" t="s">
        <v>63</v>
      </c>
      <c r="U930" s="1" t="s">
        <v>36</v>
      </c>
      <c r="V930" s="1">
        <v>2</v>
      </c>
      <c r="W930" s="1" t="s">
        <v>37</v>
      </c>
      <c r="X930" s="1" t="s">
        <v>38</v>
      </c>
      <c r="Y930" s="1" t="s">
        <v>5667</v>
      </c>
    </row>
    <row r="931" spans="1:25" x14ac:dyDescent="0.3">
      <c r="A931" s="1" t="s">
        <v>12543</v>
      </c>
      <c r="B931" s="1" t="s">
        <v>14543</v>
      </c>
      <c r="C931" s="1" t="s">
        <v>5668</v>
      </c>
      <c r="D931" s="1" t="s">
        <v>26</v>
      </c>
      <c r="E931" s="1">
        <v>50</v>
      </c>
      <c r="F931" s="1" t="s">
        <v>5669</v>
      </c>
      <c r="G931" s="1" t="s">
        <v>5670</v>
      </c>
      <c r="H931" s="1" t="s">
        <v>1019</v>
      </c>
      <c r="I931" s="1" t="s">
        <v>5671</v>
      </c>
      <c r="J931" s="1" t="s">
        <v>4314</v>
      </c>
      <c r="K931" s="1" t="s">
        <v>61</v>
      </c>
      <c r="L931" s="1" t="s">
        <v>72</v>
      </c>
      <c r="M931" s="1" t="s">
        <v>73</v>
      </c>
      <c r="N931" s="1">
        <v>4</v>
      </c>
      <c r="O931" s="1">
        <v>840.82</v>
      </c>
      <c r="P931" s="1">
        <v>0.45</v>
      </c>
      <c r="Q931" s="1">
        <v>41.51</v>
      </c>
      <c r="R931" s="2">
        <v>45607</v>
      </c>
      <c r="S931" s="2">
        <v>45741</v>
      </c>
      <c r="T931" s="1" t="s">
        <v>118</v>
      </c>
      <c r="U931" s="1" t="s">
        <v>36</v>
      </c>
      <c r="V931" s="1">
        <v>1</v>
      </c>
      <c r="W931" s="1" t="s">
        <v>37</v>
      </c>
      <c r="X931" s="1" t="s">
        <v>64</v>
      </c>
      <c r="Y931" s="1" t="s">
        <v>5672</v>
      </c>
    </row>
    <row r="932" spans="1:25" x14ac:dyDescent="0.3">
      <c r="A932" s="1" t="s">
        <v>12544</v>
      </c>
      <c r="B932" s="1" t="s">
        <v>14544</v>
      </c>
      <c r="C932" s="1" t="s">
        <v>5673</v>
      </c>
      <c r="D932" s="1" t="s">
        <v>26</v>
      </c>
      <c r="E932" s="1">
        <v>39</v>
      </c>
      <c r="F932" s="1" t="s">
        <v>5674</v>
      </c>
      <c r="G932" s="1" t="s">
        <v>5675</v>
      </c>
      <c r="H932" s="1" t="s">
        <v>641</v>
      </c>
      <c r="I932" s="1" t="s">
        <v>5676</v>
      </c>
      <c r="J932" s="1" t="s">
        <v>5677</v>
      </c>
      <c r="K932" s="1" t="s">
        <v>109</v>
      </c>
      <c r="L932" s="1" t="s">
        <v>110</v>
      </c>
      <c r="M932" s="1" t="s">
        <v>34</v>
      </c>
      <c r="N932" s="1">
        <v>4</v>
      </c>
      <c r="O932" s="1">
        <v>933.6</v>
      </c>
      <c r="P932" s="1">
        <v>0.4</v>
      </c>
      <c r="Q932" s="1">
        <v>45.87</v>
      </c>
      <c r="R932" s="2">
        <v>45629</v>
      </c>
      <c r="S932" s="2">
        <v>45675</v>
      </c>
      <c r="T932" s="1" t="s">
        <v>50</v>
      </c>
      <c r="U932" s="1" t="s">
        <v>36</v>
      </c>
      <c r="V932" s="1">
        <v>4</v>
      </c>
      <c r="W932" s="1" t="s">
        <v>37</v>
      </c>
      <c r="X932" s="1" t="s">
        <v>53</v>
      </c>
      <c r="Y932" s="1" t="s">
        <v>5678</v>
      </c>
    </row>
    <row r="933" spans="1:25" x14ac:dyDescent="0.3">
      <c r="A933" s="1" t="s">
        <v>12545</v>
      </c>
      <c r="B933" s="1" t="s">
        <v>14545</v>
      </c>
      <c r="C933" s="1" t="s">
        <v>5679</v>
      </c>
      <c r="D933" s="1" t="s">
        <v>26</v>
      </c>
      <c r="E933" s="1">
        <v>64</v>
      </c>
      <c r="F933" s="1" t="s">
        <v>5680</v>
      </c>
      <c r="G933" s="1" t="s">
        <v>5681</v>
      </c>
      <c r="H933" s="1" t="s">
        <v>5682</v>
      </c>
      <c r="I933" s="1" t="s">
        <v>5683</v>
      </c>
      <c r="J933" s="1" t="s">
        <v>5684</v>
      </c>
      <c r="K933" s="1" t="s">
        <v>109</v>
      </c>
      <c r="L933" s="1" t="s">
        <v>72</v>
      </c>
      <c r="M933" s="1" t="s">
        <v>49</v>
      </c>
      <c r="N933" s="1">
        <v>2</v>
      </c>
      <c r="O933" s="1">
        <v>315.18</v>
      </c>
      <c r="P933" s="1">
        <v>0.03</v>
      </c>
      <c r="Q933" s="1">
        <v>48.27</v>
      </c>
      <c r="R933" s="2">
        <v>45844</v>
      </c>
      <c r="S933" s="2">
        <v>45707</v>
      </c>
      <c r="T933" s="1" t="s">
        <v>63</v>
      </c>
      <c r="U933" s="1" t="s">
        <v>84</v>
      </c>
      <c r="V933" s="1">
        <v>4</v>
      </c>
      <c r="W933" s="1" t="s">
        <v>37</v>
      </c>
      <c r="X933" s="1" t="s">
        <v>101</v>
      </c>
      <c r="Y933" s="1" t="s">
        <v>5685</v>
      </c>
    </row>
    <row r="934" spans="1:25" x14ac:dyDescent="0.3">
      <c r="A934" s="1" t="s">
        <v>12546</v>
      </c>
      <c r="B934" s="1" t="s">
        <v>14546</v>
      </c>
      <c r="C934" s="1" t="s">
        <v>5686</v>
      </c>
      <c r="D934" s="1" t="s">
        <v>26</v>
      </c>
      <c r="E934" s="1">
        <v>59</v>
      </c>
      <c r="F934" s="1" t="s">
        <v>5687</v>
      </c>
      <c r="G934" s="1" t="s">
        <v>5688</v>
      </c>
      <c r="H934" s="1" t="s">
        <v>4347</v>
      </c>
      <c r="I934" s="1" t="s">
        <v>5689</v>
      </c>
      <c r="J934" s="1" t="s">
        <v>1389</v>
      </c>
      <c r="K934" s="1" t="s">
        <v>6</v>
      </c>
      <c r="L934" s="1" t="s">
        <v>48</v>
      </c>
      <c r="M934" s="1" t="s">
        <v>93</v>
      </c>
      <c r="N934" s="1">
        <v>4</v>
      </c>
      <c r="O934" s="1">
        <v>861</v>
      </c>
      <c r="P934" s="1">
        <v>0.2</v>
      </c>
      <c r="Q934" s="1">
        <v>9.4499999999999993</v>
      </c>
      <c r="R934" s="2">
        <v>45309</v>
      </c>
      <c r="S934" s="2">
        <v>45710</v>
      </c>
      <c r="T934" s="1" t="s">
        <v>83</v>
      </c>
      <c r="U934" s="1" t="s">
        <v>51</v>
      </c>
      <c r="V934" s="1">
        <v>5</v>
      </c>
      <c r="W934" s="1" t="s">
        <v>37</v>
      </c>
      <c r="X934" s="1" t="s">
        <v>101</v>
      </c>
      <c r="Y934" s="1" t="s">
        <v>5690</v>
      </c>
    </row>
    <row r="935" spans="1:25" x14ac:dyDescent="0.3">
      <c r="A935" s="1" t="s">
        <v>12547</v>
      </c>
      <c r="B935" s="1" t="s">
        <v>14547</v>
      </c>
      <c r="C935" s="1" t="s">
        <v>5691</v>
      </c>
      <c r="D935" s="1" t="s">
        <v>41</v>
      </c>
      <c r="E935" s="1">
        <v>42</v>
      </c>
      <c r="F935" s="1" t="s">
        <v>5692</v>
      </c>
      <c r="G935" s="1" t="s">
        <v>5693</v>
      </c>
      <c r="H935" s="1" t="s">
        <v>883</v>
      </c>
      <c r="I935" s="1" t="s">
        <v>5694</v>
      </c>
      <c r="J935" s="1" t="s">
        <v>5695</v>
      </c>
      <c r="K935" s="1" t="s">
        <v>61</v>
      </c>
      <c r="L935" s="1" t="s">
        <v>82</v>
      </c>
      <c r="M935" s="1" t="s">
        <v>34</v>
      </c>
      <c r="N935" s="1">
        <v>4</v>
      </c>
      <c r="O935" s="1">
        <v>669.35</v>
      </c>
      <c r="P935" s="1">
        <v>0.35</v>
      </c>
      <c r="Q935" s="1">
        <v>44.58</v>
      </c>
      <c r="R935" s="2">
        <v>45217</v>
      </c>
      <c r="S935" s="2">
        <v>45628</v>
      </c>
      <c r="T935" s="1" t="s">
        <v>35</v>
      </c>
      <c r="U935" s="1" t="s">
        <v>36</v>
      </c>
      <c r="V935" s="1">
        <v>3</v>
      </c>
      <c r="W935" s="1" t="s">
        <v>37</v>
      </c>
      <c r="X935" s="1" t="s">
        <v>53</v>
      </c>
      <c r="Y935" s="1" t="s">
        <v>5696</v>
      </c>
    </row>
    <row r="936" spans="1:25" x14ac:dyDescent="0.3">
      <c r="A936" s="1" t="s">
        <v>12548</v>
      </c>
      <c r="B936" s="1" t="s">
        <v>14548</v>
      </c>
      <c r="C936" s="1" t="s">
        <v>5697</v>
      </c>
      <c r="D936" s="1" t="s">
        <v>26</v>
      </c>
      <c r="E936" s="1">
        <v>60</v>
      </c>
      <c r="F936" s="1" t="s">
        <v>5698</v>
      </c>
      <c r="G936" s="1" t="s">
        <v>5699</v>
      </c>
      <c r="H936" s="1" t="s">
        <v>1040</v>
      </c>
      <c r="I936" s="1" t="s">
        <v>5700</v>
      </c>
      <c r="J936" s="1" t="s">
        <v>5701</v>
      </c>
      <c r="K936" s="1" t="s">
        <v>47</v>
      </c>
      <c r="L936" s="1" t="s">
        <v>72</v>
      </c>
      <c r="M936" s="1" t="s">
        <v>126</v>
      </c>
      <c r="N936" s="1">
        <v>3</v>
      </c>
      <c r="O936" s="1">
        <v>958.19</v>
      </c>
      <c r="P936" s="1">
        <v>0.01</v>
      </c>
      <c r="Q936" s="1">
        <v>15.13</v>
      </c>
      <c r="R936" s="2">
        <v>45535</v>
      </c>
      <c r="S936" s="2">
        <v>45510</v>
      </c>
      <c r="T936" s="1" t="s">
        <v>83</v>
      </c>
      <c r="U936" s="1" t="s">
        <v>84</v>
      </c>
      <c r="V936" s="1">
        <v>1</v>
      </c>
      <c r="W936" s="1" t="s">
        <v>37</v>
      </c>
      <c r="X936" s="1" t="s">
        <v>101</v>
      </c>
      <c r="Y936" s="1" t="s">
        <v>5702</v>
      </c>
    </row>
    <row r="937" spans="1:25" x14ac:dyDescent="0.3">
      <c r="A937" s="1" t="s">
        <v>12549</v>
      </c>
      <c r="B937" s="1" t="s">
        <v>14549</v>
      </c>
      <c r="C937" s="1" t="s">
        <v>5703</v>
      </c>
      <c r="D937" s="1" t="s">
        <v>26</v>
      </c>
      <c r="E937" s="1">
        <v>67</v>
      </c>
      <c r="F937" s="1" t="s">
        <v>5704</v>
      </c>
      <c r="G937" s="1" t="s">
        <v>5705</v>
      </c>
      <c r="H937" s="1" t="s">
        <v>4194</v>
      </c>
      <c r="I937" s="1" t="s">
        <v>5706</v>
      </c>
      <c r="J937" s="1" t="s">
        <v>5707</v>
      </c>
      <c r="K937" s="1" t="s">
        <v>109</v>
      </c>
      <c r="L937" s="1" t="s">
        <v>110</v>
      </c>
      <c r="M937" s="1" t="s">
        <v>62</v>
      </c>
      <c r="N937" s="1">
        <v>3</v>
      </c>
      <c r="O937" s="1">
        <v>279.35000000000002</v>
      </c>
      <c r="P937" s="1">
        <v>0.12</v>
      </c>
      <c r="Q937" s="1">
        <v>22.88</v>
      </c>
      <c r="R937" s="2">
        <v>45759</v>
      </c>
      <c r="S937" s="2">
        <v>45392</v>
      </c>
      <c r="T937" s="1" t="s">
        <v>118</v>
      </c>
      <c r="U937" s="1" t="s">
        <v>84</v>
      </c>
      <c r="V937" s="1">
        <v>3</v>
      </c>
      <c r="W937" s="1" t="s">
        <v>37</v>
      </c>
      <c r="X937" s="1" t="s">
        <v>38</v>
      </c>
      <c r="Y937" s="1" t="s">
        <v>5708</v>
      </c>
    </row>
    <row r="938" spans="1:25" x14ac:dyDescent="0.3">
      <c r="A938" s="1" t="s">
        <v>12550</v>
      </c>
      <c r="B938" s="1" t="s">
        <v>14550</v>
      </c>
      <c r="C938" s="1" t="s">
        <v>5709</v>
      </c>
      <c r="D938" s="1" t="s">
        <v>41</v>
      </c>
      <c r="E938" s="1">
        <v>46</v>
      </c>
      <c r="F938" s="1" t="s">
        <v>5710</v>
      </c>
      <c r="G938" s="1" t="s">
        <v>5711</v>
      </c>
      <c r="H938" s="1" t="s">
        <v>2637</v>
      </c>
      <c r="I938" s="1" t="s">
        <v>5712</v>
      </c>
      <c r="J938" s="1" t="s">
        <v>5713</v>
      </c>
      <c r="K938" s="1" t="s">
        <v>109</v>
      </c>
      <c r="L938" s="1" t="s">
        <v>72</v>
      </c>
      <c r="M938" s="1" t="s">
        <v>73</v>
      </c>
      <c r="N938" s="1">
        <v>1</v>
      </c>
      <c r="O938" s="1">
        <v>276.97000000000003</v>
      </c>
      <c r="P938" s="1">
        <v>0.44</v>
      </c>
      <c r="Q938" s="1">
        <v>20.55</v>
      </c>
      <c r="R938" s="2">
        <v>45485</v>
      </c>
      <c r="S938" s="2">
        <v>45167</v>
      </c>
      <c r="T938" s="1" t="s">
        <v>35</v>
      </c>
      <c r="U938" s="1" t="s">
        <v>36</v>
      </c>
      <c r="V938" s="1">
        <v>3</v>
      </c>
      <c r="W938" s="1" t="s">
        <v>37</v>
      </c>
      <c r="X938" s="1" t="s">
        <v>53</v>
      </c>
      <c r="Y938" s="1" t="s">
        <v>5714</v>
      </c>
    </row>
    <row r="939" spans="1:25" x14ac:dyDescent="0.3">
      <c r="A939" s="1" t="s">
        <v>12551</v>
      </c>
      <c r="B939" s="1" t="s">
        <v>14551</v>
      </c>
      <c r="C939" s="1" t="s">
        <v>5715</v>
      </c>
      <c r="D939" s="1" t="s">
        <v>26</v>
      </c>
      <c r="E939" s="1">
        <v>62</v>
      </c>
      <c r="F939" s="1" t="s">
        <v>5716</v>
      </c>
      <c r="G939" s="1" t="s">
        <v>5717</v>
      </c>
      <c r="H939" s="1" t="s">
        <v>1033</v>
      </c>
      <c r="I939" s="1" t="s">
        <v>5718</v>
      </c>
      <c r="J939" s="1" t="s">
        <v>5719</v>
      </c>
      <c r="K939" s="1" t="s">
        <v>61</v>
      </c>
      <c r="L939" s="1" t="s">
        <v>48</v>
      </c>
      <c r="M939" s="1" t="s">
        <v>73</v>
      </c>
      <c r="N939" s="1">
        <v>1</v>
      </c>
      <c r="O939" s="1">
        <v>707.25</v>
      </c>
      <c r="P939" s="1">
        <v>0.06</v>
      </c>
      <c r="Q939" s="1">
        <v>35.380000000000003</v>
      </c>
      <c r="R939" s="2">
        <v>45284</v>
      </c>
      <c r="S939" s="2">
        <v>45486</v>
      </c>
      <c r="T939" s="1" t="s">
        <v>63</v>
      </c>
      <c r="U939" s="1" t="s">
        <v>162</v>
      </c>
      <c r="V939" s="1">
        <v>5</v>
      </c>
      <c r="W939" s="1" t="s">
        <v>37</v>
      </c>
      <c r="X939" s="1" t="s">
        <v>53</v>
      </c>
      <c r="Y939" s="1" t="s">
        <v>5720</v>
      </c>
    </row>
    <row r="940" spans="1:25" x14ac:dyDescent="0.3">
      <c r="A940" s="1" t="s">
        <v>12552</v>
      </c>
      <c r="B940" s="1" t="s">
        <v>14552</v>
      </c>
      <c r="C940" s="1" t="s">
        <v>5721</v>
      </c>
      <c r="D940" s="1" t="s">
        <v>26</v>
      </c>
      <c r="E940" s="1">
        <v>69</v>
      </c>
      <c r="F940" s="1" t="s">
        <v>5722</v>
      </c>
      <c r="G940" s="1" t="s">
        <v>5723</v>
      </c>
      <c r="H940" s="1" t="s">
        <v>3713</v>
      </c>
      <c r="I940" s="1" t="s">
        <v>5724</v>
      </c>
      <c r="J940" s="1" t="s">
        <v>5725</v>
      </c>
      <c r="K940" s="1" t="s">
        <v>47</v>
      </c>
      <c r="L940" s="1" t="s">
        <v>117</v>
      </c>
      <c r="M940" s="1" t="s">
        <v>126</v>
      </c>
      <c r="N940" s="1">
        <v>2</v>
      </c>
      <c r="O940" s="1">
        <v>929.13</v>
      </c>
      <c r="P940" s="1">
        <v>0.03</v>
      </c>
      <c r="Q940" s="1">
        <v>31.91</v>
      </c>
      <c r="R940" s="2">
        <v>45709</v>
      </c>
      <c r="S940" s="2">
        <v>45229</v>
      </c>
      <c r="T940" s="1" t="s">
        <v>63</v>
      </c>
      <c r="U940" s="1" t="s">
        <v>51</v>
      </c>
      <c r="V940" s="1">
        <v>4</v>
      </c>
      <c r="W940" s="1" t="s">
        <v>37</v>
      </c>
      <c r="X940" s="1" t="s">
        <v>101</v>
      </c>
      <c r="Y940" s="1" t="s">
        <v>5726</v>
      </c>
    </row>
    <row r="941" spans="1:25" x14ac:dyDescent="0.3">
      <c r="A941" s="1" t="s">
        <v>12553</v>
      </c>
      <c r="B941" s="1" t="s">
        <v>14553</v>
      </c>
      <c r="C941" s="1" t="s">
        <v>5727</v>
      </c>
      <c r="D941" s="1" t="s">
        <v>26</v>
      </c>
      <c r="E941" s="1">
        <v>47</v>
      </c>
      <c r="F941" s="1" t="s">
        <v>5728</v>
      </c>
      <c r="G941" s="1" t="s">
        <v>5729</v>
      </c>
      <c r="H941" s="1" t="s">
        <v>98</v>
      </c>
      <c r="I941" s="1" t="s">
        <v>5730</v>
      </c>
      <c r="J941" s="1" t="s">
        <v>5731</v>
      </c>
      <c r="K941" s="1" t="s">
        <v>109</v>
      </c>
      <c r="L941" s="1" t="s">
        <v>117</v>
      </c>
      <c r="M941" s="1" t="s">
        <v>93</v>
      </c>
      <c r="N941" s="1">
        <v>2</v>
      </c>
      <c r="O941" s="1">
        <v>826.31</v>
      </c>
      <c r="P941" s="1">
        <v>0.28999999999999998</v>
      </c>
      <c r="Q941" s="1">
        <v>9.91</v>
      </c>
      <c r="R941" s="2">
        <v>45228</v>
      </c>
      <c r="S941" s="2">
        <v>45805</v>
      </c>
      <c r="T941" s="1" t="s">
        <v>35</v>
      </c>
      <c r="U941" s="1" t="s">
        <v>36</v>
      </c>
      <c r="V941" s="1">
        <v>3</v>
      </c>
      <c r="W941" s="1" t="s">
        <v>37</v>
      </c>
      <c r="X941" s="1" t="s">
        <v>53</v>
      </c>
      <c r="Y941" s="1" t="s">
        <v>5732</v>
      </c>
    </row>
    <row r="942" spans="1:25" x14ac:dyDescent="0.3">
      <c r="A942" s="1" t="s">
        <v>12554</v>
      </c>
      <c r="B942" s="1" t="s">
        <v>14554</v>
      </c>
      <c r="C942" s="1" t="s">
        <v>5733</v>
      </c>
      <c r="D942" s="1" t="s">
        <v>26</v>
      </c>
      <c r="E942" s="1">
        <v>65</v>
      </c>
      <c r="F942" s="1" t="s">
        <v>5734</v>
      </c>
      <c r="G942" s="1" t="s">
        <v>5735</v>
      </c>
      <c r="H942" s="1" t="s">
        <v>270</v>
      </c>
      <c r="I942" s="1" t="s">
        <v>5736</v>
      </c>
      <c r="J942" s="1" t="s">
        <v>5737</v>
      </c>
      <c r="K942" s="1" t="s">
        <v>81</v>
      </c>
      <c r="L942" s="1" t="s">
        <v>82</v>
      </c>
      <c r="M942" s="1" t="s">
        <v>34</v>
      </c>
      <c r="N942" s="1">
        <v>3</v>
      </c>
      <c r="O942" s="1">
        <v>729.77</v>
      </c>
      <c r="P942" s="1">
        <v>0.47</v>
      </c>
      <c r="Q942" s="1">
        <v>40.229999999999997</v>
      </c>
      <c r="R942" s="2">
        <v>45347</v>
      </c>
      <c r="S942" s="2">
        <v>45543</v>
      </c>
      <c r="T942" s="1" t="s">
        <v>63</v>
      </c>
      <c r="U942" s="1" t="s">
        <v>51</v>
      </c>
      <c r="V942" s="1">
        <v>3</v>
      </c>
      <c r="W942" s="1" t="s">
        <v>37</v>
      </c>
      <c r="X942" s="1" t="s">
        <v>64</v>
      </c>
      <c r="Y942" s="1" t="s">
        <v>5738</v>
      </c>
    </row>
    <row r="943" spans="1:25" x14ac:dyDescent="0.3">
      <c r="A943" s="1" t="s">
        <v>12555</v>
      </c>
      <c r="B943" s="1" t="s">
        <v>14555</v>
      </c>
      <c r="C943" s="1" t="s">
        <v>2861</v>
      </c>
      <c r="D943" s="1" t="s">
        <v>26</v>
      </c>
      <c r="E943" s="1">
        <v>68</v>
      </c>
      <c r="F943" s="1" t="s">
        <v>5739</v>
      </c>
      <c r="G943" s="1" t="s">
        <v>5740</v>
      </c>
      <c r="H943" s="1" t="s">
        <v>2132</v>
      </c>
      <c r="I943" s="1" t="s">
        <v>5741</v>
      </c>
      <c r="J943" s="1" t="s">
        <v>5742</v>
      </c>
      <c r="K943" s="1" t="s">
        <v>92</v>
      </c>
      <c r="L943" s="1" t="s">
        <v>117</v>
      </c>
      <c r="M943" s="1" t="s">
        <v>126</v>
      </c>
      <c r="N943" s="1">
        <v>3</v>
      </c>
      <c r="O943" s="1">
        <v>393.44</v>
      </c>
      <c r="P943" s="1">
        <v>0.42</v>
      </c>
      <c r="Q943" s="1">
        <v>24.78</v>
      </c>
      <c r="R943" s="2">
        <v>45669</v>
      </c>
      <c r="S943" s="2">
        <v>45786</v>
      </c>
      <c r="T943" s="1" t="s">
        <v>35</v>
      </c>
      <c r="U943" s="1" t="s">
        <v>84</v>
      </c>
      <c r="V943" s="1">
        <v>1</v>
      </c>
      <c r="W943" s="1" t="s">
        <v>37</v>
      </c>
      <c r="X943" s="1" t="s">
        <v>53</v>
      </c>
      <c r="Y943" s="1" t="s">
        <v>5743</v>
      </c>
    </row>
    <row r="944" spans="1:25" x14ac:dyDescent="0.3">
      <c r="A944" s="1" t="s">
        <v>12556</v>
      </c>
      <c r="B944" s="1" t="s">
        <v>14556</v>
      </c>
      <c r="C944" s="1" t="s">
        <v>5744</v>
      </c>
      <c r="D944" s="1" t="s">
        <v>26</v>
      </c>
      <c r="E944" s="1">
        <v>47</v>
      </c>
      <c r="F944" s="1" t="s">
        <v>5745</v>
      </c>
      <c r="G944" s="1">
        <f>1-669-163-6962</f>
        <v>-7793</v>
      </c>
      <c r="H944" s="1" t="s">
        <v>2181</v>
      </c>
      <c r="I944" s="1" t="s">
        <v>5746</v>
      </c>
      <c r="J944" s="1" t="s">
        <v>5747</v>
      </c>
      <c r="K944" s="1" t="s">
        <v>47</v>
      </c>
      <c r="L944" s="1" t="s">
        <v>72</v>
      </c>
      <c r="M944" s="1" t="s">
        <v>34</v>
      </c>
      <c r="N944" s="1">
        <v>3</v>
      </c>
      <c r="O944" s="1">
        <v>720.59</v>
      </c>
      <c r="P944" s="1">
        <v>0.49</v>
      </c>
      <c r="Q944" s="1">
        <v>5.0999999999999996</v>
      </c>
      <c r="R944" s="2">
        <v>45750</v>
      </c>
      <c r="S944" s="2">
        <v>45757</v>
      </c>
      <c r="T944" s="1" t="s">
        <v>50</v>
      </c>
      <c r="U944" s="1" t="s">
        <v>51</v>
      </c>
      <c r="V944" s="1">
        <v>4</v>
      </c>
      <c r="W944" s="1" t="s">
        <v>37</v>
      </c>
      <c r="X944" s="1" t="s">
        <v>101</v>
      </c>
      <c r="Y944" s="1" t="s">
        <v>5748</v>
      </c>
    </row>
    <row r="945" spans="1:25" x14ac:dyDescent="0.3">
      <c r="A945" s="1" t="s">
        <v>12557</v>
      </c>
      <c r="B945" s="1" t="s">
        <v>14557</v>
      </c>
      <c r="C945" s="1" t="s">
        <v>5749</v>
      </c>
      <c r="D945" s="1" t="s">
        <v>26</v>
      </c>
      <c r="E945" s="1">
        <v>61</v>
      </c>
      <c r="F945" s="1" t="s">
        <v>5750</v>
      </c>
      <c r="G945" s="1" t="s">
        <v>5751</v>
      </c>
      <c r="H945" s="1" t="s">
        <v>337</v>
      </c>
      <c r="I945" s="1" t="s">
        <v>5752</v>
      </c>
      <c r="J945" s="1" t="s">
        <v>5753</v>
      </c>
      <c r="K945" s="1" t="s">
        <v>81</v>
      </c>
      <c r="L945" s="1" t="s">
        <v>48</v>
      </c>
      <c r="M945" s="1" t="s">
        <v>93</v>
      </c>
      <c r="N945" s="1">
        <v>1</v>
      </c>
      <c r="O945" s="1">
        <v>803.08</v>
      </c>
      <c r="P945" s="1">
        <v>0.38</v>
      </c>
      <c r="Q945" s="1">
        <v>23.65</v>
      </c>
      <c r="R945" s="2">
        <v>45293</v>
      </c>
      <c r="S945" s="2">
        <v>45267</v>
      </c>
      <c r="T945" s="1" t="s">
        <v>118</v>
      </c>
      <c r="U945" s="1" t="s">
        <v>162</v>
      </c>
      <c r="V945" s="1">
        <v>3</v>
      </c>
      <c r="W945" s="1" t="s">
        <v>37</v>
      </c>
      <c r="X945" s="1" t="s">
        <v>101</v>
      </c>
      <c r="Y945" s="1" t="s">
        <v>5754</v>
      </c>
    </row>
    <row r="946" spans="1:25" x14ac:dyDescent="0.3">
      <c r="A946" s="1" t="s">
        <v>12558</v>
      </c>
      <c r="B946" s="1" t="s">
        <v>14558</v>
      </c>
      <c r="C946" s="1" t="s">
        <v>5755</v>
      </c>
      <c r="D946" s="1" t="s">
        <v>41</v>
      </c>
      <c r="E946" s="1">
        <v>63</v>
      </c>
      <c r="F946" s="1" t="s">
        <v>5756</v>
      </c>
      <c r="G946" s="1" t="s">
        <v>5757</v>
      </c>
      <c r="H946" s="1" t="s">
        <v>296</v>
      </c>
      <c r="I946" s="1" t="s">
        <v>5758</v>
      </c>
      <c r="J946" s="1" t="s">
        <v>5759</v>
      </c>
      <c r="K946" s="1" t="s">
        <v>61</v>
      </c>
      <c r="L946" s="1" t="s">
        <v>72</v>
      </c>
      <c r="M946" s="1" t="s">
        <v>62</v>
      </c>
      <c r="N946" s="1">
        <v>1</v>
      </c>
      <c r="O946" s="1">
        <v>755.75</v>
      </c>
      <c r="P946" s="1">
        <v>0.22</v>
      </c>
      <c r="Q946" s="1">
        <v>28.23</v>
      </c>
      <c r="R946" s="2">
        <v>45734</v>
      </c>
      <c r="S946" s="2">
        <v>45708</v>
      </c>
      <c r="T946" s="1" t="s">
        <v>83</v>
      </c>
      <c r="U946" s="1" t="s">
        <v>51</v>
      </c>
      <c r="V946" s="1">
        <v>2</v>
      </c>
      <c r="W946" s="1" t="s">
        <v>37</v>
      </c>
      <c r="X946" s="1" t="s">
        <v>101</v>
      </c>
      <c r="Y946" s="1" t="s">
        <v>5760</v>
      </c>
    </row>
    <row r="947" spans="1:25" x14ac:dyDescent="0.3">
      <c r="A947" s="1" t="s">
        <v>12559</v>
      </c>
      <c r="B947" s="1" t="s">
        <v>14559</v>
      </c>
      <c r="C947" s="1" t="s">
        <v>5761</v>
      </c>
      <c r="D947" s="1" t="s">
        <v>26</v>
      </c>
      <c r="E947" s="1">
        <v>48</v>
      </c>
      <c r="F947" s="1" t="s">
        <v>5762</v>
      </c>
      <c r="G947" s="1">
        <v>9900863818</v>
      </c>
      <c r="H947" s="1" t="s">
        <v>2198</v>
      </c>
      <c r="I947" s="1" t="s">
        <v>5763</v>
      </c>
      <c r="J947" s="1" t="s">
        <v>5764</v>
      </c>
      <c r="K947" s="1" t="s">
        <v>61</v>
      </c>
      <c r="L947" s="1" t="s">
        <v>72</v>
      </c>
      <c r="M947" s="1" t="s">
        <v>34</v>
      </c>
      <c r="N947" s="1">
        <v>4</v>
      </c>
      <c r="O947" s="1">
        <v>680.04</v>
      </c>
      <c r="P947" s="1">
        <v>0.47</v>
      </c>
      <c r="Q947" s="1">
        <v>8.1</v>
      </c>
      <c r="R947" s="2">
        <v>45400</v>
      </c>
      <c r="S947" s="2">
        <v>45459</v>
      </c>
      <c r="T947" s="1" t="s">
        <v>35</v>
      </c>
      <c r="U947" s="1" t="s">
        <v>36</v>
      </c>
      <c r="V947" s="1">
        <v>2</v>
      </c>
      <c r="W947" s="1" t="s">
        <v>37</v>
      </c>
      <c r="X947" s="1" t="s">
        <v>101</v>
      </c>
      <c r="Y947" s="1" t="s">
        <v>5765</v>
      </c>
    </row>
    <row r="948" spans="1:25" x14ac:dyDescent="0.3">
      <c r="A948" s="1" t="s">
        <v>12560</v>
      </c>
      <c r="B948" s="1" t="s">
        <v>14560</v>
      </c>
      <c r="C948" s="1" t="s">
        <v>5766</v>
      </c>
      <c r="D948" s="1" t="s">
        <v>41</v>
      </c>
      <c r="E948" s="1">
        <v>51</v>
      </c>
      <c r="F948" s="1" t="s">
        <v>5767</v>
      </c>
      <c r="G948" s="1" t="s">
        <v>5768</v>
      </c>
      <c r="H948" s="1" t="s">
        <v>883</v>
      </c>
      <c r="I948" s="1" t="s">
        <v>1459</v>
      </c>
      <c r="J948" s="1" t="s">
        <v>5769</v>
      </c>
      <c r="K948" s="1" t="s">
        <v>109</v>
      </c>
      <c r="L948" s="1" t="s">
        <v>82</v>
      </c>
      <c r="M948" s="1" t="s">
        <v>93</v>
      </c>
      <c r="N948" s="1">
        <v>1</v>
      </c>
      <c r="O948" s="1">
        <v>56.66</v>
      </c>
      <c r="P948" s="1">
        <v>0.21</v>
      </c>
      <c r="Q948" s="1">
        <v>11.8</v>
      </c>
      <c r="R948" s="2">
        <v>45356</v>
      </c>
      <c r="S948" s="2">
        <v>45280</v>
      </c>
      <c r="T948" s="1" t="s">
        <v>35</v>
      </c>
      <c r="U948" s="1" t="s">
        <v>36</v>
      </c>
      <c r="V948" s="1">
        <v>4</v>
      </c>
      <c r="W948" s="1" t="s">
        <v>37</v>
      </c>
      <c r="X948" s="1" t="s">
        <v>38</v>
      </c>
      <c r="Y948" s="1" t="s">
        <v>5770</v>
      </c>
    </row>
    <row r="949" spans="1:25" x14ac:dyDescent="0.3">
      <c r="A949" s="1" t="s">
        <v>12561</v>
      </c>
      <c r="B949" s="1" t="s">
        <v>14561</v>
      </c>
      <c r="C949" s="1" t="s">
        <v>5771</v>
      </c>
      <c r="D949" s="1" t="s">
        <v>26</v>
      </c>
      <c r="E949" s="1">
        <v>45</v>
      </c>
      <c r="F949" s="1" t="s">
        <v>5772</v>
      </c>
      <c r="G949" s="1" t="s">
        <v>5773</v>
      </c>
      <c r="H949" s="1" t="s">
        <v>980</v>
      </c>
      <c r="I949" s="1" t="s">
        <v>5774</v>
      </c>
      <c r="J949" s="1" t="s">
        <v>3056</v>
      </c>
      <c r="K949" s="1" t="s">
        <v>6</v>
      </c>
      <c r="L949" s="1" t="s">
        <v>117</v>
      </c>
      <c r="M949" s="1" t="s">
        <v>126</v>
      </c>
      <c r="N949" s="1">
        <v>4</v>
      </c>
      <c r="O949" s="1">
        <v>663.12</v>
      </c>
      <c r="P949" s="1">
        <v>0.18</v>
      </c>
      <c r="Q949" s="1">
        <v>49.71</v>
      </c>
      <c r="R949" s="2">
        <v>45185</v>
      </c>
      <c r="S949" s="2">
        <v>45239</v>
      </c>
      <c r="T949" s="1" t="s">
        <v>50</v>
      </c>
      <c r="U949" s="1" t="s">
        <v>36</v>
      </c>
      <c r="V949" s="1">
        <v>4</v>
      </c>
      <c r="W949" s="1" t="s">
        <v>37</v>
      </c>
      <c r="X949" s="1" t="s">
        <v>101</v>
      </c>
      <c r="Y949" s="1" t="s">
        <v>5775</v>
      </c>
    </row>
    <row r="950" spans="1:25" x14ac:dyDescent="0.3">
      <c r="A950" s="1" t="s">
        <v>12562</v>
      </c>
      <c r="B950" s="1" t="s">
        <v>14562</v>
      </c>
      <c r="C950" s="1" t="s">
        <v>5776</v>
      </c>
      <c r="D950" s="1" t="s">
        <v>26</v>
      </c>
      <c r="E950" s="1">
        <v>27</v>
      </c>
      <c r="F950" s="1" t="s">
        <v>5777</v>
      </c>
      <c r="G950" s="1" t="s">
        <v>5778</v>
      </c>
      <c r="H950" s="1" t="s">
        <v>243</v>
      </c>
      <c r="I950" s="1" t="s">
        <v>3469</v>
      </c>
      <c r="J950" s="1" t="s">
        <v>5779</v>
      </c>
      <c r="K950" s="1" t="s">
        <v>32</v>
      </c>
      <c r="L950" s="1" t="s">
        <v>117</v>
      </c>
      <c r="M950" s="1" t="s">
        <v>49</v>
      </c>
      <c r="N950" s="1">
        <v>2</v>
      </c>
      <c r="O950" s="1">
        <v>483.51</v>
      </c>
      <c r="P950" s="1">
        <v>0.22</v>
      </c>
      <c r="Q950" s="1">
        <v>44.2</v>
      </c>
      <c r="R950" s="2">
        <v>45748</v>
      </c>
      <c r="S950" s="2">
        <v>45136</v>
      </c>
      <c r="T950" s="1" t="s">
        <v>83</v>
      </c>
      <c r="U950" s="1" t="s">
        <v>51</v>
      </c>
      <c r="V950" s="1">
        <v>5</v>
      </c>
      <c r="W950" s="1" t="s">
        <v>37</v>
      </c>
      <c r="X950" s="1" t="s">
        <v>64</v>
      </c>
      <c r="Y950" s="1" t="s">
        <v>5780</v>
      </c>
    </row>
    <row r="951" spans="1:25" x14ac:dyDescent="0.3">
      <c r="A951" s="1" t="s">
        <v>12563</v>
      </c>
      <c r="B951" s="1" t="s">
        <v>14563</v>
      </c>
      <c r="C951" s="1" t="s">
        <v>5781</v>
      </c>
      <c r="D951" s="1" t="s">
        <v>26</v>
      </c>
      <c r="E951" s="1">
        <v>21</v>
      </c>
      <c r="F951" s="1" t="s">
        <v>5782</v>
      </c>
      <c r="G951" s="1" t="s">
        <v>5783</v>
      </c>
      <c r="H951" s="1" t="s">
        <v>270</v>
      </c>
      <c r="I951" s="1" t="s">
        <v>5784</v>
      </c>
      <c r="J951" s="1" t="s">
        <v>5785</v>
      </c>
      <c r="K951" s="1" t="s">
        <v>161</v>
      </c>
      <c r="L951" s="1" t="s">
        <v>117</v>
      </c>
      <c r="M951" s="1" t="s">
        <v>62</v>
      </c>
      <c r="N951" s="1">
        <v>1</v>
      </c>
      <c r="O951" s="1">
        <v>961.95</v>
      </c>
      <c r="P951" s="1">
        <v>0.41</v>
      </c>
      <c r="Q951" s="1">
        <v>11</v>
      </c>
      <c r="R951" s="2">
        <v>45698</v>
      </c>
      <c r="S951" s="2">
        <v>45422</v>
      </c>
      <c r="T951" s="1" t="s">
        <v>50</v>
      </c>
      <c r="U951" s="1" t="s">
        <v>36</v>
      </c>
      <c r="V951" s="1">
        <v>3</v>
      </c>
      <c r="W951" s="1" t="s">
        <v>52</v>
      </c>
      <c r="X951" s="1" t="s">
        <v>53</v>
      </c>
      <c r="Y951" s="1" t="s">
        <v>5786</v>
      </c>
    </row>
    <row r="952" spans="1:25" x14ac:dyDescent="0.3">
      <c r="A952" s="1" t="s">
        <v>12564</v>
      </c>
      <c r="B952" s="1" t="s">
        <v>14564</v>
      </c>
      <c r="C952" s="1" t="s">
        <v>5787</v>
      </c>
      <c r="D952" s="1" t="s">
        <v>41</v>
      </c>
      <c r="E952" s="1">
        <v>50</v>
      </c>
      <c r="F952" s="1" t="s">
        <v>5788</v>
      </c>
      <c r="G952" s="1" t="s">
        <v>5789</v>
      </c>
      <c r="H952" s="1" t="s">
        <v>1638</v>
      </c>
      <c r="I952" s="1" t="s">
        <v>5790</v>
      </c>
      <c r="J952" s="1" t="s">
        <v>5791</v>
      </c>
      <c r="K952" s="1" t="s">
        <v>81</v>
      </c>
      <c r="L952" s="1" t="s">
        <v>110</v>
      </c>
      <c r="M952" s="1" t="s">
        <v>62</v>
      </c>
      <c r="N952" s="1">
        <v>2</v>
      </c>
      <c r="O952" s="1">
        <v>611.12</v>
      </c>
      <c r="P952" s="1">
        <v>0.46</v>
      </c>
      <c r="Q952" s="1">
        <v>31.11</v>
      </c>
      <c r="R952" s="2">
        <v>45633</v>
      </c>
      <c r="S952" s="2">
        <v>45545</v>
      </c>
      <c r="T952" s="1" t="s">
        <v>50</v>
      </c>
      <c r="U952" s="1" t="s">
        <v>51</v>
      </c>
      <c r="V952" s="1">
        <v>2</v>
      </c>
      <c r="W952" s="1" t="s">
        <v>37</v>
      </c>
      <c r="X952" s="1" t="s">
        <v>74</v>
      </c>
      <c r="Y952" s="1" t="s">
        <v>5792</v>
      </c>
    </row>
    <row r="953" spans="1:25" x14ac:dyDescent="0.3">
      <c r="A953" s="1" t="s">
        <v>12565</v>
      </c>
      <c r="B953" s="1" t="s">
        <v>14565</v>
      </c>
      <c r="C953" s="1" t="s">
        <v>5793</v>
      </c>
      <c r="D953" s="1" t="s">
        <v>41</v>
      </c>
      <c r="E953" s="1">
        <v>34</v>
      </c>
      <c r="F953" s="1" t="s">
        <v>5794</v>
      </c>
      <c r="G953" s="1" t="s">
        <v>5795</v>
      </c>
      <c r="H953" s="1" t="s">
        <v>2673</v>
      </c>
      <c r="I953" s="1" t="s">
        <v>5796</v>
      </c>
      <c r="J953" s="1" t="s">
        <v>5797</v>
      </c>
      <c r="K953" s="1" t="s">
        <v>81</v>
      </c>
      <c r="L953" s="1" t="s">
        <v>72</v>
      </c>
      <c r="M953" s="1" t="s">
        <v>62</v>
      </c>
      <c r="N953" s="1">
        <v>4</v>
      </c>
      <c r="O953" s="1">
        <v>612.14</v>
      </c>
      <c r="P953" s="1">
        <v>0.18</v>
      </c>
      <c r="Q953" s="1">
        <v>22.07</v>
      </c>
      <c r="R953" s="2">
        <v>45709</v>
      </c>
      <c r="S953" s="2">
        <v>45246</v>
      </c>
      <c r="T953" s="1" t="s">
        <v>118</v>
      </c>
      <c r="U953" s="1" t="s">
        <v>51</v>
      </c>
      <c r="V953" s="1">
        <v>2</v>
      </c>
      <c r="W953" s="1" t="s">
        <v>37</v>
      </c>
      <c r="X953" s="1" t="s">
        <v>74</v>
      </c>
      <c r="Y953" s="1" t="s">
        <v>5798</v>
      </c>
    </row>
    <row r="954" spans="1:25" x14ac:dyDescent="0.3">
      <c r="A954" s="1" t="s">
        <v>12566</v>
      </c>
      <c r="B954" s="1" t="s">
        <v>14566</v>
      </c>
      <c r="C954" s="1" t="s">
        <v>5799</v>
      </c>
      <c r="D954" s="1" t="s">
        <v>41</v>
      </c>
      <c r="E954" s="1">
        <v>28</v>
      </c>
      <c r="F954" s="1" t="s">
        <v>5800</v>
      </c>
      <c r="G954" s="1" t="s">
        <v>5801</v>
      </c>
      <c r="H954" s="1" t="s">
        <v>3074</v>
      </c>
      <c r="I954" s="1" t="s">
        <v>5802</v>
      </c>
      <c r="J954" s="1" t="s">
        <v>5803</v>
      </c>
      <c r="K954" s="1" t="s">
        <v>161</v>
      </c>
      <c r="L954" s="1" t="s">
        <v>48</v>
      </c>
      <c r="M954" s="1" t="s">
        <v>73</v>
      </c>
      <c r="N954" s="1">
        <v>2</v>
      </c>
      <c r="O954" s="1">
        <v>994.11</v>
      </c>
      <c r="P954" s="1">
        <v>0.23</v>
      </c>
      <c r="Q954" s="1">
        <v>29.47</v>
      </c>
      <c r="R954" s="2">
        <v>45378</v>
      </c>
      <c r="S954" s="2">
        <v>45785</v>
      </c>
      <c r="T954" s="1" t="s">
        <v>63</v>
      </c>
      <c r="U954" s="1" t="s">
        <v>36</v>
      </c>
      <c r="V954" s="1">
        <v>4</v>
      </c>
      <c r="W954" s="1" t="s">
        <v>37</v>
      </c>
      <c r="X954" s="1" t="s">
        <v>38</v>
      </c>
      <c r="Y954" s="1" t="s">
        <v>5804</v>
      </c>
    </row>
    <row r="955" spans="1:25" x14ac:dyDescent="0.3">
      <c r="A955" s="1" t="s">
        <v>12567</v>
      </c>
      <c r="B955" s="1" t="s">
        <v>14567</v>
      </c>
      <c r="C955" s="1" t="s">
        <v>3455</v>
      </c>
      <c r="D955" s="1" t="s">
        <v>26</v>
      </c>
      <c r="E955" s="1">
        <v>24</v>
      </c>
      <c r="F955" s="1" t="s">
        <v>5805</v>
      </c>
      <c r="G955" s="1" t="s">
        <v>5806</v>
      </c>
      <c r="H955" s="1" t="s">
        <v>683</v>
      </c>
      <c r="I955" s="1" t="s">
        <v>5807</v>
      </c>
      <c r="J955" s="1" t="s">
        <v>2370</v>
      </c>
      <c r="K955" s="1" t="s">
        <v>161</v>
      </c>
      <c r="L955" s="1" t="s">
        <v>48</v>
      </c>
      <c r="M955" s="1" t="s">
        <v>49</v>
      </c>
      <c r="N955" s="1">
        <v>2</v>
      </c>
      <c r="O955" s="1">
        <v>102.65</v>
      </c>
      <c r="P955" s="1">
        <v>0.45</v>
      </c>
      <c r="Q955" s="1">
        <v>26.17</v>
      </c>
      <c r="R955" s="2">
        <v>45200</v>
      </c>
      <c r="S955" s="2">
        <v>45504</v>
      </c>
      <c r="T955" s="1" t="s">
        <v>83</v>
      </c>
      <c r="U955" s="1" t="s">
        <v>162</v>
      </c>
      <c r="V955" s="1">
        <v>4</v>
      </c>
      <c r="W955" s="1" t="s">
        <v>37</v>
      </c>
      <c r="X955" s="1" t="s">
        <v>74</v>
      </c>
      <c r="Y955" s="1" t="s">
        <v>5808</v>
      </c>
    </row>
    <row r="956" spans="1:25" x14ac:dyDescent="0.3">
      <c r="A956" s="1" t="s">
        <v>12568</v>
      </c>
      <c r="B956" s="1" t="s">
        <v>14568</v>
      </c>
      <c r="C956" s="1" t="s">
        <v>5809</v>
      </c>
      <c r="D956" s="1" t="s">
        <v>26</v>
      </c>
      <c r="E956" s="1">
        <v>34</v>
      </c>
      <c r="F956" s="1" t="s">
        <v>5810</v>
      </c>
      <c r="G956" s="1" t="s">
        <v>5811</v>
      </c>
      <c r="H956" s="1" t="s">
        <v>941</v>
      </c>
      <c r="I956" s="1" t="s">
        <v>5812</v>
      </c>
      <c r="J956" s="1" t="s">
        <v>5813</v>
      </c>
      <c r="K956" s="1" t="s">
        <v>47</v>
      </c>
      <c r="L956" s="1" t="s">
        <v>72</v>
      </c>
      <c r="M956" s="1" t="s">
        <v>93</v>
      </c>
      <c r="N956" s="1">
        <v>1</v>
      </c>
      <c r="O956" s="1">
        <v>283.55</v>
      </c>
      <c r="P956" s="1">
        <v>0.02</v>
      </c>
      <c r="Q956" s="1">
        <v>7.17</v>
      </c>
      <c r="R956" s="2">
        <v>45528</v>
      </c>
      <c r="S956" s="2">
        <v>45539</v>
      </c>
      <c r="T956" s="1" t="s">
        <v>50</v>
      </c>
      <c r="U956" s="1" t="s">
        <v>36</v>
      </c>
      <c r="V956" s="1">
        <v>1</v>
      </c>
      <c r="W956" s="1" t="s">
        <v>37</v>
      </c>
      <c r="X956" s="1" t="s">
        <v>101</v>
      </c>
      <c r="Y956" s="1" t="s">
        <v>5814</v>
      </c>
    </row>
    <row r="957" spans="1:25" x14ac:dyDescent="0.3">
      <c r="A957" s="1" t="s">
        <v>12569</v>
      </c>
      <c r="B957" s="1" t="s">
        <v>14569</v>
      </c>
      <c r="C957" s="1" t="s">
        <v>2973</v>
      </c>
      <c r="D957" s="1" t="s">
        <v>41</v>
      </c>
      <c r="E957" s="1">
        <v>45</v>
      </c>
      <c r="F957" s="1" t="s">
        <v>5815</v>
      </c>
      <c r="G957" s="1" t="s">
        <v>5816</v>
      </c>
      <c r="H957" s="1" t="s">
        <v>784</v>
      </c>
      <c r="I957" s="1" t="s">
        <v>5817</v>
      </c>
      <c r="J957" s="1" t="s">
        <v>5818</v>
      </c>
      <c r="K957" s="1" t="s">
        <v>47</v>
      </c>
      <c r="L957" s="1" t="s">
        <v>33</v>
      </c>
      <c r="M957" s="1" t="s">
        <v>34</v>
      </c>
      <c r="N957" s="1">
        <v>4</v>
      </c>
      <c r="O957" s="1">
        <v>659.52</v>
      </c>
      <c r="P957" s="1">
        <v>0.39</v>
      </c>
      <c r="Q957" s="1">
        <v>19.190000000000001</v>
      </c>
      <c r="R957" s="2">
        <v>45693</v>
      </c>
      <c r="S957" s="2">
        <v>45601</v>
      </c>
      <c r="T957" s="1" t="s">
        <v>63</v>
      </c>
      <c r="U957" s="1" t="s">
        <v>84</v>
      </c>
      <c r="V957" s="1">
        <v>1</v>
      </c>
      <c r="W957" s="1" t="s">
        <v>52</v>
      </c>
      <c r="X957" s="1" t="s">
        <v>74</v>
      </c>
      <c r="Y957" s="1" t="s">
        <v>5819</v>
      </c>
    </row>
    <row r="958" spans="1:25" x14ac:dyDescent="0.3">
      <c r="A958" s="1" t="s">
        <v>12570</v>
      </c>
      <c r="B958" s="1" t="s">
        <v>14570</v>
      </c>
      <c r="C958" s="1" t="s">
        <v>5820</v>
      </c>
      <c r="D958" s="1" t="s">
        <v>41</v>
      </c>
      <c r="E958" s="1">
        <v>34</v>
      </c>
      <c r="F958" s="1" t="s">
        <v>5821</v>
      </c>
      <c r="G958" s="1" t="s">
        <v>5822</v>
      </c>
      <c r="H958" s="1" t="s">
        <v>405</v>
      </c>
      <c r="I958" s="1" t="s">
        <v>5823</v>
      </c>
      <c r="J958" s="1" t="s">
        <v>5824</v>
      </c>
      <c r="K958" s="1" t="s">
        <v>61</v>
      </c>
      <c r="L958" s="1" t="s">
        <v>72</v>
      </c>
      <c r="M958" s="1" t="s">
        <v>126</v>
      </c>
      <c r="N958" s="1">
        <v>4</v>
      </c>
      <c r="O958" s="1">
        <v>322.08</v>
      </c>
      <c r="P958" s="1">
        <v>0.23</v>
      </c>
      <c r="Q958" s="1">
        <v>10.65</v>
      </c>
      <c r="R958" s="2">
        <v>45834</v>
      </c>
      <c r="S958" s="2">
        <v>45484</v>
      </c>
      <c r="T958" s="1" t="s">
        <v>63</v>
      </c>
      <c r="U958" s="1" t="s">
        <v>84</v>
      </c>
      <c r="V958" s="1">
        <v>4</v>
      </c>
      <c r="W958" s="1" t="s">
        <v>37</v>
      </c>
      <c r="X958" s="1" t="s">
        <v>64</v>
      </c>
      <c r="Y958" s="1" t="s">
        <v>5825</v>
      </c>
    </row>
    <row r="959" spans="1:25" x14ac:dyDescent="0.3">
      <c r="A959" s="1" t="s">
        <v>12571</v>
      </c>
      <c r="B959" s="1" t="s">
        <v>14571</v>
      </c>
      <c r="C959" s="1" t="s">
        <v>5826</v>
      </c>
      <c r="D959" s="1" t="s">
        <v>26</v>
      </c>
      <c r="E959" s="1">
        <v>58</v>
      </c>
      <c r="F959" s="1" t="s">
        <v>5827</v>
      </c>
      <c r="G959" s="1" t="s">
        <v>5828</v>
      </c>
      <c r="H959" s="1" t="s">
        <v>431</v>
      </c>
      <c r="I959" s="1" t="s">
        <v>5829</v>
      </c>
      <c r="J959" s="1" t="s">
        <v>5830</v>
      </c>
      <c r="K959" s="1" t="s">
        <v>92</v>
      </c>
      <c r="L959" s="1" t="s">
        <v>110</v>
      </c>
      <c r="M959" s="1" t="s">
        <v>62</v>
      </c>
      <c r="N959" s="1">
        <v>3</v>
      </c>
      <c r="O959" s="1">
        <v>352.69</v>
      </c>
      <c r="P959" s="1">
        <v>0.19</v>
      </c>
      <c r="Q959" s="1">
        <v>27</v>
      </c>
      <c r="R959" s="2">
        <v>45756</v>
      </c>
      <c r="S959" s="2">
        <v>45826</v>
      </c>
      <c r="T959" s="1" t="s">
        <v>63</v>
      </c>
      <c r="U959" s="1" t="s">
        <v>162</v>
      </c>
      <c r="V959" s="1">
        <v>1</v>
      </c>
      <c r="W959" s="1" t="s">
        <v>37</v>
      </c>
      <c r="X959" s="1" t="s">
        <v>101</v>
      </c>
      <c r="Y959" s="1" t="s">
        <v>5831</v>
      </c>
    </row>
    <row r="960" spans="1:25" x14ac:dyDescent="0.3">
      <c r="A960" s="1" t="s">
        <v>12572</v>
      </c>
      <c r="B960" s="1" t="s">
        <v>14572</v>
      </c>
      <c r="C960" s="1" t="s">
        <v>5832</v>
      </c>
      <c r="D960" s="1" t="s">
        <v>26</v>
      </c>
      <c r="E960" s="1">
        <v>27</v>
      </c>
      <c r="F960" s="1" t="s">
        <v>5833</v>
      </c>
      <c r="G960" s="1">
        <v>275813353</v>
      </c>
      <c r="H960" s="1" t="s">
        <v>980</v>
      </c>
      <c r="I960" s="1" t="s">
        <v>5834</v>
      </c>
      <c r="J960" s="1" t="s">
        <v>5835</v>
      </c>
      <c r="K960" s="1" t="s">
        <v>6</v>
      </c>
      <c r="L960" s="1" t="s">
        <v>117</v>
      </c>
      <c r="M960" s="1" t="s">
        <v>62</v>
      </c>
      <c r="N960" s="1">
        <v>1</v>
      </c>
      <c r="O960" s="1">
        <v>893.72</v>
      </c>
      <c r="P960" s="1">
        <v>0.22</v>
      </c>
      <c r="Q960" s="1">
        <v>45.83</v>
      </c>
      <c r="R960" s="2">
        <v>45161</v>
      </c>
      <c r="S960" s="2">
        <v>45654</v>
      </c>
      <c r="T960" s="1" t="s">
        <v>63</v>
      </c>
      <c r="U960" s="1" t="s">
        <v>84</v>
      </c>
      <c r="V960" s="1">
        <v>4</v>
      </c>
      <c r="W960" s="1" t="s">
        <v>37</v>
      </c>
      <c r="X960" s="1" t="s">
        <v>74</v>
      </c>
      <c r="Y960" s="1" t="s">
        <v>5770</v>
      </c>
    </row>
    <row r="961" spans="1:25" x14ac:dyDescent="0.3">
      <c r="A961" s="1" t="s">
        <v>12573</v>
      </c>
      <c r="B961" s="1" t="s">
        <v>14573</v>
      </c>
      <c r="C961" s="1" t="s">
        <v>5836</v>
      </c>
      <c r="D961" s="1" t="s">
        <v>26</v>
      </c>
      <c r="E961" s="1">
        <v>43</v>
      </c>
      <c r="F961" s="1" t="s">
        <v>5837</v>
      </c>
      <c r="G961" s="1" t="s">
        <v>5838</v>
      </c>
      <c r="H961" s="1" t="s">
        <v>282</v>
      </c>
      <c r="I961" s="1" t="s">
        <v>5839</v>
      </c>
      <c r="J961" s="1" t="s">
        <v>5840</v>
      </c>
      <c r="K961" s="1" t="s">
        <v>61</v>
      </c>
      <c r="L961" s="1" t="s">
        <v>72</v>
      </c>
      <c r="M961" s="1" t="s">
        <v>62</v>
      </c>
      <c r="N961" s="1">
        <v>1</v>
      </c>
      <c r="O961" s="1">
        <v>583.55999999999995</v>
      </c>
      <c r="P961" s="1">
        <v>0.21</v>
      </c>
      <c r="Q961" s="1">
        <v>49.8</v>
      </c>
      <c r="R961" s="2">
        <v>45762</v>
      </c>
      <c r="S961" s="2">
        <v>45197</v>
      </c>
      <c r="T961" s="1" t="s">
        <v>118</v>
      </c>
      <c r="U961" s="1" t="s">
        <v>162</v>
      </c>
      <c r="V961" s="1">
        <v>4</v>
      </c>
      <c r="W961" s="1" t="s">
        <v>37</v>
      </c>
      <c r="X961" s="1" t="s">
        <v>101</v>
      </c>
      <c r="Y961" s="1" t="s">
        <v>5841</v>
      </c>
    </row>
    <row r="962" spans="1:25" x14ac:dyDescent="0.3">
      <c r="A962" s="1" t="s">
        <v>12574</v>
      </c>
      <c r="B962" s="1" t="s">
        <v>14574</v>
      </c>
      <c r="C962" s="1" t="s">
        <v>5842</v>
      </c>
      <c r="D962" s="1" t="s">
        <v>41</v>
      </c>
      <c r="E962" s="1">
        <v>23</v>
      </c>
      <c r="F962" s="1" t="s">
        <v>5843</v>
      </c>
      <c r="G962" s="1" t="s">
        <v>5844</v>
      </c>
      <c r="H962" s="1" t="s">
        <v>1465</v>
      </c>
      <c r="I962" s="1" t="s">
        <v>5845</v>
      </c>
      <c r="J962" s="1" t="s">
        <v>5846</v>
      </c>
      <c r="K962" s="1" t="s">
        <v>109</v>
      </c>
      <c r="L962" s="1" t="s">
        <v>110</v>
      </c>
      <c r="M962" s="1" t="s">
        <v>93</v>
      </c>
      <c r="N962" s="1">
        <v>4</v>
      </c>
      <c r="O962" s="1">
        <v>111.84</v>
      </c>
      <c r="P962" s="1">
        <v>0.38</v>
      </c>
      <c r="Q962" s="1">
        <v>47.49</v>
      </c>
      <c r="R962" s="2">
        <v>45148</v>
      </c>
      <c r="S962" s="2">
        <v>45335</v>
      </c>
      <c r="T962" s="1" t="s">
        <v>118</v>
      </c>
      <c r="U962" s="1" t="s">
        <v>51</v>
      </c>
      <c r="V962" s="1">
        <v>5</v>
      </c>
      <c r="W962" s="1" t="s">
        <v>37</v>
      </c>
      <c r="X962" s="1" t="s">
        <v>38</v>
      </c>
      <c r="Y962" s="1" t="s">
        <v>5847</v>
      </c>
    </row>
    <row r="963" spans="1:25" x14ac:dyDescent="0.3">
      <c r="A963" s="1" t="s">
        <v>12575</v>
      </c>
      <c r="B963" s="1" t="s">
        <v>14575</v>
      </c>
      <c r="C963" s="1" t="s">
        <v>5848</v>
      </c>
      <c r="D963" s="1" t="s">
        <v>41</v>
      </c>
      <c r="E963" s="1">
        <v>34</v>
      </c>
      <c r="F963" s="1" t="s">
        <v>5849</v>
      </c>
      <c r="G963" s="1">
        <v>7178078590</v>
      </c>
      <c r="H963" s="1" t="s">
        <v>309</v>
      </c>
      <c r="I963" s="1" t="s">
        <v>5850</v>
      </c>
      <c r="J963" s="1" t="s">
        <v>5851</v>
      </c>
      <c r="K963" s="1" t="s">
        <v>6</v>
      </c>
      <c r="L963" s="1" t="s">
        <v>33</v>
      </c>
      <c r="M963" s="1" t="s">
        <v>126</v>
      </c>
      <c r="N963" s="1">
        <v>1</v>
      </c>
      <c r="O963" s="1">
        <v>317.75</v>
      </c>
      <c r="P963" s="1">
        <v>0.46</v>
      </c>
      <c r="Q963" s="1">
        <v>49.36</v>
      </c>
      <c r="R963" s="2">
        <v>45742</v>
      </c>
      <c r="S963" s="2">
        <v>45821</v>
      </c>
      <c r="T963" s="1" t="s">
        <v>50</v>
      </c>
      <c r="U963" s="1" t="s">
        <v>84</v>
      </c>
      <c r="V963" s="1">
        <v>1</v>
      </c>
      <c r="W963" s="1" t="s">
        <v>37</v>
      </c>
      <c r="X963" s="1" t="s">
        <v>64</v>
      </c>
      <c r="Y963" s="1" t="s">
        <v>5852</v>
      </c>
    </row>
    <row r="964" spans="1:25" x14ac:dyDescent="0.3">
      <c r="A964" s="1" t="s">
        <v>12576</v>
      </c>
      <c r="B964" s="1" t="s">
        <v>14576</v>
      </c>
      <c r="C964" s="1" t="s">
        <v>5853</v>
      </c>
      <c r="D964" s="1" t="s">
        <v>26</v>
      </c>
      <c r="E964" s="1">
        <v>33</v>
      </c>
      <c r="F964" s="1" t="s">
        <v>5854</v>
      </c>
      <c r="G964" s="1" t="s">
        <v>5855</v>
      </c>
      <c r="H964" s="1" t="s">
        <v>1849</v>
      </c>
      <c r="I964" s="1" t="s">
        <v>5856</v>
      </c>
      <c r="J964" s="1" t="s">
        <v>5857</v>
      </c>
      <c r="K964" s="1" t="s">
        <v>109</v>
      </c>
      <c r="L964" s="1" t="s">
        <v>72</v>
      </c>
      <c r="M964" s="1" t="s">
        <v>93</v>
      </c>
      <c r="N964" s="1">
        <v>2</v>
      </c>
      <c r="O964" s="1">
        <v>85.3</v>
      </c>
      <c r="P964" s="1">
        <v>0.25</v>
      </c>
      <c r="Q964" s="1">
        <v>5.69</v>
      </c>
      <c r="R964" s="2">
        <v>45423</v>
      </c>
      <c r="S964" s="2">
        <v>45407</v>
      </c>
      <c r="T964" s="1" t="s">
        <v>63</v>
      </c>
      <c r="U964" s="1" t="s">
        <v>162</v>
      </c>
      <c r="V964" s="1">
        <v>3</v>
      </c>
      <c r="W964" s="1" t="s">
        <v>37</v>
      </c>
      <c r="X964" s="1" t="s">
        <v>53</v>
      </c>
      <c r="Y964" s="1" t="s">
        <v>5858</v>
      </c>
    </row>
    <row r="965" spans="1:25" x14ac:dyDescent="0.3">
      <c r="A965" s="1" t="s">
        <v>12577</v>
      </c>
      <c r="B965" s="1" t="s">
        <v>14577</v>
      </c>
      <c r="C965" s="1" t="s">
        <v>5859</v>
      </c>
      <c r="D965" s="1" t="s">
        <v>26</v>
      </c>
      <c r="E965" s="1">
        <v>56</v>
      </c>
      <c r="F965" s="1" t="s">
        <v>5860</v>
      </c>
      <c r="G965" s="1" t="s">
        <v>5861</v>
      </c>
      <c r="H965" s="1" t="s">
        <v>743</v>
      </c>
      <c r="I965" s="1" t="s">
        <v>5862</v>
      </c>
      <c r="J965" s="1" t="s">
        <v>5863</v>
      </c>
      <c r="K965" s="1" t="s">
        <v>81</v>
      </c>
      <c r="L965" s="1" t="s">
        <v>117</v>
      </c>
      <c r="M965" s="1" t="s">
        <v>126</v>
      </c>
      <c r="N965" s="1">
        <v>3</v>
      </c>
      <c r="O965" s="1">
        <v>560.57000000000005</v>
      </c>
      <c r="P965" s="1">
        <v>0.42</v>
      </c>
      <c r="Q965" s="1">
        <v>37.83</v>
      </c>
      <c r="R965" s="2">
        <v>45350</v>
      </c>
      <c r="S965" s="2">
        <v>45633</v>
      </c>
      <c r="T965" s="1" t="s">
        <v>50</v>
      </c>
      <c r="U965" s="1" t="s">
        <v>36</v>
      </c>
      <c r="V965" s="1">
        <v>3</v>
      </c>
      <c r="W965" s="1" t="s">
        <v>37</v>
      </c>
      <c r="X965" s="1" t="s">
        <v>101</v>
      </c>
      <c r="Y965" s="1" t="s">
        <v>5864</v>
      </c>
    </row>
    <row r="966" spans="1:25" x14ac:dyDescent="0.3">
      <c r="A966" s="1" t="s">
        <v>12578</v>
      </c>
      <c r="B966" s="1" t="s">
        <v>14578</v>
      </c>
      <c r="C966" s="1" t="s">
        <v>5865</v>
      </c>
      <c r="D966" s="1" t="s">
        <v>26</v>
      </c>
      <c r="E966" s="1">
        <v>68</v>
      </c>
      <c r="F966" s="1" t="s">
        <v>5866</v>
      </c>
      <c r="G966" s="1" t="s">
        <v>5867</v>
      </c>
      <c r="H966" s="1" t="s">
        <v>542</v>
      </c>
      <c r="I966" s="1" t="s">
        <v>5868</v>
      </c>
      <c r="J966" s="1" t="s">
        <v>5869</v>
      </c>
      <c r="K966" s="1" t="s">
        <v>161</v>
      </c>
      <c r="L966" s="1" t="s">
        <v>82</v>
      </c>
      <c r="M966" s="1" t="s">
        <v>34</v>
      </c>
      <c r="N966" s="1">
        <v>4</v>
      </c>
      <c r="O966" s="1">
        <v>181.54</v>
      </c>
      <c r="P966" s="1">
        <v>0.37</v>
      </c>
      <c r="Q966" s="1">
        <v>17.28</v>
      </c>
      <c r="R966" s="2">
        <v>45190</v>
      </c>
      <c r="S966" s="2">
        <v>45395</v>
      </c>
      <c r="T966" s="1" t="s">
        <v>35</v>
      </c>
      <c r="U966" s="1" t="s">
        <v>84</v>
      </c>
      <c r="V966" s="1">
        <v>5</v>
      </c>
      <c r="W966" s="1" t="s">
        <v>37</v>
      </c>
      <c r="X966" s="1" t="s">
        <v>64</v>
      </c>
      <c r="Y966" s="1" t="s">
        <v>5870</v>
      </c>
    </row>
    <row r="967" spans="1:25" x14ac:dyDescent="0.3">
      <c r="A967" s="1" t="s">
        <v>12579</v>
      </c>
      <c r="B967" s="1" t="s">
        <v>14579</v>
      </c>
      <c r="C967" s="1" t="s">
        <v>5871</v>
      </c>
      <c r="D967" s="1" t="s">
        <v>41</v>
      </c>
      <c r="E967" s="1">
        <v>43</v>
      </c>
      <c r="F967" s="1" t="s">
        <v>5872</v>
      </c>
      <c r="G967" s="1">
        <v>2547282091</v>
      </c>
      <c r="H967" s="1" t="s">
        <v>757</v>
      </c>
      <c r="I967" s="1" t="s">
        <v>5873</v>
      </c>
      <c r="J967" s="1" t="s">
        <v>5874</v>
      </c>
      <c r="K967" s="1" t="s">
        <v>61</v>
      </c>
      <c r="L967" s="1" t="s">
        <v>48</v>
      </c>
      <c r="M967" s="1" t="s">
        <v>73</v>
      </c>
      <c r="N967" s="1">
        <v>1</v>
      </c>
      <c r="O967" s="1">
        <v>858.54</v>
      </c>
      <c r="P967" s="1">
        <v>0.17</v>
      </c>
      <c r="Q967" s="1">
        <v>43.95</v>
      </c>
      <c r="R967" s="2">
        <v>45498</v>
      </c>
      <c r="S967" s="2">
        <v>45374</v>
      </c>
      <c r="T967" s="1" t="s">
        <v>118</v>
      </c>
      <c r="U967" s="1" t="s">
        <v>84</v>
      </c>
      <c r="V967" s="1">
        <v>3</v>
      </c>
      <c r="W967" s="1" t="s">
        <v>37</v>
      </c>
      <c r="X967" s="1" t="s">
        <v>38</v>
      </c>
      <c r="Y967" s="1" t="s">
        <v>5875</v>
      </c>
    </row>
    <row r="968" spans="1:25" x14ac:dyDescent="0.3">
      <c r="A968" s="1" t="s">
        <v>12580</v>
      </c>
      <c r="B968" s="1" t="s">
        <v>14580</v>
      </c>
      <c r="C968" s="1" t="s">
        <v>5876</v>
      </c>
      <c r="D968" s="1" t="s">
        <v>26</v>
      </c>
      <c r="E968" s="1">
        <v>21</v>
      </c>
      <c r="F968" s="1" t="s">
        <v>5877</v>
      </c>
      <c r="G968" s="1">
        <v>5440439480</v>
      </c>
      <c r="H968" s="1" t="s">
        <v>1453</v>
      </c>
      <c r="I968" s="1" t="s">
        <v>5351</v>
      </c>
      <c r="J968" s="1" t="s">
        <v>5878</v>
      </c>
      <c r="K968" s="1" t="s">
        <v>47</v>
      </c>
      <c r="L968" s="1" t="s">
        <v>33</v>
      </c>
      <c r="M968" s="1" t="s">
        <v>126</v>
      </c>
      <c r="N968" s="1">
        <v>1</v>
      </c>
      <c r="O968" s="1">
        <v>581.54</v>
      </c>
      <c r="P968" s="1">
        <v>0.28999999999999998</v>
      </c>
      <c r="Q968" s="1">
        <v>41.62</v>
      </c>
      <c r="R968" s="2">
        <v>45628</v>
      </c>
      <c r="S968" s="2">
        <v>45654</v>
      </c>
      <c r="T968" s="1" t="s">
        <v>118</v>
      </c>
      <c r="U968" s="1" t="s">
        <v>162</v>
      </c>
      <c r="V968" s="1">
        <v>3</v>
      </c>
      <c r="W968" s="1" t="s">
        <v>37</v>
      </c>
      <c r="X968" s="1" t="s">
        <v>38</v>
      </c>
      <c r="Y968" s="1" t="s">
        <v>5879</v>
      </c>
    </row>
    <row r="969" spans="1:25" x14ac:dyDescent="0.3">
      <c r="A969" s="1" t="s">
        <v>12581</v>
      </c>
      <c r="B969" s="1" t="s">
        <v>14581</v>
      </c>
      <c r="C969" s="1" t="s">
        <v>5880</v>
      </c>
      <c r="D969" s="1" t="s">
        <v>41</v>
      </c>
      <c r="E969" s="1">
        <v>37</v>
      </c>
      <c r="F969" s="1" t="s">
        <v>5881</v>
      </c>
      <c r="G969" s="1" t="s">
        <v>5882</v>
      </c>
      <c r="H969" s="1" t="s">
        <v>575</v>
      </c>
      <c r="I969" s="1" t="s">
        <v>5883</v>
      </c>
      <c r="J969" s="1" t="s">
        <v>5884</v>
      </c>
      <c r="K969" s="1" t="s">
        <v>161</v>
      </c>
      <c r="L969" s="1" t="s">
        <v>82</v>
      </c>
      <c r="M969" s="1" t="s">
        <v>49</v>
      </c>
      <c r="N969" s="1">
        <v>2</v>
      </c>
      <c r="O969" s="1">
        <v>68.78</v>
      </c>
      <c r="P969" s="1">
        <v>0.33</v>
      </c>
      <c r="Q969" s="1">
        <v>24.07</v>
      </c>
      <c r="R969" s="2">
        <v>45722</v>
      </c>
      <c r="S969" s="2">
        <v>45572</v>
      </c>
      <c r="T969" s="1" t="s">
        <v>83</v>
      </c>
      <c r="U969" s="1" t="s">
        <v>51</v>
      </c>
      <c r="V969" s="1">
        <v>5</v>
      </c>
      <c r="W969" s="1" t="s">
        <v>37</v>
      </c>
      <c r="X969" s="1" t="s">
        <v>64</v>
      </c>
      <c r="Y969" s="1" t="s">
        <v>5885</v>
      </c>
    </row>
    <row r="970" spans="1:25" x14ac:dyDescent="0.3">
      <c r="A970" s="1" t="s">
        <v>12582</v>
      </c>
      <c r="B970" s="1" t="s">
        <v>14582</v>
      </c>
      <c r="C970" s="1" t="s">
        <v>5886</v>
      </c>
      <c r="D970" s="1" t="s">
        <v>41</v>
      </c>
      <c r="E970" s="1">
        <v>66</v>
      </c>
      <c r="F970" s="1" t="s">
        <v>5887</v>
      </c>
      <c r="G970" s="1" t="s">
        <v>5888</v>
      </c>
      <c r="H970" s="1" t="s">
        <v>316</v>
      </c>
      <c r="I970" s="1" t="s">
        <v>5889</v>
      </c>
      <c r="J970" s="1" t="s">
        <v>5890</v>
      </c>
      <c r="K970" s="1" t="s">
        <v>61</v>
      </c>
      <c r="L970" s="1" t="s">
        <v>48</v>
      </c>
      <c r="M970" s="1" t="s">
        <v>93</v>
      </c>
      <c r="N970" s="1">
        <v>1</v>
      </c>
      <c r="O970" s="1">
        <v>307.87</v>
      </c>
      <c r="P970" s="1">
        <v>0.01</v>
      </c>
      <c r="Q970" s="1">
        <v>26.3</v>
      </c>
      <c r="R970" s="2">
        <v>45615</v>
      </c>
      <c r="S970" s="2">
        <v>45416</v>
      </c>
      <c r="T970" s="1" t="s">
        <v>35</v>
      </c>
      <c r="U970" s="1" t="s">
        <v>162</v>
      </c>
      <c r="V970" s="1">
        <v>2</v>
      </c>
      <c r="W970" s="1" t="s">
        <v>37</v>
      </c>
      <c r="X970" s="1" t="s">
        <v>74</v>
      </c>
      <c r="Y970" s="1" t="s">
        <v>5891</v>
      </c>
    </row>
    <row r="971" spans="1:25" x14ac:dyDescent="0.3">
      <c r="A971" s="1" t="s">
        <v>12583</v>
      </c>
      <c r="B971" s="1" t="s">
        <v>14583</v>
      </c>
      <c r="C971" s="1" t="s">
        <v>5892</v>
      </c>
      <c r="D971" s="1" t="s">
        <v>41</v>
      </c>
      <c r="E971" s="1">
        <v>58</v>
      </c>
      <c r="F971" s="1" t="s">
        <v>5893</v>
      </c>
      <c r="G971" s="1" t="s">
        <v>5894</v>
      </c>
      <c r="H971" s="1" t="s">
        <v>864</v>
      </c>
      <c r="I971" s="1" t="s">
        <v>5895</v>
      </c>
      <c r="J971" s="1" t="s">
        <v>5896</v>
      </c>
      <c r="K971" s="1" t="s">
        <v>32</v>
      </c>
      <c r="L971" s="1" t="s">
        <v>82</v>
      </c>
      <c r="M971" s="1" t="s">
        <v>93</v>
      </c>
      <c r="N971" s="1">
        <v>1</v>
      </c>
      <c r="O971" s="1">
        <v>620.16999999999996</v>
      </c>
      <c r="P971" s="1">
        <v>0.2</v>
      </c>
      <c r="Q971" s="1">
        <v>16.93</v>
      </c>
      <c r="R971" s="2">
        <v>45489</v>
      </c>
      <c r="S971" s="2">
        <v>45816</v>
      </c>
      <c r="T971" s="1" t="s">
        <v>118</v>
      </c>
      <c r="U971" s="1" t="s">
        <v>162</v>
      </c>
      <c r="V971" s="1">
        <v>5</v>
      </c>
      <c r="W971" s="1" t="s">
        <v>37</v>
      </c>
      <c r="X971" s="1" t="s">
        <v>64</v>
      </c>
      <c r="Y971" s="1" t="s">
        <v>5897</v>
      </c>
    </row>
    <row r="972" spans="1:25" x14ac:dyDescent="0.3">
      <c r="A972" s="1" t="s">
        <v>12584</v>
      </c>
      <c r="B972" s="1" t="s">
        <v>14584</v>
      </c>
      <c r="C972" s="1" t="s">
        <v>5898</v>
      </c>
      <c r="D972" s="1" t="s">
        <v>26</v>
      </c>
      <c r="E972" s="1">
        <v>28</v>
      </c>
      <c r="F972" s="1" t="s">
        <v>5899</v>
      </c>
      <c r="G972" s="1" t="s">
        <v>5900</v>
      </c>
      <c r="H972" s="1" t="s">
        <v>3005</v>
      </c>
      <c r="I972" s="1" t="s">
        <v>5901</v>
      </c>
      <c r="J972" s="1" t="s">
        <v>5902</v>
      </c>
      <c r="K972" s="1" t="s">
        <v>6</v>
      </c>
      <c r="L972" s="1" t="s">
        <v>72</v>
      </c>
      <c r="M972" s="1" t="s">
        <v>93</v>
      </c>
      <c r="N972" s="1">
        <v>2</v>
      </c>
      <c r="O972" s="1">
        <v>342.14</v>
      </c>
      <c r="P972" s="1">
        <v>0.5</v>
      </c>
      <c r="Q972" s="1">
        <v>18</v>
      </c>
      <c r="R972" s="2">
        <v>45476</v>
      </c>
      <c r="S972" s="2">
        <v>45800</v>
      </c>
      <c r="T972" s="1" t="s">
        <v>63</v>
      </c>
      <c r="U972" s="1" t="s">
        <v>84</v>
      </c>
      <c r="V972" s="1">
        <v>5</v>
      </c>
      <c r="W972" s="1" t="s">
        <v>37</v>
      </c>
      <c r="X972" s="1" t="s">
        <v>74</v>
      </c>
      <c r="Y972" s="1" t="s">
        <v>5903</v>
      </c>
    </row>
    <row r="973" spans="1:25" x14ac:dyDescent="0.3">
      <c r="A973" s="1" t="s">
        <v>12585</v>
      </c>
      <c r="B973" s="1" t="s">
        <v>14585</v>
      </c>
      <c r="C973" s="1" t="s">
        <v>5904</v>
      </c>
      <c r="D973" s="1" t="s">
        <v>26</v>
      </c>
      <c r="E973" s="1">
        <v>40</v>
      </c>
      <c r="F973" s="1" t="s">
        <v>5905</v>
      </c>
      <c r="G973" s="1" t="s">
        <v>5906</v>
      </c>
      <c r="H973" s="1" t="s">
        <v>2198</v>
      </c>
      <c r="I973" s="1" t="s">
        <v>5907</v>
      </c>
      <c r="J973" s="1" t="s">
        <v>5908</v>
      </c>
      <c r="K973" s="1" t="s">
        <v>92</v>
      </c>
      <c r="L973" s="1" t="s">
        <v>72</v>
      </c>
      <c r="M973" s="1" t="s">
        <v>73</v>
      </c>
      <c r="N973" s="1">
        <v>1</v>
      </c>
      <c r="O973" s="1">
        <v>518.04</v>
      </c>
      <c r="P973" s="1">
        <v>0.32</v>
      </c>
      <c r="Q973" s="1">
        <v>49.15</v>
      </c>
      <c r="R973" s="2">
        <v>45683</v>
      </c>
      <c r="S973" s="2">
        <v>45703</v>
      </c>
      <c r="T973" s="1" t="s">
        <v>63</v>
      </c>
      <c r="U973" s="1" t="s">
        <v>162</v>
      </c>
      <c r="V973" s="1">
        <v>1</v>
      </c>
      <c r="W973" s="1" t="s">
        <v>37</v>
      </c>
      <c r="X973" s="1" t="s">
        <v>74</v>
      </c>
      <c r="Y973" s="1" t="s">
        <v>5909</v>
      </c>
    </row>
    <row r="974" spans="1:25" x14ac:dyDescent="0.3">
      <c r="A974" s="1" t="s">
        <v>12586</v>
      </c>
      <c r="B974" s="1" t="s">
        <v>14586</v>
      </c>
      <c r="C974" s="1" t="s">
        <v>5910</v>
      </c>
      <c r="D974" s="1" t="s">
        <v>41</v>
      </c>
      <c r="E974" s="1">
        <v>50</v>
      </c>
      <c r="F974" s="1" t="s">
        <v>5911</v>
      </c>
      <c r="G974" s="1" t="s">
        <v>5912</v>
      </c>
      <c r="H974" s="1" t="s">
        <v>5533</v>
      </c>
      <c r="I974" s="1" t="s">
        <v>5913</v>
      </c>
      <c r="J974" s="1" t="s">
        <v>5914</v>
      </c>
      <c r="K974" s="1" t="s">
        <v>81</v>
      </c>
      <c r="L974" s="1" t="s">
        <v>48</v>
      </c>
      <c r="M974" s="1" t="s">
        <v>126</v>
      </c>
      <c r="N974" s="1">
        <v>3</v>
      </c>
      <c r="O974" s="1">
        <v>910.27</v>
      </c>
      <c r="P974" s="1">
        <v>0.17</v>
      </c>
      <c r="Q974" s="1">
        <v>45</v>
      </c>
      <c r="R974" s="2">
        <v>45582</v>
      </c>
      <c r="S974" s="2">
        <v>45534</v>
      </c>
      <c r="T974" s="1" t="s">
        <v>63</v>
      </c>
      <c r="U974" s="1" t="s">
        <v>36</v>
      </c>
      <c r="V974" s="1">
        <v>3</v>
      </c>
      <c r="W974" s="1" t="s">
        <v>37</v>
      </c>
      <c r="X974" s="1" t="s">
        <v>64</v>
      </c>
      <c r="Y974" s="1" t="s">
        <v>5915</v>
      </c>
    </row>
    <row r="975" spans="1:25" x14ac:dyDescent="0.3">
      <c r="A975" s="1" t="s">
        <v>12587</v>
      </c>
      <c r="B975" s="1" t="s">
        <v>14587</v>
      </c>
      <c r="C975" s="1" t="s">
        <v>5916</v>
      </c>
      <c r="D975" s="1" t="s">
        <v>41</v>
      </c>
      <c r="E975" s="1">
        <v>48</v>
      </c>
      <c r="F975" s="1" t="s">
        <v>5917</v>
      </c>
      <c r="G975" s="1" t="s">
        <v>5918</v>
      </c>
      <c r="H975" s="1" t="s">
        <v>3627</v>
      </c>
      <c r="I975" s="1" t="s">
        <v>5919</v>
      </c>
      <c r="J975" s="1" t="s">
        <v>5920</v>
      </c>
      <c r="K975" s="1" t="s">
        <v>32</v>
      </c>
      <c r="L975" s="1" t="s">
        <v>48</v>
      </c>
      <c r="M975" s="1" t="s">
        <v>126</v>
      </c>
      <c r="N975" s="1">
        <v>2</v>
      </c>
      <c r="O975" s="1">
        <v>356.54</v>
      </c>
      <c r="P975" s="1">
        <v>0.13</v>
      </c>
      <c r="Q975" s="1">
        <v>13.63</v>
      </c>
      <c r="R975" s="2">
        <v>45584</v>
      </c>
      <c r="S975" s="2">
        <v>45448</v>
      </c>
      <c r="T975" s="1" t="s">
        <v>50</v>
      </c>
      <c r="U975" s="1" t="s">
        <v>162</v>
      </c>
      <c r="V975" s="1">
        <v>3</v>
      </c>
      <c r="W975" s="1" t="s">
        <v>37</v>
      </c>
      <c r="X975" s="1" t="s">
        <v>38</v>
      </c>
      <c r="Y975" s="1" t="s">
        <v>5921</v>
      </c>
    </row>
    <row r="976" spans="1:25" x14ac:dyDescent="0.3">
      <c r="A976" s="1" t="s">
        <v>12588</v>
      </c>
      <c r="B976" s="1" t="s">
        <v>14588</v>
      </c>
      <c r="C976" s="1" t="s">
        <v>5922</v>
      </c>
      <c r="D976" s="1" t="s">
        <v>26</v>
      </c>
      <c r="E976" s="1">
        <v>24</v>
      </c>
      <c r="F976" s="1" t="s">
        <v>5923</v>
      </c>
      <c r="G976" s="1" t="s">
        <v>5924</v>
      </c>
      <c r="H976" s="1" t="s">
        <v>1374</v>
      </c>
      <c r="I976" s="1" t="s">
        <v>5925</v>
      </c>
      <c r="J976" s="1" t="s">
        <v>5926</v>
      </c>
      <c r="K976" s="1" t="s">
        <v>32</v>
      </c>
      <c r="L976" s="1" t="s">
        <v>72</v>
      </c>
      <c r="M976" s="1" t="s">
        <v>126</v>
      </c>
      <c r="N976" s="1">
        <v>4</v>
      </c>
      <c r="O976" s="1">
        <v>342.51</v>
      </c>
      <c r="P976" s="1">
        <v>0.1</v>
      </c>
      <c r="Q976" s="1">
        <v>17.399999999999999</v>
      </c>
      <c r="R976" s="2">
        <v>45152</v>
      </c>
      <c r="S976" s="2">
        <v>45669</v>
      </c>
      <c r="T976" s="1" t="s">
        <v>118</v>
      </c>
      <c r="U976" s="1" t="s">
        <v>36</v>
      </c>
      <c r="V976" s="1">
        <v>2</v>
      </c>
      <c r="W976" s="1" t="s">
        <v>37</v>
      </c>
      <c r="X976" s="1" t="s">
        <v>53</v>
      </c>
      <c r="Y976" s="1" t="s">
        <v>5927</v>
      </c>
    </row>
    <row r="977" spans="1:25" x14ac:dyDescent="0.3">
      <c r="A977" s="1" t="s">
        <v>12589</v>
      </c>
      <c r="B977" s="1" t="s">
        <v>14589</v>
      </c>
      <c r="C977" s="1" t="s">
        <v>5928</v>
      </c>
      <c r="D977" s="1" t="s">
        <v>41</v>
      </c>
      <c r="E977" s="1">
        <v>39</v>
      </c>
      <c r="F977" s="1" t="s">
        <v>5929</v>
      </c>
      <c r="G977" s="1" t="s">
        <v>5930</v>
      </c>
      <c r="H977" s="1" t="s">
        <v>495</v>
      </c>
      <c r="I977" s="1" t="s">
        <v>5931</v>
      </c>
      <c r="J977" s="1" t="s">
        <v>5932</v>
      </c>
      <c r="K977" s="1" t="s">
        <v>61</v>
      </c>
      <c r="L977" s="1" t="s">
        <v>72</v>
      </c>
      <c r="M977" s="1" t="s">
        <v>126</v>
      </c>
      <c r="N977" s="1">
        <v>3</v>
      </c>
      <c r="O977" s="1">
        <v>821.56</v>
      </c>
      <c r="P977" s="1">
        <v>0.2</v>
      </c>
      <c r="Q977" s="1">
        <v>9.89</v>
      </c>
      <c r="R977" s="2">
        <v>45462</v>
      </c>
      <c r="S977" s="2">
        <v>45579</v>
      </c>
      <c r="T977" s="1" t="s">
        <v>50</v>
      </c>
      <c r="U977" s="1" t="s">
        <v>36</v>
      </c>
      <c r="V977" s="1">
        <v>5</v>
      </c>
      <c r="W977" s="1" t="s">
        <v>37</v>
      </c>
      <c r="X977" s="1" t="s">
        <v>53</v>
      </c>
      <c r="Y977" s="1" t="s">
        <v>5933</v>
      </c>
    </row>
    <row r="978" spans="1:25" x14ac:dyDescent="0.3">
      <c r="A978" s="1" t="s">
        <v>12590</v>
      </c>
      <c r="B978" s="1" t="s">
        <v>14590</v>
      </c>
      <c r="C978" s="1" t="s">
        <v>5934</v>
      </c>
      <c r="D978" s="1" t="s">
        <v>26</v>
      </c>
      <c r="E978" s="1">
        <v>22</v>
      </c>
      <c r="F978" s="1" t="s">
        <v>5935</v>
      </c>
      <c r="G978" s="1" t="s">
        <v>5936</v>
      </c>
      <c r="H978" s="1" t="s">
        <v>1805</v>
      </c>
      <c r="I978" s="1" t="s">
        <v>5937</v>
      </c>
      <c r="J978" s="1" t="s">
        <v>5938</v>
      </c>
      <c r="K978" s="1" t="s">
        <v>6</v>
      </c>
      <c r="L978" s="1" t="s">
        <v>110</v>
      </c>
      <c r="M978" s="1" t="s">
        <v>62</v>
      </c>
      <c r="N978" s="1">
        <v>1</v>
      </c>
      <c r="O978" s="1">
        <v>325.57</v>
      </c>
      <c r="P978" s="1">
        <v>0.1</v>
      </c>
      <c r="Q978" s="1">
        <v>49.5</v>
      </c>
      <c r="R978" s="2">
        <v>45316</v>
      </c>
      <c r="S978" s="2">
        <v>45614</v>
      </c>
      <c r="T978" s="1" t="s">
        <v>118</v>
      </c>
      <c r="U978" s="1" t="s">
        <v>162</v>
      </c>
      <c r="V978" s="1">
        <v>4</v>
      </c>
      <c r="W978" s="1" t="s">
        <v>37</v>
      </c>
      <c r="X978" s="1" t="s">
        <v>64</v>
      </c>
      <c r="Y978" s="1" t="s">
        <v>5939</v>
      </c>
    </row>
    <row r="979" spans="1:25" x14ac:dyDescent="0.3">
      <c r="A979" s="1" t="s">
        <v>12591</v>
      </c>
      <c r="B979" s="1" t="s">
        <v>14591</v>
      </c>
      <c r="C979" s="1" t="s">
        <v>5940</v>
      </c>
      <c r="D979" s="1" t="s">
        <v>26</v>
      </c>
      <c r="E979" s="1">
        <v>54</v>
      </c>
      <c r="F979" s="1" t="s">
        <v>5941</v>
      </c>
      <c r="G979" s="1">
        <v>3929793198</v>
      </c>
      <c r="H979" s="1" t="s">
        <v>3061</v>
      </c>
      <c r="I979" s="1" t="s">
        <v>5942</v>
      </c>
      <c r="J979" s="1" t="s">
        <v>5943</v>
      </c>
      <c r="K979" s="1" t="s">
        <v>61</v>
      </c>
      <c r="L979" s="1" t="s">
        <v>48</v>
      </c>
      <c r="M979" s="1" t="s">
        <v>62</v>
      </c>
      <c r="N979" s="1">
        <v>2</v>
      </c>
      <c r="O979" s="1">
        <v>87.18</v>
      </c>
      <c r="P979" s="1">
        <v>7.0000000000000007E-2</v>
      </c>
      <c r="Q979" s="1">
        <v>45.82</v>
      </c>
      <c r="R979" s="2">
        <v>45276</v>
      </c>
      <c r="S979" s="2">
        <v>45608</v>
      </c>
      <c r="T979" s="1" t="s">
        <v>83</v>
      </c>
      <c r="U979" s="1" t="s">
        <v>51</v>
      </c>
      <c r="V979" s="1">
        <v>2</v>
      </c>
      <c r="W979" s="1" t="s">
        <v>37</v>
      </c>
      <c r="X979" s="1" t="s">
        <v>101</v>
      </c>
      <c r="Y979" s="1" t="s">
        <v>5944</v>
      </c>
    </row>
    <row r="980" spans="1:25" x14ac:dyDescent="0.3">
      <c r="A980" s="1" t="s">
        <v>12592</v>
      </c>
      <c r="B980" s="1" t="s">
        <v>14592</v>
      </c>
      <c r="C980" s="1" t="s">
        <v>5945</v>
      </c>
      <c r="D980" s="1" t="s">
        <v>26</v>
      </c>
      <c r="E980" s="1">
        <v>18</v>
      </c>
      <c r="F980" s="1" t="s">
        <v>5946</v>
      </c>
      <c r="G980" s="1" t="s">
        <v>5947</v>
      </c>
      <c r="H980" s="1" t="s">
        <v>655</v>
      </c>
      <c r="I980" s="1" t="s">
        <v>3493</v>
      </c>
      <c r="J980" s="1" t="s">
        <v>5948</v>
      </c>
      <c r="K980" s="1" t="s">
        <v>161</v>
      </c>
      <c r="L980" s="1" t="s">
        <v>48</v>
      </c>
      <c r="M980" s="1" t="s">
        <v>49</v>
      </c>
      <c r="N980" s="1">
        <v>2</v>
      </c>
      <c r="O980" s="1">
        <v>189.14</v>
      </c>
      <c r="P980" s="1">
        <v>0.18</v>
      </c>
      <c r="Q980" s="1">
        <v>29.84</v>
      </c>
      <c r="R980" s="2">
        <v>45529</v>
      </c>
      <c r="S980" s="2">
        <v>45637</v>
      </c>
      <c r="T980" s="1" t="s">
        <v>50</v>
      </c>
      <c r="U980" s="1" t="s">
        <v>36</v>
      </c>
      <c r="V980" s="1">
        <v>2</v>
      </c>
      <c r="W980" s="1" t="s">
        <v>37</v>
      </c>
      <c r="X980" s="1" t="s">
        <v>64</v>
      </c>
      <c r="Y980" s="1" t="s">
        <v>5949</v>
      </c>
    </row>
    <row r="981" spans="1:25" x14ac:dyDescent="0.3">
      <c r="A981" s="1" t="s">
        <v>12593</v>
      </c>
      <c r="B981" s="1" t="s">
        <v>14593</v>
      </c>
      <c r="C981" s="1" t="s">
        <v>5950</v>
      </c>
      <c r="D981" s="1" t="s">
        <v>26</v>
      </c>
      <c r="E981" s="1">
        <v>23</v>
      </c>
      <c r="F981" s="1" t="s">
        <v>5951</v>
      </c>
      <c r="G981" s="1" t="s">
        <v>5952</v>
      </c>
      <c r="H981" s="1" t="s">
        <v>1892</v>
      </c>
      <c r="I981" s="1" t="s">
        <v>5953</v>
      </c>
      <c r="J981" s="1" t="s">
        <v>5954</v>
      </c>
      <c r="K981" s="1" t="s">
        <v>6</v>
      </c>
      <c r="L981" s="1" t="s">
        <v>110</v>
      </c>
      <c r="M981" s="1" t="s">
        <v>93</v>
      </c>
      <c r="N981" s="1">
        <v>1</v>
      </c>
      <c r="O981" s="1">
        <v>949.31</v>
      </c>
      <c r="P981" s="1">
        <v>0.3</v>
      </c>
      <c r="Q981" s="1">
        <v>36.18</v>
      </c>
      <c r="R981" s="2">
        <v>45345</v>
      </c>
      <c r="S981" s="2">
        <v>45565</v>
      </c>
      <c r="T981" s="1" t="s">
        <v>118</v>
      </c>
      <c r="U981" s="1" t="s">
        <v>36</v>
      </c>
      <c r="V981" s="1">
        <v>3</v>
      </c>
      <c r="W981" s="1" t="s">
        <v>37</v>
      </c>
      <c r="X981" s="1" t="s">
        <v>53</v>
      </c>
      <c r="Y981" s="1" t="s">
        <v>5955</v>
      </c>
    </row>
    <row r="982" spans="1:25" x14ac:dyDescent="0.3">
      <c r="A982" s="1" t="s">
        <v>12594</v>
      </c>
      <c r="B982" s="1" t="s">
        <v>14594</v>
      </c>
      <c r="C982" s="1" t="s">
        <v>2800</v>
      </c>
      <c r="D982" s="1" t="s">
        <v>41</v>
      </c>
      <c r="E982" s="1">
        <v>62</v>
      </c>
      <c r="F982" s="1" t="s">
        <v>5956</v>
      </c>
      <c r="G982" s="1">
        <v>4501307577</v>
      </c>
      <c r="H982" s="1" t="s">
        <v>3567</v>
      </c>
      <c r="I982" s="1" t="s">
        <v>5957</v>
      </c>
      <c r="J982" s="1" t="s">
        <v>5958</v>
      </c>
      <c r="K982" s="1" t="s">
        <v>161</v>
      </c>
      <c r="L982" s="1" t="s">
        <v>48</v>
      </c>
      <c r="M982" s="1" t="s">
        <v>62</v>
      </c>
      <c r="N982" s="1">
        <v>4</v>
      </c>
      <c r="O982" s="1">
        <v>933.96</v>
      </c>
      <c r="P982" s="1">
        <v>7.0000000000000007E-2</v>
      </c>
      <c r="Q982" s="1">
        <v>38.659999999999997</v>
      </c>
      <c r="R982" s="2">
        <v>45504</v>
      </c>
      <c r="S982" s="2">
        <v>45148</v>
      </c>
      <c r="T982" s="1" t="s">
        <v>83</v>
      </c>
      <c r="U982" s="1" t="s">
        <v>36</v>
      </c>
      <c r="V982" s="1">
        <v>3</v>
      </c>
      <c r="W982" s="1" t="s">
        <v>37</v>
      </c>
      <c r="X982" s="1" t="s">
        <v>64</v>
      </c>
      <c r="Y982" s="1" t="s">
        <v>5959</v>
      </c>
    </row>
    <row r="983" spans="1:25" x14ac:dyDescent="0.3">
      <c r="A983" s="1" t="s">
        <v>12595</v>
      </c>
      <c r="B983" s="1" t="s">
        <v>14595</v>
      </c>
      <c r="C983" s="1" t="s">
        <v>5960</v>
      </c>
      <c r="D983" s="1" t="s">
        <v>26</v>
      </c>
      <c r="E983" s="1">
        <v>64</v>
      </c>
      <c r="F983" s="1" t="s">
        <v>5961</v>
      </c>
      <c r="G983" s="1" t="s">
        <v>5962</v>
      </c>
      <c r="H983" s="1" t="s">
        <v>1472</v>
      </c>
      <c r="I983" s="1" t="s">
        <v>5963</v>
      </c>
      <c r="J983" s="1" t="s">
        <v>298</v>
      </c>
      <c r="K983" s="1" t="s">
        <v>32</v>
      </c>
      <c r="L983" s="1" t="s">
        <v>117</v>
      </c>
      <c r="M983" s="1" t="s">
        <v>126</v>
      </c>
      <c r="N983" s="1">
        <v>3</v>
      </c>
      <c r="O983" s="1">
        <v>232.56</v>
      </c>
      <c r="P983" s="1">
        <v>0.02</v>
      </c>
      <c r="Q983" s="1">
        <v>14.17</v>
      </c>
      <c r="R983" s="2">
        <v>45422</v>
      </c>
      <c r="S983" s="2">
        <v>45424</v>
      </c>
      <c r="T983" s="1" t="s">
        <v>118</v>
      </c>
      <c r="U983" s="1" t="s">
        <v>51</v>
      </c>
      <c r="V983" s="1">
        <v>3</v>
      </c>
      <c r="W983" s="1" t="s">
        <v>37</v>
      </c>
      <c r="X983" s="1" t="s">
        <v>38</v>
      </c>
      <c r="Y983" s="1" t="s">
        <v>5964</v>
      </c>
    </row>
    <row r="984" spans="1:25" x14ac:dyDescent="0.3">
      <c r="A984" s="1" t="s">
        <v>12596</v>
      </c>
      <c r="B984" s="1" t="s">
        <v>14596</v>
      </c>
      <c r="C984" s="1" t="s">
        <v>5965</v>
      </c>
      <c r="D984" s="1" t="s">
        <v>41</v>
      </c>
      <c r="E984" s="1">
        <v>21</v>
      </c>
      <c r="F984" s="1" t="s">
        <v>5966</v>
      </c>
      <c r="G984" s="1">
        <v>3132075256</v>
      </c>
      <c r="H984" s="1" t="s">
        <v>883</v>
      </c>
      <c r="I984" s="1" t="s">
        <v>5967</v>
      </c>
      <c r="J984" s="1" t="s">
        <v>5968</v>
      </c>
      <c r="K984" s="1" t="s">
        <v>109</v>
      </c>
      <c r="L984" s="1" t="s">
        <v>110</v>
      </c>
      <c r="M984" s="1" t="s">
        <v>126</v>
      </c>
      <c r="N984" s="1">
        <v>1</v>
      </c>
      <c r="O984" s="1">
        <v>557.97</v>
      </c>
      <c r="P984" s="1">
        <v>0.02</v>
      </c>
      <c r="Q984" s="1">
        <v>47.06</v>
      </c>
      <c r="R984" s="2">
        <v>45726</v>
      </c>
      <c r="S984" s="2">
        <v>45143</v>
      </c>
      <c r="T984" s="1" t="s">
        <v>35</v>
      </c>
      <c r="U984" s="1" t="s">
        <v>162</v>
      </c>
      <c r="V984" s="1">
        <v>3</v>
      </c>
      <c r="W984" s="1" t="s">
        <v>37</v>
      </c>
      <c r="X984" s="1" t="s">
        <v>53</v>
      </c>
      <c r="Y984" s="1" t="s">
        <v>5969</v>
      </c>
    </row>
    <row r="985" spans="1:25" x14ac:dyDescent="0.3">
      <c r="A985" s="1" t="s">
        <v>12597</v>
      </c>
      <c r="B985" s="1" t="s">
        <v>14597</v>
      </c>
      <c r="C985" s="1" t="s">
        <v>5970</v>
      </c>
      <c r="D985" s="1" t="s">
        <v>41</v>
      </c>
      <c r="E985" s="1">
        <v>47</v>
      </c>
      <c r="F985" s="1" t="s">
        <v>5971</v>
      </c>
      <c r="G985" s="1" t="s">
        <v>5972</v>
      </c>
      <c r="H985" s="1" t="s">
        <v>229</v>
      </c>
      <c r="I985" s="1" t="s">
        <v>5973</v>
      </c>
      <c r="J985" s="1" t="s">
        <v>5974</v>
      </c>
      <c r="K985" s="1" t="s">
        <v>81</v>
      </c>
      <c r="L985" s="1" t="s">
        <v>117</v>
      </c>
      <c r="M985" s="1" t="s">
        <v>62</v>
      </c>
      <c r="N985" s="1">
        <v>4</v>
      </c>
      <c r="O985" s="1">
        <v>145.99</v>
      </c>
      <c r="P985" s="1">
        <v>0.13</v>
      </c>
      <c r="Q985" s="1">
        <v>28.7</v>
      </c>
      <c r="R985" s="2">
        <v>45200</v>
      </c>
      <c r="S985" s="2">
        <v>45315</v>
      </c>
      <c r="T985" s="1" t="s">
        <v>50</v>
      </c>
      <c r="U985" s="1" t="s">
        <v>51</v>
      </c>
      <c r="V985" s="1">
        <v>2</v>
      </c>
      <c r="W985" s="1" t="s">
        <v>37</v>
      </c>
      <c r="X985" s="1" t="s">
        <v>53</v>
      </c>
      <c r="Y985" s="1" t="s">
        <v>5975</v>
      </c>
    </row>
    <row r="986" spans="1:25" x14ac:dyDescent="0.3">
      <c r="A986" s="1" t="s">
        <v>12598</v>
      </c>
      <c r="B986" s="1" t="s">
        <v>14598</v>
      </c>
      <c r="C986" s="1" t="s">
        <v>5976</v>
      </c>
      <c r="D986" s="1" t="s">
        <v>41</v>
      </c>
      <c r="E986" s="1">
        <v>47</v>
      </c>
      <c r="F986" s="1" t="s">
        <v>5977</v>
      </c>
      <c r="G986" s="1" t="s">
        <v>5978</v>
      </c>
      <c r="H986" s="1" t="s">
        <v>1849</v>
      </c>
      <c r="I986" s="1" t="s">
        <v>5979</v>
      </c>
      <c r="J986" s="1" t="s">
        <v>5980</v>
      </c>
      <c r="K986" s="1" t="s">
        <v>161</v>
      </c>
      <c r="L986" s="1" t="s">
        <v>72</v>
      </c>
      <c r="M986" s="1" t="s">
        <v>34</v>
      </c>
      <c r="N986" s="1">
        <v>2</v>
      </c>
      <c r="O986" s="1">
        <v>677.93</v>
      </c>
      <c r="P986" s="1">
        <v>0.1</v>
      </c>
      <c r="Q986" s="1">
        <v>9.16</v>
      </c>
      <c r="R986" s="2">
        <v>45680</v>
      </c>
      <c r="S986" s="2">
        <v>45154</v>
      </c>
      <c r="T986" s="1" t="s">
        <v>63</v>
      </c>
      <c r="U986" s="1" t="s">
        <v>162</v>
      </c>
      <c r="V986" s="1">
        <v>5</v>
      </c>
      <c r="W986" s="1" t="s">
        <v>37</v>
      </c>
      <c r="X986" s="1" t="s">
        <v>53</v>
      </c>
      <c r="Y986" s="1" t="s">
        <v>5981</v>
      </c>
    </row>
    <row r="987" spans="1:25" x14ac:dyDescent="0.3">
      <c r="A987" s="1" t="s">
        <v>12599</v>
      </c>
      <c r="B987" s="1" t="s">
        <v>14599</v>
      </c>
      <c r="C987" s="1" t="s">
        <v>5982</v>
      </c>
      <c r="D987" s="1" t="s">
        <v>26</v>
      </c>
      <c r="E987" s="1">
        <v>34</v>
      </c>
      <c r="F987" s="1" t="s">
        <v>5983</v>
      </c>
      <c r="G987" s="1" t="s">
        <v>5984</v>
      </c>
      <c r="H987" s="1" t="s">
        <v>954</v>
      </c>
      <c r="I987" s="1" t="s">
        <v>5985</v>
      </c>
      <c r="J987" s="1" t="s">
        <v>1844</v>
      </c>
      <c r="K987" s="1" t="s">
        <v>32</v>
      </c>
      <c r="L987" s="1" t="s">
        <v>117</v>
      </c>
      <c r="M987" s="1" t="s">
        <v>49</v>
      </c>
      <c r="N987" s="1">
        <v>2</v>
      </c>
      <c r="O987" s="1">
        <v>193.45</v>
      </c>
      <c r="P987" s="1">
        <v>0.27</v>
      </c>
      <c r="Q987" s="1">
        <v>22.87</v>
      </c>
      <c r="R987" s="2">
        <v>45190</v>
      </c>
      <c r="S987" s="2">
        <v>45280</v>
      </c>
      <c r="T987" s="1" t="s">
        <v>83</v>
      </c>
      <c r="U987" s="1" t="s">
        <v>36</v>
      </c>
      <c r="V987" s="1">
        <v>3</v>
      </c>
      <c r="W987" s="1" t="s">
        <v>37</v>
      </c>
      <c r="X987" s="1" t="s">
        <v>38</v>
      </c>
      <c r="Y987" s="1" t="s">
        <v>5986</v>
      </c>
    </row>
    <row r="988" spans="1:25" x14ac:dyDescent="0.3">
      <c r="A988" s="1" t="s">
        <v>12600</v>
      </c>
      <c r="B988" s="1" t="s">
        <v>14600</v>
      </c>
      <c r="C988" s="1" t="s">
        <v>5987</v>
      </c>
      <c r="D988" s="1" t="s">
        <v>26</v>
      </c>
      <c r="E988" s="1">
        <v>41</v>
      </c>
      <c r="F988" s="1" t="s">
        <v>5988</v>
      </c>
      <c r="G988" s="1" t="s">
        <v>5989</v>
      </c>
      <c r="H988" s="1" t="s">
        <v>910</v>
      </c>
      <c r="I988" s="1" t="s">
        <v>5990</v>
      </c>
      <c r="J988" s="1" t="s">
        <v>5991</v>
      </c>
      <c r="K988" s="1" t="s">
        <v>61</v>
      </c>
      <c r="L988" s="1" t="s">
        <v>33</v>
      </c>
      <c r="M988" s="1" t="s">
        <v>93</v>
      </c>
      <c r="N988" s="1">
        <v>2</v>
      </c>
      <c r="O988" s="1">
        <v>59.29</v>
      </c>
      <c r="P988" s="1">
        <v>0.23</v>
      </c>
      <c r="Q988" s="1">
        <v>32.07</v>
      </c>
      <c r="R988" s="2">
        <v>45527</v>
      </c>
      <c r="S988" s="2">
        <v>45837</v>
      </c>
      <c r="T988" s="1" t="s">
        <v>83</v>
      </c>
      <c r="U988" s="1" t="s">
        <v>84</v>
      </c>
      <c r="V988" s="1">
        <v>1</v>
      </c>
      <c r="W988" s="1" t="s">
        <v>37</v>
      </c>
      <c r="X988" s="1" t="s">
        <v>53</v>
      </c>
      <c r="Y988" s="1" t="s">
        <v>5992</v>
      </c>
    </row>
    <row r="989" spans="1:25" x14ac:dyDescent="0.3">
      <c r="A989" s="1" t="s">
        <v>12601</v>
      </c>
      <c r="B989" s="1" t="s">
        <v>14601</v>
      </c>
      <c r="C989" s="1" t="s">
        <v>5993</v>
      </c>
      <c r="D989" s="1" t="s">
        <v>41</v>
      </c>
      <c r="E989" s="1">
        <v>48</v>
      </c>
      <c r="F989" s="1" t="s">
        <v>5994</v>
      </c>
      <c r="G989" s="1" t="s">
        <v>5995</v>
      </c>
      <c r="H989" s="1" t="s">
        <v>690</v>
      </c>
      <c r="I989" s="1" t="s">
        <v>5996</v>
      </c>
      <c r="J989" s="1" t="s">
        <v>5997</v>
      </c>
      <c r="K989" s="1" t="s">
        <v>92</v>
      </c>
      <c r="L989" s="1" t="s">
        <v>72</v>
      </c>
      <c r="M989" s="1" t="s">
        <v>73</v>
      </c>
      <c r="N989" s="1">
        <v>1</v>
      </c>
      <c r="O989" s="1">
        <v>826.65</v>
      </c>
      <c r="P989" s="1">
        <v>0.16</v>
      </c>
      <c r="Q989" s="1">
        <v>20.88</v>
      </c>
      <c r="R989" s="2">
        <v>45438</v>
      </c>
      <c r="S989" s="2">
        <v>45847</v>
      </c>
      <c r="T989" s="1" t="s">
        <v>63</v>
      </c>
      <c r="U989" s="1" t="s">
        <v>36</v>
      </c>
      <c r="V989" s="1">
        <v>2</v>
      </c>
      <c r="W989" s="1" t="s">
        <v>52</v>
      </c>
      <c r="X989" s="1" t="s">
        <v>101</v>
      </c>
      <c r="Y989" s="1" t="s">
        <v>5998</v>
      </c>
    </row>
    <row r="990" spans="1:25" x14ac:dyDescent="0.3">
      <c r="A990" s="1" t="s">
        <v>12602</v>
      </c>
      <c r="B990" s="1" t="s">
        <v>14602</v>
      </c>
      <c r="C990" s="1" t="s">
        <v>5999</v>
      </c>
      <c r="D990" s="1" t="s">
        <v>26</v>
      </c>
      <c r="E990" s="1">
        <v>45</v>
      </c>
      <c r="F990" s="1" t="s">
        <v>6000</v>
      </c>
      <c r="G990" s="1" t="s">
        <v>6001</v>
      </c>
      <c r="H990" s="1" t="s">
        <v>683</v>
      </c>
      <c r="I990" s="1" t="s">
        <v>6002</v>
      </c>
      <c r="J990" s="1" t="s">
        <v>6003</v>
      </c>
      <c r="K990" s="1" t="s">
        <v>92</v>
      </c>
      <c r="L990" s="1" t="s">
        <v>33</v>
      </c>
      <c r="M990" s="1" t="s">
        <v>49</v>
      </c>
      <c r="N990" s="1">
        <v>4</v>
      </c>
      <c r="O990" s="1">
        <v>332.15</v>
      </c>
      <c r="P990" s="1">
        <v>0.42</v>
      </c>
      <c r="Q990" s="1">
        <v>36.46</v>
      </c>
      <c r="R990" s="2">
        <v>45225</v>
      </c>
      <c r="S990" s="2">
        <v>45434</v>
      </c>
      <c r="T990" s="1" t="s">
        <v>83</v>
      </c>
      <c r="U990" s="1" t="s">
        <v>162</v>
      </c>
      <c r="V990" s="1">
        <v>4</v>
      </c>
      <c r="W990" s="1" t="s">
        <v>52</v>
      </c>
      <c r="X990" s="1" t="s">
        <v>53</v>
      </c>
      <c r="Y990" s="1" t="s">
        <v>6004</v>
      </c>
    </row>
    <row r="991" spans="1:25" x14ac:dyDescent="0.3">
      <c r="A991" s="1" t="s">
        <v>12603</v>
      </c>
      <c r="B991" s="1" t="s">
        <v>14603</v>
      </c>
      <c r="C991" s="1" t="s">
        <v>6005</v>
      </c>
      <c r="D991" s="1" t="s">
        <v>26</v>
      </c>
      <c r="E991" s="1">
        <v>62</v>
      </c>
      <c r="F991" s="1" t="s">
        <v>6006</v>
      </c>
      <c r="G991" s="1" t="s">
        <v>6007</v>
      </c>
      <c r="H991" s="1" t="s">
        <v>2102</v>
      </c>
      <c r="I991" s="1" t="s">
        <v>6008</v>
      </c>
      <c r="J991" s="1" t="s">
        <v>6009</v>
      </c>
      <c r="K991" s="1" t="s">
        <v>81</v>
      </c>
      <c r="L991" s="1" t="s">
        <v>82</v>
      </c>
      <c r="M991" s="1" t="s">
        <v>93</v>
      </c>
      <c r="N991" s="1">
        <v>1</v>
      </c>
      <c r="O991" s="1">
        <v>117.44</v>
      </c>
      <c r="P991" s="1">
        <v>0.25</v>
      </c>
      <c r="Q991" s="1">
        <v>44.69</v>
      </c>
      <c r="R991" s="2">
        <v>45223</v>
      </c>
      <c r="S991" s="2">
        <v>45340</v>
      </c>
      <c r="T991" s="1" t="s">
        <v>63</v>
      </c>
      <c r="U991" s="1" t="s">
        <v>51</v>
      </c>
      <c r="V991" s="1">
        <v>4</v>
      </c>
      <c r="W991" s="1" t="s">
        <v>37</v>
      </c>
      <c r="X991" s="1" t="s">
        <v>64</v>
      </c>
      <c r="Y991" s="1" t="s">
        <v>6010</v>
      </c>
    </row>
    <row r="992" spans="1:25" x14ac:dyDescent="0.3">
      <c r="A992" s="1" t="s">
        <v>12604</v>
      </c>
      <c r="B992" s="1" t="s">
        <v>14604</v>
      </c>
      <c r="C992" s="1" t="s">
        <v>6011</v>
      </c>
      <c r="D992" s="1" t="s">
        <v>26</v>
      </c>
      <c r="E992" s="1">
        <v>60</v>
      </c>
      <c r="F992" s="1" t="s">
        <v>6012</v>
      </c>
      <c r="G992" s="1" t="s">
        <v>6013</v>
      </c>
      <c r="H992" s="1" t="s">
        <v>1924</v>
      </c>
      <c r="I992" s="1" t="s">
        <v>6014</v>
      </c>
      <c r="J992" s="1" t="s">
        <v>6015</v>
      </c>
      <c r="K992" s="1" t="s">
        <v>161</v>
      </c>
      <c r="L992" s="1" t="s">
        <v>33</v>
      </c>
      <c r="M992" s="1" t="s">
        <v>93</v>
      </c>
      <c r="N992" s="1">
        <v>1</v>
      </c>
      <c r="O992" s="1">
        <v>835.56</v>
      </c>
      <c r="P992" s="1">
        <v>0.05</v>
      </c>
      <c r="Q992" s="1">
        <v>39.74</v>
      </c>
      <c r="R992" s="2">
        <v>45632</v>
      </c>
      <c r="S992" s="2">
        <v>45402</v>
      </c>
      <c r="T992" s="1" t="s">
        <v>63</v>
      </c>
      <c r="U992" s="1" t="s">
        <v>36</v>
      </c>
      <c r="V992" s="1">
        <v>5</v>
      </c>
      <c r="W992" s="1" t="s">
        <v>37</v>
      </c>
      <c r="X992" s="1" t="s">
        <v>101</v>
      </c>
      <c r="Y992" s="1" t="s">
        <v>6016</v>
      </c>
    </row>
    <row r="993" spans="1:25" x14ac:dyDescent="0.3">
      <c r="A993" s="1" t="s">
        <v>12605</v>
      </c>
      <c r="B993" s="1" t="s">
        <v>14605</v>
      </c>
      <c r="C993" s="1" t="s">
        <v>6017</v>
      </c>
      <c r="D993" s="1" t="s">
        <v>26</v>
      </c>
      <c r="E993" s="1">
        <v>21</v>
      </c>
      <c r="F993" s="1" t="s">
        <v>6018</v>
      </c>
      <c r="G993" s="1" t="s">
        <v>6019</v>
      </c>
      <c r="H993" s="1" t="s">
        <v>1948</v>
      </c>
      <c r="I993" s="1" t="s">
        <v>6020</v>
      </c>
      <c r="J993" s="1" t="s">
        <v>1204</v>
      </c>
      <c r="K993" s="1" t="s">
        <v>32</v>
      </c>
      <c r="L993" s="1" t="s">
        <v>82</v>
      </c>
      <c r="M993" s="1" t="s">
        <v>93</v>
      </c>
      <c r="N993" s="1">
        <v>3</v>
      </c>
      <c r="O993" s="1">
        <v>764.77</v>
      </c>
      <c r="P993" s="1">
        <v>0.15</v>
      </c>
      <c r="Q993" s="1">
        <v>33.92</v>
      </c>
      <c r="R993" s="2">
        <v>45719</v>
      </c>
      <c r="S993" s="2">
        <v>45270</v>
      </c>
      <c r="T993" s="1" t="s">
        <v>118</v>
      </c>
      <c r="U993" s="1" t="s">
        <v>36</v>
      </c>
      <c r="V993" s="1">
        <v>2</v>
      </c>
      <c r="W993" s="1" t="s">
        <v>37</v>
      </c>
      <c r="X993" s="1" t="s">
        <v>74</v>
      </c>
      <c r="Y993" s="1" t="s">
        <v>6021</v>
      </c>
    </row>
    <row r="994" spans="1:25" x14ac:dyDescent="0.3">
      <c r="A994" s="1" t="s">
        <v>12606</v>
      </c>
      <c r="B994" s="1" t="s">
        <v>14606</v>
      </c>
      <c r="C994" s="1" t="s">
        <v>6022</v>
      </c>
      <c r="D994" s="1" t="s">
        <v>26</v>
      </c>
      <c r="E994" s="1">
        <v>56</v>
      </c>
      <c r="F994" s="1" t="s">
        <v>6023</v>
      </c>
      <c r="G994" s="1" t="s">
        <v>6024</v>
      </c>
      <c r="H994" s="1" t="s">
        <v>6025</v>
      </c>
      <c r="I994" s="1" t="s">
        <v>6026</v>
      </c>
      <c r="J994" s="1" t="s">
        <v>6027</v>
      </c>
      <c r="K994" s="1" t="s">
        <v>6</v>
      </c>
      <c r="L994" s="1" t="s">
        <v>33</v>
      </c>
      <c r="M994" s="1" t="s">
        <v>49</v>
      </c>
      <c r="N994" s="1">
        <v>3</v>
      </c>
      <c r="O994" s="1">
        <v>686.92</v>
      </c>
      <c r="P994" s="1">
        <v>0.49</v>
      </c>
      <c r="Q994" s="1">
        <v>28.05</v>
      </c>
      <c r="R994" s="2">
        <v>45613</v>
      </c>
      <c r="S994" s="2">
        <v>45385</v>
      </c>
      <c r="T994" s="1" t="s">
        <v>50</v>
      </c>
      <c r="U994" s="1" t="s">
        <v>162</v>
      </c>
      <c r="V994" s="1">
        <v>2</v>
      </c>
      <c r="W994" s="1" t="s">
        <v>37</v>
      </c>
      <c r="X994" s="1" t="s">
        <v>53</v>
      </c>
      <c r="Y994" s="1" t="s">
        <v>6028</v>
      </c>
    </row>
    <row r="995" spans="1:25" x14ac:dyDescent="0.3">
      <c r="A995" s="1" t="s">
        <v>12607</v>
      </c>
      <c r="B995" s="1" t="s">
        <v>14607</v>
      </c>
      <c r="C995" s="1" t="s">
        <v>6029</v>
      </c>
      <c r="D995" s="1" t="s">
        <v>41</v>
      </c>
      <c r="E995" s="1">
        <v>36</v>
      </c>
      <c r="F995" s="1" t="s">
        <v>6030</v>
      </c>
      <c r="G995" s="1" t="s">
        <v>6031</v>
      </c>
      <c r="H995" s="1" t="s">
        <v>1047</v>
      </c>
      <c r="I995" s="1" t="s">
        <v>6032</v>
      </c>
      <c r="J995" s="1" t="s">
        <v>6033</v>
      </c>
      <c r="K995" s="1" t="s">
        <v>92</v>
      </c>
      <c r="L995" s="1" t="s">
        <v>82</v>
      </c>
      <c r="M995" s="1" t="s">
        <v>49</v>
      </c>
      <c r="N995" s="1">
        <v>3</v>
      </c>
      <c r="O995" s="1">
        <v>912.14</v>
      </c>
      <c r="P995" s="1">
        <v>0.49</v>
      </c>
      <c r="Q995" s="1">
        <v>16.45</v>
      </c>
      <c r="R995" s="2">
        <v>45191</v>
      </c>
      <c r="S995" s="2">
        <v>45770</v>
      </c>
      <c r="T995" s="1" t="s">
        <v>35</v>
      </c>
      <c r="U995" s="1" t="s">
        <v>162</v>
      </c>
      <c r="V995" s="1">
        <v>2</v>
      </c>
      <c r="W995" s="1" t="s">
        <v>37</v>
      </c>
      <c r="X995" s="1" t="s">
        <v>74</v>
      </c>
      <c r="Y995" s="1" t="s">
        <v>6034</v>
      </c>
    </row>
    <row r="996" spans="1:25" x14ac:dyDescent="0.3">
      <c r="A996" s="1" t="s">
        <v>12608</v>
      </c>
      <c r="B996" s="1" t="s">
        <v>14608</v>
      </c>
      <c r="C996" s="1" t="s">
        <v>6035</v>
      </c>
      <c r="D996" s="1" t="s">
        <v>26</v>
      </c>
      <c r="E996" s="1">
        <v>41</v>
      </c>
      <c r="F996" s="1" t="s">
        <v>6036</v>
      </c>
      <c r="G996" s="1">
        <v>7760411550</v>
      </c>
      <c r="H996" s="1" t="s">
        <v>2095</v>
      </c>
      <c r="I996" s="1" t="s">
        <v>6037</v>
      </c>
      <c r="J996" s="1" t="s">
        <v>6038</v>
      </c>
      <c r="K996" s="1" t="s">
        <v>61</v>
      </c>
      <c r="L996" s="1" t="s">
        <v>82</v>
      </c>
      <c r="M996" s="1" t="s">
        <v>62</v>
      </c>
      <c r="N996" s="1">
        <v>4</v>
      </c>
      <c r="O996" s="1">
        <v>494.33</v>
      </c>
      <c r="P996" s="1">
        <v>0.13</v>
      </c>
      <c r="Q996" s="1">
        <v>25.47</v>
      </c>
      <c r="R996" s="2">
        <v>45245</v>
      </c>
      <c r="S996" s="2">
        <v>45274</v>
      </c>
      <c r="T996" s="1" t="s">
        <v>83</v>
      </c>
      <c r="U996" s="1" t="s">
        <v>84</v>
      </c>
      <c r="V996" s="1">
        <v>1</v>
      </c>
      <c r="W996" s="1" t="s">
        <v>37</v>
      </c>
      <c r="X996" s="1" t="s">
        <v>74</v>
      </c>
      <c r="Y996" s="1" t="s">
        <v>6039</v>
      </c>
    </row>
    <row r="997" spans="1:25" x14ac:dyDescent="0.3">
      <c r="A997" s="1" t="s">
        <v>12609</v>
      </c>
      <c r="B997" s="1" t="s">
        <v>14567</v>
      </c>
      <c r="C997" s="1" t="s">
        <v>6040</v>
      </c>
      <c r="D997" s="1" t="s">
        <v>26</v>
      </c>
      <c r="E997" s="1">
        <v>24</v>
      </c>
      <c r="F997" s="1" t="s">
        <v>6041</v>
      </c>
      <c r="G997" s="1" t="s">
        <v>6042</v>
      </c>
      <c r="H997" s="1" t="s">
        <v>562</v>
      </c>
      <c r="I997" s="1" t="s">
        <v>6043</v>
      </c>
      <c r="J997" s="1" t="s">
        <v>6044</v>
      </c>
      <c r="K997" s="1" t="s">
        <v>92</v>
      </c>
      <c r="L997" s="1" t="s">
        <v>72</v>
      </c>
      <c r="M997" s="1" t="s">
        <v>93</v>
      </c>
      <c r="N997" s="1">
        <v>2</v>
      </c>
      <c r="O997" s="1">
        <v>136.78</v>
      </c>
      <c r="P997" s="1">
        <v>0.08</v>
      </c>
      <c r="Q997" s="1">
        <v>18.18</v>
      </c>
      <c r="R997" s="2">
        <v>45207</v>
      </c>
      <c r="S997" s="2">
        <v>45688</v>
      </c>
      <c r="T997" s="1" t="s">
        <v>118</v>
      </c>
      <c r="U997" s="1" t="s">
        <v>36</v>
      </c>
      <c r="V997" s="1">
        <v>1</v>
      </c>
      <c r="W997" s="1" t="s">
        <v>52</v>
      </c>
      <c r="X997" s="1" t="s">
        <v>38</v>
      </c>
      <c r="Y997" s="1" t="s">
        <v>6045</v>
      </c>
    </row>
    <row r="998" spans="1:25" x14ac:dyDescent="0.3">
      <c r="A998" s="1" t="s">
        <v>12610</v>
      </c>
      <c r="B998" s="1" t="s">
        <v>14609</v>
      </c>
      <c r="C998" s="1" t="s">
        <v>6046</v>
      </c>
      <c r="D998" s="1" t="s">
        <v>41</v>
      </c>
      <c r="E998" s="1">
        <v>63</v>
      </c>
      <c r="F998" s="1" t="s">
        <v>6047</v>
      </c>
      <c r="G998" s="1" t="s">
        <v>6048</v>
      </c>
      <c r="H998" s="1" t="s">
        <v>1259</v>
      </c>
      <c r="I998" s="1" t="s">
        <v>6049</v>
      </c>
      <c r="J998" s="1" t="s">
        <v>6050</v>
      </c>
      <c r="K998" s="1" t="s">
        <v>32</v>
      </c>
      <c r="L998" s="1" t="s">
        <v>48</v>
      </c>
      <c r="M998" s="1" t="s">
        <v>126</v>
      </c>
      <c r="N998" s="1">
        <v>3</v>
      </c>
      <c r="O998" s="1">
        <v>70.73</v>
      </c>
      <c r="P998" s="1">
        <v>0.25</v>
      </c>
      <c r="Q998" s="1">
        <v>47.03</v>
      </c>
      <c r="R998" s="2">
        <v>45279</v>
      </c>
      <c r="S998" s="2">
        <v>45657</v>
      </c>
      <c r="T998" s="1" t="s">
        <v>35</v>
      </c>
      <c r="U998" s="1" t="s">
        <v>36</v>
      </c>
      <c r="V998" s="1">
        <v>3</v>
      </c>
      <c r="W998" s="1" t="s">
        <v>37</v>
      </c>
      <c r="X998" s="1" t="s">
        <v>64</v>
      </c>
      <c r="Y998" s="1" t="s">
        <v>6051</v>
      </c>
    </row>
    <row r="999" spans="1:25" x14ac:dyDescent="0.3">
      <c r="A999" s="1" t="s">
        <v>12611</v>
      </c>
      <c r="B999" s="1" t="s">
        <v>14610</v>
      </c>
      <c r="C999" s="1" t="s">
        <v>6052</v>
      </c>
      <c r="D999" s="1" t="s">
        <v>26</v>
      </c>
      <c r="E999" s="1">
        <v>65</v>
      </c>
      <c r="F999" s="1" t="s">
        <v>6053</v>
      </c>
      <c r="G999" s="1" t="s">
        <v>6054</v>
      </c>
      <c r="H999" s="1" t="s">
        <v>4306</v>
      </c>
      <c r="I999" s="1" t="s">
        <v>6055</v>
      </c>
      <c r="J999" s="1" t="s">
        <v>6056</v>
      </c>
      <c r="K999" s="1" t="s">
        <v>6</v>
      </c>
      <c r="L999" s="1" t="s">
        <v>48</v>
      </c>
      <c r="M999" s="1" t="s">
        <v>93</v>
      </c>
      <c r="N999" s="1">
        <v>2</v>
      </c>
      <c r="O999" s="1">
        <v>325.26</v>
      </c>
      <c r="P999" s="1">
        <v>0.24</v>
      </c>
      <c r="Q999" s="1">
        <v>45.83</v>
      </c>
      <c r="R999" s="2">
        <v>45306</v>
      </c>
      <c r="S999" s="2">
        <v>45471</v>
      </c>
      <c r="T999" s="1" t="s">
        <v>35</v>
      </c>
      <c r="U999" s="1" t="s">
        <v>36</v>
      </c>
      <c r="V999" s="1">
        <v>4</v>
      </c>
      <c r="W999" s="1" t="s">
        <v>37</v>
      </c>
      <c r="X999" s="1" t="s">
        <v>64</v>
      </c>
      <c r="Y999" s="1" t="s">
        <v>6057</v>
      </c>
    </row>
    <row r="1000" spans="1:25" x14ac:dyDescent="0.3">
      <c r="A1000" s="1" t="s">
        <v>12612</v>
      </c>
      <c r="B1000" s="1" t="s">
        <v>14611</v>
      </c>
      <c r="C1000" s="1" t="s">
        <v>6058</v>
      </c>
      <c r="D1000" s="1" t="s">
        <v>41</v>
      </c>
      <c r="E1000" s="1">
        <v>26</v>
      </c>
      <c r="F1000" s="1" t="s">
        <v>6059</v>
      </c>
      <c r="G1000" s="1" t="s">
        <v>6060</v>
      </c>
      <c r="H1000" s="1" t="s">
        <v>431</v>
      </c>
      <c r="I1000" s="1" t="s">
        <v>6061</v>
      </c>
      <c r="J1000" s="1" t="s">
        <v>6062</v>
      </c>
      <c r="K1000" s="1" t="s">
        <v>6</v>
      </c>
      <c r="L1000" s="1" t="s">
        <v>72</v>
      </c>
      <c r="M1000" s="1" t="s">
        <v>126</v>
      </c>
      <c r="N1000" s="1">
        <v>4</v>
      </c>
      <c r="O1000" s="1">
        <v>95.96</v>
      </c>
      <c r="P1000" s="1">
        <v>0.21</v>
      </c>
      <c r="Q1000" s="1">
        <v>12.01</v>
      </c>
      <c r="R1000" s="2">
        <v>45295</v>
      </c>
      <c r="S1000" s="2">
        <v>45393</v>
      </c>
      <c r="T1000" s="1" t="s">
        <v>83</v>
      </c>
      <c r="U1000" s="1" t="s">
        <v>84</v>
      </c>
      <c r="V1000" s="1">
        <v>1</v>
      </c>
      <c r="W1000" s="1" t="s">
        <v>37</v>
      </c>
      <c r="X1000" s="1" t="s">
        <v>74</v>
      </c>
      <c r="Y1000" s="1" t="s">
        <v>6063</v>
      </c>
    </row>
    <row r="1001" spans="1:25" x14ac:dyDescent="0.3">
      <c r="A1001" s="1" t="s">
        <v>12613</v>
      </c>
      <c r="B1001" s="1" t="s">
        <v>14612</v>
      </c>
      <c r="C1001" s="1" t="s">
        <v>6064</v>
      </c>
      <c r="D1001" s="1" t="s">
        <v>41</v>
      </c>
      <c r="E1001" s="1">
        <v>39</v>
      </c>
      <c r="F1001" s="1" t="s">
        <v>6065</v>
      </c>
      <c r="G1001" s="1" t="s">
        <v>6066</v>
      </c>
      <c r="H1001" s="1" t="s">
        <v>864</v>
      </c>
      <c r="I1001" s="1" t="s">
        <v>6067</v>
      </c>
      <c r="J1001" s="1" t="s">
        <v>6068</v>
      </c>
      <c r="K1001" s="1" t="s">
        <v>6</v>
      </c>
      <c r="L1001" s="1" t="s">
        <v>82</v>
      </c>
      <c r="M1001" s="1" t="s">
        <v>62</v>
      </c>
      <c r="N1001" s="1">
        <v>3</v>
      </c>
      <c r="O1001" s="1">
        <v>540.15</v>
      </c>
      <c r="P1001" s="1">
        <v>0.26</v>
      </c>
      <c r="Q1001" s="1">
        <v>42.02</v>
      </c>
      <c r="R1001" s="2">
        <v>45748</v>
      </c>
      <c r="S1001" s="2">
        <v>45475</v>
      </c>
      <c r="T1001" s="1" t="s">
        <v>83</v>
      </c>
      <c r="U1001" s="1" t="s">
        <v>84</v>
      </c>
      <c r="V1001" s="1">
        <v>4</v>
      </c>
      <c r="W1001" s="1" t="s">
        <v>37</v>
      </c>
      <c r="X1001" s="1" t="s">
        <v>38</v>
      </c>
      <c r="Y1001" s="1" t="s">
        <v>6069</v>
      </c>
    </row>
    <row r="1002" spans="1:25" x14ac:dyDescent="0.3">
      <c r="A1002" s="1" t="s">
        <v>12614</v>
      </c>
      <c r="B1002" s="1" t="s">
        <v>14613</v>
      </c>
      <c r="C1002" s="1" t="s">
        <v>6070</v>
      </c>
      <c r="D1002" s="1" t="s">
        <v>26</v>
      </c>
      <c r="E1002" s="1">
        <v>19</v>
      </c>
      <c r="F1002" s="1" t="s">
        <v>6071</v>
      </c>
      <c r="G1002" s="1" t="s">
        <v>6072</v>
      </c>
      <c r="H1002" s="1" t="s">
        <v>5490</v>
      </c>
      <c r="I1002" s="1" t="s">
        <v>6073</v>
      </c>
      <c r="J1002" s="1" t="s">
        <v>6074</v>
      </c>
      <c r="K1002" s="1" t="s">
        <v>92</v>
      </c>
      <c r="L1002" s="1" t="s">
        <v>48</v>
      </c>
      <c r="M1002" s="1" t="s">
        <v>62</v>
      </c>
      <c r="N1002" s="1">
        <v>3</v>
      </c>
      <c r="O1002" s="1">
        <v>24.35</v>
      </c>
      <c r="P1002" s="1">
        <v>0.12</v>
      </c>
      <c r="Q1002" s="1">
        <v>36.630000000000003</v>
      </c>
      <c r="R1002" s="2">
        <v>45794</v>
      </c>
      <c r="S1002" s="2">
        <v>45292</v>
      </c>
      <c r="T1002" s="1" t="s">
        <v>118</v>
      </c>
      <c r="U1002" s="1" t="s">
        <v>36</v>
      </c>
      <c r="V1002" s="1">
        <v>2</v>
      </c>
      <c r="W1002" s="1" t="s">
        <v>37</v>
      </c>
      <c r="X1002" s="1" t="s">
        <v>101</v>
      </c>
      <c r="Y1002" s="1" t="s">
        <v>6075</v>
      </c>
    </row>
    <row r="1003" spans="1:25" x14ac:dyDescent="0.3">
      <c r="A1003" s="1" t="s">
        <v>12615</v>
      </c>
      <c r="B1003" s="1" t="s">
        <v>14614</v>
      </c>
      <c r="C1003" s="1" t="s">
        <v>6076</v>
      </c>
      <c r="D1003" s="1" t="s">
        <v>41</v>
      </c>
      <c r="E1003" s="1">
        <v>44</v>
      </c>
      <c r="F1003" s="1" t="s">
        <v>6077</v>
      </c>
      <c r="G1003" s="1">
        <v>8627735828</v>
      </c>
      <c r="H1003" s="1" t="s">
        <v>5490</v>
      </c>
      <c r="I1003" s="1" t="s">
        <v>6078</v>
      </c>
      <c r="J1003" s="1" t="s">
        <v>6079</v>
      </c>
      <c r="K1003" s="1" t="s">
        <v>81</v>
      </c>
      <c r="L1003" s="1" t="s">
        <v>48</v>
      </c>
      <c r="M1003" s="1" t="s">
        <v>93</v>
      </c>
      <c r="N1003" s="1">
        <v>2</v>
      </c>
      <c r="O1003" s="1">
        <v>449.33</v>
      </c>
      <c r="P1003" s="1">
        <v>0.06</v>
      </c>
      <c r="Q1003" s="1">
        <v>48.88</v>
      </c>
      <c r="R1003" s="2">
        <v>45762</v>
      </c>
      <c r="S1003" s="2">
        <v>45726</v>
      </c>
      <c r="T1003" s="1" t="s">
        <v>83</v>
      </c>
      <c r="U1003" s="1" t="s">
        <v>162</v>
      </c>
      <c r="V1003" s="1">
        <v>1</v>
      </c>
      <c r="W1003" s="1" t="s">
        <v>37</v>
      </c>
      <c r="X1003" s="1" t="s">
        <v>53</v>
      </c>
      <c r="Y1003" s="1" t="s">
        <v>6080</v>
      </c>
    </row>
    <row r="1004" spans="1:25" x14ac:dyDescent="0.3">
      <c r="A1004" s="1" t="s">
        <v>12616</v>
      </c>
      <c r="B1004" s="1" t="s">
        <v>14615</v>
      </c>
      <c r="C1004" s="1" t="s">
        <v>6081</v>
      </c>
      <c r="D1004" s="1" t="s">
        <v>41</v>
      </c>
      <c r="E1004" s="1">
        <v>33</v>
      </c>
      <c r="F1004" s="1" t="s">
        <v>6082</v>
      </c>
      <c r="G1004" s="1" t="s">
        <v>6083</v>
      </c>
      <c r="H1004" s="1" t="s">
        <v>3080</v>
      </c>
      <c r="I1004" s="1" t="s">
        <v>6084</v>
      </c>
      <c r="J1004" s="1" t="s">
        <v>446</v>
      </c>
      <c r="K1004" s="1" t="s">
        <v>61</v>
      </c>
      <c r="L1004" s="1" t="s">
        <v>33</v>
      </c>
      <c r="M1004" s="1" t="s">
        <v>49</v>
      </c>
      <c r="N1004" s="1">
        <v>1</v>
      </c>
      <c r="O1004" s="1">
        <v>186.68</v>
      </c>
      <c r="P1004" s="1">
        <v>0.28999999999999998</v>
      </c>
      <c r="Q1004" s="1">
        <v>25.85</v>
      </c>
      <c r="R1004" s="2">
        <v>45405</v>
      </c>
      <c r="S1004" s="2">
        <v>45487</v>
      </c>
      <c r="T1004" s="1" t="s">
        <v>35</v>
      </c>
      <c r="U1004" s="1" t="s">
        <v>51</v>
      </c>
      <c r="V1004" s="1">
        <v>4</v>
      </c>
      <c r="W1004" s="1" t="s">
        <v>37</v>
      </c>
      <c r="X1004" s="1" t="s">
        <v>101</v>
      </c>
      <c r="Y1004" s="1" t="s">
        <v>6085</v>
      </c>
    </row>
    <row r="1005" spans="1:25" x14ac:dyDescent="0.3">
      <c r="A1005" s="1" t="s">
        <v>12617</v>
      </c>
      <c r="B1005" s="1" t="s">
        <v>14616</v>
      </c>
      <c r="C1005" s="1" t="s">
        <v>6086</v>
      </c>
      <c r="D1005" s="1" t="s">
        <v>26</v>
      </c>
      <c r="E1005" s="1">
        <v>22</v>
      </c>
      <c r="F1005" s="1" t="s">
        <v>6087</v>
      </c>
      <c r="G1005" s="1" t="s">
        <v>6088</v>
      </c>
      <c r="H1005" s="1" t="s">
        <v>1823</v>
      </c>
      <c r="I1005" s="1" t="s">
        <v>6089</v>
      </c>
      <c r="J1005" s="1" t="s">
        <v>6090</v>
      </c>
      <c r="K1005" s="1" t="s">
        <v>6</v>
      </c>
      <c r="L1005" s="1" t="s">
        <v>117</v>
      </c>
      <c r="M1005" s="1" t="s">
        <v>126</v>
      </c>
      <c r="N1005" s="1">
        <v>4</v>
      </c>
      <c r="O1005" s="1">
        <v>374.59</v>
      </c>
      <c r="P1005" s="1">
        <v>0.47</v>
      </c>
      <c r="Q1005" s="1">
        <v>37.5</v>
      </c>
      <c r="R1005" s="2">
        <v>45194</v>
      </c>
      <c r="S1005" s="2">
        <v>45619</v>
      </c>
      <c r="T1005" s="1" t="s">
        <v>83</v>
      </c>
      <c r="U1005" s="1" t="s">
        <v>36</v>
      </c>
      <c r="V1005" s="1">
        <v>1</v>
      </c>
      <c r="W1005" s="1" t="s">
        <v>37</v>
      </c>
      <c r="X1005" s="1" t="s">
        <v>53</v>
      </c>
      <c r="Y1005" s="1" t="s">
        <v>6091</v>
      </c>
    </row>
    <row r="1006" spans="1:25" x14ac:dyDescent="0.3">
      <c r="A1006" s="1" t="s">
        <v>12618</v>
      </c>
      <c r="B1006" s="1" t="s">
        <v>14617</v>
      </c>
      <c r="C1006" s="1" t="s">
        <v>6092</v>
      </c>
      <c r="D1006" s="1" t="s">
        <v>41</v>
      </c>
      <c r="E1006" s="1">
        <v>29</v>
      </c>
      <c r="F1006" s="1" t="s">
        <v>6093</v>
      </c>
      <c r="G1006" s="1" t="s">
        <v>6094</v>
      </c>
      <c r="H1006" s="1" t="s">
        <v>1315</v>
      </c>
      <c r="I1006" s="1" t="s">
        <v>6095</v>
      </c>
      <c r="J1006" s="1" t="s">
        <v>6096</v>
      </c>
      <c r="K1006" s="1" t="s">
        <v>32</v>
      </c>
      <c r="L1006" s="1" t="s">
        <v>72</v>
      </c>
      <c r="M1006" s="1" t="s">
        <v>126</v>
      </c>
      <c r="N1006" s="1">
        <v>4</v>
      </c>
      <c r="O1006" s="1">
        <v>678.28</v>
      </c>
      <c r="P1006" s="1">
        <v>7.0000000000000007E-2</v>
      </c>
      <c r="Q1006" s="1">
        <v>28.3</v>
      </c>
      <c r="R1006" s="2">
        <v>45778</v>
      </c>
      <c r="S1006" s="2">
        <v>45818</v>
      </c>
      <c r="T1006" s="1" t="s">
        <v>118</v>
      </c>
      <c r="U1006" s="1" t="s">
        <v>36</v>
      </c>
      <c r="V1006" s="1">
        <v>2</v>
      </c>
      <c r="W1006" s="1" t="s">
        <v>37</v>
      </c>
      <c r="X1006" s="1" t="s">
        <v>74</v>
      </c>
      <c r="Y1006" s="1" t="s">
        <v>6097</v>
      </c>
    </row>
    <row r="1007" spans="1:25" x14ac:dyDescent="0.3">
      <c r="A1007" s="1" t="s">
        <v>12619</v>
      </c>
      <c r="B1007" s="1" t="s">
        <v>14618</v>
      </c>
      <c r="C1007" s="1" t="s">
        <v>6098</v>
      </c>
      <c r="D1007" s="1" t="s">
        <v>26</v>
      </c>
      <c r="E1007" s="1">
        <v>69</v>
      </c>
      <c r="F1007" s="1" t="s">
        <v>6099</v>
      </c>
      <c r="G1007" s="1" t="s">
        <v>6100</v>
      </c>
      <c r="H1007" s="1" t="s">
        <v>595</v>
      </c>
      <c r="I1007" s="1" t="s">
        <v>6037</v>
      </c>
      <c r="J1007" s="1" t="s">
        <v>6101</v>
      </c>
      <c r="K1007" s="1" t="s">
        <v>6</v>
      </c>
      <c r="L1007" s="1" t="s">
        <v>117</v>
      </c>
      <c r="M1007" s="1" t="s">
        <v>126</v>
      </c>
      <c r="N1007" s="1">
        <v>3</v>
      </c>
      <c r="O1007" s="1">
        <v>357.45</v>
      </c>
      <c r="P1007" s="1">
        <v>0.35</v>
      </c>
      <c r="Q1007" s="1">
        <v>8.1199999999999992</v>
      </c>
      <c r="R1007" s="2">
        <v>45782</v>
      </c>
      <c r="S1007" s="2">
        <v>45355</v>
      </c>
      <c r="T1007" s="1" t="s">
        <v>118</v>
      </c>
      <c r="U1007" s="1" t="s">
        <v>36</v>
      </c>
      <c r="V1007" s="1">
        <v>2</v>
      </c>
      <c r="W1007" s="1" t="s">
        <v>37</v>
      </c>
      <c r="X1007" s="1" t="s">
        <v>38</v>
      </c>
      <c r="Y1007" s="1" t="s">
        <v>6102</v>
      </c>
    </row>
    <row r="1008" spans="1:25" x14ac:dyDescent="0.3">
      <c r="A1008" s="1" t="s">
        <v>12620</v>
      </c>
      <c r="B1008" s="1" t="s">
        <v>14619</v>
      </c>
      <c r="C1008" s="1" t="s">
        <v>6103</v>
      </c>
      <c r="D1008" s="1" t="s">
        <v>41</v>
      </c>
      <c r="E1008" s="1">
        <v>43</v>
      </c>
      <c r="F1008" s="1" t="s">
        <v>6104</v>
      </c>
      <c r="G1008" s="1" t="s">
        <v>6105</v>
      </c>
      <c r="H1008" s="1" t="s">
        <v>481</v>
      </c>
      <c r="I1008" s="1" t="s">
        <v>6106</v>
      </c>
      <c r="J1008" s="1" t="s">
        <v>6107</v>
      </c>
      <c r="K1008" s="1" t="s">
        <v>61</v>
      </c>
      <c r="L1008" s="1" t="s">
        <v>82</v>
      </c>
      <c r="M1008" s="1" t="s">
        <v>126</v>
      </c>
      <c r="N1008" s="1">
        <v>4</v>
      </c>
      <c r="O1008" s="1">
        <v>347.93</v>
      </c>
      <c r="P1008" s="1">
        <v>0.22</v>
      </c>
      <c r="Q1008" s="1">
        <v>7.1</v>
      </c>
      <c r="R1008" s="2">
        <v>45779</v>
      </c>
      <c r="S1008" s="2">
        <v>45554</v>
      </c>
      <c r="T1008" s="1" t="s">
        <v>118</v>
      </c>
      <c r="U1008" s="1" t="s">
        <v>162</v>
      </c>
      <c r="V1008" s="1">
        <v>2</v>
      </c>
      <c r="W1008" s="1" t="s">
        <v>37</v>
      </c>
      <c r="X1008" s="1" t="s">
        <v>38</v>
      </c>
      <c r="Y1008" s="1" t="s">
        <v>6108</v>
      </c>
    </row>
    <row r="1009" spans="1:25" x14ac:dyDescent="0.3">
      <c r="A1009" s="1" t="s">
        <v>12621</v>
      </c>
      <c r="B1009" s="1" t="s">
        <v>14620</v>
      </c>
      <c r="C1009" s="1" t="s">
        <v>6109</v>
      </c>
      <c r="D1009" s="1" t="s">
        <v>26</v>
      </c>
      <c r="E1009" s="1">
        <v>32</v>
      </c>
      <c r="F1009" s="1" t="s">
        <v>6110</v>
      </c>
      <c r="G1009" s="1" t="s">
        <v>6111</v>
      </c>
      <c r="H1009" s="1" t="s">
        <v>2109</v>
      </c>
      <c r="I1009" s="1" t="s">
        <v>6112</v>
      </c>
      <c r="J1009" s="1" t="s">
        <v>5266</v>
      </c>
      <c r="K1009" s="1" t="s">
        <v>161</v>
      </c>
      <c r="L1009" s="1" t="s">
        <v>33</v>
      </c>
      <c r="M1009" s="1" t="s">
        <v>73</v>
      </c>
      <c r="N1009" s="1">
        <v>2</v>
      </c>
      <c r="O1009" s="1">
        <v>990.84</v>
      </c>
      <c r="P1009" s="1">
        <v>0.15</v>
      </c>
      <c r="Q1009" s="1">
        <v>10.5</v>
      </c>
      <c r="R1009" s="2">
        <v>45434</v>
      </c>
      <c r="S1009" s="2">
        <v>45787</v>
      </c>
      <c r="T1009" s="1" t="s">
        <v>83</v>
      </c>
      <c r="U1009" s="1" t="s">
        <v>84</v>
      </c>
      <c r="V1009" s="1">
        <v>3</v>
      </c>
      <c r="W1009" s="1" t="s">
        <v>37</v>
      </c>
      <c r="X1009" s="1" t="s">
        <v>64</v>
      </c>
      <c r="Y1009" s="1" t="s">
        <v>6113</v>
      </c>
    </row>
    <row r="1010" spans="1:25" x14ac:dyDescent="0.3">
      <c r="A1010" s="1" t="s">
        <v>12622</v>
      </c>
      <c r="B1010" s="1" t="s">
        <v>14621</v>
      </c>
      <c r="C1010" s="1" t="s">
        <v>6114</v>
      </c>
      <c r="D1010" s="1" t="s">
        <v>41</v>
      </c>
      <c r="E1010" s="1">
        <v>20</v>
      </c>
      <c r="F1010" s="1" t="s">
        <v>6115</v>
      </c>
      <c r="G1010" s="1" t="s">
        <v>6116</v>
      </c>
      <c r="H1010" s="1" t="s">
        <v>1156</v>
      </c>
      <c r="I1010" s="1" t="s">
        <v>6117</v>
      </c>
      <c r="J1010" s="1" t="s">
        <v>6118</v>
      </c>
      <c r="K1010" s="1" t="s">
        <v>47</v>
      </c>
      <c r="L1010" s="1" t="s">
        <v>48</v>
      </c>
      <c r="M1010" s="1" t="s">
        <v>62</v>
      </c>
      <c r="N1010" s="1">
        <v>1</v>
      </c>
      <c r="O1010" s="1">
        <v>721.63</v>
      </c>
      <c r="P1010" s="1">
        <v>0.43</v>
      </c>
      <c r="Q1010" s="1">
        <v>18.329999999999998</v>
      </c>
      <c r="R1010" s="2">
        <v>45262</v>
      </c>
      <c r="S1010" s="2">
        <v>45240</v>
      </c>
      <c r="T1010" s="1" t="s">
        <v>50</v>
      </c>
      <c r="U1010" s="1" t="s">
        <v>51</v>
      </c>
      <c r="V1010" s="1">
        <v>4</v>
      </c>
      <c r="W1010" s="1" t="s">
        <v>37</v>
      </c>
      <c r="X1010" s="1" t="s">
        <v>64</v>
      </c>
      <c r="Y1010" s="1" t="s">
        <v>6119</v>
      </c>
    </row>
    <row r="1011" spans="1:25" x14ac:dyDescent="0.3">
      <c r="A1011" s="1" t="s">
        <v>12623</v>
      </c>
      <c r="B1011" s="1" t="s">
        <v>14622</v>
      </c>
      <c r="C1011" s="1" t="s">
        <v>6120</v>
      </c>
      <c r="D1011" s="1" t="s">
        <v>26</v>
      </c>
      <c r="E1011" s="1">
        <v>26</v>
      </c>
      <c r="F1011" s="1" t="s">
        <v>6121</v>
      </c>
      <c r="G1011" s="1" t="s">
        <v>6122</v>
      </c>
      <c r="H1011" s="1" t="s">
        <v>2069</v>
      </c>
      <c r="I1011" s="1" t="s">
        <v>6123</v>
      </c>
      <c r="J1011" s="1" t="s">
        <v>6124</v>
      </c>
      <c r="K1011" s="1" t="s">
        <v>161</v>
      </c>
      <c r="L1011" s="1" t="s">
        <v>110</v>
      </c>
      <c r="M1011" s="1" t="s">
        <v>126</v>
      </c>
      <c r="N1011" s="1">
        <v>1</v>
      </c>
      <c r="O1011" s="1">
        <v>518.72</v>
      </c>
      <c r="P1011" s="1">
        <v>0.23</v>
      </c>
      <c r="Q1011" s="1">
        <v>16.66</v>
      </c>
      <c r="R1011" s="2">
        <v>45645</v>
      </c>
      <c r="S1011" s="2">
        <v>45650</v>
      </c>
      <c r="T1011" s="1" t="s">
        <v>118</v>
      </c>
      <c r="U1011" s="1" t="s">
        <v>51</v>
      </c>
      <c r="V1011" s="1">
        <v>3</v>
      </c>
      <c r="W1011" s="1" t="s">
        <v>37</v>
      </c>
      <c r="X1011" s="1" t="s">
        <v>101</v>
      </c>
      <c r="Y1011" s="1" t="s">
        <v>6125</v>
      </c>
    </row>
    <row r="1012" spans="1:25" x14ac:dyDescent="0.3">
      <c r="A1012" s="1" t="s">
        <v>12624</v>
      </c>
      <c r="B1012" s="1" t="s">
        <v>14623</v>
      </c>
      <c r="C1012" s="1" t="s">
        <v>6126</v>
      </c>
      <c r="D1012" s="1" t="s">
        <v>26</v>
      </c>
      <c r="E1012" s="1">
        <v>45</v>
      </c>
      <c r="F1012" s="1" t="s">
        <v>6127</v>
      </c>
      <c r="G1012" s="1" t="s">
        <v>6128</v>
      </c>
      <c r="H1012" s="1" t="s">
        <v>250</v>
      </c>
      <c r="I1012" s="1" t="s">
        <v>6129</v>
      </c>
      <c r="J1012" s="1" t="s">
        <v>6130</v>
      </c>
      <c r="K1012" s="1" t="s">
        <v>47</v>
      </c>
      <c r="L1012" s="1" t="s">
        <v>33</v>
      </c>
      <c r="M1012" s="1" t="s">
        <v>73</v>
      </c>
      <c r="N1012" s="1">
        <v>4</v>
      </c>
      <c r="O1012" s="1">
        <v>583.58000000000004</v>
      </c>
      <c r="P1012" s="1">
        <v>0.28999999999999998</v>
      </c>
      <c r="Q1012" s="1">
        <v>37.770000000000003</v>
      </c>
      <c r="R1012" s="2">
        <v>45764</v>
      </c>
      <c r="S1012" s="2">
        <v>45299</v>
      </c>
      <c r="T1012" s="1" t="s">
        <v>50</v>
      </c>
      <c r="U1012" s="1" t="s">
        <v>84</v>
      </c>
      <c r="V1012" s="1">
        <v>5</v>
      </c>
      <c r="W1012" s="1" t="s">
        <v>37</v>
      </c>
      <c r="X1012" s="1" t="s">
        <v>64</v>
      </c>
      <c r="Y1012" s="1" t="s">
        <v>6131</v>
      </c>
    </row>
    <row r="1013" spans="1:25" x14ac:dyDescent="0.3">
      <c r="A1013" s="1" t="s">
        <v>12625</v>
      </c>
      <c r="B1013" s="1" t="s">
        <v>14624</v>
      </c>
      <c r="C1013" s="1" t="s">
        <v>6132</v>
      </c>
      <c r="D1013" s="1" t="s">
        <v>41</v>
      </c>
      <c r="E1013" s="1">
        <v>56</v>
      </c>
      <c r="F1013" s="1" t="s">
        <v>6133</v>
      </c>
      <c r="G1013" s="1">
        <v>3572368615</v>
      </c>
      <c r="H1013" s="1" t="s">
        <v>6025</v>
      </c>
      <c r="I1013" s="1" t="s">
        <v>6134</v>
      </c>
      <c r="J1013" s="1" t="s">
        <v>949</v>
      </c>
      <c r="K1013" s="1" t="s">
        <v>161</v>
      </c>
      <c r="L1013" s="1" t="s">
        <v>72</v>
      </c>
      <c r="M1013" s="1" t="s">
        <v>73</v>
      </c>
      <c r="N1013" s="1">
        <v>1</v>
      </c>
      <c r="O1013" s="1">
        <v>623.98</v>
      </c>
      <c r="P1013" s="1">
        <v>0.22</v>
      </c>
      <c r="Q1013" s="1">
        <v>37.22</v>
      </c>
      <c r="R1013" s="2">
        <v>45405</v>
      </c>
      <c r="S1013" s="2">
        <v>45589</v>
      </c>
      <c r="T1013" s="1" t="s">
        <v>63</v>
      </c>
      <c r="U1013" s="1" t="s">
        <v>36</v>
      </c>
      <c r="V1013" s="1">
        <v>5</v>
      </c>
      <c r="W1013" s="1" t="s">
        <v>37</v>
      </c>
      <c r="X1013" s="1" t="s">
        <v>53</v>
      </c>
      <c r="Y1013" s="1" t="s">
        <v>6135</v>
      </c>
    </row>
    <row r="1014" spans="1:25" x14ac:dyDescent="0.3">
      <c r="A1014" s="1" t="s">
        <v>12626</v>
      </c>
      <c r="B1014" s="1" t="s">
        <v>14625</v>
      </c>
      <c r="C1014" s="1" t="s">
        <v>6136</v>
      </c>
      <c r="D1014" s="1" t="s">
        <v>41</v>
      </c>
      <c r="E1014" s="1">
        <v>53</v>
      </c>
      <c r="F1014" s="1" t="s">
        <v>6137</v>
      </c>
      <c r="G1014" s="1" t="s">
        <v>6138</v>
      </c>
      <c r="H1014" s="1" t="s">
        <v>344</v>
      </c>
      <c r="I1014" s="1" t="s">
        <v>6139</v>
      </c>
      <c r="J1014" s="1" t="s">
        <v>6140</v>
      </c>
      <c r="K1014" s="1" t="s">
        <v>81</v>
      </c>
      <c r="L1014" s="1" t="s">
        <v>82</v>
      </c>
      <c r="M1014" s="1" t="s">
        <v>62</v>
      </c>
      <c r="N1014" s="1">
        <v>2</v>
      </c>
      <c r="O1014" s="1">
        <v>34.33</v>
      </c>
      <c r="P1014" s="1">
        <v>0.04</v>
      </c>
      <c r="Q1014" s="1">
        <v>48.71</v>
      </c>
      <c r="R1014" s="2">
        <v>45128</v>
      </c>
      <c r="S1014" s="2">
        <v>45672</v>
      </c>
      <c r="T1014" s="1" t="s">
        <v>118</v>
      </c>
      <c r="U1014" s="1" t="s">
        <v>36</v>
      </c>
      <c r="V1014" s="1">
        <v>1</v>
      </c>
      <c r="W1014" s="1" t="s">
        <v>52</v>
      </c>
      <c r="X1014" s="1" t="s">
        <v>38</v>
      </c>
      <c r="Y1014" s="1" t="s">
        <v>6141</v>
      </c>
    </row>
    <row r="1015" spans="1:25" x14ac:dyDescent="0.3">
      <c r="A1015" s="1" t="s">
        <v>12627</v>
      </c>
      <c r="B1015" s="1" t="s">
        <v>14626</v>
      </c>
      <c r="C1015" s="1" t="s">
        <v>6142</v>
      </c>
      <c r="D1015" s="1" t="s">
        <v>26</v>
      </c>
      <c r="E1015" s="1">
        <v>42</v>
      </c>
      <c r="F1015" s="1" t="s">
        <v>6143</v>
      </c>
      <c r="G1015" s="1" t="s">
        <v>6144</v>
      </c>
      <c r="H1015" s="1" t="s">
        <v>1301</v>
      </c>
      <c r="I1015" s="1" t="s">
        <v>6145</v>
      </c>
      <c r="J1015" s="1" t="s">
        <v>6146</v>
      </c>
      <c r="K1015" s="1" t="s">
        <v>6</v>
      </c>
      <c r="L1015" s="1" t="s">
        <v>33</v>
      </c>
      <c r="M1015" s="1" t="s">
        <v>34</v>
      </c>
      <c r="N1015" s="1">
        <v>3</v>
      </c>
      <c r="O1015" s="1">
        <v>89.46</v>
      </c>
      <c r="P1015" s="1">
        <v>0.3</v>
      </c>
      <c r="Q1015" s="1">
        <v>18.97</v>
      </c>
      <c r="R1015" s="2">
        <v>45133</v>
      </c>
      <c r="S1015" s="2">
        <v>45448</v>
      </c>
      <c r="T1015" s="1" t="s">
        <v>50</v>
      </c>
      <c r="U1015" s="1" t="s">
        <v>51</v>
      </c>
      <c r="V1015" s="1">
        <v>1</v>
      </c>
      <c r="W1015" s="1" t="s">
        <v>52</v>
      </c>
      <c r="X1015" s="1" t="s">
        <v>38</v>
      </c>
      <c r="Y1015" s="1" t="s">
        <v>6147</v>
      </c>
    </row>
    <row r="1016" spans="1:25" x14ac:dyDescent="0.3">
      <c r="A1016" s="1" t="s">
        <v>12628</v>
      </c>
      <c r="B1016" s="1" t="s">
        <v>14627</v>
      </c>
      <c r="C1016" s="1" t="s">
        <v>6148</v>
      </c>
      <c r="D1016" s="1" t="s">
        <v>41</v>
      </c>
      <c r="E1016" s="1">
        <v>58</v>
      </c>
      <c r="F1016" s="1" t="s">
        <v>6149</v>
      </c>
      <c r="G1016" s="1" t="s">
        <v>6150</v>
      </c>
      <c r="H1016" s="1" t="s">
        <v>1503</v>
      </c>
      <c r="I1016" s="1" t="s">
        <v>6151</v>
      </c>
      <c r="J1016" s="1" t="s">
        <v>6152</v>
      </c>
      <c r="K1016" s="1" t="s">
        <v>32</v>
      </c>
      <c r="L1016" s="1" t="s">
        <v>33</v>
      </c>
      <c r="M1016" s="1" t="s">
        <v>93</v>
      </c>
      <c r="N1016" s="1">
        <v>3</v>
      </c>
      <c r="O1016" s="1">
        <v>652.70000000000005</v>
      </c>
      <c r="P1016" s="1">
        <v>0.21</v>
      </c>
      <c r="Q1016" s="1">
        <v>47.23</v>
      </c>
      <c r="R1016" s="2">
        <v>45606</v>
      </c>
      <c r="S1016" s="2">
        <v>45801</v>
      </c>
      <c r="T1016" s="1" t="s">
        <v>50</v>
      </c>
      <c r="U1016" s="1" t="s">
        <v>51</v>
      </c>
      <c r="V1016" s="1">
        <v>1</v>
      </c>
      <c r="W1016" s="1" t="s">
        <v>37</v>
      </c>
      <c r="X1016" s="1" t="s">
        <v>74</v>
      </c>
      <c r="Y1016" s="1" t="s">
        <v>6153</v>
      </c>
    </row>
    <row r="1017" spans="1:25" x14ac:dyDescent="0.3">
      <c r="A1017" s="1" t="s">
        <v>12629</v>
      </c>
      <c r="B1017" s="1" t="s">
        <v>14628</v>
      </c>
      <c r="C1017" s="1" t="s">
        <v>6154</v>
      </c>
      <c r="D1017" s="1" t="s">
        <v>41</v>
      </c>
      <c r="E1017" s="1">
        <v>45</v>
      </c>
      <c r="F1017" s="1" t="s">
        <v>6155</v>
      </c>
      <c r="G1017" s="1" t="s">
        <v>6156</v>
      </c>
      <c r="H1017" s="1" t="s">
        <v>263</v>
      </c>
      <c r="I1017" s="1" t="s">
        <v>6157</v>
      </c>
      <c r="J1017" s="1" t="s">
        <v>6158</v>
      </c>
      <c r="K1017" s="1" t="s">
        <v>61</v>
      </c>
      <c r="L1017" s="1" t="s">
        <v>33</v>
      </c>
      <c r="M1017" s="1" t="s">
        <v>62</v>
      </c>
      <c r="N1017" s="1">
        <v>4</v>
      </c>
      <c r="O1017" s="1">
        <v>370.82</v>
      </c>
      <c r="P1017" s="1">
        <v>0.04</v>
      </c>
      <c r="Q1017" s="1">
        <v>32.58</v>
      </c>
      <c r="R1017" s="2">
        <v>45711</v>
      </c>
      <c r="S1017" s="2">
        <v>45167</v>
      </c>
      <c r="T1017" s="1" t="s">
        <v>35</v>
      </c>
      <c r="U1017" s="1" t="s">
        <v>36</v>
      </c>
      <c r="V1017" s="1">
        <v>3</v>
      </c>
      <c r="W1017" s="1" t="s">
        <v>52</v>
      </c>
      <c r="X1017" s="1" t="s">
        <v>74</v>
      </c>
      <c r="Y1017" s="1" t="s">
        <v>6159</v>
      </c>
    </row>
    <row r="1018" spans="1:25" x14ac:dyDescent="0.3">
      <c r="A1018" s="1" t="s">
        <v>12630</v>
      </c>
      <c r="B1018" s="1" t="s">
        <v>14629</v>
      </c>
      <c r="C1018" s="1" t="s">
        <v>6160</v>
      </c>
      <c r="D1018" s="1" t="s">
        <v>41</v>
      </c>
      <c r="E1018" s="1">
        <v>64</v>
      </c>
      <c r="F1018" s="1" t="s">
        <v>6161</v>
      </c>
      <c r="G1018" s="1" t="s">
        <v>6162</v>
      </c>
      <c r="H1018" s="1" t="s">
        <v>777</v>
      </c>
      <c r="I1018" s="1" t="s">
        <v>6163</v>
      </c>
      <c r="J1018" s="1" t="s">
        <v>6164</v>
      </c>
      <c r="K1018" s="1" t="s">
        <v>92</v>
      </c>
      <c r="L1018" s="1" t="s">
        <v>48</v>
      </c>
      <c r="M1018" s="1" t="s">
        <v>34</v>
      </c>
      <c r="N1018" s="1">
        <v>4</v>
      </c>
      <c r="O1018" s="1">
        <v>64.89</v>
      </c>
      <c r="P1018" s="1">
        <v>0.3</v>
      </c>
      <c r="Q1018" s="1">
        <v>27.29</v>
      </c>
      <c r="R1018" s="2">
        <v>45818</v>
      </c>
      <c r="S1018" s="2">
        <v>45677</v>
      </c>
      <c r="T1018" s="1" t="s">
        <v>50</v>
      </c>
      <c r="U1018" s="1" t="s">
        <v>162</v>
      </c>
      <c r="V1018" s="1">
        <v>2</v>
      </c>
      <c r="W1018" s="1" t="s">
        <v>37</v>
      </c>
      <c r="X1018" s="1" t="s">
        <v>101</v>
      </c>
      <c r="Y1018" s="1" t="s">
        <v>6165</v>
      </c>
    </row>
    <row r="1019" spans="1:25" x14ac:dyDescent="0.3">
      <c r="A1019" s="1" t="s">
        <v>12631</v>
      </c>
      <c r="B1019" s="1" t="s">
        <v>14630</v>
      </c>
      <c r="C1019" s="1" t="s">
        <v>6166</v>
      </c>
      <c r="D1019" s="1" t="s">
        <v>26</v>
      </c>
      <c r="E1019" s="1">
        <v>38</v>
      </c>
      <c r="F1019" s="1" t="s">
        <v>6167</v>
      </c>
      <c r="G1019" s="1" t="s">
        <v>6168</v>
      </c>
      <c r="H1019" s="1" t="s">
        <v>309</v>
      </c>
      <c r="I1019" s="1" t="s">
        <v>6169</v>
      </c>
      <c r="J1019" s="1" t="s">
        <v>6170</v>
      </c>
      <c r="K1019" s="1" t="s">
        <v>6</v>
      </c>
      <c r="L1019" s="1" t="s">
        <v>82</v>
      </c>
      <c r="M1019" s="1" t="s">
        <v>49</v>
      </c>
      <c r="N1019" s="1">
        <v>4</v>
      </c>
      <c r="O1019" s="1">
        <v>304.54000000000002</v>
      </c>
      <c r="P1019" s="1">
        <v>0</v>
      </c>
      <c r="Q1019" s="1">
        <v>35.049999999999997</v>
      </c>
      <c r="R1019" s="2">
        <v>45612</v>
      </c>
      <c r="S1019" s="2">
        <v>45430</v>
      </c>
      <c r="T1019" s="1" t="s">
        <v>35</v>
      </c>
      <c r="U1019" s="1" t="s">
        <v>36</v>
      </c>
      <c r="V1019" s="1">
        <v>1</v>
      </c>
      <c r="W1019" s="1" t="s">
        <v>37</v>
      </c>
      <c r="X1019" s="1" t="s">
        <v>74</v>
      </c>
      <c r="Y1019" s="1" t="s">
        <v>6171</v>
      </c>
    </row>
    <row r="1020" spans="1:25" x14ac:dyDescent="0.3">
      <c r="A1020" s="1" t="s">
        <v>12632</v>
      </c>
      <c r="B1020" s="1" t="s">
        <v>14631</v>
      </c>
      <c r="C1020" s="1" t="s">
        <v>6172</v>
      </c>
      <c r="D1020" s="1" t="s">
        <v>26</v>
      </c>
      <c r="E1020" s="1">
        <v>46</v>
      </c>
      <c r="F1020" s="1" t="s">
        <v>6173</v>
      </c>
      <c r="G1020" s="1" t="s">
        <v>6174</v>
      </c>
      <c r="H1020" s="1" t="s">
        <v>703</v>
      </c>
      <c r="I1020" s="1" t="s">
        <v>6175</v>
      </c>
      <c r="J1020" s="1" t="s">
        <v>6176</v>
      </c>
      <c r="K1020" s="1" t="s">
        <v>161</v>
      </c>
      <c r="L1020" s="1" t="s">
        <v>48</v>
      </c>
      <c r="M1020" s="1" t="s">
        <v>93</v>
      </c>
      <c r="N1020" s="1">
        <v>3</v>
      </c>
      <c r="O1020" s="1">
        <v>138.97999999999999</v>
      </c>
      <c r="P1020" s="1">
        <v>0.1</v>
      </c>
      <c r="Q1020" s="1">
        <v>36.619999999999997</v>
      </c>
      <c r="R1020" s="2">
        <v>45123</v>
      </c>
      <c r="S1020" s="2">
        <v>45517</v>
      </c>
      <c r="T1020" s="1" t="s">
        <v>50</v>
      </c>
      <c r="U1020" s="1" t="s">
        <v>162</v>
      </c>
      <c r="V1020" s="1">
        <v>1</v>
      </c>
      <c r="W1020" s="1" t="s">
        <v>37</v>
      </c>
      <c r="X1020" s="1" t="s">
        <v>53</v>
      </c>
      <c r="Y1020" s="1" t="s">
        <v>6177</v>
      </c>
    </row>
    <row r="1021" spans="1:25" x14ac:dyDescent="0.3">
      <c r="A1021" s="1" t="s">
        <v>12633</v>
      </c>
      <c r="B1021" s="1" t="s">
        <v>14632</v>
      </c>
      <c r="C1021" s="1" t="s">
        <v>6178</v>
      </c>
      <c r="D1021" s="1" t="s">
        <v>26</v>
      </c>
      <c r="E1021" s="1">
        <v>42</v>
      </c>
      <c r="F1021" s="1" t="s">
        <v>6179</v>
      </c>
      <c r="G1021" s="1" t="s">
        <v>6180</v>
      </c>
      <c r="H1021" s="1" t="s">
        <v>1308</v>
      </c>
      <c r="I1021" s="1" t="s">
        <v>6181</v>
      </c>
      <c r="J1021" s="1" t="s">
        <v>6101</v>
      </c>
      <c r="K1021" s="1" t="s">
        <v>92</v>
      </c>
      <c r="L1021" s="1" t="s">
        <v>33</v>
      </c>
      <c r="M1021" s="1" t="s">
        <v>93</v>
      </c>
      <c r="N1021" s="1">
        <v>4</v>
      </c>
      <c r="O1021" s="1">
        <v>917.15</v>
      </c>
      <c r="P1021" s="1">
        <v>0.39</v>
      </c>
      <c r="Q1021" s="1">
        <v>12.74</v>
      </c>
      <c r="R1021" s="2">
        <v>45618</v>
      </c>
      <c r="S1021" s="2">
        <v>45299</v>
      </c>
      <c r="T1021" s="1" t="s">
        <v>50</v>
      </c>
      <c r="U1021" s="1" t="s">
        <v>36</v>
      </c>
      <c r="V1021" s="1">
        <v>5</v>
      </c>
      <c r="W1021" s="1" t="s">
        <v>37</v>
      </c>
      <c r="X1021" s="1" t="s">
        <v>64</v>
      </c>
      <c r="Y1021" s="1" t="s">
        <v>820</v>
      </c>
    </row>
    <row r="1022" spans="1:25" x14ac:dyDescent="0.3">
      <c r="A1022" s="1" t="s">
        <v>12634</v>
      </c>
      <c r="B1022" s="1" t="s">
        <v>14633</v>
      </c>
      <c r="C1022" s="1" t="s">
        <v>6182</v>
      </c>
      <c r="D1022" s="1" t="s">
        <v>41</v>
      </c>
      <c r="E1022" s="1">
        <v>47</v>
      </c>
      <c r="F1022" s="1" t="s">
        <v>6183</v>
      </c>
      <c r="G1022" s="1" t="s">
        <v>6184</v>
      </c>
      <c r="H1022" s="1" t="s">
        <v>6185</v>
      </c>
      <c r="I1022" s="1" t="s">
        <v>6186</v>
      </c>
      <c r="J1022" s="1" t="s">
        <v>6187</v>
      </c>
      <c r="K1022" s="1" t="s">
        <v>81</v>
      </c>
      <c r="L1022" s="1" t="s">
        <v>48</v>
      </c>
      <c r="M1022" s="1" t="s">
        <v>93</v>
      </c>
      <c r="N1022" s="1">
        <v>1</v>
      </c>
      <c r="O1022" s="1">
        <v>210.9</v>
      </c>
      <c r="P1022" s="1">
        <v>0.02</v>
      </c>
      <c r="Q1022" s="1">
        <v>38.83</v>
      </c>
      <c r="R1022" s="2">
        <v>45771</v>
      </c>
      <c r="S1022" s="2">
        <v>45539</v>
      </c>
      <c r="T1022" s="1" t="s">
        <v>63</v>
      </c>
      <c r="U1022" s="1" t="s">
        <v>51</v>
      </c>
      <c r="V1022" s="1">
        <v>2</v>
      </c>
      <c r="W1022" s="1" t="s">
        <v>37</v>
      </c>
      <c r="X1022" s="1" t="s">
        <v>64</v>
      </c>
      <c r="Y1022" s="1" t="s">
        <v>1852</v>
      </c>
    </row>
    <row r="1023" spans="1:25" x14ac:dyDescent="0.3">
      <c r="A1023" s="1" t="s">
        <v>12635</v>
      </c>
      <c r="B1023" s="1" t="s">
        <v>14634</v>
      </c>
      <c r="C1023" s="1" t="s">
        <v>6188</v>
      </c>
      <c r="D1023" s="1" t="s">
        <v>41</v>
      </c>
      <c r="E1023" s="1">
        <v>56</v>
      </c>
      <c r="F1023" s="1" t="s">
        <v>6189</v>
      </c>
      <c r="G1023" s="1" t="s">
        <v>6190</v>
      </c>
      <c r="H1023" s="1" t="s">
        <v>2448</v>
      </c>
      <c r="I1023" s="1" t="s">
        <v>6191</v>
      </c>
      <c r="J1023" s="1" t="s">
        <v>6192</v>
      </c>
      <c r="K1023" s="1" t="s">
        <v>109</v>
      </c>
      <c r="L1023" s="1" t="s">
        <v>48</v>
      </c>
      <c r="M1023" s="1" t="s">
        <v>73</v>
      </c>
      <c r="N1023" s="1">
        <v>3</v>
      </c>
      <c r="O1023" s="1">
        <v>152.25</v>
      </c>
      <c r="P1023" s="1">
        <v>0.32</v>
      </c>
      <c r="Q1023" s="1">
        <v>37.630000000000003</v>
      </c>
      <c r="R1023" s="2">
        <v>45151</v>
      </c>
      <c r="S1023" s="2">
        <v>45839</v>
      </c>
      <c r="T1023" s="1" t="s">
        <v>50</v>
      </c>
      <c r="U1023" s="1" t="s">
        <v>36</v>
      </c>
      <c r="V1023" s="1">
        <v>3</v>
      </c>
      <c r="W1023" s="1" t="s">
        <v>37</v>
      </c>
      <c r="X1023" s="1" t="s">
        <v>101</v>
      </c>
      <c r="Y1023" s="1" t="s">
        <v>6193</v>
      </c>
    </row>
    <row r="1024" spans="1:25" x14ac:dyDescent="0.3">
      <c r="A1024" s="1" t="s">
        <v>12636</v>
      </c>
      <c r="B1024" s="1" t="s">
        <v>14635</v>
      </c>
      <c r="C1024" s="1" t="s">
        <v>6194</v>
      </c>
      <c r="D1024" s="1" t="s">
        <v>41</v>
      </c>
      <c r="E1024" s="1">
        <v>28</v>
      </c>
      <c r="F1024" s="1" t="s">
        <v>6195</v>
      </c>
      <c r="G1024" s="1" t="s">
        <v>6196</v>
      </c>
      <c r="H1024" s="1" t="s">
        <v>438</v>
      </c>
      <c r="I1024" s="1" t="s">
        <v>6197</v>
      </c>
      <c r="J1024" s="1" t="s">
        <v>6198</v>
      </c>
      <c r="K1024" s="1" t="s">
        <v>47</v>
      </c>
      <c r="L1024" s="1" t="s">
        <v>72</v>
      </c>
      <c r="M1024" s="1" t="s">
        <v>126</v>
      </c>
      <c r="N1024" s="1">
        <v>2</v>
      </c>
      <c r="O1024" s="1">
        <v>629.91</v>
      </c>
      <c r="P1024" s="1">
        <v>0.47</v>
      </c>
      <c r="Q1024" s="1">
        <v>49.89</v>
      </c>
      <c r="R1024" s="2">
        <v>45459</v>
      </c>
      <c r="S1024" s="2">
        <v>45370</v>
      </c>
      <c r="T1024" s="1" t="s">
        <v>83</v>
      </c>
      <c r="U1024" s="1" t="s">
        <v>36</v>
      </c>
      <c r="V1024" s="1">
        <v>2</v>
      </c>
      <c r="W1024" s="1" t="s">
        <v>37</v>
      </c>
      <c r="X1024" s="1" t="s">
        <v>64</v>
      </c>
      <c r="Y1024" s="1" t="s">
        <v>6199</v>
      </c>
    </row>
    <row r="1025" spans="1:25" x14ac:dyDescent="0.3">
      <c r="A1025" s="1" t="s">
        <v>12637</v>
      </c>
      <c r="B1025" s="1" t="s">
        <v>14636</v>
      </c>
      <c r="C1025" s="1" t="s">
        <v>6200</v>
      </c>
      <c r="D1025" s="1" t="s">
        <v>26</v>
      </c>
      <c r="E1025" s="1">
        <v>36</v>
      </c>
      <c r="F1025" s="1" t="s">
        <v>6201</v>
      </c>
      <c r="G1025" s="1" t="s">
        <v>6202</v>
      </c>
      <c r="H1025" s="1" t="s">
        <v>634</v>
      </c>
      <c r="I1025" s="1" t="s">
        <v>6203</v>
      </c>
      <c r="J1025" s="1" t="s">
        <v>6204</v>
      </c>
      <c r="K1025" s="1" t="s">
        <v>32</v>
      </c>
      <c r="L1025" s="1" t="s">
        <v>117</v>
      </c>
      <c r="M1025" s="1" t="s">
        <v>93</v>
      </c>
      <c r="N1025" s="1">
        <v>4</v>
      </c>
      <c r="O1025" s="1">
        <v>526.69000000000005</v>
      </c>
      <c r="P1025" s="1">
        <v>0.09</v>
      </c>
      <c r="Q1025" s="1">
        <v>46.04</v>
      </c>
      <c r="R1025" s="2">
        <v>45246</v>
      </c>
      <c r="S1025" s="2">
        <v>45516</v>
      </c>
      <c r="T1025" s="1" t="s">
        <v>83</v>
      </c>
      <c r="U1025" s="1" t="s">
        <v>84</v>
      </c>
      <c r="V1025" s="1">
        <v>5</v>
      </c>
      <c r="W1025" s="1" t="s">
        <v>37</v>
      </c>
      <c r="X1025" s="1" t="s">
        <v>38</v>
      </c>
      <c r="Y1025" s="1" t="s">
        <v>6205</v>
      </c>
    </row>
    <row r="1026" spans="1:25" x14ac:dyDescent="0.3">
      <c r="A1026" s="1" t="s">
        <v>12638</v>
      </c>
      <c r="B1026" s="1" t="s">
        <v>14637</v>
      </c>
      <c r="C1026" s="1" t="s">
        <v>6206</v>
      </c>
      <c r="D1026" s="1" t="s">
        <v>26</v>
      </c>
      <c r="E1026" s="1">
        <v>28</v>
      </c>
      <c r="F1026" s="1" t="s">
        <v>6207</v>
      </c>
      <c r="G1026" s="1" t="s">
        <v>6208</v>
      </c>
      <c r="H1026" s="1" t="s">
        <v>903</v>
      </c>
      <c r="I1026" s="1" t="s">
        <v>6209</v>
      </c>
      <c r="J1026" s="1" t="s">
        <v>6210</v>
      </c>
      <c r="K1026" s="1" t="s">
        <v>161</v>
      </c>
      <c r="L1026" s="1" t="s">
        <v>117</v>
      </c>
      <c r="M1026" s="1" t="s">
        <v>126</v>
      </c>
      <c r="N1026" s="1">
        <v>3</v>
      </c>
      <c r="O1026" s="1">
        <v>580.16999999999996</v>
      </c>
      <c r="P1026" s="1">
        <v>0.21</v>
      </c>
      <c r="Q1026" s="1">
        <v>35.81</v>
      </c>
      <c r="R1026" s="2">
        <v>45654</v>
      </c>
      <c r="S1026" s="2">
        <v>45456</v>
      </c>
      <c r="T1026" s="1" t="s">
        <v>83</v>
      </c>
      <c r="U1026" s="1" t="s">
        <v>36</v>
      </c>
      <c r="V1026" s="1">
        <v>3</v>
      </c>
      <c r="W1026" s="1" t="s">
        <v>37</v>
      </c>
      <c r="X1026" s="1" t="s">
        <v>64</v>
      </c>
      <c r="Y1026" s="1" t="s">
        <v>6211</v>
      </c>
    </row>
    <row r="1027" spans="1:25" x14ac:dyDescent="0.3">
      <c r="A1027" s="1" t="s">
        <v>12639</v>
      </c>
      <c r="B1027" s="1" t="s">
        <v>14638</v>
      </c>
      <c r="C1027" s="1" t="s">
        <v>6212</v>
      </c>
      <c r="D1027" s="1" t="s">
        <v>26</v>
      </c>
      <c r="E1027" s="1">
        <v>42</v>
      </c>
      <c r="F1027" s="1" t="s">
        <v>6213</v>
      </c>
      <c r="G1027" s="1" t="s">
        <v>6214</v>
      </c>
      <c r="H1027" s="1" t="s">
        <v>167</v>
      </c>
      <c r="I1027" s="1" t="s">
        <v>6215</v>
      </c>
      <c r="J1027" s="1" t="s">
        <v>6216</v>
      </c>
      <c r="K1027" s="1" t="s">
        <v>161</v>
      </c>
      <c r="L1027" s="1" t="s">
        <v>72</v>
      </c>
      <c r="M1027" s="1" t="s">
        <v>93</v>
      </c>
      <c r="N1027" s="1">
        <v>4</v>
      </c>
      <c r="O1027" s="1">
        <v>441.59</v>
      </c>
      <c r="P1027" s="1">
        <v>0.28999999999999998</v>
      </c>
      <c r="Q1027" s="1">
        <v>37.06</v>
      </c>
      <c r="R1027" s="2">
        <v>45233</v>
      </c>
      <c r="S1027" s="2">
        <v>45559</v>
      </c>
      <c r="T1027" s="1" t="s">
        <v>63</v>
      </c>
      <c r="U1027" s="1" t="s">
        <v>36</v>
      </c>
      <c r="V1027" s="1">
        <v>4</v>
      </c>
      <c r="W1027" s="1" t="s">
        <v>37</v>
      </c>
      <c r="X1027" s="1" t="s">
        <v>74</v>
      </c>
      <c r="Y1027" s="1" t="s">
        <v>6217</v>
      </c>
    </row>
    <row r="1028" spans="1:25" x14ac:dyDescent="0.3">
      <c r="A1028" s="1" t="s">
        <v>12640</v>
      </c>
      <c r="B1028" s="1" t="s">
        <v>14639</v>
      </c>
      <c r="C1028" s="1" t="s">
        <v>6218</v>
      </c>
      <c r="D1028" s="1" t="s">
        <v>26</v>
      </c>
      <c r="E1028" s="1">
        <v>18</v>
      </c>
      <c r="F1028" s="1" t="s">
        <v>6219</v>
      </c>
      <c r="G1028" s="1" t="s">
        <v>6220</v>
      </c>
      <c r="H1028" s="1" t="s">
        <v>1692</v>
      </c>
      <c r="I1028" s="1" t="s">
        <v>6221</v>
      </c>
      <c r="J1028" s="1" t="s">
        <v>6222</v>
      </c>
      <c r="K1028" s="1" t="s">
        <v>47</v>
      </c>
      <c r="L1028" s="1" t="s">
        <v>72</v>
      </c>
      <c r="M1028" s="1" t="s">
        <v>73</v>
      </c>
      <c r="N1028" s="1">
        <v>3</v>
      </c>
      <c r="O1028" s="1">
        <v>472.5</v>
      </c>
      <c r="P1028" s="1">
        <v>0.23</v>
      </c>
      <c r="Q1028" s="1">
        <v>47.57</v>
      </c>
      <c r="R1028" s="2">
        <v>45846</v>
      </c>
      <c r="S1028" s="2">
        <v>45690</v>
      </c>
      <c r="T1028" s="1" t="s">
        <v>50</v>
      </c>
      <c r="U1028" s="1" t="s">
        <v>36</v>
      </c>
      <c r="V1028" s="1">
        <v>1</v>
      </c>
      <c r="W1028" s="1" t="s">
        <v>37</v>
      </c>
      <c r="X1028" s="1" t="s">
        <v>38</v>
      </c>
      <c r="Y1028" s="1" t="s">
        <v>6223</v>
      </c>
    </row>
    <row r="1029" spans="1:25" x14ac:dyDescent="0.3">
      <c r="A1029" s="1" t="s">
        <v>12641</v>
      </c>
      <c r="B1029" s="1" t="s">
        <v>14640</v>
      </c>
      <c r="C1029" s="1" t="s">
        <v>6224</v>
      </c>
      <c r="D1029" s="1" t="s">
        <v>41</v>
      </c>
      <c r="E1029" s="1">
        <v>49</v>
      </c>
      <c r="F1029" s="1" t="s">
        <v>6225</v>
      </c>
      <c r="G1029" s="1" t="s">
        <v>6226</v>
      </c>
      <c r="H1029" s="1" t="s">
        <v>1156</v>
      </c>
      <c r="I1029" s="1" t="s">
        <v>6227</v>
      </c>
      <c r="J1029" s="1" t="s">
        <v>6228</v>
      </c>
      <c r="K1029" s="1" t="s">
        <v>161</v>
      </c>
      <c r="L1029" s="1" t="s">
        <v>110</v>
      </c>
      <c r="M1029" s="1" t="s">
        <v>49</v>
      </c>
      <c r="N1029" s="1">
        <v>3</v>
      </c>
      <c r="O1029" s="1">
        <v>781.01</v>
      </c>
      <c r="P1029" s="1">
        <v>0.31</v>
      </c>
      <c r="Q1029" s="1">
        <v>48.52</v>
      </c>
      <c r="R1029" s="2">
        <v>45652</v>
      </c>
      <c r="S1029" s="2">
        <v>45372</v>
      </c>
      <c r="T1029" s="1" t="s">
        <v>63</v>
      </c>
      <c r="U1029" s="1" t="s">
        <v>51</v>
      </c>
      <c r="V1029" s="1">
        <v>3</v>
      </c>
      <c r="W1029" s="1" t="s">
        <v>37</v>
      </c>
      <c r="X1029" s="1" t="s">
        <v>74</v>
      </c>
      <c r="Y1029" s="1" t="s">
        <v>6229</v>
      </c>
    </row>
    <row r="1030" spans="1:25" x14ac:dyDescent="0.3">
      <c r="A1030" s="1" t="s">
        <v>12642</v>
      </c>
      <c r="B1030" s="1" t="s">
        <v>14641</v>
      </c>
      <c r="C1030" s="1" t="s">
        <v>6230</v>
      </c>
      <c r="D1030" s="1" t="s">
        <v>41</v>
      </c>
      <c r="E1030" s="1">
        <v>38</v>
      </c>
      <c r="F1030" s="1" t="s">
        <v>6231</v>
      </c>
      <c r="G1030" s="1" t="s">
        <v>6232</v>
      </c>
      <c r="H1030" s="1" t="s">
        <v>263</v>
      </c>
      <c r="I1030" s="1" t="s">
        <v>6233</v>
      </c>
      <c r="J1030" s="1" t="s">
        <v>6234</v>
      </c>
      <c r="K1030" s="1" t="s">
        <v>6</v>
      </c>
      <c r="L1030" s="1" t="s">
        <v>48</v>
      </c>
      <c r="M1030" s="1" t="s">
        <v>93</v>
      </c>
      <c r="N1030" s="1">
        <v>3</v>
      </c>
      <c r="O1030" s="1">
        <v>227.72</v>
      </c>
      <c r="P1030" s="1">
        <v>0.2</v>
      </c>
      <c r="Q1030" s="1">
        <v>42.21</v>
      </c>
      <c r="R1030" s="2">
        <v>45418</v>
      </c>
      <c r="S1030" s="2">
        <v>45186</v>
      </c>
      <c r="T1030" s="1" t="s">
        <v>50</v>
      </c>
      <c r="U1030" s="1" t="s">
        <v>36</v>
      </c>
      <c r="V1030" s="1">
        <v>5</v>
      </c>
      <c r="W1030" s="1" t="s">
        <v>37</v>
      </c>
      <c r="X1030" s="1" t="s">
        <v>74</v>
      </c>
      <c r="Y1030" s="1" t="s">
        <v>6235</v>
      </c>
    </row>
    <row r="1031" spans="1:25" x14ac:dyDescent="0.3">
      <c r="A1031" s="1" t="s">
        <v>12643</v>
      </c>
      <c r="B1031" s="1" t="s">
        <v>14642</v>
      </c>
      <c r="C1031" s="1" t="s">
        <v>6236</v>
      </c>
      <c r="D1031" s="1" t="s">
        <v>41</v>
      </c>
      <c r="E1031" s="1">
        <v>62</v>
      </c>
      <c r="F1031" s="1" t="s">
        <v>6237</v>
      </c>
      <c r="G1031" s="1">
        <f>1-738-446-9564</f>
        <v>-10747</v>
      </c>
      <c r="H1031" s="1" t="s">
        <v>145</v>
      </c>
      <c r="I1031" s="1" t="s">
        <v>5003</v>
      </c>
      <c r="J1031" s="1" t="s">
        <v>6238</v>
      </c>
      <c r="K1031" s="1" t="s">
        <v>6</v>
      </c>
      <c r="L1031" s="1" t="s">
        <v>110</v>
      </c>
      <c r="M1031" s="1" t="s">
        <v>62</v>
      </c>
      <c r="N1031" s="1">
        <v>2</v>
      </c>
      <c r="O1031" s="1">
        <v>402.56</v>
      </c>
      <c r="P1031" s="1">
        <v>7.0000000000000007E-2</v>
      </c>
      <c r="Q1031" s="1">
        <v>39.53</v>
      </c>
      <c r="R1031" s="2">
        <v>45503</v>
      </c>
      <c r="S1031" s="2">
        <v>45135</v>
      </c>
      <c r="T1031" s="1" t="s">
        <v>35</v>
      </c>
      <c r="U1031" s="1" t="s">
        <v>162</v>
      </c>
      <c r="V1031" s="1">
        <v>2</v>
      </c>
      <c r="W1031" s="1" t="s">
        <v>37</v>
      </c>
      <c r="X1031" s="1" t="s">
        <v>101</v>
      </c>
      <c r="Y1031" s="1" t="s">
        <v>6239</v>
      </c>
    </row>
    <row r="1032" spans="1:25" x14ac:dyDescent="0.3">
      <c r="A1032" s="1" t="s">
        <v>12644</v>
      </c>
      <c r="B1032" s="1" t="s">
        <v>14643</v>
      </c>
      <c r="C1032" s="1" t="s">
        <v>6240</v>
      </c>
      <c r="D1032" s="1" t="s">
        <v>26</v>
      </c>
      <c r="E1032" s="1">
        <v>30</v>
      </c>
      <c r="F1032" s="1" t="s">
        <v>6241</v>
      </c>
      <c r="G1032" s="1" t="s">
        <v>6242</v>
      </c>
      <c r="H1032" s="1" t="s">
        <v>669</v>
      </c>
      <c r="I1032" s="1" t="s">
        <v>6243</v>
      </c>
      <c r="J1032" s="1" t="s">
        <v>6244</v>
      </c>
      <c r="K1032" s="1" t="s">
        <v>109</v>
      </c>
      <c r="L1032" s="1" t="s">
        <v>48</v>
      </c>
      <c r="M1032" s="1" t="s">
        <v>34</v>
      </c>
      <c r="N1032" s="1">
        <v>3</v>
      </c>
      <c r="O1032" s="1">
        <v>958.25</v>
      </c>
      <c r="P1032" s="1">
        <v>0.04</v>
      </c>
      <c r="Q1032" s="1">
        <v>10.01</v>
      </c>
      <c r="R1032" s="2">
        <v>45314</v>
      </c>
      <c r="S1032" s="2">
        <v>45573</v>
      </c>
      <c r="T1032" s="1" t="s">
        <v>63</v>
      </c>
      <c r="U1032" s="1" t="s">
        <v>162</v>
      </c>
      <c r="V1032" s="1">
        <v>3</v>
      </c>
      <c r="W1032" s="1" t="s">
        <v>37</v>
      </c>
      <c r="X1032" s="1" t="s">
        <v>101</v>
      </c>
      <c r="Y1032" s="1" t="s">
        <v>6245</v>
      </c>
    </row>
    <row r="1033" spans="1:25" x14ac:dyDescent="0.3">
      <c r="A1033" s="1" t="s">
        <v>12645</v>
      </c>
      <c r="B1033" s="1" t="s">
        <v>14644</v>
      </c>
      <c r="C1033" s="1" t="s">
        <v>6246</v>
      </c>
      <c r="D1033" s="1" t="s">
        <v>41</v>
      </c>
      <c r="E1033" s="1">
        <v>51</v>
      </c>
      <c r="F1033" s="1" t="s">
        <v>6247</v>
      </c>
      <c r="G1033" s="1" t="s">
        <v>6248</v>
      </c>
      <c r="H1033" s="1" t="s">
        <v>2964</v>
      </c>
      <c r="I1033" s="1" t="s">
        <v>6249</v>
      </c>
      <c r="J1033" s="1" t="s">
        <v>6250</v>
      </c>
      <c r="K1033" s="1" t="s">
        <v>61</v>
      </c>
      <c r="L1033" s="1" t="s">
        <v>82</v>
      </c>
      <c r="M1033" s="1" t="s">
        <v>93</v>
      </c>
      <c r="N1033" s="1">
        <v>1</v>
      </c>
      <c r="O1033" s="1">
        <v>198.09</v>
      </c>
      <c r="P1033" s="1">
        <v>0.37</v>
      </c>
      <c r="Q1033" s="1">
        <v>42.36</v>
      </c>
      <c r="R1033" s="2">
        <v>45449</v>
      </c>
      <c r="S1033" s="2">
        <v>45711</v>
      </c>
      <c r="T1033" s="1" t="s">
        <v>83</v>
      </c>
      <c r="U1033" s="1" t="s">
        <v>36</v>
      </c>
      <c r="V1033" s="1">
        <v>5</v>
      </c>
      <c r="W1033" s="1" t="s">
        <v>52</v>
      </c>
      <c r="X1033" s="1" t="s">
        <v>38</v>
      </c>
      <c r="Y1033" s="1" t="s">
        <v>6251</v>
      </c>
    </row>
    <row r="1034" spans="1:25" x14ac:dyDescent="0.3">
      <c r="A1034" s="1" t="s">
        <v>12646</v>
      </c>
      <c r="B1034" s="1" t="s">
        <v>14645</v>
      </c>
      <c r="C1034" s="1" t="s">
        <v>6252</v>
      </c>
      <c r="D1034" s="1" t="s">
        <v>41</v>
      </c>
      <c r="E1034" s="1">
        <v>34</v>
      </c>
      <c r="F1034" s="1" t="s">
        <v>6253</v>
      </c>
      <c r="G1034" s="1" t="s">
        <v>6254</v>
      </c>
      <c r="H1034" s="1" t="s">
        <v>89</v>
      </c>
      <c r="I1034" s="1" t="s">
        <v>6255</v>
      </c>
      <c r="J1034" s="1" t="s">
        <v>6256</v>
      </c>
      <c r="K1034" s="1" t="s">
        <v>92</v>
      </c>
      <c r="L1034" s="1" t="s">
        <v>117</v>
      </c>
      <c r="M1034" s="1" t="s">
        <v>34</v>
      </c>
      <c r="N1034" s="1">
        <v>4</v>
      </c>
      <c r="O1034" s="1">
        <v>300.83999999999997</v>
      </c>
      <c r="P1034" s="1">
        <v>0.12</v>
      </c>
      <c r="Q1034" s="1">
        <v>16.39</v>
      </c>
      <c r="R1034" s="2">
        <v>45720</v>
      </c>
      <c r="S1034" s="2">
        <v>45713</v>
      </c>
      <c r="T1034" s="1" t="s">
        <v>83</v>
      </c>
      <c r="U1034" s="1" t="s">
        <v>51</v>
      </c>
      <c r="V1034" s="1">
        <v>3</v>
      </c>
      <c r="W1034" s="1" t="s">
        <v>37</v>
      </c>
      <c r="X1034" s="1" t="s">
        <v>64</v>
      </c>
      <c r="Y1034" s="1" t="s">
        <v>6257</v>
      </c>
    </row>
    <row r="1035" spans="1:25" x14ac:dyDescent="0.3">
      <c r="A1035" s="1" t="s">
        <v>12647</v>
      </c>
      <c r="B1035" s="1" t="s">
        <v>14646</v>
      </c>
      <c r="C1035" s="1" t="s">
        <v>6258</v>
      </c>
      <c r="D1035" s="1" t="s">
        <v>26</v>
      </c>
      <c r="E1035" s="1">
        <v>68</v>
      </c>
      <c r="F1035" s="1" t="s">
        <v>6259</v>
      </c>
      <c r="G1035" s="1" t="s">
        <v>6260</v>
      </c>
      <c r="H1035" s="1" t="s">
        <v>2132</v>
      </c>
      <c r="I1035" s="1" t="s">
        <v>1459</v>
      </c>
      <c r="J1035" s="1" t="s">
        <v>6261</v>
      </c>
      <c r="K1035" s="1" t="s">
        <v>161</v>
      </c>
      <c r="L1035" s="1" t="s">
        <v>48</v>
      </c>
      <c r="M1035" s="1" t="s">
        <v>34</v>
      </c>
      <c r="N1035" s="1">
        <v>4</v>
      </c>
      <c r="O1035" s="1">
        <v>199.65</v>
      </c>
      <c r="P1035" s="1">
        <v>0.42</v>
      </c>
      <c r="Q1035" s="1">
        <v>30.37</v>
      </c>
      <c r="R1035" s="2">
        <v>45160</v>
      </c>
      <c r="S1035" s="2">
        <v>45719</v>
      </c>
      <c r="T1035" s="1" t="s">
        <v>83</v>
      </c>
      <c r="U1035" s="1" t="s">
        <v>162</v>
      </c>
      <c r="V1035" s="1">
        <v>1</v>
      </c>
      <c r="W1035" s="1" t="s">
        <v>37</v>
      </c>
      <c r="X1035" s="1" t="s">
        <v>53</v>
      </c>
      <c r="Y1035" s="1" t="s">
        <v>6262</v>
      </c>
    </row>
    <row r="1036" spans="1:25" x14ac:dyDescent="0.3">
      <c r="A1036" s="1" t="s">
        <v>12648</v>
      </c>
      <c r="B1036" s="1" t="s">
        <v>14647</v>
      </c>
      <c r="C1036" s="1" t="s">
        <v>6263</v>
      </c>
      <c r="D1036" s="1" t="s">
        <v>26</v>
      </c>
      <c r="E1036" s="1">
        <v>64</v>
      </c>
      <c r="F1036" s="1" t="s">
        <v>6264</v>
      </c>
      <c r="G1036" s="1" t="s">
        <v>6265</v>
      </c>
      <c r="H1036" s="1" t="s">
        <v>4127</v>
      </c>
      <c r="I1036" s="1" t="s">
        <v>6266</v>
      </c>
      <c r="J1036" s="1" t="s">
        <v>5021</v>
      </c>
      <c r="K1036" s="1" t="s">
        <v>92</v>
      </c>
      <c r="L1036" s="1" t="s">
        <v>82</v>
      </c>
      <c r="M1036" s="1" t="s">
        <v>73</v>
      </c>
      <c r="N1036" s="1">
        <v>4</v>
      </c>
      <c r="O1036" s="1">
        <v>30.29</v>
      </c>
      <c r="P1036" s="1">
        <v>0.37</v>
      </c>
      <c r="Q1036" s="1">
        <v>23.24</v>
      </c>
      <c r="R1036" s="2">
        <v>45118</v>
      </c>
      <c r="S1036" s="2">
        <v>45438</v>
      </c>
      <c r="T1036" s="1" t="s">
        <v>50</v>
      </c>
      <c r="U1036" s="1" t="s">
        <v>36</v>
      </c>
      <c r="V1036" s="1">
        <v>2</v>
      </c>
      <c r="W1036" s="1" t="s">
        <v>37</v>
      </c>
      <c r="X1036" s="1" t="s">
        <v>64</v>
      </c>
      <c r="Y1036" s="1" t="s">
        <v>6267</v>
      </c>
    </row>
    <row r="1037" spans="1:25" x14ac:dyDescent="0.3">
      <c r="A1037" s="1" t="s">
        <v>12649</v>
      </c>
      <c r="B1037" s="1" t="s">
        <v>14648</v>
      </c>
      <c r="C1037" s="1" t="s">
        <v>6268</v>
      </c>
      <c r="D1037" s="1" t="s">
        <v>41</v>
      </c>
      <c r="E1037" s="1">
        <v>36</v>
      </c>
      <c r="F1037" s="1" t="s">
        <v>6269</v>
      </c>
      <c r="G1037" s="1" t="s">
        <v>6270</v>
      </c>
      <c r="H1037" s="1" t="s">
        <v>4961</v>
      </c>
      <c r="I1037" s="1" t="s">
        <v>6271</v>
      </c>
      <c r="J1037" s="1" t="s">
        <v>6272</v>
      </c>
      <c r="K1037" s="1" t="s">
        <v>161</v>
      </c>
      <c r="L1037" s="1" t="s">
        <v>110</v>
      </c>
      <c r="M1037" s="1" t="s">
        <v>49</v>
      </c>
      <c r="N1037" s="1">
        <v>3</v>
      </c>
      <c r="O1037" s="1">
        <v>277.13</v>
      </c>
      <c r="P1037" s="1">
        <v>0.02</v>
      </c>
      <c r="Q1037" s="1">
        <v>20.55</v>
      </c>
      <c r="R1037" s="2">
        <v>45830</v>
      </c>
      <c r="S1037" s="2">
        <v>45581</v>
      </c>
      <c r="T1037" s="1" t="s">
        <v>50</v>
      </c>
      <c r="U1037" s="1" t="s">
        <v>36</v>
      </c>
      <c r="V1037" s="1">
        <v>2</v>
      </c>
      <c r="W1037" s="1" t="s">
        <v>37</v>
      </c>
      <c r="X1037" s="1" t="s">
        <v>38</v>
      </c>
      <c r="Y1037" s="1" t="s">
        <v>6273</v>
      </c>
    </row>
    <row r="1038" spans="1:25" x14ac:dyDescent="0.3">
      <c r="A1038" s="1" t="s">
        <v>12650</v>
      </c>
      <c r="B1038" s="1" t="s">
        <v>14649</v>
      </c>
      <c r="C1038" s="1" t="s">
        <v>6274</v>
      </c>
      <c r="D1038" s="1" t="s">
        <v>26</v>
      </c>
      <c r="E1038" s="1">
        <v>27</v>
      </c>
      <c r="F1038" s="1" t="s">
        <v>6275</v>
      </c>
      <c r="G1038" s="1" t="s">
        <v>6276</v>
      </c>
      <c r="H1038" s="1" t="s">
        <v>5490</v>
      </c>
      <c r="I1038" s="1" t="s">
        <v>6277</v>
      </c>
      <c r="J1038" s="1" t="s">
        <v>6278</v>
      </c>
      <c r="K1038" s="1" t="s">
        <v>92</v>
      </c>
      <c r="L1038" s="1" t="s">
        <v>117</v>
      </c>
      <c r="M1038" s="1" t="s">
        <v>34</v>
      </c>
      <c r="N1038" s="1">
        <v>4</v>
      </c>
      <c r="O1038" s="1">
        <v>56</v>
      </c>
      <c r="P1038" s="1">
        <v>0.1</v>
      </c>
      <c r="Q1038" s="1">
        <v>18.96</v>
      </c>
      <c r="R1038" s="2">
        <v>45368</v>
      </c>
      <c r="S1038" s="2">
        <v>45570</v>
      </c>
      <c r="T1038" s="1" t="s">
        <v>63</v>
      </c>
      <c r="U1038" s="1" t="s">
        <v>162</v>
      </c>
      <c r="V1038" s="1">
        <v>3</v>
      </c>
      <c r="W1038" s="1" t="s">
        <v>37</v>
      </c>
      <c r="X1038" s="1" t="s">
        <v>53</v>
      </c>
      <c r="Y1038" s="1" t="s">
        <v>6279</v>
      </c>
    </row>
    <row r="1039" spans="1:25" x14ac:dyDescent="0.3">
      <c r="A1039" s="1" t="s">
        <v>12651</v>
      </c>
      <c r="B1039" s="1" t="s">
        <v>14650</v>
      </c>
      <c r="C1039" s="1" t="s">
        <v>6280</v>
      </c>
      <c r="D1039" s="1" t="s">
        <v>41</v>
      </c>
      <c r="E1039" s="1">
        <v>59</v>
      </c>
      <c r="F1039" s="1" t="s">
        <v>6281</v>
      </c>
      <c r="G1039" s="1">
        <v>4079823112</v>
      </c>
      <c r="H1039" s="1" t="s">
        <v>4961</v>
      </c>
      <c r="I1039" s="1" t="s">
        <v>6282</v>
      </c>
      <c r="J1039" s="1" t="s">
        <v>6283</v>
      </c>
      <c r="K1039" s="1" t="s">
        <v>109</v>
      </c>
      <c r="L1039" s="1" t="s">
        <v>82</v>
      </c>
      <c r="M1039" s="1" t="s">
        <v>73</v>
      </c>
      <c r="N1039" s="1">
        <v>1</v>
      </c>
      <c r="O1039" s="1">
        <v>163.13999999999999</v>
      </c>
      <c r="P1039" s="1">
        <v>0.15</v>
      </c>
      <c r="Q1039" s="1">
        <v>43.49</v>
      </c>
      <c r="R1039" s="2">
        <v>45296</v>
      </c>
      <c r="S1039" s="2">
        <v>45757</v>
      </c>
      <c r="T1039" s="1" t="s">
        <v>118</v>
      </c>
      <c r="U1039" s="1" t="s">
        <v>51</v>
      </c>
      <c r="V1039" s="1">
        <v>5</v>
      </c>
      <c r="W1039" s="1" t="s">
        <v>37</v>
      </c>
      <c r="X1039" s="1" t="s">
        <v>74</v>
      </c>
      <c r="Y1039" s="1" t="s">
        <v>6284</v>
      </c>
    </row>
    <row r="1040" spans="1:25" x14ac:dyDescent="0.3">
      <c r="A1040" s="1" t="s">
        <v>12652</v>
      </c>
      <c r="B1040" s="1" t="s">
        <v>14651</v>
      </c>
      <c r="C1040" s="1" t="s">
        <v>6285</v>
      </c>
      <c r="D1040" s="1" t="s">
        <v>41</v>
      </c>
      <c r="E1040" s="1">
        <v>26</v>
      </c>
      <c r="F1040" s="1" t="s">
        <v>6286</v>
      </c>
      <c r="G1040" s="1" t="s">
        <v>6287</v>
      </c>
      <c r="H1040" s="1" t="s">
        <v>750</v>
      </c>
      <c r="I1040" s="1" t="s">
        <v>6288</v>
      </c>
      <c r="J1040" s="1" t="s">
        <v>6289</v>
      </c>
      <c r="K1040" s="1" t="s">
        <v>92</v>
      </c>
      <c r="L1040" s="1" t="s">
        <v>82</v>
      </c>
      <c r="M1040" s="1" t="s">
        <v>49</v>
      </c>
      <c r="N1040" s="1">
        <v>1</v>
      </c>
      <c r="O1040" s="1">
        <v>369.06</v>
      </c>
      <c r="P1040" s="1">
        <v>0.3</v>
      </c>
      <c r="Q1040" s="1">
        <v>39.61</v>
      </c>
      <c r="R1040" s="2">
        <v>45678</v>
      </c>
      <c r="S1040" s="2">
        <v>45560</v>
      </c>
      <c r="T1040" s="1" t="s">
        <v>50</v>
      </c>
      <c r="U1040" s="1" t="s">
        <v>51</v>
      </c>
      <c r="V1040" s="1">
        <v>1</v>
      </c>
      <c r="W1040" s="1" t="s">
        <v>37</v>
      </c>
      <c r="X1040" s="1" t="s">
        <v>74</v>
      </c>
      <c r="Y1040" s="1" t="s">
        <v>6290</v>
      </c>
    </row>
    <row r="1041" spans="1:25" x14ac:dyDescent="0.3">
      <c r="A1041" s="1" t="s">
        <v>12653</v>
      </c>
      <c r="B1041" s="1" t="s">
        <v>14652</v>
      </c>
      <c r="C1041" s="1" t="s">
        <v>6291</v>
      </c>
      <c r="D1041" s="1" t="s">
        <v>26</v>
      </c>
      <c r="E1041" s="1">
        <v>68</v>
      </c>
      <c r="F1041" s="1" t="s">
        <v>6292</v>
      </c>
      <c r="G1041" s="1" t="s">
        <v>6293</v>
      </c>
      <c r="H1041" s="1" t="s">
        <v>1472</v>
      </c>
      <c r="I1041" s="1" t="s">
        <v>6294</v>
      </c>
      <c r="J1041" s="1" t="s">
        <v>6295</v>
      </c>
      <c r="K1041" s="1" t="s">
        <v>161</v>
      </c>
      <c r="L1041" s="1" t="s">
        <v>72</v>
      </c>
      <c r="M1041" s="1" t="s">
        <v>93</v>
      </c>
      <c r="N1041" s="1">
        <v>1</v>
      </c>
      <c r="O1041" s="1">
        <v>30.51</v>
      </c>
      <c r="P1041" s="1">
        <v>0.4</v>
      </c>
      <c r="Q1041" s="1">
        <v>28.56</v>
      </c>
      <c r="R1041" s="2">
        <v>45304</v>
      </c>
      <c r="S1041" s="2">
        <v>45187</v>
      </c>
      <c r="T1041" s="1" t="s">
        <v>118</v>
      </c>
      <c r="U1041" s="1" t="s">
        <v>162</v>
      </c>
      <c r="V1041" s="1">
        <v>1</v>
      </c>
      <c r="W1041" s="1" t="s">
        <v>37</v>
      </c>
      <c r="X1041" s="1" t="s">
        <v>53</v>
      </c>
      <c r="Y1041" s="1" t="s">
        <v>6296</v>
      </c>
    </row>
    <row r="1042" spans="1:25" x14ac:dyDescent="0.3">
      <c r="A1042" s="1" t="s">
        <v>12654</v>
      </c>
      <c r="B1042" s="1" t="s">
        <v>14653</v>
      </c>
      <c r="C1042" s="1" t="s">
        <v>6297</v>
      </c>
      <c r="D1042" s="1" t="s">
        <v>26</v>
      </c>
      <c r="E1042" s="1">
        <v>28</v>
      </c>
      <c r="F1042" s="1" t="s">
        <v>6298</v>
      </c>
      <c r="G1042" s="1" t="s">
        <v>6299</v>
      </c>
      <c r="H1042" s="1" t="s">
        <v>1315</v>
      </c>
      <c r="I1042" s="1" t="s">
        <v>6300</v>
      </c>
      <c r="J1042" s="1" t="s">
        <v>6301</v>
      </c>
      <c r="K1042" s="1" t="s">
        <v>161</v>
      </c>
      <c r="L1042" s="1" t="s">
        <v>33</v>
      </c>
      <c r="M1042" s="1" t="s">
        <v>126</v>
      </c>
      <c r="N1042" s="1">
        <v>2</v>
      </c>
      <c r="O1042" s="1">
        <v>755.43</v>
      </c>
      <c r="P1042" s="1">
        <v>0.03</v>
      </c>
      <c r="Q1042" s="1">
        <v>34.9</v>
      </c>
      <c r="R1042" s="2">
        <v>45437</v>
      </c>
      <c r="S1042" s="2">
        <v>45632</v>
      </c>
      <c r="T1042" s="1" t="s">
        <v>118</v>
      </c>
      <c r="U1042" s="1" t="s">
        <v>36</v>
      </c>
      <c r="V1042" s="1">
        <v>3</v>
      </c>
      <c r="W1042" s="1" t="s">
        <v>37</v>
      </c>
      <c r="X1042" s="1" t="s">
        <v>74</v>
      </c>
      <c r="Y1042" s="1" t="s">
        <v>6302</v>
      </c>
    </row>
    <row r="1043" spans="1:25" x14ac:dyDescent="0.3">
      <c r="A1043" s="1" t="s">
        <v>12655</v>
      </c>
      <c r="B1043" s="1" t="s">
        <v>14654</v>
      </c>
      <c r="C1043" s="1" t="s">
        <v>6303</v>
      </c>
      <c r="D1043" s="1" t="s">
        <v>41</v>
      </c>
      <c r="E1043" s="1">
        <v>55</v>
      </c>
      <c r="F1043" s="1" t="s">
        <v>6304</v>
      </c>
      <c r="G1043" s="1" t="s">
        <v>6305</v>
      </c>
      <c r="H1043" s="1" t="s">
        <v>6306</v>
      </c>
      <c r="I1043" s="1" t="s">
        <v>6307</v>
      </c>
      <c r="J1043" s="1" t="s">
        <v>6308</v>
      </c>
      <c r="K1043" s="1" t="s">
        <v>61</v>
      </c>
      <c r="L1043" s="1" t="s">
        <v>33</v>
      </c>
      <c r="M1043" s="1" t="s">
        <v>73</v>
      </c>
      <c r="N1043" s="1">
        <v>1</v>
      </c>
      <c r="O1043" s="1">
        <v>797.63</v>
      </c>
      <c r="P1043" s="1">
        <v>0.12</v>
      </c>
      <c r="Q1043" s="1">
        <v>49.3</v>
      </c>
      <c r="R1043" s="2">
        <v>45123</v>
      </c>
      <c r="S1043" s="2">
        <v>45774</v>
      </c>
      <c r="T1043" s="1" t="s">
        <v>50</v>
      </c>
      <c r="U1043" s="1" t="s">
        <v>51</v>
      </c>
      <c r="V1043" s="1">
        <v>4</v>
      </c>
      <c r="W1043" s="1" t="s">
        <v>37</v>
      </c>
      <c r="X1043" s="1" t="s">
        <v>64</v>
      </c>
      <c r="Y1043" s="1" t="s">
        <v>6309</v>
      </c>
    </row>
    <row r="1044" spans="1:25" x14ac:dyDescent="0.3">
      <c r="A1044" s="1" t="s">
        <v>12656</v>
      </c>
      <c r="B1044" s="1" t="s">
        <v>14655</v>
      </c>
      <c r="C1044" s="1" t="s">
        <v>6310</v>
      </c>
      <c r="D1044" s="1" t="s">
        <v>26</v>
      </c>
      <c r="E1044" s="1">
        <v>48</v>
      </c>
      <c r="F1044" s="1" t="s">
        <v>6311</v>
      </c>
      <c r="G1044" s="1" t="s">
        <v>6312</v>
      </c>
      <c r="H1044" s="1" t="s">
        <v>2109</v>
      </c>
      <c r="I1044" s="1" t="s">
        <v>6313</v>
      </c>
      <c r="J1044" s="1" t="s">
        <v>6314</v>
      </c>
      <c r="K1044" s="1" t="s">
        <v>6</v>
      </c>
      <c r="L1044" s="1" t="s">
        <v>33</v>
      </c>
      <c r="M1044" s="1" t="s">
        <v>34</v>
      </c>
      <c r="N1044" s="1">
        <v>1</v>
      </c>
      <c r="O1044" s="1">
        <v>417.3</v>
      </c>
      <c r="P1044" s="1">
        <v>0.19</v>
      </c>
      <c r="Q1044" s="1">
        <v>22.89</v>
      </c>
      <c r="R1044" s="2">
        <v>45788</v>
      </c>
      <c r="S1044" s="2">
        <v>45543</v>
      </c>
      <c r="T1044" s="1" t="s">
        <v>63</v>
      </c>
      <c r="U1044" s="1" t="s">
        <v>84</v>
      </c>
      <c r="V1044" s="1">
        <v>3</v>
      </c>
      <c r="W1044" s="1" t="s">
        <v>37</v>
      </c>
      <c r="X1044" s="1" t="s">
        <v>101</v>
      </c>
      <c r="Y1044" s="1" t="s">
        <v>6315</v>
      </c>
    </row>
    <row r="1045" spans="1:25" x14ac:dyDescent="0.3">
      <c r="A1045" s="1" t="s">
        <v>12657</v>
      </c>
      <c r="B1045" s="1" t="s">
        <v>14656</v>
      </c>
      <c r="C1045" s="1" t="s">
        <v>6316</v>
      </c>
      <c r="D1045" s="1" t="s">
        <v>26</v>
      </c>
      <c r="E1045" s="1">
        <v>19</v>
      </c>
      <c r="F1045" s="1" t="s">
        <v>6317</v>
      </c>
      <c r="G1045" s="1">
        <v>8915793908</v>
      </c>
      <c r="H1045" s="1" t="s">
        <v>1422</v>
      </c>
      <c r="I1045" s="1" t="s">
        <v>6318</v>
      </c>
      <c r="J1045" s="1" t="s">
        <v>6319</v>
      </c>
      <c r="K1045" s="1" t="s">
        <v>109</v>
      </c>
      <c r="L1045" s="1" t="s">
        <v>82</v>
      </c>
      <c r="M1045" s="1" t="s">
        <v>34</v>
      </c>
      <c r="N1045" s="1">
        <v>4</v>
      </c>
      <c r="O1045" s="1">
        <v>984.82</v>
      </c>
      <c r="P1045" s="1">
        <v>0.09</v>
      </c>
      <c r="Q1045" s="1">
        <v>29.8</v>
      </c>
      <c r="R1045" s="2">
        <v>45691</v>
      </c>
      <c r="S1045" s="2">
        <v>45469</v>
      </c>
      <c r="T1045" s="1" t="s">
        <v>118</v>
      </c>
      <c r="U1045" s="1" t="s">
        <v>36</v>
      </c>
      <c r="V1045" s="1">
        <v>1</v>
      </c>
      <c r="W1045" s="1" t="s">
        <v>37</v>
      </c>
      <c r="X1045" s="1" t="s">
        <v>64</v>
      </c>
      <c r="Y1045" s="1" t="s">
        <v>6320</v>
      </c>
    </row>
    <row r="1046" spans="1:25" x14ac:dyDescent="0.3">
      <c r="A1046" s="1" t="s">
        <v>12658</v>
      </c>
      <c r="B1046" s="1" t="s">
        <v>14657</v>
      </c>
      <c r="C1046" s="1" t="s">
        <v>6321</v>
      </c>
      <c r="D1046" s="1" t="s">
        <v>41</v>
      </c>
      <c r="E1046" s="1">
        <v>41</v>
      </c>
      <c r="F1046" s="1" t="s">
        <v>6322</v>
      </c>
      <c r="G1046" s="1">
        <f>1-534-283-187</f>
        <v>-1003</v>
      </c>
      <c r="H1046" s="1" t="s">
        <v>357</v>
      </c>
      <c r="I1046" s="1" t="s">
        <v>1183</v>
      </c>
      <c r="J1046" s="1" t="s">
        <v>6323</v>
      </c>
      <c r="K1046" s="1" t="s">
        <v>47</v>
      </c>
      <c r="L1046" s="1" t="s">
        <v>48</v>
      </c>
      <c r="M1046" s="1" t="s">
        <v>93</v>
      </c>
      <c r="N1046" s="1">
        <v>3</v>
      </c>
      <c r="O1046" s="1">
        <v>682.2</v>
      </c>
      <c r="P1046" s="1">
        <v>0.27</v>
      </c>
      <c r="Q1046" s="1">
        <v>29.01</v>
      </c>
      <c r="R1046" s="2">
        <v>45271</v>
      </c>
      <c r="S1046" s="2">
        <v>45406</v>
      </c>
      <c r="T1046" s="1" t="s">
        <v>63</v>
      </c>
      <c r="U1046" s="1" t="s">
        <v>51</v>
      </c>
      <c r="V1046" s="1">
        <v>2</v>
      </c>
      <c r="W1046" s="1" t="s">
        <v>37</v>
      </c>
      <c r="X1046" s="1" t="s">
        <v>74</v>
      </c>
      <c r="Y1046" s="1" t="s">
        <v>6324</v>
      </c>
    </row>
    <row r="1047" spans="1:25" x14ac:dyDescent="0.3">
      <c r="A1047" s="1" t="s">
        <v>12659</v>
      </c>
      <c r="B1047" s="1" t="s">
        <v>14658</v>
      </c>
      <c r="C1047" s="1" t="s">
        <v>6325</v>
      </c>
      <c r="D1047" s="1" t="s">
        <v>41</v>
      </c>
      <c r="E1047" s="1">
        <v>59</v>
      </c>
      <c r="F1047" s="1" t="s">
        <v>6326</v>
      </c>
      <c r="G1047" s="1">
        <f>1-94-565-3932</f>
        <v>-4590</v>
      </c>
      <c r="H1047" s="1" t="s">
        <v>555</v>
      </c>
      <c r="I1047" s="1" t="s">
        <v>6327</v>
      </c>
      <c r="J1047" s="1" t="s">
        <v>6328</v>
      </c>
      <c r="K1047" s="1" t="s">
        <v>92</v>
      </c>
      <c r="L1047" s="1" t="s">
        <v>110</v>
      </c>
      <c r="M1047" s="1" t="s">
        <v>73</v>
      </c>
      <c r="N1047" s="1">
        <v>4</v>
      </c>
      <c r="O1047" s="1">
        <v>746.28</v>
      </c>
      <c r="P1047" s="1">
        <v>0.24</v>
      </c>
      <c r="Q1047" s="1">
        <v>47.12</v>
      </c>
      <c r="R1047" s="2">
        <v>45290</v>
      </c>
      <c r="S1047" s="2">
        <v>45382</v>
      </c>
      <c r="T1047" s="1" t="s">
        <v>63</v>
      </c>
      <c r="U1047" s="1" t="s">
        <v>36</v>
      </c>
      <c r="V1047" s="1">
        <v>3</v>
      </c>
      <c r="W1047" s="1" t="s">
        <v>37</v>
      </c>
      <c r="X1047" s="1" t="s">
        <v>101</v>
      </c>
      <c r="Y1047" s="1" t="s">
        <v>6329</v>
      </c>
    </row>
    <row r="1048" spans="1:25" x14ac:dyDescent="0.3">
      <c r="A1048" s="1" t="s">
        <v>12660</v>
      </c>
      <c r="B1048" s="1" t="s">
        <v>14659</v>
      </c>
      <c r="C1048" s="1" t="s">
        <v>6330</v>
      </c>
      <c r="D1048" s="1" t="s">
        <v>41</v>
      </c>
      <c r="E1048" s="1">
        <v>64</v>
      </c>
      <c r="F1048" s="1" t="s">
        <v>6331</v>
      </c>
      <c r="G1048" s="1" t="s">
        <v>6332</v>
      </c>
      <c r="H1048" s="1" t="s">
        <v>3228</v>
      </c>
      <c r="I1048" s="1" t="s">
        <v>6333</v>
      </c>
      <c r="J1048" s="1" t="s">
        <v>6334</v>
      </c>
      <c r="K1048" s="1" t="s">
        <v>47</v>
      </c>
      <c r="L1048" s="1" t="s">
        <v>33</v>
      </c>
      <c r="M1048" s="1" t="s">
        <v>93</v>
      </c>
      <c r="N1048" s="1">
        <v>2</v>
      </c>
      <c r="O1048" s="1">
        <v>200.38</v>
      </c>
      <c r="P1048" s="1">
        <v>0.16</v>
      </c>
      <c r="Q1048" s="1">
        <v>20.82</v>
      </c>
      <c r="R1048" s="2">
        <v>45149</v>
      </c>
      <c r="S1048" s="2">
        <v>45577</v>
      </c>
      <c r="T1048" s="1" t="s">
        <v>50</v>
      </c>
      <c r="U1048" s="1" t="s">
        <v>84</v>
      </c>
      <c r="V1048" s="1">
        <v>3</v>
      </c>
      <c r="W1048" s="1" t="s">
        <v>37</v>
      </c>
      <c r="X1048" s="1" t="s">
        <v>64</v>
      </c>
      <c r="Y1048" s="1" t="s">
        <v>6335</v>
      </c>
    </row>
    <row r="1049" spans="1:25" x14ac:dyDescent="0.3">
      <c r="A1049" s="1" t="s">
        <v>12661</v>
      </c>
      <c r="B1049" s="1" t="s">
        <v>14660</v>
      </c>
      <c r="C1049" s="1" t="s">
        <v>6336</v>
      </c>
      <c r="D1049" s="1" t="s">
        <v>26</v>
      </c>
      <c r="E1049" s="1">
        <v>22</v>
      </c>
      <c r="F1049" s="1" t="s">
        <v>6337</v>
      </c>
      <c r="G1049" s="1" t="s">
        <v>6338</v>
      </c>
      <c r="H1049" s="1" t="s">
        <v>123</v>
      </c>
      <c r="I1049" s="1" t="s">
        <v>6339</v>
      </c>
      <c r="J1049" s="1" t="s">
        <v>6340</v>
      </c>
      <c r="K1049" s="1" t="s">
        <v>92</v>
      </c>
      <c r="L1049" s="1" t="s">
        <v>48</v>
      </c>
      <c r="M1049" s="1" t="s">
        <v>73</v>
      </c>
      <c r="N1049" s="1">
        <v>2</v>
      </c>
      <c r="O1049" s="1">
        <v>839.06</v>
      </c>
      <c r="P1049" s="1">
        <v>0.26</v>
      </c>
      <c r="Q1049" s="1">
        <v>49.38</v>
      </c>
      <c r="R1049" s="2">
        <v>45605</v>
      </c>
      <c r="S1049" s="2">
        <v>45840</v>
      </c>
      <c r="T1049" s="1" t="s">
        <v>118</v>
      </c>
      <c r="U1049" s="1" t="s">
        <v>162</v>
      </c>
      <c r="V1049" s="1">
        <v>2</v>
      </c>
      <c r="W1049" s="1" t="s">
        <v>37</v>
      </c>
      <c r="X1049" s="1" t="s">
        <v>74</v>
      </c>
      <c r="Y1049" s="1" t="s">
        <v>6341</v>
      </c>
    </row>
    <row r="1050" spans="1:25" x14ac:dyDescent="0.3">
      <c r="A1050" s="1" t="s">
        <v>12662</v>
      </c>
      <c r="B1050" s="1" t="s">
        <v>14661</v>
      </c>
      <c r="C1050" s="1" t="s">
        <v>6342</v>
      </c>
      <c r="D1050" s="1" t="s">
        <v>26</v>
      </c>
      <c r="E1050" s="1">
        <v>67</v>
      </c>
      <c r="F1050" s="1" t="s">
        <v>6343</v>
      </c>
      <c r="G1050" s="1" t="s">
        <v>6344</v>
      </c>
      <c r="H1050" s="1" t="s">
        <v>1766</v>
      </c>
      <c r="I1050" s="1" t="s">
        <v>6345</v>
      </c>
      <c r="J1050" s="1" t="s">
        <v>6346</v>
      </c>
      <c r="K1050" s="1" t="s">
        <v>161</v>
      </c>
      <c r="L1050" s="1" t="s">
        <v>117</v>
      </c>
      <c r="M1050" s="1" t="s">
        <v>126</v>
      </c>
      <c r="N1050" s="1">
        <v>2</v>
      </c>
      <c r="O1050" s="1">
        <v>945.6</v>
      </c>
      <c r="P1050" s="1">
        <v>0.18</v>
      </c>
      <c r="Q1050" s="1">
        <v>18.71</v>
      </c>
      <c r="R1050" s="2">
        <v>45337</v>
      </c>
      <c r="S1050" s="2">
        <v>45799</v>
      </c>
      <c r="T1050" s="1" t="s">
        <v>63</v>
      </c>
      <c r="U1050" s="1" t="s">
        <v>84</v>
      </c>
      <c r="V1050" s="1">
        <v>3</v>
      </c>
      <c r="W1050" s="1" t="s">
        <v>52</v>
      </c>
      <c r="X1050" s="1" t="s">
        <v>64</v>
      </c>
      <c r="Y1050" s="1" t="s">
        <v>6347</v>
      </c>
    </row>
    <row r="1051" spans="1:25" x14ac:dyDescent="0.3">
      <c r="A1051" s="1" t="s">
        <v>12663</v>
      </c>
      <c r="B1051" s="1" t="s">
        <v>14662</v>
      </c>
      <c r="C1051" s="1" t="s">
        <v>6348</v>
      </c>
      <c r="D1051" s="1" t="s">
        <v>26</v>
      </c>
      <c r="E1051" s="1">
        <v>47</v>
      </c>
      <c r="F1051" s="1" t="s">
        <v>6349</v>
      </c>
      <c r="G1051" s="1" t="s">
        <v>6350</v>
      </c>
      <c r="H1051" s="1" t="s">
        <v>662</v>
      </c>
      <c r="I1051" s="1" t="s">
        <v>6351</v>
      </c>
      <c r="J1051" s="1" t="s">
        <v>6352</v>
      </c>
      <c r="K1051" s="1" t="s">
        <v>6</v>
      </c>
      <c r="L1051" s="1" t="s">
        <v>110</v>
      </c>
      <c r="M1051" s="1" t="s">
        <v>62</v>
      </c>
      <c r="N1051" s="1">
        <v>1</v>
      </c>
      <c r="O1051" s="1">
        <v>243.95</v>
      </c>
      <c r="P1051" s="1">
        <v>0.17</v>
      </c>
      <c r="Q1051" s="1">
        <v>9.9</v>
      </c>
      <c r="R1051" s="2">
        <v>45436</v>
      </c>
      <c r="S1051" s="2">
        <v>45332</v>
      </c>
      <c r="T1051" s="1" t="s">
        <v>118</v>
      </c>
      <c r="U1051" s="1" t="s">
        <v>36</v>
      </c>
      <c r="V1051" s="1">
        <v>5</v>
      </c>
      <c r="W1051" s="1" t="s">
        <v>37</v>
      </c>
      <c r="X1051" s="1" t="s">
        <v>74</v>
      </c>
      <c r="Y1051" s="1" t="s">
        <v>6353</v>
      </c>
    </row>
    <row r="1052" spans="1:25" x14ac:dyDescent="0.3">
      <c r="A1052" s="1" t="s">
        <v>12664</v>
      </c>
      <c r="B1052" s="1" t="s">
        <v>14663</v>
      </c>
      <c r="C1052" s="1" t="s">
        <v>6354</v>
      </c>
      <c r="D1052" s="1" t="s">
        <v>41</v>
      </c>
      <c r="E1052" s="1">
        <v>56</v>
      </c>
      <c r="F1052" s="1" t="s">
        <v>6355</v>
      </c>
      <c r="G1052" s="1">
        <v>2524086264</v>
      </c>
      <c r="H1052" s="1" t="s">
        <v>4760</v>
      </c>
      <c r="I1052" s="1" t="s">
        <v>6356</v>
      </c>
      <c r="J1052" s="1" t="s">
        <v>6357</v>
      </c>
      <c r="K1052" s="1" t="s">
        <v>109</v>
      </c>
      <c r="L1052" s="1" t="s">
        <v>110</v>
      </c>
      <c r="M1052" s="1" t="s">
        <v>93</v>
      </c>
      <c r="N1052" s="1">
        <v>1</v>
      </c>
      <c r="O1052" s="1">
        <v>689.6</v>
      </c>
      <c r="P1052" s="1">
        <v>0.13</v>
      </c>
      <c r="Q1052" s="1">
        <v>13.61</v>
      </c>
      <c r="R1052" s="2">
        <v>45595</v>
      </c>
      <c r="S1052" s="2">
        <v>45303</v>
      </c>
      <c r="T1052" s="1" t="s">
        <v>63</v>
      </c>
      <c r="U1052" s="1" t="s">
        <v>162</v>
      </c>
      <c r="V1052" s="1">
        <v>2</v>
      </c>
      <c r="W1052" s="1" t="s">
        <v>52</v>
      </c>
      <c r="X1052" s="1" t="s">
        <v>38</v>
      </c>
      <c r="Y1052" s="1" t="s">
        <v>6358</v>
      </c>
    </row>
    <row r="1053" spans="1:25" x14ac:dyDescent="0.3">
      <c r="A1053" s="1" t="s">
        <v>12665</v>
      </c>
      <c r="B1053" s="1" t="s">
        <v>14664</v>
      </c>
      <c r="C1053" s="1" t="s">
        <v>6359</v>
      </c>
      <c r="D1053" s="1" t="s">
        <v>26</v>
      </c>
      <c r="E1053" s="1">
        <v>52</v>
      </c>
      <c r="F1053" s="1" t="s">
        <v>6360</v>
      </c>
      <c r="G1053" s="1" t="s">
        <v>6361</v>
      </c>
      <c r="H1053" s="1" t="s">
        <v>1785</v>
      </c>
      <c r="I1053" s="1" t="s">
        <v>6362</v>
      </c>
      <c r="J1053" s="1" t="s">
        <v>6363</v>
      </c>
      <c r="K1053" s="1" t="s">
        <v>6</v>
      </c>
      <c r="L1053" s="1" t="s">
        <v>33</v>
      </c>
      <c r="M1053" s="1" t="s">
        <v>34</v>
      </c>
      <c r="N1053" s="1">
        <v>1</v>
      </c>
      <c r="O1053" s="1">
        <v>749.47</v>
      </c>
      <c r="P1053" s="1">
        <v>0.27</v>
      </c>
      <c r="Q1053" s="1">
        <v>24.18</v>
      </c>
      <c r="R1053" s="2">
        <v>45752</v>
      </c>
      <c r="S1053" s="2">
        <v>45720</v>
      </c>
      <c r="T1053" s="1" t="s">
        <v>50</v>
      </c>
      <c r="U1053" s="1" t="s">
        <v>84</v>
      </c>
      <c r="V1053" s="1">
        <v>2</v>
      </c>
      <c r="W1053" s="1" t="s">
        <v>37</v>
      </c>
      <c r="X1053" s="1" t="s">
        <v>53</v>
      </c>
      <c r="Y1053" s="1" t="s">
        <v>6364</v>
      </c>
    </row>
    <row r="1054" spans="1:25" x14ac:dyDescent="0.3">
      <c r="A1054" s="1" t="s">
        <v>12666</v>
      </c>
      <c r="B1054" s="1" t="s">
        <v>14665</v>
      </c>
      <c r="C1054" s="1" t="s">
        <v>6365</v>
      </c>
      <c r="D1054" s="1" t="s">
        <v>41</v>
      </c>
      <c r="E1054" s="1">
        <v>65</v>
      </c>
      <c r="F1054" s="1" t="s">
        <v>6366</v>
      </c>
      <c r="G1054" s="1" t="s">
        <v>6367</v>
      </c>
      <c r="H1054" s="1" t="s">
        <v>1156</v>
      </c>
      <c r="I1054" s="1" t="s">
        <v>6368</v>
      </c>
      <c r="J1054" s="1" t="s">
        <v>6369</v>
      </c>
      <c r="K1054" s="1" t="s">
        <v>161</v>
      </c>
      <c r="L1054" s="1" t="s">
        <v>82</v>
      </c>
      <c r="M1054" s="1" t="s">
        <v>93</v>
      </c>
      <c r="N1054" s="1">
        <v>3</v>
      </c>
      <c r="O1054" s="1">
        <v>312.12</v>
      </c>
      <c r="P1054" s="1">
        <v>0.22</v>
      </c>
      <c r="Q1054" s="1">
        <v>34.24</v>
      </c>
      <c r="R1054" s="2">
        <v>45170</v>
      </c>
      <c r="S1054" s="2">
        <v>45763</v>
      </c>
      <c r="T1054" s="1" t="s">
        <v>63</v>
      </c>
      <c r="U1054" s="1" t="s">
        <v>51</v>
      </c>
      <c r="V1054" s="1">
        <v>2</v>
      </c>
      <c r="W1054" s="1" t="s">
        <v>37</v>
      </c>
      <c r="X1054" s="1" t="s">
        <v>74</v>
      </c>
      <c r="Y1054" s="1" t="s">
        <v>6370</v>
      </c>
    </row>
    <row r="1055" spans="1:25" x14ac:dyDescent="0.3">
      <c r="A1055" s="1" t="s">
        <v>12667</v>
      </c>
      <c r="B1055" s="1" t="s">
        <v>14666</v>
      </c>
      <c r="C1055" s="1" t="s">
        <v>6371</v>
      </c>
      <c r="D1055" s="1" t="s">
        <v>26</v>
      </c>
      <c r="E1055" s="1">
        <v>34</v>
      </c>
      <c r="F1055" s="1" t="s">
        <v>6372</v>
      </c>
      <c r="G1055" s="1">
        <v>7609355688</v>
      </c>
      <c r="H1055" s="1" t="s">
        <v>431</v>
      </c>
      <c r="I1055" s="1" t="s">
        <v>6373</v>
      </c>
      <c r="J1055" s="1" t="s">
        <v>6374</v>
      </c>
      <c r="K1055" s="1" t="s">
        <v>161</v>
      </c>
      <c r="L1055" s="1" t="s">
        <v>72</v>
      </c>
      <c r="M1055" s="1" t="s">
        <v>73</v>
      </c>
      <c r="N1055" s="1">
        <v>4</v>
      </c>
      <c r="O1055" s="1">
        <v>480.26</v>
      </c>
      <c r="P1055" s="1">
        <v>0.1</v>
      </c>
      <c r="Q1055" s="1">
        <v>28.26</v>
      </c>
      <c r="R1055" s="2">
        <v>45183</v>
      </c>
      <c r="S1055" s="2">
        <v>45234</v>
      </c>
      <c r="T1055" s="1" t="s">
        <v>50</v>
      </c>
      <c r="U1055" s="1" t="s">
        <v>84</v>
      </c>
      <c r="V1055" s="1">
        <v>1</v>
      </c>
      <c r="W1055" s="1" t="s">
        <v>52</v>
      </c>
      <c r="X1055" s="1" t="s">
        <v>64</v>
      </c>
      <c r="Y1055" s="1" t="s">
        <v>6375</v>
      </c>
    </row>
    <row r="1056" spans="1:25" x14ac:dyDescent="0.3">
      <c r="A1056" s="1" t="s">
        <v>12668</v>
      </c>
      <c r="B1056" s="1" t="s">
        <v>14667</v>
      </c>
      <c r="C1056" s="1" t="s">
        <v>6376</v>
      </c>
      <c r="D1056" s="1" t="s">
        <v>41</v>
      </c>
      <c r="E1056" s="1">
        <v>48</v>
      </c>
      <c r="F1056" s="1" t="s">
        <v>6377</v>
      </c>
      <c r="G1056" s="1" t="s">
        <v>6378</v>
      </c>
      <c r="H1056" s="1" t="s">
        <v>215</v>
      </c>
      <c r="I1056" s="1" t="s">
        <v>6379</v>
      </c>
      <c r="J1056" s="1" t="s">
        <v>6380</v>
      </c>
      <c r="K1056" s="1" t="s">
        <v>161</v>
      </c>
      <c r="L1056" s="1" t="s">
        <v>82</v>
      </c>
      <c r="M1056" s="1" t="s">
        <v>93</v>
      </c>
      <c r="N1056" s="1">
        <v>1</v>
      </c>
      <c r="O1056" s="1">
        <v>106.56</v>
      </c>
      <c r="P1056" s="1">
        <v>0.01</v>
      </c>
      <c r="Q1056" s="1">
        <v>21.93</v>
      </c>
      <c r="R1056" s="2">
        <v>45589</v>
      </c>
      <c r="S1056" s="2">
        <v>45706</v>
      </c>
      <c r="T1056" s="1" t="s">
        <v>50</v>
      </c>
      <c r="U1056" s="1" t="s">
        <v>36</v>
      </c>
      <c r="V1056" s="1">
        <v>3</v>
      </c>
      <c r="W1056" s="1" t="s">
        <v>37</v>
      </c>
      <c r="X1056" s="1" t="s">
        <v>74</v>
      </c>
      <c r="Y1056" s="1" t="s">
        <v>6381</v>
      </c>
    </row>
    <row r="1057" spans="1:25" x14ac:dyDescent="0.3">
      <c r="A1057" s="1" t="s">
        <v>12669</v>
      </c>
      <c r="B1057" s="1" t="s">
        <v>14668</v>
      </c>
      <c r="C1057" s="1" t="s">
        <v>6382</v>
      </c>
      <c r="D1057" s="1" t="s">
        <v>26</v>
      </c>
      <c r="E1057" s="1">
        <v>19</v>
      </c>
      <c r="F1057" s="1" t="s">
        <v>6383</v>
      </c>
      <c r="G1057" s="1" t="s">
        <v>6384</v>
      </c>
      <c r="H1057" s="1" t="s">
        <v>1026</v>
      </c>
      <c r="I1057" s="1" t="s">
        <v>6385</v>
      </c>
      <c r="J1057" s="1" t="s">
        <v>6386</v>
      </c>
      <c r="K1057" s="1" t="s">
        <v>47</v>
      </c>
      <c r="L1057" s="1" t="s">
        <v>110</v>
      </c>
      <c r="M1057" s="1" t="s">
        <v>126</v>
      </c>
      <c r="N1057" s="1">
        <v>2</v>
      </c>
      <c r="O1057" s="1">
        <v>181.36</v>
      </c>
      <c r="P1057" s="1">
        <v>0.08</v>
      </c>
      <c r="Q1057" s="1">
        <v>30.29</v>
      </c>
      <c r="R1057" s="2">
        <v>45558</v>
      </c>
      <c r="S1057" s="2">
        <v>45594</v>
      </c>
      <c r="T1057" s="1" t="s">
        <v>118</v>
      </c>
      <c r="U1057" s="1" t="s">
        <v>51</v>
      </c>
      <c r="V1057" s="1">
        <v>4</v>
      </c>
      <c r="W1057" s="1" t="s">
        <v>37</v>
      </c>
      <c r="X1057" s="1" t="s">
        <v>74</v>
      </c>
      <c r="Y1057" s="1" t="s">
        <v>6387</v>
      </c>
    </row>
    <row r="1058" spans="1:25" x14ac:dyDescent="0.3">
      <c r="A1058" s="1" t="s">
        <v>12670</v>
      </c>
      <c r="B1058" s="1" t="s">
        <v>14669</v>
      </c>
      <c r="C1058" s="1" t="s">
        <v>6388</v>
      </c>
      <c r="D1058" s="1" t="s">
        <v>41</v>
      </c>
      <c r="E1058" s="1">
        <v>33</v>
      </c>
      <c r="F1058" s="1" t="s">
        <v>6389</v>
      </c>
      <c r="G1058" s="1" t="s">
        <v>6390</v>
      </c>
      <c r="H1058" s="1" t="s">
        <v>850</v>
      </c>
      <c r="I1058" s="1" t="s">
        <v>6391</v>
      </c>
      <c r="J1058" s="1" t="s">
        <v>6392</v>
      </c>
      <c r="K1058" s="1" t="s">
        <v>161</v>
      </c>
      <c r="L1058" s="1" t="s">
        <v>48</v>
      </c>
      <c r="M1058" s="1" t="s">
        <v>73</v>
      </c>
      <c r="N1058" s="1">
        <v>3</v>
      </c>
      <c r="O1058" s="1">
        <v>70.95</v>
      </c>
      <c r="P1058" s="1">
        <v>0.02</v>
      </c>
      <c r="Q1058" s="1">
        <v>42.75</v>
      </c>
      <c r="R1058" s="2">
        <v>45506</v>
      </c>
      <c r="S1058" s="2">
        <v>45650</v>
      </c>
      <c r="T1058" s="1" t="s">
        <v>118</v>
      </c>
      <c r="U1058" s="1" t="s">
        <v>84</v>
      </c>
      <c r="V1058" s="1">
        <v>3</v>
      </c>
      <c r="W1058" s="1" t="s">
        <v>52</v>
      </c>
      <c r="X1058" s="1" t="s">
        <v>64</v>
      </c>
      <c r="Y1058" s="1" t="s">
        <v>6393</v>
      </c>
    </row>
    <row r="1059" spans="1:25" x14ac:dyDescent="0.3">
      <c r="A1059" s="1" t="s">
        <v>12671</v>
      </c>
      <c r="B1059" s="1" t="s">
        <v>14670</v>
      </c>
      <c r="C1059" s="1" t="s">
        <v>6394</v>
      </c>
      <c r="D1059" s="1" t="s">
        <v>41</v>
      </c>
      <c r="E1059" s="1">
        <v>38</v>
      </c>
      <c r="F1059" s="1" t="s">
        <v>6395</v>
      </c>
      <c r="G1059" s="1" t="s">
        <v>6396</v>
      </c>
      <c r="H1059" s="1" t="s">
        <v>1085</v>
      </c>
      <c r="I1059" s="1" t="s">
        <v>6397</v>
      </c>
      <c r="J1059" s="1" t="s">
        <v>5660</v>
      </c>
      <c r="K1059" s="1" t="s">
        <v>161</v>
      </c>
      <c r="L1059" s="1" t="s">
        <v>117</v>
      </c>
      <c r="M1059" s="1" t="s">
        <v>49</v>
      </c>
      <c r="N1059" s="1">
        <v>3</v>
      </c>
      <c r="O1059" s="1">
        <v>564.55999999999995</v>
      </c>
      <c r="P1059" s="1">
        <v>0.22</v>
      </c>
      <c r="Q1059" s="1">
        <v>42.75</v>
      </c>
      <c r="R1059" s="2">
        <v>45205</v>
      </c>
      <c r="S1059" s="2">
        <v>45601</v>
      </c>
      <c r="T1059" s="1" t="s">
        <v>118</v>
      </c>
      <c r="U1059" s="1" t="s">
        <v>36</v>
      </c>
      <c r="V1059" s="1">
        <v>3</v>
      </c>
      <c r="W1059" s="1" t="s">
        <v>37</v>
      </c>
      <c r="X1059" s="1" t="s">
        <v>64</v>
      </c>
      <c r="Y1059" s="1" t="s">
        <v>6398</v>
      </c>
    </row>
    <row r="1060" spans="1:25" x14ac:dyDescent="0.3">
      <c r="A1060" s="1" t="s">
        <v>12672</v>
      </c>
      <c r="B1060" s="1" t="s">
        <v>14671</v>
      </c>
      <c r="C1060" s="1" t="s">
        <v>6399</v>
      </c>
      <c r="D1060" s="1" t="s">
        <v>41</v>
      </c>
      <c r="E1060" s="1">
        <v>47</v>
      </c>
      <c r="F1060" s="1" t="s">
        <v>6400</v>
      </c>
      <c r="G1060" s="1" t="s">
        <v>6401</v>
      </c>
      <c r="H1060" s="1" t="s">
        <v>495</v>
      </c>
      <c r="I1060" s="1" t="s">
        <v>6402</v>
      </c>
      <c r="J1060" s="1" t="s">
        <v>6403</v>
      </c>
      <c r="K1060" s="1" t="s">
        <v>47</v>
      </c>
      <c r="L1060" s="1" t="s">
        <v>110</v>
      </c>
      <c r="M1060" s="1" t="s">
        <v>34</v>
      </c>
      <c r="N1060" s="1">
        <v>2</v>
      </c>
      <c r="O1060" s="1">
        <v>629.01</v>
      </c>
      <c r="P1060" s="1">
        <v>0.11</v>
      </c>
      <c r="Q1060" s="1">
        <v>37.68</v>
      </c>
      <c r="R1060" s="2">
        <v>45806</v>
      </c>
      <c r="S1060" s="2">
        <v>45598</v>
      </c>
      <c r="T1060" s="1" t="s">
        <v>35</v>
      </c>
      <c r="U1060" s="1" t="s">
        <v>162</v>
      </c>
      <c r="V1060" s="1">
        <v>1</v>
      </c>
      <c r="W1060" s="1" t="s">
        <v>37</v>
      </c>
      <c r="X1060" s="1" t="s">
        <v>101</v>
      </c>
      <c r="Y1060" s="1" t="s">
        <v>6404</v>
      </c>
    </row>
    <row r="1061" spans="1:25" x14ac:dyDescent="0.3">
      <c r="A1061" s="1" t="s">
        <v>12673</v>
      </c>
      <c r="B1061" s="1" t="s">
        <v>14672</v>
      </c>
      <c r="C1061" s="1" t="s">
        <v>6405</v>
      </c>
      <c r="D1061" s="1" t="s">
        <v>41</v>
      </c>
      <c r="E1061" s="1">
        <v>69</v>
      </c>
      <c r="F1061" s="1" t="s">
        <v>6406</v>
      </c>
      <c r="G1061" s="1" t="s">
        <v>6407</v>
      </c>
      <c r="H1061" s="1" t="s">
        <v>3567</v>
      </c>
      <c r="I1061" s="1" t="s">
        <v>6408</v>
      </c>
      <c r="J1061" s="1" t="s">
        <v>6409</v>
      </c>
      <c r="K1061" s="1" t="s">
        <v>6</v>
      </c>
      <c r="L1061" s="1" t="s">
        <v>82</v>
      </c>
      <c r="M1061" s="1" t="s">
        <v>34</v>
      </c>
      <c r="N1061" s="1">
        <v>1</v>
      </c>
      <c r="O1061" s="1">
        <v>916.96</v>
      </c>
      <c r="P1061" s="1">
        <v>0.21</v>
      </c>
      <c r="Q1061" s="1">
        <v>47.86</v>
      </c>
      <c r="R1061" s="2">
        <v>45204</v>
      </c>
      <c r="S1061" s="2">
        <v>45501</v>
      </c>
      <c r="T1061" s="1" t="s">
        <v>118</v>
      </c>
      <c r="U1061" s="1" t="s">
        <v>84</v>
      </c>
      <c r="V1061" s="1">
        <v>5</v>
      </c>
      <c r="W1061" s="1" t="s">
        <v>37</v>
      </c>
      <c r="X1061" s="1" t="s">
        <v>74</v>
      </c>
      <c r="Y1061" s="1" t="s">
        <v>6410</v>
      </c>
    </row>
    <row r="1062" spans="1:25" x14ac:dyDescent="0.3">
      <c r="A1062" s="1" t="s">
        <v>12674</v>
      </c>
      <c r="B1062" s="1" t="s">
        <v>14673</v>
      </c>
      <c r="C1062" s="1" t="s">
        <v>6411</v>
      </c>
      <c r="D1062" s="1" t="s">
        <v>26</v>
      </c>
      <c r="E1062" s="1">
        <v>18</v>
      </c>
      <c r="F1062" s="1" t="s">
        <v>6412</v>
      </c>
      <c r="G1062" s="1" t="s">
        <v>6413</v>
      </c>
      <c r="H1062" s="1" t="s">
        <v>2747</v>
      </c>
      <c r="I1062" s="1" t="s">
        <v>6414</v>
      </c>
      <c r="J1062" s="1" t="s">
        <v>6415</v>
      </c>
      <c r="K1062" s="1" t="s">
        <v>92</v>
      </c>
      <c r="L1062" s="1" t="s">
        <v>110</v>
      </c>
      <c r="M1062" s="1" t="s">
        <v>73</v>
      </c>
      <c r="N1062" s="1">
        <v>3</v>
      </c>
      <c r="O1062" s="1">
        <v>546.76</v>
      </c>
      <c r="P1062" s="1">
        <v>0.16</v>
      </c>
      <c r="Q1062" s="1">
        <v>31.56</v>
      </c>
      <c r="R1062" s="2">
        <v>45818</v>
      </c>
      <c r="S1062" s="2">
        <v>45684</v>
      </c>
      <c r="T1062" s="1" t="s">
        <v>118</v>
      </c>
      <c r="U1062" s="1" t="s">
        <v>162</v>
      </c>
      <c r="V1062" s="1">
        <v>5</v>
      </c>
      <c r="W1062" s="1" t="s">
        <v>37</v>
      </c>
      <c r="X1062" s="1" t="s">
        <v>38</v>
      </c>
      <c r="Y1062" s="1" t="s">
        <v>6416</v>
      </c>
    </row>
    <row r="1063" spans="1:25" x14ac:dyDescent="0.3">
      <c r="A1063" s="1" t="s">
        <v>12675</v>
      </c>
      <c r="B1063" s="1" t="s">
        <v>14674</v>
      </c>
      <c r="C1063" s="1" t="s">
        <v>6417</v>
      </c>
      <c r="D1063" s="1" t="s">
        <v>26</v>
      </c>
      <c r="E1063" s="1">
        <v>31</v>
      </c>
      <c r="F1063" s="1" t="s">
        <v>6418</v>
      </c>
      <c r="G1063" s="1" t="s">
        <v>6419</v>
      </c>
      <c r="H1063" s="1" t="s">
        <v>883</v>
      </c>
      <c r="I1063" s="1" t="s">
        <v>6420</v>
      </c>
      <c r="J1063" s="1" t="s">
        <v>6421</v>
      </c>
      <c r="K1063" s="1" t="s">
        <v>6</v>
      </c>
      <c r="L1063" s="1" t="s">
        <v>72</v>
      </c>
      <c r="M1063" s="1" t="s">
        <v>49</v>
      </c>
      <c r="N1063" s="1">
        <v>2</v>
      </c>
      <c r="O1063" s="1">
        <v>268.01</v>
      </c>
      <c r="P1063" s="1">
        <v>0.27</v>
      </c>
      <c r="Q1063" s="1">
        <v>5.34</v>
      </c>
      <c r="R1063" s="2">
        <v>45512</v>
      </c>
      <c r="S1063" s="2">
        <v>45830</v>
      </c>
      <c r="T1063" s="1" t="s">
        <v>63</v>
      </c>
      <c r="U1063" s="1" t="s">
        <v>51</v>
      </c>
      <c r="V1063" s="1">
        <v>1</v>
      </c>
      <c r="W1063" s="1" t="s">
        <v>37</v>
      </c>
      <c r="X1063" s="1" t="s">
        <v>53</v>
      </c>
      <c r="Y1063" s="1" t="s">
        <v>6422</v>
      </c>
    </row>
    <row r="1064" spans="1:25" x14ac:dyDescent="0.3">
      <c r="A1064" s="1" t="s">
        <v>12676</v>
      </c>
      <c r="B1064" s="1" t="s">
        <v>14675</v>
      </c>
      <c r="C1064" s="1" t="s">
        <v>6423</v>
      </c>
      <c r="D1064" s="1" t="s">
        <v>26</v>
      </c>
      <c r="E1064" s="1">
        <v>33</v>
      </c>
      <c r="F1064" s="1" t="s">
        <v>6424</v>
      </c>
      <c r="G1064" s="1" t="s">
        <v>6425</v>
      </c>
      <c r="H1064" s="1" t="s">
        <v>4749</v>
      </c>
      <c r="I1064" s="1" t="s">
        <v>6426</v>
      </c>
      <c r="J1064" s="1" t="s">
        <v>6427</v>
      </c>
      <c r="K1064" s="1" t="s">
        <v>81</v>
      </c>
      <c r="L1064" s="1" t="s">
        <v>72</v>
      </c>
      <c r="M1064" s="1" t="s">
        <v>126</v>
      </c>
      <c r="N1064" s="1">
        <v>1</v>
      </c>
      <c r="O1064" s="1">
        <v>68.88</v>
      </c>
      <c r="P1064" s="1">
        <v>0.36</v>
      </c>
      <c r="Q1064" s="1">
        <v>18.09</v>
      </c>
      <c r="R1064" s="2">
        <v>45432</v>
      </c>
      <c r="S1064" s="2">
        <v>45678</v>
      </c>
      <c r="T1064" s="1" t="s">
        <v>35</v>
      </c>
      <c r="U1064" s="1" t="s">
        <v>162</v>
      </c>
      <c r="V1064" s="1">
        <v>1</v>
      </c>
      <c r="W1064" s="1" t="s">
        <v>37</v>
      </c>
      <c r="X1064" s="1" t="s">
        <v>74</v>
      </c>
      <c r="Y1064" s="1" t="s">
        <v>6428</v>
      </c>
    </row>
    <row r="1065" spans="1:25" x14ac:dyDescent="0.3">
      <c r="A1065" s="1" t="s">
        <v>12677</v>
      </c>
      <c r="B1065" s="1" t="s">
        <v>14676</v>
      </c>
      <c r="C1065" s="1" t="s">
        <v>6429</v>
      </c>
      <c r="D1065" s="1" t="s">
        <v>26</v>
      </c>
      <c r="E1065" s="1">
        <v>26</v>
      </c>
      <c r="F1065" s="1" t="s">
        <v>6430</v>
      </c>
      <c r="G1065" s="1" t="s">
        <v>6431</v>
      </c>
      <c r="H1065" s="1" t="s">
        <v>1740</v>
      </c>
      <c r="I1065" s="1" t="s">
        <v>6432</v>
      </c>
      <c r="J1065" s="1" t="s">
        <v>6433</v>
      </c>
      <c r="K1065" s="1" t="s">
        <v>109</v>
      </c>
      <c r="L1065" s="1" t="s">
        <v>117</v>
      </c>
      <c r="M1065" s="1" t="s">
        <v>93</v>
      </c>
      <c r="N1065" s="1">
        <v>3</v>
      </c>
      <c r="O1065" s="1">
        <v>886.1</v>
      </c>
      <c r="P1065" s="1">
        <v>0.24</v>
      </c>
      <c r="Q1065" s="1">
        <v>19.77</v>
      </c>
      <c r="R1065" s="2">
        <v>45508</v>
      </c>
      <c r="S1065" s="2">
        <v>45464</v>
      </c>
      <c r="T1065" s="1" t="s">
        <v>35</v>
      </c>
      <c r="U1065" s="1" t="s">
        <v>36</v>
      </c>
      <c r="V1065" s="1">
        <v>1</v>
      </c>
      <c r="W1065" s="1" t="s">
        <v>37</v>
      </c>
      <c r="X1065" s="1" t="s">
        <v>64</v>
      </c>
      <c r="Y1065" s="1" t="s">
        <v>6434</v>
      </c>
    </row>
    <row r="1066" spans="1:25" x14ac:dyDescent="0.3">
      <c r="A1066" s="1" t="s">
        <v>12678</v>
      </c>
      <c r="B1066" s="1" t="s">
        <v>14677</v>
      </c>
      <c r="C1066" s="1" t="s">
        <v>6435</v>
      </c>
      <c r="D1066" s="1" t="s">
        <v>26</v>
      </c>
      <c r="E1066" s="1">
        <v>66</v>
      </c>
      <c r="F1066" s="1" t="s">
        <v>6436</v>
      </c>
      <c r="G1066" s="1">
        <v>3566003185</v>
      </c>
      <c r="H1066" s="1" t="s">
        <v>4749</v>
      </c>
      <c r="I1066" s="1" t="s">
        <v>6437</v>
      </c>
      <c r="J1066" s="1" t="s">
        <v>6438</v>
      </c>
      <c r="K1066" s="1" t="s">
        <v>161</v>
      </c>
      <c r="L1066" s="1" t="s">
        <v>33</v>
      </c>
      <c r="M1066" s="1" t="s">
        <v>62</v>
      </c>
      <c r="N1066" s="1">
        <v>3</v>
      </c>
      <c r="O1066" s="1">
        <v>484.07</v>
      </c>
      <c r="P1066" s="1">
        <v>0.03</v>
      </c>
      <c r="Q1066" s="1">
        <v>29.63</v>
      </c>
      <c r="R1066" s="2">
        <v>45364</v>
      </c>
      <c r="S1066" s="2">
        <v>45744</v>
      </c>
      <c r="T1066" s="1" t="s">
        <v>63</v>
      </c>
      <c r="U1066" s="1" t="s">
        <v>51</v>
      </c>
      <c r="V1066" s="1">
        <v>3</v>
      </c>
      <c r="W1066" s="1" t="s">
        <v>37</v>
      </c>
      <c r="X1066" s="1" t="s">
        <v>101</v>
      </c>
      <c r="Y1066" s="1" t="s">
        <v>6439</v>
      </c>
    </row>
    <row r="1067" spans="1:25" x14ac:dyDescent="0.3">
      <c r="A1067" s="1" t="s">
        <v>12679</v>
      </c>
      <c r="B1067" s="1" t="s">
        <v>14678</v>
      </c>
      <c r="C1067" s="1" t="s">
        <v>5798</v>
      </c>
      <c r="D1067" s="1" t="s">
        <v>41</v>
      </c>
      <c r="E1067" s="1">
        <v>25</v>
      </c>
      <c r="F1067" s="1" t="s">
        <v>6440</v>
      </c>
      <c r="G1067" s="1" t="s">
        <v>6441</v>
      </c>
      <c r="H1067" s="1" t="s">
        <v>2020</v>
      </c>
      <c r="I1067" s="1" t="s">
        <v>6442</v>
      </c>
      <c r="J1067" s="1" t="s">
        <v>6443</v>
      </c>
      <c r="K1067" s="1" t="s">
        <v>81</v>
      </c>
      <c r="L1067" s="1" t="s">
        <v>82</v>
      </c>
      <c r="M1067" s="1" t="s">
        <v>34</v>
      </c>
      <c r="N1067" s="1">
        <v>4</v>
      </c>
      <c r="O1067" s="1">
        <v>739.95</v>
      </c>
      <c r="P1067" s="1">
        <v>0.01</v>
      </c>
      <c r="Q1067" s="1">
        <v>45.72</v>
      </c>
      <c r="R1067" s="2">
        <v>45574</v>
      </c>
      <c r="S1067" s="2">
        <v>45180</v>
      </c>
      <c r="T1067" s="1" t="s">
        <v>118</v>
      </c>
      <c r="U1067" s="1" t="s">
        <v>84</v>
      </c>
      <c r="V1067" s="1">
        <v>1</v>
      </c>
      <c r="W1067" s="1" t="s">
        <v>37</v>
      </c>
      <c r="X1067" s="1" t="s">
        <v>74</v>
      </c>
      <c r="Y1067" s="1" t="s">
        <v>6444</v>
      </c>
    </row>
    <row r="1068" spans="1:25" x14ac:dyDescent="0.3">
      <c r="A1068" s="1" t="s">
        <v>12680</v>
      </c>
      <c r="B1068" s="1" t="s">
        <v>14679</v>
      </c>
      <c r="C1068" s="1" t="s">
        <v>6445</v>
      </c>
      <c r="D1068" s="1" t="s">
        <v>26</v>
      </c>
      <c r="E1068" s="1">
        <v>26</v>
      </c>
      <c r="F1068" s="1" t="s">
        <v>6446</v>
      </c>
      <c r="G1068" s="1" t="s">
        <v>6447</v>
      </c>
      <c r="H1068" s="1" t="s">
        <v>1503</v>
      </c>
      <c r="I1068" s="1" t="s">
        <v>6448</v>
      </c>
      <c r="J1068" s="1" t="s">
        <v>3254</v>
      </c>
      <c r="K1068" s="1" t="s">
        <v>161</v>
      </c>
      <c r="L1068" s="1" t="s">
        <v>110</v>
      </c>
      <c r="M1068" s="1" t="s">
        <v>126</v>
      </c>
      <c r="N1068" s="1">
        <v>4</v>
      </c>
      <c r="O1068" s="1">
        <v>24.5</v>
      </c>
      <c r="P1068" s="1">
        <v>0.11</v>
      </c>
      <c r="Q1068" s="1">
        <v>42.72</v>
      </c>
      <c r="R1068" s="2">
        <v>45741</v>
      </c>
      <c r="S1068" s="2">
        <v>45491</v>
      </c>
      <c r="T1068" s="1" t="s">
        <v>83</v>
      </c>
      <c r="U1068" s="1" t="s">
        <v>162</v>
      </c>
      <c r="V1068" s="1">
        <v>4</v>
      </c>
      <c r="W1068" s="1" t="s">
        <v>37</v>
      </c>
      <c r="X1068" s="1" t="s">
        <v>38</v>
      </c>
      <c r="Y1068" s="1" t="s">
        <v>6449</v>
      </c>
    </row>
    <row r="1069" spans="1:25" x14ac:dyDescent="0.3">
      <c r="A1069" s="1" t="s">
        <v>12681</v>
      </c>
      <c r="B1069" s="1" t="s">
        <v>14680</v>
      </c>
      <c r="C1069" s="1" t="s">
        <v>6450</v>
      </c>
      <c r="D1069" s="1" t="s">
        <v>26</v>
      </c>
      <c r="E1069" s="1">
        <v>51</v>
      </c>
      <c r="F1069" s="1" t="s">
        <v>6451</v>
      </c>
      <c r="G1069" s="1" t="s">
        <v>6452</v>
      </c>
      <c r="H1069" s="1" t="s">
        <v>777</v>
      </c>
      <c r="I1069" s="1" t="s">
        <v>6453</v>
      </c>
      <c r="J1069" s="1" t="s">
        <v>6454</v>
      </c>
      <c r="K1069" s="1" t="s">
        <v>6</v>
      </c>
      <c r="L1069" s="1" t="s">
        <v>82</v>
      </c>
      <c r="M1069" s="1" t="s">
        <v>126</v>
      </c>
      <c r="N1069" s="1">
        <v>3</v>
      </c>
      <c r="O1069" s="1">
        <v>493.26</v>
      </c>
      <c r="P1069" s="1">
        <v>0.21</v>
      </c>
      <c r="Q1069" s="1">
        <v>15.45</v>
      </c>
      <c r="R1069" s="2">
        <v>45168</v>
      </c>
      <c r="S1069" s="2">
        <v>45673</v>
      </c>
      <c r="T1069" s="1" t="s">
        <v>50</v>
      </c>
      <c r="U1069" s="1" t="s">
        <v>51</v>
      </c>
      <c r="V1069" s="1">
        <v>2</v>
      </c>
      <c r="W1069" s="1" t="s">
        <v>37</v>
      </c>
      <c r="X1069" s="1" t="s">
        <v>64</v>
      </c>
      <c r="Y1069" s="1" t="s">
        <v>6455</v>
      </c>
    </row>
    <row r="1070" spans="1:25" x14ac:dyDescent="0.3">
      <c r="A1070" s="1" t="s">
        <v>12682</v>
      </c>
      <c r="B1070" s="1" t="s">
        <v>14681</v>
      </c>
      <c r="C1070" s="1" t="s">
        <v>6456</v>
      </c>
      <c r="D1070" s="1" t="s">
        <v>41</v>
      </c>
      <c r="E1070" s="1">
        <v>62</v>
      </c>
      <c r="F1070" s="1" t="s">
        <v>6457</v>
      </c>
      <c r="G1070" s="1" t="s">
        <v>6458</v>
      </c>
      <c r="H1070" s="1" t="s">
        <v>145</v>
      </c>
      <c r="I1070" s="1" t="s">
        <v>6459</v>
      </c>
      <c r="J1070" s="1" t="s">
        <v>6460</v>
      </c>
      <c r="K1070" s="1" t="s">
        <v>32</v>
      </c>
      <c r="L1070" s="1" t="s">
        <v>72</v>
      </c>
      <c r="M1070" s="1" t="s">
        <v>126</v>
      </c>
      <c r="N1070" s="1">
        <v>3</v>
      </c>
      <c r="O1070" s="1">
        <v>332.47</v>
      </c>
      <c r="P1070" s="1">
        <v>0.02</v>
      </c>
      <c r="Q1070" s="1">
        <v>28.37</v>
      </c>
      <c r="R1070" s="2">
        <v>45598</v>
      </c>
      <c r="S1070" s="2">
        <v>45400</v>
      </c>
      <c r="T1070" s="1" t="s">
        <v>35</v>
      </c>
      <c r="U1070" s="1" t="s">
        <v>51</v>
      </c>
      <c r="V1070" s="1">
        <v>5</v>
      </c>
      <c r="W1070" s="1" t="s">
        <v>37</v>
      </c>
      <c r="X1070" s="1" t="s">
        <v>38</v>
      </c>
      <c r="Y1070" s="1" t="s">
        <v>6461</v>
      </c>
    </row>
    <row r="1071" spans="1:25" x14ac:dyDescent="0.3">
      <c r="A1071" s="1" t="s">
        <v>12683</v>
      </c>
      <c r="B1071" s="1" t="s">
        <v>14682</v>
      </c>
      <c r="C1071" s="1" t="s">
        <v>6462</v>
      </c>
      <c r="D1071" s="1" t="s">
        <v>26</v>
      </c>
      <c r="E1071" s="1">
        <v>50</v>
      </c>
      <c r="F1071" s="1" t="s">
        <v>6463</v>
      </c>
      <c r="G1071" s="1">
        <v>5587700737</v>
      </c>
      <c r="H1071" s="1" t="s">
        <v>1054</v>
      </c>
      <c r="I1071" s="1" t="s">
        <v>6464</v>
      </c>
      <c r="J1071" s="1" t="s">
        <v>6465</v>
      </c>
      <c r="K1071" s="1" t="s">
        <v>161</v>
      </c>
      <c r="L1071" s="1" t="s">
        <v>48</v>
      </c>
      <c r="M1071" s="1" t="s">
        <v>93</v>
      </c>
      <c r="N1071" s="1">
        <v>3</v>
      </c>
      <c r="O1071" s="1">
        <v>40.03</v>
      </c>
      <c r="P1071" s="1">
        <v>0.16</v>
      </c>
      <c r="Q1071" s="1">
        <v>34.659999999999997</v>
      </c>
      <c r="R1071" s="2">
        <v>45475</v>
      </c>
      <c r="S1071" s="2">
        <v>45763</v>
      </c>
      <c r="T1071" s="1" t="s">
        <v>63</v>
      </c>
      <c r="U1071" s="1" t="s">
        <v>84</v>
      </c>
      <c r="V1071" s="1">
        <v>4</v>
      </c>
      <c r="W1071" s="1" t="s">
        <v>37</v>
      </c>
      <c r="X1071" s="1" t="s">
        <v>38</v>
      </c>
      <c r="Y1071" s="1" t="s">
        <v>6466</v>
      </c>
    </row>
    <row r="1072" spans="1:25" x14ac:dyDescent="0.3">
      <c r="A1072" s="1" t="s">
        <v>12684</v>
      </c>
      <c r="B1072" s="1" t="s">
        <v>14683</v>
      </c>
      <c r="C1072" s="1" t="s">
        <v>6467</v>
      </c>
      <c r="D1072" s="1" t="s">
        <v>26</v>
      </c>
      <c r="E1072" s="1">
        <v>39</v>
      </c>
      <c r="F1072" s="1" t="s">
        <v>6468</v>
      </c>
      <c r="G1072" s="1" t="s">
        <v>6469</v>
      </c>
      <c r="H1072" s="1" t="s">
        <v>2448</v>
      </c>
      <c r="I1072" s="1" t="s">
        <v>6470</v>
      </c>
      <c r="J1072" s="1" t="s">
        <v>6471</v>
      </c>
      <c r="K1072" s="1" t="s">
        <v>47</v>
      </c>
      <c r="L1072" s="1" t="s">
        <v>82</v>
      </c>
      <c r="M1072" s="1" t="s">
        <v>126</v>
      </c>
      <c r="N1072" s="1">
        <v>4</v>
      </c>
      <c r="O1072" s="1">
        <v>777.92</v>
      </c>
      <c r="P1072" s="1">
        <v>0.44</v>
      </c>
      <c r="Q1072" s="1">
        <v>49.44</v>
      </c>
      <c r="R1072" s="2">
        <v>45313</v>
      </c>
      <c r="S1072" s="2">
        <v>45274</v>
      </c>
      <c r="T1072" s="1" t="s">
        <v>83</v>
      </c>
      <c r="U1072" s="1" t="s">
        <v>84</v>
      </c>
      <c r="V1072" s="1">
        <v>5</v>
      </c>
      <c r="W1072" s="1" t="s">
        <v>37</v>
      </c>
      <c r="X1072" s="1" t="s">
        <v>53</v>
      </c>
      <c r="Y1072" s="1" t="s">
        <v>6472</v>
      </c>
    </row>
    <row r="1073" spans="1:25" x14ac:dyDescent="0.3">
      <c r="A1073" s="1" t="s">
        <v>12685</v>
      </c>
      <c r="B1073" s="1" t="s">
        <v>14684</v>
      </c>
      <c r="C1073" s="1" t="s">
        <v>6473</v>
      </c>
      <c r="D1073" s="1" t="s">
        <v>26</v>
      </c>
      <c r="E1073" s="1">
        <v>47</v>
      </c>
      <c r="F1073" s="1" t="s">
        <v>6474</v>
      </c>
      <c r="G1073" s="1" t="s">
        <v>6475</v>
      </c>
      <c r="H1073" s="1" t="s">
        <v>2217</v>
      </c>
      <c r="I1073" s="1" t="s">
        <v>6476</v>
      </c>
      <c r="J1073" s="1" t="s">
        <v>6477</v>
      </c>
      <c r="K1073" s="1" t="s">
        <v>61</v>
      </c>
      <c r="L1073" s="1" t="s">
        <v>72</v>
      </c>
      <c r="M1073" s="1" t="s">
        <v>126</v>
      </c>
      <c r="N1073" s="1">
        <v>1</v>
      </c>
      <c r="O1073" s="1">
        <v>517.77</v>
      </c>
      <c r="P1073" s="1">
        <v>0.05</v>
      </c>
      <c r="Q1073" s="1">
        <v>6.41</v>
      </c>
      <c r="R1073" s="2">
        <v>45616</v>
      </c>
      <c r="S1073" s="2">
        <v>45523</v>
      </c>
      <c r="T1073" s="1" t="s">
        <v>50</v>
      </c>
      <c r="U1073" s="1" t="s">
        <v>84</v>
      </c>
      <c r="V1073" s="1">
        <v>3</v>
      </c>
      <c r="W1073" s="1" t="s">
        <v>37</v>
      </c>
      <c r="X1073" s="1" t="s">
        <v>53</v>
      </c>
      <c r="Y1073" s="1" t="s">
        <v>6478</v>
      </c>
    </row>
    <row r="1074" spans="1:25" x14ac:dyDescent="0.3">
      <c r="A1074" s="1" t="s">
        <v>12686</v>
      </c>
      <c r="B1074" s="1" t="s">
        <v>14685</v>
      </c>
      <c r="C1074" s="1" t="s">
        <v>6479</v>
      </c>
      <c r="D1074" s="1" t="s">
        <v>41</v>
      </c>
      <c r="E1074" s="1">
        <v>24</v>
      </c>
      <c r="F1074" s="1" t="s">
        <v>6480</v>
      </c>
      <c r="G1074" s="1" t="s">
        <v>6481</v>
      </c>
      <c r="H1074" s="1" t="s">
        <v>1607</v>
      </c>
      <c r="I1074" s="1" t="s">
        <v>6482</v>
      </c>
      <c r="J1074" s="1" t="s">
        <v>6483</v>
      </c>
      <c r="K1074" s="1" t="s">
        <v>109</v>
      </c>
      <c r="L1074" s="1" t="s">
        <v>48</v>
      </c>
      <c r="M1074" s="1" t="s">
        <v>73</v>
      </c>
      <c r="N1074" s="1">
        <v>4</v>
      </c>
      <c r="O1074" s="1">
        <v>339.85</v>
      </c>
      <c r="P1074" s="1">
        <v>0.47</v>
      </c>
      <c r="Q1074" s="1">
        <v>25.87</v>
      </c>
      <c r="R1074" s="2">
        <v>45120</v>
      </c>
      <c r="S1074" s="2">
        <v>45344</v>
      </c>
      <c r="T1074" s="1" t="s">
        <v>83</v>
      </c>
      <c r="U1074" s="1" t="s">
        <v>84</v>
      </c>
      <c r="V1074" s="1">
        <v>3</v>
      </c>
      <c r="W1074" s="1" t="s">
        <v>37</v>
      </c>
      <c r="X1074" s="1" t="s">
        <v>74</v>
      </c>
      <c r="Y1074" s="1" t="s">
        <v>6484</v>
      </c>
    </row>
    <row r="1075" spans="1:25" x14ac:dyDescent="0.3">
      <c r="A1075" s="1" t="s">
        <v>12687</v>
      </c>
      <c r="B1075" s="1" t="s">
        <v>14686</v>
      </c>
      <c r="C1075" s="1" t="s">
        <v>6485</v>
      </c>
      <c r="D1075" s="1" t="s">
        <v>41</v>
      </c>
      <c r="E1075" s="1">
        <v>35</v>
      </c>
      <c r="F1075" s="1" t="s">
        <v>6486</v>
      </c>
      <c r="G1075" s="1" t="s">
        <v>6487</v>
      </c>
      <c r="H1075" s="1" t="s">
        <v>1233</v>
      </c>
      <c r="I1075" s="1" t="s">
        <v>6488</v>
      </c>
      <c r="J1075" s="1" t="s">
        <v>6489</v>
      </c>
      <c r="K1075" s="1" t="s">
        <v>109</v>
      </c>
      <c r="L1075" s="1" t="s">
        <v>33</v>
      </c>
      <c r="M1075" s="1" t="s">
        <v>73</v>
      </c>
      <c r="N1075" s="1">
        <v>2</v>
      </c>
      <c r="O1075" s="1">
        <v>807.74</v>
      </c>
      <c r="P1075" s="1">
        <v>0.43</v>
      </c>
      <c r="Q1075" s="1">
        <v>49.46</v>
      </c>
      <c r="R1075" s="2">
        <v>45496</v>
      </c>
      <c r="S1075" s="2">
        <v>45232</v>
      </c>
      <c r="T1075" s="1" t="s">
        <v>118</v>
      </c>
      <c r="U1075" s="1" t="s">
        <v>162</v>
      </c>
      <c r="V1075" s="1">
        <v>1</v>
      </c>
      <c r="W1075" s="1" t="s">
        <v>37</v>
      </c>
      <c r="X1075" s="1" t="s">
        <v>53</v>
      </c>
      <c r="Y1075" s="1" t="s">
        <v>6490</v>
      </c>
    </row>
    <row r="1076" spans="1:25" x14ac:dyDescent="0.3">
      <c r="A1076" s="1" t="s">
        <v>12688</v>
      </c>
      <c r="B1076" s="1" t="s">
        <v>14687</v>
      </c>
      <c r="C1076" s="1" t="s">
        <v>6491</v>
      </c>
      <c r="D1076" s="1" t="s">
        <v>26</v>
      </c>
      <c r="E1076" s="1">
        <v>38</v>
      </c>
      <c r="F1076" s="1" t="s">
        <v>6492</v>
      </c>
      <c r="G1076" s="1" t="s">
        <v>6493</v>
      </c>
      <c r="H1076" s="1" t="s">
        <v>58</v>
      </c>
      <c r="I1076" s="1" t="s">
        <v>6494</v>
      </c>
      <c r="J1076" s="1" t="s">
        <v>6495</v>
      </c>
      <c r="K1076" s="1" t="s">
        <v>47</v>
      </c>
      <c r="L1076" s="1" t="s">
        <v>33</v>
      </c>
      <c r="M1076" s="1" t="s">
        <v>126</v>
      </c>
      <c r="N1076" s="1">
        <v>3</v>
      </c>
      <c r="O1076" s="1">
        <v>452.45</v>
      </c>
      <c r="P1076" s="1">
        <v>0.42</v>
      </c>
      <c r="Q1076" s="1">
        <v>48.97</v>
      </c>
      <c r="R1076" s="2">
        <v>45163</v>
      </c>
      <c r="S1076" s="2">
        <v>45514</v>
      </c>
      <c r="T1076" s="1" t="s">
        <v>63</v>
      </c>
      <c r="U1076" s="1" t="s">
        <v>51</v>
      </c>
      <c r="V1076" s="1">
        <v>5</v>
      </c>
      <c r="W1076" s="1" t="s">
        <v>37</v>
      </c>
      <c r="X1076" s="1" t="s">
        <v>74</v>
      </c>
      <c r="Y1076" s="1" t="s">
        <v>6496</v>
      </c>
    </row>
    <row r="1077" spans="1:25" x14ac:dyDescent="0.3">
      <c r="A1077" s="1" t="s">
        <v>12689</v>
      </c>
      <c r="B1077" s="1" t="s">
        <v>14688</v>
      </c>
      <c r="C1077" s="1" t="s">
        <v>6497</v>
      </c>
      <c r="D1077" s="1" t="s">
        <v>41</v>
      </c>
      <c r="E1077" s="1">
        <v>22</v>
      </c>
      <c r="F1077" s="1" t="s">
        <v>6498</v>
      </c>
      <c r="G1077" s="1" t="s">
        <v>6499</v>
      </c>
      <c r="H1077" s="1" t="s">
        <v>4243</v>
      </c>
      <c r="I1077" s="1" t="s">
        <v>6500</v>
      </c>
      <c r="J1077" s="1" t="s">
        <v>6501</v>
      </c>
      <c r="K1077" s="1" t="s">
        <v>61</v>
      </c>
      <c r="L1077" s="1" t="s">
        <v>72</v>
      </c>
      <c r="M1077" s="1" t="s">
        <v>126</v>
      </c>
      <c r="N1077" s="1">
        <v>2</v>
      </c>
      <c r="O1077" s="1">
        <v>13.46</v>
      </c>
      <c r="P1077" s="1">
        <v>0.43</v>
      </c>
      <c r="Q1077" s="1">
        <v>19.88</v>
      </c>
      <c r="R1077" s="2">
        <v>45568</v>
      </c>
      <c r="S1077" s="2">
        <v>45633</v>
      </c>
      <c r="T1077" s="1" t="s">
        <v>50</v>
      </c>
      <c r="U1077" s="1" t="s">
        <v>84</v>
      </c>
      <c r="V1077" s="1">
        <v>3</v>
      </c>
      <c r="W1077" s="1" t="s">
        <v>52</v>
      </c>
      <c r="X1077" s="1" t="s">
        <v>74</v>
      </c>
      <c r="Y1077" s="1" t="s">
        <v>6502</v>
      </c>
    </row>
    <row r="1078" spans="1:25" x14ac:dyDescent="0.3">
      <c r="A1078" s="1" t="s">
        <v>12690</v>
      </c>
      <c r="B1078" s="1" t="s">
        <v>14689</v>
      </c>
      <c r="C1078" s="1" t="s">
        <v>6503</v>
      </c>
      <c r="D1078" s="1" t="s">
        <v>26</v>
      </c>
      <c r="E1078" s="1">
        <v>24</v>
      </c>
      <c r="F1078" s="1" t="s">
        <v>6504</v>
      </c>
      <c r="G1078" s="1" t="s">
        <v>6505</v>
      </c>
      <c r="H1078" s="1" t="s">
        <v>529</v>
      </c>
      <c r="I1078" s="1" t="s">
        <v>6506</v>
      </c>
      <c r="J1078" s="1" t="s">
        <v>6507</v>
      </c>
      <c r="K1078" s="1" t="s">
        <v>81</v>
      </c>
      <c r="L1078" s="1" t="s">
        <v>72</v>
      </c>
      <c r="M1078" s="1" t="s">
        <v>73</v>
      </c>
      <c r="N1078" s="1">
        <v>2</v>
      </c>
      <c r="O1078" s="1">
        <v>945</v>
      </c>
      <c r="P1078" s="1">
        <v>0.04</v>
      </c>
      <c r="Q1078" s="1">
        <v>5</v>
      </c>
      <c r="R1078" s="2">
        <v>45285</v>
      </c>
      <c r="S1078" s="2">
        <v>45573</v>
      </c>
      <c r="T1078" s="1" t="s">
        <v>50</v>
      </c>
      <c r="U1078" s="1" t="s">
        <v>51</v>
      </c>
      <c r="V1078" s="1">
        <v>3</v>
      </c>
      <c r="W1078" s="1" t="s">
        <v>37</v>
      </c>
      <c r="X1078" s="1" t="s">
        <v>64</v>
      </c>
      <c r="Y1078" s="1" t="s">
        <v>6508</v>
      </c>
    </row>
    <row r="1079" spans="1:25" x14ac:dyDescent="0.3">
      <c r="A1079" s="1" t="s">
        <v>12691</v>
      </c>
      <c r="B1079" s="1" t="s">
        <v>14690</v>
      </c>
      <c r="C1079" s="1" t="s">
        <v>6509</v>
      </c>
      <c r="D1079" s="1" t="s">
        <v>41</v>
      </c>
      <c r="E1079" s="1">
        <v>29</v>
      </c>
      <c r="F1079" s="1" t="s">
        <v>6510</v>
      </c>
      <c r="G1079" s="1" t="s">
        <v>6511</v>
      </c>
      <c r="H1079" s="1" t="s">
        <v>1638</v>
      </c>
      <c r="I1079" s="1" t="s">
        <v>6512</v>
      </c>
      <c r="J1079" s="1" t="s">
        <v>6513</v>
      </c>
      <c r="K1079" s="1" t="s">
        <v>61</v>
      </c>
      <c r="L1079" s="1" t="s">
        <v>33</v>
      </c>
      <c r="M1079" s="1" t="s">
        <v>93</v>
      </c>
      <c r="N1079" s="1">
        <v>2</v>
      </c>
      <c r="O1079" s="1">
        <v>263.13</v>
      </c>
      <c r="P1079" s="1">
        <v>0.08</v>
      </c>
      <c r="Q1079" s="1">
        <v>31.4</v>
      </c>
      <c r="R1079" s="2">
        <v>45824</v>
      </c>
      <c r="S1079" s="2">
        <v>45439</v>
      </c>
      <c r="T1079" s="1" t="s">
        <v>118</v>
      </c>
      <c r="U1079" s="1" t="s">
        <v>51</v>
      </c>
      <c r="V1079" s="1">
        <v>5</v>
      </c>
      <c r="W1079" s="1" t="s">
        <v>37</v>
      </c>
      <c r="X1079" s="1" t="s">
        <v>64</v>
      </c>
      <c r="Y1079" s="1" t="s">
        <v>6514</v>
      </c>
    </row>
    <row r="1080" spans="1:25" x14ac:dyDescent="0.3">
      <c r="A1080" s="1" t="s">
        <v>12692</v>
      </c>
      <c r="B1080" s="1" t="s">
        <v>14691</v>
      </c>
      <c r="C1080" s="1" t="s">
        <v>6515</v>
      </c>
      <c r="D1080" s="1" t="s">
        <v>41</v>
      </c>
      <c r="E1080" s="1">
        <v>34</v>
      </c>
      <c r="F1080" s="1" t="s">
        <v>6516</v>
      </c>
      <c r="G1080" s="1" t="s">
        <v>6517</v>
      </c>
      <c r="H1080" s="1" t="s">
        <v>2784</v>
      </c>
      <c r="I1080" s="1" t="s">
        <v>6518</v>
      </c>
      <c r="J1080" s="1" t="s">
        <v>6519</v>
      </c>
      <c r="K1080" s="1" t="s">
        <v>32</v>
      </c>
      <c r="L1080" s="1" t="s">
        <v>72</v>
      </c>
      <c r="M1080" s="1" t="s">
        <v>73</v>
      </c>
      <c r="N1080" s="1">
        <v>4</v>
      </c>
      <c r="O1080" s="1">
        <v>832.27</v>
      </c>
      <c r="P1080" s="1">
        <v>7.0000000000000007E-2</v>
      </c>
      <c r="Q1080" s="1">
        <v>44.01</v>
      </c>
      <c r="R1080" s="2">
        <v>45687</v>
      </c>
      <c r="S1080" s="2">
        <v>45509</v>
      </c>
      <c r="T1080" s="1" t="s">
        <v>118</v>
      </c>
      <c r="U1080" s="1" t="s">
        <v>36</v>
      </c>
      <c r="V1080" s="1">
        <v>3</v>
      </c>
      <c r="W1080" s="1" t="s">
        <v>37</v>
      </c>
      <c r="X1080" s="1" t="s">
        <v>101</v>
      </c>
      <c r="Y1080" s="1" t="s">
        <v>6520</v>
      </c>
    </row>
    <row r="1081" spans="1:25" x14ac:dyDescent="0.3">
      <c r="A1081" s="1" t="s">
        <v>12693</v>
      </c>
      <c r="B1081" s="1" t="s">
        <v>14692</v>
      </c>
      <c r="C1081" s="1" t="s">
        <v>6521</v>
      </c>
      <c r="D1081" s="1" t="s">
        <v>26</v>
      </c>
      <c r="E1081" s="1">
        <v>41</v>
      </c>
      <c r="F1081" s="1" t="s">
        <v>6522</v>
      </c>
      <c r="G1081" s="1" t="s">
        <v>6523</v>
      </c>
      <c r="H1081" s="1" t="s">
        <v>263</v>
      </c>
      <c r="I1081" s="1" t="s">
        <v>4818</v>
      </c>
      <c r="J1081" s="1" t="s">
        <v>6524</v>
      </c>
      <c r="K1081" s="1" t="s">
        <v>6</v>
      </c>
      <c r="L1081" s="1" t="s">
        <v>117</v>
      </c>
      <c r="M1081" s="1" t="s">
        <v>73</v>
      </c>
      <c r="N1081" s="1">
        <v>4</v>
      </c>
      <c r="O1081" s="1">
        <v>818.25</v>
      </c>
      <c r="P1081" s="1">
        <v>0.06</v>
      </c>
      <c r="Q1081" s="1">
        <v>19.59</v>
      </c>
      <c r="R1081" s="2">
        <v>45141</v>
      </c>
      <c r="S1081" s="2">
        <v>45782</v>
      </c>
      <c r="T1081" s="1" t="s">
        <v>118</v>
      </c>
      <c r="U1081" s="1" t="s">
        <v>36</v>
      </c>
      <c r="V1081" s="1">
        <v>1</v>
      </c>
      <c r="W1081" s="1" t="s">
        <v>37</v>
      </c>
      <c r="X1081" s="1" t="s">
        <v>53</v>
      </c>
      <c r="Y1081" s="1" t="s">
        <v>6525</v>
      </c>
    </row>
    <row r="1082" spans="1:25" x14ac:dyDescent="0.3">
      <c r="A1082" s="1" t="s">
        <v>12694</v>
      </c>
      <c r="B1082" s="1" t="s">
        <v>14693</v>
      </c>
      <c r="C1082" s="1" t="s">
        <v>6526</v>
      </c>
      <c r="D1082" s="1" t="s">
        <v>41</v>
      </c>
      <c r="E1082" s="1">
        <v>54</v>
      </c>
      <c r="F1082" s="1" t="s">
        <v>6527</v>
      </c>
      <c r="G1082" s="1" t="s">
        <v>6528</v>
      </c>
      <c r="H1082" s="1" t="s">
        <v>3567</v>
      </c>
      <c r="I1082" s="1" t="s">
        <v>6529</v>
      </c>
      <c r="J1082" s="1" t="s">
        <v>6530</v>
      </c>
      <c r="K1082" s="1" t="s">
        <v>61</v>
      </c>
      <c r="L1082" s="1" t="s">
        <v>82</v>
      </c>
      <c r="M1082" s="1" t="s">
        <v>73</v>
      </c>
      <c r="N1082" s="1">
        <v>1</v>
      </c>
      <c r="O1082" s="1">
        <v>170.75</v>
      </c>
      <c r="P1082" s="1">
        <v>0.16</v>
      </c>
      <c r="Q1082" s="1">
        <v>47.04</v>
      </c>
      <c r="R1082" s="2">
        <v>45293</v>
      </c>
      <c r="S1082" s="2">
        <v>45128</v>
      </c>
      <c r="T1082" s="1" t="s">
        <v>63</v>
      </c>
      <c r="U1082" s="1" t="s">
        <v>84</v>
      </c>
      <c r="V1082" s="1">
        <v>3</v>
      </c>
      <c r="W1082" s="1" t="s">
        <v>37</v>
      </c>
      <c r="X1082" s="1" t="s">
        <v>101</v>
      </c>
      <c r="Y1082" s="1" t="s">
        <v>6531</v>
      </c>
    </row>
    <row r="1083" spans="1:25" x14ac:dyDescent="0.3">
      <c r="A1083" s="1" t="s">
        <v>12695</v>
      </c>
      <c r="B1083" s="1" t="s">
        <v>14694</v>
      </c>
      <c r="C1083" s="1" t="s">
        <v>6532</v>
      </c>
      <c r="D1083" s="1" t="s">
        <v>26</v>
      </c>
      <c r="E1083" s="1">
        <v>61</v>
      </c>
      <c r="F1083" s="1" t="s">
        <v>6533</v>
      </c>
      <c r="G1083" s="1" t="s">
        <v>6534</v>
      </c>
      <c r="H1083" s="1" t="s">
        <v>662</v>
      </c>
      <c r="I1083" s="1" t="s">
        <v>6535</v>
      </c>
      <c r="J1083" s="1" t="s">
        <v>6536</v>
      </c>
      <c r="K1083" s="1" t="s">
        <v>161</v>
      </c>
      <c r="L1083" s="1" t="s">
        <v>117</v>
      </c>
      <c r="M1083" s="1" t="s">
        <v>73</v>
      </c>
      <c r="N1083" s="1">
        <v>2</v>
      </c>
      <c r="O1083" s="1">
        <v>479.26</v>
      </c>
      <c r="P1083" s="1">
        <v>0.42</v>
      </c>
      <c r="Q1083" s="1">
        <v>19.97</v>
      </c>
      <c r="R1083" s="2">
        <v>45205</v>
      </c>
      <c r="S1083" s="2">
        <v>45425</v>
      </c>
      <c r="T1083" s="1" t="s">
        <v>35</v>
      </c>
      <c r="U1083" s="1" t="s">
        <v>84</v>
      </c>
      <c r="V1083" s="1">
        <v>4</v>
      </c>
      <c r="W1083" s="1" t="s">
        <v>37</v>
      </c>
      <c r="X1083" s="1" t="s">
        <v>38</v>
      </c>
      <c r="Y1083" s="1" t="s">
        <v>6537</v>
      </c>
    </row>
    <row r="1084" spans="1:25" x14ac:dyDescent="0.3">
      <c r="A1084" s="1" t="s">
        <v>12696</v>
      </c>
      <c r="B1084" s="1" t="s">
        <v>14695</v>
      </c>
      <c r="C1084" s="1" t="s">
        <v>6538</v>
      </c>
      <c r="D1084" s="1" t="s">
        <v>41</v>
      </c>
      <c r="E1084" s="1">
        <v>36</v>
      </c>
      <c r="F1084" s="1" t="s">
        <v>6539</v>
      </c>
      <c r="G1084" s="1" t="s">
        <v>6540</v>
      </c>
      <c r="H1084" s="1" t="s">
        <v>967</v>
      </c>
      <c r="I1084" s="1" t="s">
        <v>6541</v>
      </c>
      <c r="J1084" s="1" t="s">
        <v>6542</v>
      </c>
      <c r="K1084" s="1" t="s">
        <v>92</v>
      </c>
      <c r="L1084" s="1" t="s">
        <v>48</v>
      </c>
      <c r="M1084" s="1" t="s">
        <v>62</v>
      </c>
      <c r="N1084" s="1">
        <v>2</v>
      </c>
      <c r="O1084" s="1">
        <v>49.8</v>
      </c>
      <c r="P1084" s="1">
        <v>0.13</v>
      </c>
      <c r="Q1084" s="1">
        <v>32.46</v>
      </c>
      <c r="R1084" s="2">
        <v>45565</v>
      </c>
      <c r="S1084" s="2">
        <v>45405</v>
      </c>
      <c r="T1084" s="1" t="s">
        <v>83</v>
      </c>
      <c r="U1084" s="1" t="s">
        <v>36</v>
      </c>
      <c r="V1084" s="1">
        <v>4</v>
      </c>
      <c r="W1084" s="1" t="s">
        <v>52</v>
      </c>
      <c r="X1084" s="1" t="s">
        <v>74</v>
      </c>
      <c r="Y1084" s="1" t="s">
        <v>6543</v>
      </c>
    </row>
    <row r="1085" spans="1:25" x14ac:dyDescent="0.3">
      <c r="A1085" s="1" t="s">
        <v>12697</v>
      </c>
      <c r="B1085" s="1" t="s">
        <v>14696</v>
      </c>
      <c r="C1085" s="1" t="s">
        <v>6544</v>
      </c>
      <c r="D1085" s="1" t="s">
        <v>26</v>
      </c>
      <c r="E1085" s="1">
        <v>62</v>
      </c>
      <c r="F1085" s="1" t="s">
        <v>6545</v>
      </c>
      <c r="G1085" s="1" t="s">
        <v>6546</v>
      </c>
      <c r="H1085" s="1" t="s">
        <v>4961</v>
      </c>
      <c r="I1085" s="1" t="s">
        <v>6547</v>
      </c>
      <c r="J1085" s="1" t="s">
        <v>6548</v>
      </c>
      <c r="K1085" s="1" t="s">
        <v>61</v>
      </c>
      <c r="L1085" s="1" t="s">
        <v>72</v>
      </c>
      <c r="M1085" s="1" t="s">
        <v>34</v>
      </c>
      <c r="N1085" s="1">
        <v>4</v>
      </c>
      <c r="O1085" s="1">
        <v>361.01</v>
      </c>
      <c r="P1085" s="1">
        <v>0.12</v>
      </c>
      <c r="Q1085" s="1">
        <v>37.49</v>
      </c>
      <c r="R1085" s="2">
        <v>45347</v>
      </c>
      <c r="S1085" s="2">
        <v>45490</v>
      </c>
      <c r="T1085" s="1" t="s">
        <v>63</v>
      </c>
      <c r="U1085" s="1" t="s">
        <v>51</v>
      </c>
      <c r="V1085" s="1">
        <v>1</v>
      </c>
      <c r="W1085" s="1" t="s">
        <v>37</v>
      </c>
      <c r="X1085" s="1" t="s">
        <v>74</v>
      </c>
      <c r="Y1085" s="1" t="s">
        <v>6549</v>
      </c>
    </row>
    <row r="1086" spans="1:25" x14ac:dyDescent="0.3">
      <c r="A1086" s="1" t="s">
        <v>12698</v>
      </c>
      <c r="B1086" s="1" t="s">
        <v>14697</v>
      </c>
      <c r="C1086" s="1" t="s">
        <v>6550</v>
      </c>
      <c r="D1086" s="1" t="s">
        <v>41</v>
      </c>
      <c r="E1086" s="1">
        <v>33</v>
      </c>
      <c r="F1086" s="1" t="s">
        <v>6551</v>
      </c>
      <c r="G1086" s="1" t="s">
        <v>6552</v>
      </c>
      <c r="H1086" s="1" t="s">
        <v>4127</v>
      </c>
      <c r="I1086" s="1" t="s">
        <v>6553</v>
      </c>
      <c r="J1086" s="1" t="s">
        <v>6554</v>
      </c>
      <c r="K1086" s="1" t="s">
        <v>6</v>
      </c>
      <c r="L1086" s="1" t="s">
        <v>72</v>
      </c>
      <c r="M1086" s="1" t="s">
        <v>93</v>
      </c>
      <c r="N1086" s="1">
        <v>2</v>
      </c>
      <c r="O1086" s="1">
        <v>733.67</v>
      </c>
      <c r="P1086" s="1">
        <v>0.34</v>
      </c>
      <c r="Q1086" s="1">
        <v>20.54</v>
      </c>
      <c r="R1086" s="2">
        <v>45297</v>
      </c>
      <c r="S1086" s="2">
        <v>45626</v>
      </c>
      <c r="T1086" s="1" t="s">
        <v>63</v>
      </c>
      <c r="U1086" s="1" t="s">
        <v>84</v>
      </c>
      <c r="V1086" s="1">
        <v>4</v>
      </c>
      <c r="W1086" s="1" t="s">
        <v>37</v>
      </c>
      <c r="X1086" s="1" t="s">
        <v>64</v>
      </c>
      <c r="Y1086" s="1" t="s">
        <v>6555</v>
      </c>
    </row>
    <row r="1087" spans="1:25" x14ac:dyDescent="0.3">
      <c r="A1087" s="1" t="s">
        <v>12699</v>
      </c>
      <c r="B1087" s="1" t="s">
        <v>14698</v>
      </c>
      <c r="C1087" s="1" t="s">
        <v>6556</v>
      </c>
      <c r="D1087" s="1" t="s">
        <v>26</v>
      </c>
      <c r="E1087" s="1">
        <v>42</v>
      </c>
      <c r="F1087" s="1" t="s">
        <v>6557</v>
      </c>
      <c r="G1087" s="1" t="s">
        <v>6558</v>
      </c>
      <c r="H1087" s="1" t="s">
        <v>676</v>
      </c>
      <c r="I1087" s="1" t="s">
        <v>6559</v>
      </c>
      <c r="J1087" s="1" t="s">
        <v>6560</v>
      </c>
      <c r="K1087" s="1" t="s">
        <v>47</v>
      </c>
      <c r="L1087" s="1" t="s">
        <v>48</v>
      </c>
      <c r="M1087" s="1" t="s">
        <v>49</v>
      </c>
      <c r="N1087" s="1">
        <v>4</v>
      </c>
      <c r="O1087" s="1">
        <v>244.7</v>
      </c>
      <c r="P1087" s="1">
        <v>0.05</v>
      </c>
      <c r="Q1087" s="1">
        <v>20.85</v>
      </c>
      <c r="R1087" s="2">
        <v>45585</v>
      </c>
      <c r="S1087" s="2">
        <v>45817</v>
      </c>
      <c r="T1087" s="1" t="s">
        <v>83</v>
      </c>
      <c r="U1087" s="1" t="s">
        <v>162</v>
      </c>
      <c r="V1087" s="1">
        <v>3</v>
      </c>
      <c r="W1087" s="1" t="s">
        <v>37</v>
      </c>
      <c r="X1087" s="1" t="s">
        <v>38</v>
      </c>
      <c r="Y1087" s="1" t="s">
        <v>6561</v>
      </c>
    </row>
    <row r="1088" spans="1:25" x14ac:dyDescent="0.3">
      <c r="A1088" s="1" t="s">
        <v>12700</v>
      </c>
      <c r="B1088" s="1" t="s">
        <v>14699</v>
      </c>
      <c r="C1088" s="1" t="s">
        <v>6562</v>
      </c>
      <c r="D1088" s="1" t="s">
        <v>26</v>
      </c>
      <c r="E1088" s="1">
        <v>44</v>
      </c>
      <c r="F1088" s="1" t="s">
        <v>6563</v>
      </c>
      <c r="G1088" s="1" t="s">
        <v>6564</v>
      </c>
      <c r="H1088" s="1" t="s">
        <v>877</v>
      </c>
      <c r="I1088" s="1" t="s">
        <v>6565</v>
      </c>
      <c r="J1088" s="1" t="s">
        <v>6566</v>
      </c>
      <c r="K1088" s="1" t="s">
        <v>109</v>
      </c>
      <c r="L1088" s="1" t="s">
        <v>82</v>
      </c>
      <c r="M1088" s="1" t="s">
        <v>93</v>
      </c>
      <c r="N1088" s="1">
        <v>3</v>
      </c>
      <c r="O1088" s="1">
        <v>125.96</v>
      </c>
      <c r="P1088" s="1">
        <v>0.18</v>
      </c>
      <c r="Q1088" s="1">
        <v>26.15</v>
      </c>
      <c r="R1088" s="2">
        <v>45718</v>
      </c>
      <c r="S1088" s="2">
        <v>45341</v>
      </c>
      <c r="T1088" s="1" t="s">
        <v>50</v>
      </c>
      <c r="U1088" s="1" t="s">
        <v>84</v>
      </c>
      <c r="V1088" s="1">
        <v>4</v>
      </c>
      <c r="W1088" s="1" t="s">
        <v>37</v>
      </c>
      <c r="X1088" s="1" t="s">
        <v>74</v>
      </c>
      <c r="Y1088" s="1" t="s">
        <v>6567</v>
      </c>
    </row>
    <row r="1089" spans="1:25" x14ac:dyDescent="0.3">
      <c r="A1089" s="1" t="s">
        <v>12701</v>
      </c>
      <c r="B1089" s="1" t="s">
        <v>14700</v>
      </c>
      <c r="C1089" s="1" t="s">
        <v>6568</v>
      </c>
      <c r="D1089" s="1" t="s">
        <v>26</v>
      </c>
      <c r="E1089" s="1">
        <v>68</v>
      </c>
      <c r="F1089" s="1" t="s">
        <v>6569</v>
      </c>
      <c r="G1089" s="1" t="s">
        <v>6570</v>
      </c>
      <c r="H1089" s="1" t="s">
        <v>1936</v>
      </c>
      <c r="I1089" s="1" t="s">
        <v>6571</v>
      </c>
      <c r="J1089" s="1" t="s">
        <v>6572</v>
      </c>
      <c r="K1089" s="1" t="s">
        <v>47</v>
      </c>
      <c r="L1089" s="1" t="s">
        <v>33</v>
      </c>
      <c r="M1089" s="1" t="s">
        <v>126</v>
      </c>
      <c r="N1089" s="1">
        <v>3</v>
      </c>
      <c r="O1089" s="1">
        <v>512.04999999999995</v>
      </c>
      <c r="P1089" s="1">
        <v>0.15</v>
      </c>
      <c r="Q1089" s="1">
        <v>42.59</v>
      </c>
      <c r="R1089" s="2">
        <v>45603</v>
      </c>
      <c r="S1089" s="2">
        <v>45706</v>
      </c>
      <c r="T1089" s="1" t="s">
        <v>83</v>
      </c>
      <c r="U1089" s="1" t="s">
        <v>84</v>
      </c>
      <c r="V1089" s="1">
        <v>4</v>
      </c>
      <c r="W1089" s="1" t="s">
        <v>37</v>
      </c>
      <c r="X1089" s="1" t="s">
        <v>74</v>
      </c>
      <c r="Y1089" s="1" t="s">
        <v>6573</v>
      </c>
    </row>
    <row r="1090" spans="1:25" x14ac:dyDescent="0.3">
      <c r="A1090" s="1" t="s">
        <v>12702</v>
      </c>
      <c r="B1090" s="1" t="s">
        <v>14701</v>
      </c>
      <c r="C1090" s="1" t="s">
        <v>6574</v>
      </c>
      <c r="D1090" s="1" t="s">
        <v>26</v>
      </c>
      <c r="E1090" s="1">
        <v>59</v>
      </c>
      <c r="F1090" s="1" t="s">
        <v>6575</v>
      </c>
      <c r="G1090" s="1" t="s">
        <v>6576</v>
      </c>
      <c r="H1090" s="1" t="s">
        <v>1429</v>
      </c>
      <c r="I1090" s="1" t="s">
        <v>6577</v>
      </c>
      <c r="J1090" s="1" t="s">
        <v>6578</v>
      </c>
      <c r="K1090" s="1" t="s">
        <v>92</v>
      </c>
      <c r="L1090" s="1" t="s">
        <v>117</v>
      </c>
      <c r="M1090" s="1" t="s">
        <v>62</v>
      </c>
      <c r="N1090" s="1">
        <v>2</v>
      </c>
      <c r="O1090" s="1">
        <v>541.62</v>
      </c>
      <c r="P1090" s="1">
        <v>0.42</v>
      </c>
      <c r="Q1090" s="1">
        <v>9.5399999999999991</v>
      </c>
      <c r="R1090" s="2">
        <v>45396</v>
      </c>
      <c r="S1090" s="2">
        <v>45848</v>
      </c>
      <c r="T1090" s="1" t="s">
        <v>118</v>
      </c>
      <c r="U1090" s="1" t="s">
        <v>162</v>
      </c>
      <c r="V1090" s="1">
        <v>3</v>
      </c>
      <c r="W1090" s="1" t="s">
        <v>37</v>
      </c>
      <c r="X1090" s="1" t="s">
        <v>38</v>
      </c>
      <c r="Y1090" s="1" t="s">
        <v>6579</v>
      </c>
    </row>
    <row r="1091" spans="1:25" x14ac:dyDescent="0.3">
      <c r="A1091" s="1" t="s">
        <v>12703</v>
      </c>
      <c r="B1091" s="1" t="s">
        <v>14702</v>
      </c>
      <c r="C1091" s="1" t="s">
        <v>6580</v>
      </c>
      <c r="D1091" s="1" t="s">
        <v>41</v>
      </c>
      <c r="E1091" s="1">
        <v>61</v>
      </c>
      <c r="F1091" s="1" t="s">
        <v>6581</v>
      </c>
      <c r="G1091" s="1" t="s">
        <v>6582</v>
      </c>
      <c r="H1091" s="1" t="s">
        <v>817</v>
      </c>
      <c r="I1091" s="1" t="s">
        <v>6583</v>
      </c>
      <c r="J1091" s="1" t="s">
        <v>4017</v>
      </c>
      <c r="K1091" s="1" t="s">
        <v>161</v>
      </c>
      <c r="L1091" s="1" t="s">
        <v>82</v>
      </c>
      <c r="M1091" s="1" t="s">
        <v>126</v>
      </c>
      <c r="N1091" s="1">
        <v>1</v>
      </c>
      <c r="O1091" s="1">
        <v>679.07</v>
      </c>
      <c r="P1091" s="1">
        <v>0.26</v>
      </c>
      <c r="Q1091" s="1">
        <v>33.42</v>
      </c>
      <c r="R1091" s="2">
        <v>45185</v>
      </c>
      <c r="S1091" s="2">
        <v>45543</v>
      </c>
      <c r="T1091" s="1" t="s">
        <v>50</v>
      </c>
      <c r="U1091" s="1" t="s">
        <v>84</v>
      </c>
      <c r="V1091" s="1">
        <v>5</v>
      </c>
      <c r="W1091" s="1" t="s">
        <v>37</v>
      </c>
      <c r="X1091" s="1" t="s">
        <v>38</v>
      </c>
      <c r="Y1091" s="1" t="s">
        <v>2354</v>
      </c>
    </row>
    <row r="1092" spans="1:25" x14ac:dyDescent="0.3">
      <c r="A1092" s="1" t="s">
        <v>12704</v>
      </c>
      <c r="B1092" s="1" t="s">
        <v>14703</v>
      </c>
      <c r="C1092" s="1" t="s">
        <v>6584</v>
      </c>
      <c r="D1092" s="1" t="s">
        <v>26</v>
      </c>
      <c r="E1092" s="1">
        <v>24</v>
      </c>
      <c r="F1092" s="1" t="s">
        <v>6585</v>
      </c>
      <c r="G1092" s="1" t="s">
        <v>6586</v>
      </c>
      <c r="H1092" s="1" t="s">
        <v>323</v>
      </c>
      <c r="I1092" s="1" t="s">
        <v>5003</v>
      </c>
      <c r="J1092" s="1" t="s">
        <v>6587</v>
      </c>
      <c r="K1092" s="1" t="s">
        <v>32</v>
      </c>
      <c r="L1092" s="1" t="s">
        <v>33</v>
      </c>
      <c r="M1092" s="1" t="s">
        <v>93</v>
      </c>
      <c r="N1092" s="1">
        <v>4</v>
      </c>
      <c r="O1092" s="1">
        <v>761.55</v>
      </c>
      <c r="P1092" s="1">
        <v>0.32</v>
      </c>
      <c r="Q1092" s="1">
        <v>35.479999999999997</v>
      </c>
      <c r="R1092" s="2">
        <v>45636</v>
      </c>
      <c r="S1092" s="2">
        <v>45709</v>
      </c>
      <c r="T1092" s="1" t="s">
        <v>63</v>
      </c>
      <c r="U1092" s="1" t="s">
        <v>51</v>
      </c>
      <c r="V1092" s="1">
        <v>1</v>
      </c>
      <c r="W1092" s="1" t="s">
        <v>37</v>
      </c>
      <c r="X1092" s="1" t="s">
        <v>74</v>
      </c>
      <c r="Y1092" s="1" t="s">
        <v>6588</v>
      </c>
    </row>
    <row r="1093" spans="1:25" x14ac:dyDescent="0.3">
      <c r="A1093" s="1" t="s">
        <v>12705</v>
      </c>
      <c r="B1093" s="1" t="s">
        <v>14704</v>
      </c>
      <c r="C1093" s="1" t="s">
        <v>6589</v>
      </c>
      <c r="D1093" s="1" t="s">
        <v>41</v>
      </c>
      <c r="E1093" s="1">
        <v>63</v>
      </c>
      <c r="F1093" s="1" t="s">
        <v>6590</v>
      </c>
      <c r="G1093" s="1" t="s">
        <v>6591</v>
      </c>
      <c r="H1093" s="1" t="s">
        <v>1638</v>
      </c>
      <c r="I1093" s="1" t="s">
        <v>6592</v>
      </c>
      <c r="J1093" s="1" t="s">
        <v>1505</v>
      </c>
      <c r="K1093" s="1" t="s">
        <v>47</v>
      </c>
      <c r="L1093" s="1" t="s">
        <v>33</v>
      </c>
      <c r="M1093" s="1" t="s">
        <v>93</v>
      </c>
      <c r="N1093" s="1">
        <v>3</v>
      </c>
      <c r="O1093" s="1">
        <v>698.85</v>
      </c>
      <c r="P1093" s="1">
        <v>0.06</v>
      </c>
      <c r="Q1093" s="1">
        <v>30.1</v>
      </c>
      <c r="R1093" s="2">
        <v>45414</v>
      </c>
      <c r="S1093" s="2">
        <v>45529</v>
      </c>
      <c r="T1093" s="1" t="s">
        <v>83</v>
      </c>
      <c r="U1093" s="1" t="s">
        <v>162</v>
      </c>
      <c r="V1093" s="1">
        <v>5</v>
      </c>
      <c r="W1093" s="1" t="s">
        <v>37</v>
      </c>
      <c r="X1093" s="1" t="s">
        <v>38</v>
      </c>
      <c r="Y1093" s="1" t="s">
        <v>6593</v>
      </c>
    </row>
    <row r="1094" spans="1:25" x14ac:dyDescent="0.3">
      <c r="A1094" s="1" t="s">
        <v>12706</v>
      </c>
      <c r="B1094" s="1" t="s">
        <v>14705</v>
      </c>
      <c r="C1094" s="1" t="s">
        <v>6594</v>
      </c>
      <c r="D1094" s="1" t="s">
        <v>41</v>
      </c>
      <c r="E1094" s="1">
        <v>59</v>
      </c>
      <c r="F1094" s="1" t="s">
        <v>6595</v>
      </c>
      <c r="G1094" s="1">
        <f>1-170-294-3443</f>
        <v>-3906</v>
      </c>
      <c r="H1094" s="1" t="s">
        <v>2076</v>
      </c>
      <c r="I1094" s="1" t="s">
        <v>6596</v>
      </c>
      <c r="J1094" s="1" t="s">
        <v>2140</v>
      </c>
      <c r="K1094" s="1" t="s">
        <v>61</v>
      </c>
      <c r="L1094" s="1" t="s">
        <v>72</v>
      </c>
      <c r="M1094" s="1" t="s">
        <v>49</v>
      </c>
      <c r="N1094" s="1">
        <v>3</v>
      </c>
      <c r="O1094" s="1">
        <v>846.96</v>
      </c>
      <c r="P1094" s="1">
        <v>0.46</v>
      </c>
      <c r="Q1094" s="1">
        <v>47.11</v>
      </c>
      <c r="R1094" s="2">
        <v>45415</v>
      </c>
      <c r="S1094" s="2">
        <v>45213</v>
      </c>
      <c r="T1094" s="1" t="s">
        <v>63</v>
      </c>
      <c r="U1094" s="1" t="s">
        <v>162</v>
      </c>
      <c r="V1094" s="1">
        <v>5</v>
      </c>
      <c r="W1094" s="1" t="s">
        <v>37</v>
      </c>
      <c r="X1094" s="1" t="s">
        <v>53</v>
      </c>
      <c r="Y1094" s="1" t="s">
        <v>6597</v>
      </c>
    </row>
    <row r="1095" spans="1:25" x14ac:dyDescent="0.3">
      <c r="A1095" s="1" t="s">
        <v>12707</v>
      </c>
      <c r="B1095" s="1" t="s">
        <v>14706</v>
      </c>
      <c r="C1095" s="1" t="s">
        <v>6598</v>
      </c>
      <c r="D1095" s="1" t="s">
        <v>26</v>
      </c>
      <c r="E1095" s="1">
        <v>25</v>
      </c>
      <c r="F1095" s="1" t="s">
        <v>6599</v>
      </c>
      <c r="G1095" s="1" t="s">
        <v>6600</v>
      </c>
      <c r="H1095" s="1" t="s">
        <v>1202</v>
      </c>
      <c r="I1095" s="1" t="s">
        <v>6601</v>
      </c>
      <c r="J1095" s="1" t="s">
        <v>6602</v>
      </c>
      <c r="K1095" s="1" t="s">
        <v>61</v>
      </c>
      <c r="L1095" s="1" t="s">
        <v>48</v>
      </c>
      <c r="M1095" s="1" t="s">
        <v>49</v>
      </c>
      <c r="N1095" s="1">
        <v>2</v>
      </c>
      <c r="O1095" s="1">
        <v>230.68</v>
      </c>
      <c r="P1095" s="1">
        <v>0.16</v>
      </c>
      <c r="Q1095" s="1">
        <v>32.090000000000003</v>
      </c>
      <c r="R1095" s="2">
        <v>45486</v>
      </c>
      <c r="S1095" s="2">
        <v>45210</v>
      </c>
      <c r="T1095" s="1" t="s">
        <v>63</v>
      </c>
      <c r="U1095" s="1" t="s">
        <v>36</v>
      </c>
      <c r="V1095" s="1">
        <v>4</v>
      </c>
      <c r="W1095" s="1" t="s">
        <v>37</v>
      </c>
      <c r="X1095" s="1" t="s">
        <v>38</v>
      </c>
      <c r="Y1095" s="1" t="s">
        <v>6603</v>
      </c>
    </row>
    <row r="1096" spans="1:25" x14ac:dyDescent="0.3">
      <c r="A1096" s="1" t="s">
        <v>12708</v>
      </c>
      <c r="B1096" s="1" t="s">
        <v>14707</v>
      </c>
      <c r="C1096" s="1" t="s">
        <v>6604</v>
      </c>
      <c r="D1096" s="1" t="s">
        <v>26</v>
      </c>
      <c r="E1096" s="1">
        <v>32</v>
      </c>
      <c r="F1096" s="1" t="s">
        <v>6605</v>
      </c>
      <c r="G1096" s="1" t="s">
        <v>6606</v>
      </c>
      <c r="H1096" s="1" t="s">
        <v>1315</v>
      </c>
      <c r="I1096" s="1" t="s">
        <v>6607</v>
      </c>
      <c r="J1096" s="1" t="s">
        <v>6608</v>
      </c>
      <c r="K1096" s="1" t="s">
        <v>109</v>
      </c>
      <c r="L1096" s="1" t="s">
        <v>110</v>
      </c>
      <c r="M1096" s="1" t="s">
        <v>126</v>
      </c>
      <c r="N1096" s="1">
        <v>4</v>
      </c>
      <c r="O1096" s="1">
        <v>574.07000000000005</v>
      </c>
      <c r="P1096" s="1">
        <v>0.35</v>
      </c>
      <c r="Q1096" s="1">
        <v>33.56</v>
      </c>
      <c r="R1096" s="2">
        <v>45576</v>
      </c>
      <c r="S1096" s="2">
        <v>45641</v>
      </c>
      <c r="T1096" s="1" t="s">
        <v>83</v>
      </c>
      <c r="U1096" s="1" t="s">
        <v>51</v>
      </c>
      <c r="V1096" s="1">
        <v>2</v>
      </c>
      <c r="W1096" s="1" t="s">
        <v>37</v>
      </c>
      <c r="X1096" s="1" t="s">
        <v>101</v>
      </c>
      <c r="Y1096" s="1" t="s">
        <v>6609</v>
      </c>
    </row>
    <row r="1097" spans="1:25" x14ac:dyDescent="0.3">
      <c r="A1097" s="1" t="s">
        <v>12709</v>
      </c>
      <c r="B1097" s="1" t="s">
        <v>14708</v>
      </c>
      <c r="C1097" s="1" t="s">
        <v>6610</v>
      </c>
      <c r="D1097" s="1" t="s">
        <v>26</v>
      </c>
      <c r="E1097" s="1">
        <v>33</v>
      </c>
      <c r="F1097" s="1" t="s">
        <v>6611</v>
      </c>
      <c r="G1097" s="1" t="s">
        <v>6612</v>
      </c>
      <c r="H1097" s="1" t="s">
        <v>1849</v>
      </c>
      <c r="I1097" s="1" t="s">
        <v>6613</v>
      </c>
      <c r="J1097" s="1" t="s">
        <v>6614</v>
      </c>
      <c r="K1097" s="1" t="s">
        <v>32</v>
      </c>
      <c r="L1097" s="1" t="s">
        <v>72</v>
      </c>
      <c r="M1097" s="1" t="s">
        <v>34</v>
      </c>
      <c r="N1097" s="1">
        <v>2</v>
      </c>
      <c r="O1097" s="1">
        <v>366.49</v>
      </c>
      <c r="P1097" s="1">
        <v>0.48</v>
      </c>
      <c r="Q1097" s="1">
        <v>31.99</v>
      </c>
      <c r="R1097" s="2">
        <v>45515</v>
      </c>
      <c r="S1097" s="2">
        <v>45344</v>
      </c>
      <c r="T1097" s="1" t="s">
        <v>63</v>
      </c>
      <c r="U1097" s="1" t="s">
        <v>36</v>
      </c>
      <c r="V1097" s="1">
        <v>5</v>
      </c>
      <c r="W1097" s="1" t="s">
        <v>37</v>
      </c>
      <c r="X1097" s="1" t="s">
        <v>101</v>
      </c>
      <c r="Y1097" s="1" t="s">
        <v>2289</v>
      </c>
    </row>
    <row r="1098" spans="1:25" x14ac:dyDescent="0.3">
      <c r="A1098" s="1" t="s">
        <v>12710</v>
      </c>
      <c r="B1098" s="1" t="s">
        <v>14709</v>
      </c>
      <c r="C1098" s="1" t="s">
        <v>6615</v>
      </c>
      <c r="D1098" s="1" t="s">
        <v>26</v>
      </c>
      <c r="E1098" s="1">
        <v>25</v>
      </c>
      <c r="F1098" s="1" t="s">
        <v>6616</v>
      </c>
      <c r="G1098" s="1">
        <v>5151124123</v>
      </c>
      <c r="H1098" s="1" t="s">
        <v>1948</v>
      </c>
      <c r="I1098" s="1" t="s">
        <v>6617</v>
      </c>
      <c r="J1098" s="1" t="s">
        <v>3616</v>
      </c>
      <c r="K1098" s="1" t="s">
        <v>6</v>
      </c>
      <c r="L1098" s="1" t="s">
        <v>110</v>
      </c>
      <c r="M1098" s="1" t="s">
        <v>126</v>
      </c>
      <c r="N1098" s="1">
        <v>4</v>
      </c>
      <c r="O1098" s="1">
        <v>962.49</v>
      </c>
      <c r="P1098" s="1">
        <v>0.25</v>
      </c>
      <c r="Q1098" s="1">
        <v>37.49</v>
      </c>
      <c r="R1098" s="2">
        <v>45433</v>
      </c>
      <c r="S1098" s="2">
        <v>45777</v>
      </c>
      <c r="T1098" s="1" t="s">
        <v>35</v>
      </c>
      <c r="U1098" s="1" t="s">
        <v>51</v>
      </c>
      <c r="V1098" s="1">
        <v>3</v>
      </c>
      <c r="W1098" s="1" t="s">
        <v>37</v>
      </c>
      <c r="X1098" s="1" t="s">
        <v>74</v>
      </c>
      <c r="Y1098" s="1" t="s">
        <v>6618</v>
      </c>
    </row>
    <row r="1099" spans="1:25" x14ac:dyDescent="0.3">
      <c r="A1099" s="1" t="s">
        <v>12711</v>
      </c>
      <c r="B1099" s="1" t="s">
        <v>14710</v>
      </c>
      <c r="C1099" s="1" t="s">
        <v>6619</v>
      </c>
      <c r="D1099" s="1" t="s">
        <v>41</v>
      </c>
      <c r="E1099" s="1">
        <v>53</v>
      </c>
      <c r="F1099" s="1" t="s">
        <v>6620</v>
      </c>
      <c r="G1099" s="1" t="s">
        <v>6621</v>
      </c>
      <c r="H1099" s="1" t="s">
        <v>980</v>
      </c>
      <c r="I1099" s="1" t="s">
        <v>6622</v>
      </c>
      <c r="J1099" s="1" t="s">
        <v>6623</v>
      </c>
      <c r="K1099" s="1" t="s">
        <v>6</v>
      </c>
      <c r="L1099" s="1" t="s">
        <v>48</v>
      </c>
      <c r="M1099" s="1" t="s">
        <v>34</v>
      </c>
      <c r="N1099" s="1">
        <v>1</v>
      </c>
      <c r="O1099" s="1">
        <v>445.88</v>
      </c>
      <c r="P1099" s="1">
        <v>0.25</v>
      </c>
      <c r="Q1099" s="1">
        <v>11.09</v>
      </c>
      <c r="R1099" s="2">
        <v>45339</v>
      </c>
      <c r="S1099" s="2">
        <v>45792</v>
      </c>
      <c r="T1099" s="1" t="s">
        <v>35</v>
      </c>
      <c r="U1099" s="1" t="s">
        <v>84</v>
      </c>
      <c r="V1099" s="1">
        <v>3</v>
      </c>
      <c r="W1099" s="1" t="s">
        <v>37</v>
      </c>
      <c r="X1099" s="1" t="s">
        <v>74</v>
      </c>
      <c r="Y1099" s="1" t="s">
        <v>6624</v>
      </c>
    </row>
    <row r="1100" spans="1:25" x14ac:dyDescent="0.3">
      <c r="A1100" s="1" t="s">
        <v>12712</v>
      </c>
      <c r="B1100" s="1" t="s">
        <v>14711</v>
      </c>
      <c r="C1100" s="1" t="s">
        <v>6625</v>
      </c>
      <c r="D1100" s="1" t="s">
        <v>26</v>
      </c>
      <c r="E1100" s="1">
        <v>49</v>
      </c>
      <c r="F1100" s="1" t="s">
        <v>6626</v>
      </c>
      <c r="G1100" s="1" t="s">
        <v>6627</v>
      </c>
      <c r="H1100" s="1" t="s">
        <v>1936</v>
      </c>
      <c r="I1100" s="1" t="s">
        <v>6628</v>
      </c>
      <c r="J1100" s="1" t="s">
        <v>6629</v>
      </c>
      <c r="K1100" s="1" t="s">
        <v>81</v>
      </c>
      <c r="L1100" s="1" t="s">
        <v>72</v>
      </c>
      <c r="M1100" s="1" t="s">
        <v>34</v>
      </c>
      <c r="N1100" s="1">
        <v>4</v>
      </c>
      <c r="O1100" s="1">
        <v>960.12</v>
      </c>
      <c r="P1100" s="1">
        <v>0.06</v>
      </c>
      <c r="Q1100" s="1">
        <v>45.24</v>
      </c>
      <c r="R1100" s="2">
        <v>45820</v>
      </c>
      <c r="S1100" s="2">
        <v>45616</v>
      </c>
      <c r="T1100" s="1" t="s">
        <v>63</v>
      </c>
      <c r="U1100" s="1" t="s">
        <v>36</v>
      </c>
      <c r="V1100" s="1">
        <v>3</v>
      </c>
      <c r="W1100" s="1" t="s">
        <v>37</v>
      </c>
      <c r="X1100" s="1" t="s">
        <v>64</v>
      </c>
      <c r="Y1100" s="1" t="s">
        <v>6630</v>
      </c>
    </row>
    <row r="1101" spans="1:25" x14ac:dyDescent="0.3">
      <c r="A1101" s="1" t="s">
        <v>12713</v>
      </c>
      <c r="B1101" s="1" t="s">
        <v>14712</v>
      </c>
      <c r="C1101" s="1" t="s">
        <v>6631</v>
      </c>
      <c r="D1101" s="1" t="s">
        <v>26</v>
      </c>
      <c r="E1101" s="1">
        <v>34</v>
      </c>
      <c r="F1101" s="1" t="s">
        <v>6632</v>
      </c>
      <c r="G1101" s="1" t="s">
        <v>6633</v>
      </c>
      <c r="H1101" s="1" t="s">
        <v>243</v>
      </c>
      <c r="I1101" s="1" t="s">
        <v>6634</v>
      </c>
      <c r="J1101" s="1" t="s">
        <v>6635</v>
      </c>
      <c r="K1101" s="1" t="s">
        <v>32</v>
      </c>
      <c r="L1101" s="1" t="s">
        <v>117</v>
      </c>
      <c r="M1101" s="1" t="s">
        <v>73</v>
      </c>
      <c r="N1101" s="1">
        <v>3</v>
      </c>
      <c r="O1101" s="1">
        <v>771.37</v>
      </c>
      <c r="P1101" s="1">
        <v>0.2</v>
      </c>
      <c r="Q1101" s="1">
        <v>6.91</v>
      </c>
      <c r="R1101" s="2">
        <v>45238</v>
      </c>
      <c r="S1101" s="2">
        <v>45415</v>
      </c>
      <c r="T1101" s="1" t="s">
        <v>50</v>
      </c>
      <c r="U1101" s="1" t="s">
        <v>84</v>
      </c>
      <c r="V1101" s="1">
        <v>2</v>
      </c>
      <c r="W1101" s="1" t="s">
        <v>37</v>
      </c>
      <c r="X1101" s="1" t="s">
        <v>38</v>
      </c>
      <c r="Y1101" s="1" t="s">
        <v>6636</v>
      </c>
    </row>
    <row r="1102" spans="1:25" x14ac:dyDescent="0.3">
      <c r="A1102" s="1" t="s">
        <v>12714</v>
      </c>
      <c r="B1102" s="1" t="s">
        <v>14713</v>
      </c>
      <c r="C1102" s="1" t="s">
        <v>6637</v>
      </c>
      <c r="D1102" s="1" t="s">
        <v>26</v>
      </c>
      <c r="E1102" s="1">
        <v>53</v>
      </c>
      <c r="F1102" s="1" t="s">
        <v>6638</v>
      </c>
      <c r="G1102" s="1" t="s">
        <v>6639</v>
      </c>
      <c r="H1102" s="1" t="s">
        <v>1240</v>
      </c>
      <c r="I1102" s="1" t="s">
        <v>6640</v>
      </c>
      <c r="J1102" s="1" t="s">
        <v>5613</v>
      </c>
      <c r="K1102" s="1" t="s">
        <v>32</v>
      </c>
      <c r="L1102" s="1" t="s">
        <v>72</v>
      </c>
      <c r="M1102" s="1" t="s">
        <v>93</v>
      </c>
      <c r="N1102" s="1">
        <v>2</v>
      </c>
      <c r="O1102" s="1">
        <v>721.28</v>
      </c>
      <c r="P1102" s="1">
        <v>0.43</v>
      </c>
      <c r="Q1102" s="1">
        <v>33.83</v>
      </c>
      <c r="R1102" s="2">
        <v>45832</v>
      </c>
      <c r="S1102" s="2">
        <v>45126</v>
      </c>
      <c r="T1102" s="1" t="s">
        <v>50</v>
      </c>
      <c r="U1102" s="1" t="s">
        <v>84</v>
      </c>
      <c r="V1102" s="1">
        <v>2</v>
      </c>
      <c r="W1102" s="1" t="s">
        <v>37</v>
      </c>
      <c r="X1102" s="1" t="s">
        <v>101</v>
      </c>
      <c r="Y1102" s="1" t="s">
        <v>6641</v>
      </c>
    </row>
    <row r="1103" spans="1:25" x14ac:dyDescent="0.3">
      <c r="A1103" s="1" t="s">
        <v>12715</v>
      </c>
      <c r="B1103" s="1" t="s">
        <v>14714</v>
      </c>
      <c r="C1103" s="1" t="s">
        <v>6642</v>
      </c>
      <c r="D1103" s="1" t="s">
        <v>26</v>
      </c>
      <c r="E1103" s="1">
        <v>39</v>
      </c>
      <c r="F1103" s="1" t="s">
        <v>6643</v>
      </c>
      <c r="G1103" s="1" t="s">
        <v>6644</v>
      </c>
      <c r="H1103" s="1" t="s">
        <v>967</v>
      </c>
      <c r="I1103" s="1" t="s">
        <v>6645</v>
      </c>
      <c r="J1103" s="1" t="s">
        <v>2971</v>
      </c>
      <c r="K1103" s="1" t="s">
        <v>61</v>
      </c>
      <c r="L1103" s="1" t="s">
        <v>117</v>
      </c>
      <c r="M1103" s="1" t="s">
        <v>73</v>
      </c>
      <c r="N1103" s="1">
        <v>4</v>
      </c>
      <c r="O1103" s="1">
        <v>496.65</v>
      </c>
      <c r="P1103" s="1">
        <v>7.0000000000000007E-2</v>
      </c>
      <c r="Q1103" s="1">
        <v>32.700000000000003</v>
      </c>
      <c r="R1103" s="2">
        <v>45631</v>
      </c>
      <c r="S1103" s="2">
        <v>45249</v>
      </c>
      <c r="T1103" s="1" t="s">
        <v>50</v>
      </c>
      <c r="U1103" s="1" t="s">
        <v>36</v>
      </c>
      <c r="V1103" s="1">
        <v>1</v>
      </c>
      <c r="W1103" s="1" t="s">
        <v>37</v>
      </c>
      <c r="X1103" s="1" t="s">
        <v>64</v>
      </c>
      <c r="Y1103" s="1" t="s">
        <v>6646</v>
      </c>
    </row>
    <row r="1104" spans="1:25" x14ac:dyDescent="0.3">
      <c r="A1104" s="1" t="s">
        <v>12716</v>
      </c>
      <c r="B1104" s="1" t="s">
        <v>14715</v>
      </c>
      <c r="C1104" s="1" t="s">
        <v>6647</v>
      </c>
      <c r="D1104" s="1" t="s">
        <v>41</v>
      </c>
      <c r="E1104" s="1">
        <v>49</v>
      </c>
      <c r="F1104" s="1" t="s">
        <v>6648</v>
      </c>
      <c r="G1104" s="1" t="s">
        <v>6649</v>
      </c>
      <c r="H1104" s="1" t="s">
        <v>1619</v>
      </c>
      <c r="I1104" s="1" t="s">
        <v>6650</v>
      </c>
      <c r="J1104" s="1" t="s">
        <v>6651</v>
      </c>
      <c r="K1104" s="1" t="s">
        <v>81</v>
      </c>
      <c r="L1104" s="1" t="s">
        <v>110</v>
      </c>
      <c r="M1104" s="1" t="s">
        <v>93</v>
      </c>
      <c r="N1104" s="1">
        <v>3</v>
      </c>
      <c r="O1104" s="1">
        <v>448.94</v>
      </c>
      <c r="P1104" s="1">
        <v>0.46</v>
      </c>
      <c r="Q1104" s="1">
        <v>14.37</v>
      </c>
      <c r="R1104" s="2">
        <v>45633</v>
      </c>
      <c r="S1104" s="2">
        <v>45370</v>
      </c>
      <c r="T1104" s="1" t="s">
        <v>50</v>
      </c>
      <c r="U1104" s="1" t="s">
        <v>36</v>
      </c>
      <c r="V1104" s="1">
        <v>2</v>
      </c>
      <c r="W1104" s="1" t="s">
        <v>37</v>
      </c>
      <c r="X1104" s="1" t="s">
        <v>74</v>
      </c>
      <c r="Y1104" s="1" t="s">
        <v>6652</v>
      </c>
    </row>
    <row r="1105" spans="1:25" x14ac:dyDescent="0.3">
      <c r="A1105" s="1" t="s">
        <v>12717</v>
      </c>
      <c r="B1105" s="1" t="s">
        <v>14716</v>
      </c>
      <c r="C1105" s="1" t="s">
        <v>6653</v>
      </c>
      <c r="D1105" s="1" t="s">
        <v>41</v>
      </c>
      <c r="E1105" s="1">
        <v>28</v>
      </c>
      <c r="F1105" s="1" t="s">
        <v>6654</v>
      </c>
      <c r="G1105" s="1">
        <v>1170120388</v>
      </c>
      <c r="H1105" s="1" t="s">
        <v>1156</v>
      </c>
      <c r="I1105" s="1" t="s">
        <v>5089</v>
      </c>
      <c r="J1105" s="1" t="s">
        <v>6655</v>
      </c>
      <c r="K1105" s="1" t="s">
        <v>6</v>
      </c>
      <c r="L1105" s="1" t="s">
        <v>82</v>
      </c>
      <c r="M1105" s="1" t="s">
        <v>73</v>
      </c>
      <c r="N1105" s="1">
        <v>2</v>
      </c>
      <c r="O1105" s="1">
        <v>531.28</v>
      </c>
      <c r="P1105" s="1">
        <v>0.33</v>
      </c>
      <c r="Q1105" s="1">
        <v>6.83</v>
      </c>
      <c r="R1105" s="2">
        <v>45703</v>
      </c>
      <c r="S1105" s="2">
        <v>45517</v>
      </c>
      <c r="T1105" s="1" t="s">
        <v>35</v>
      </c>
      <c r="U1105" s="1" t="s">
        <v>84</v>
      </c>
      <c r="V1105" s="1">
        <v>1</v>
      </c>
      <c r="W1105" s="1" t="s">
        <v>37</v>
      </c>
      <c r="X1105" s="1" t="s">
        <v>53</v>
      </c>
      <c r="Y1105" s="1" t="s">
        <v>4864</v>
      </c>
    </row>
    <row r="1106" spans="1:25" x14ac:dyDescent="0.3">
      <c r="A1106" s="1" t="s">
        <v>12718</v>
      </c>
      <c r="B1106" s="1" t="s">
        <v>14717</v>
      </c>
      <c r="C1106" s="1" t="s">
        <v>6656</v>
      </c>
      <c r="D1106" s="1" t="s">
        <v>41</v>
      </c>
      <c r="E1106" s="1">
        <v>62</v>
      </c>
      <c r="F1106" s="1" t="s">
        <v>6657</v>
      </c>
      <c r="G1106" s="1">
        <v>9855248739</v>
      </c>
      <c r="H1106" s="1" t="s">
        <v>1465</v>
      </c>
      <c r="I1106" s="1" t="s">
        <v>6658</v>
      </c>
      <c r="J1106" s="1" t="s">
        <v>6659</v>
      </c>
      <c r="K1106" s="1" t="s">
        <v>161</v>
      </c>
      <c r="L1106" s="1" t="s">
        <v>82</v>
      </c>
      <c r="M1106" s="1" t="s">
        <v>34</v>
      </c>
      <c r="N1106" s="1">
        <v>2</v>
      </c>
      <c r="O1106" s="1">
        <v>300.7</v>
      </c>
      <c r="P1106" s="1">
        <v>0.21</v>
      </c>
      <c r="Q1106" s="1">
        <v>11.25</v>
      </c>
      <c r="R1106" s="2">
        <v>45331</v>
      </c>
      <c r="S1106" s="2">
        <v>45349</v>
      </c>
      <c r="T1106" s="1" t="s">
        <v>50</v>
      </c>
      <c r="U1106" s="1" t="s">
        <v>84</v>
      </c>
      <c r="V1106" s="1">
        <v>3</v>
      </c>
      <c r="W1106" s="1" t="s">
        <v>37</v>
      </c>
      <c r="X1106" s="1" t="s">
        <v>38</v>
      </c>
      <c r="Y1106" s="1" t="s">
        <v>6660</v>
      </c>
    </row>
    <row r="1107" spans="1:25" x14ac:dyDescent="0.3">
      <c r="A1107" s="1" t="s">
        <v>12719</v>
      </c>
      <c r="B1107" s="1" t="s">
        <v>14718</v>
      </c>
      <c r="C1107" s="1" t="s">
        <v>6661</v>
      </c>
      <c r="D1107" s="1" t="s">
        <v>26</v>
      </c>
      <c r="E1107" s="1">
        <v>23</v>
      </c>
      <c r="F1107" s="1" t="s">
        <v>6662</v>
      </c>
      <c r="G1107" s="1" t="s">
        <v>6663</v>
      </c>
      <c r="H1107" s="1" t="s">
        <v>690</v>
      </c>
      <c r="I1107" s="1" t="s">
        <v>6664</v>
      </c>
      <c r="J1107" s="1" t="s">
        <v>6665</v>
      </c>
      <c r="K1107" s="1" t="s">
        <v>161</v>
      </c>
      <c r="L1107" s="1" t="s">
        <v>110</v>
      </c>
      <c r="M1107" s="1" t="s">
        <v>73</v>
      </c>
      <c r="N1107" s="1">
        <v>1</v>
      </c>
      <c r="O1107" s="1">
        <v>905.46</v>
      </c>
      <c r="P1107" s="1">
        <v>0.27</v>
      </c>
      <c r="Q1107" s="1">
        <v>17.23</v>
      </c>
      <c r="R1107" s="2">
        <v>45255</v>
      </c>
      <c r="S1107" s="2">
        <v>45510</v>
      </c>
      <c r="T1107" s="1" t="s">
        <v>83</v>
      </c>
      <c r="U1107" s="1" t="s">
        <v>51</v>
      </c>
      <c r="V1107" s="1">
        <v>2</v>
      </c>
      <c r="W1107" s="1" t="s">
        <v>37</v>
      </c>
      <c r="X1107" s="1" t="s">
        <v>64</v>
      </c>
      <c r="Y1107" s="1" t="s">
        <v>6666</v>
      </c>
    </row>
    <row r="1108" spans="1:25" x14ac:dyDescent="0.3">
      <c r="A1108" s="1" t="s">
        <v>12720</v>
      </c>
      <c r="B1108" s="1" t="s">
        <v>14719</v>
      </c>
      <c r="C1108" s="1" t="s">
        <v>6667</v>
      </c>
      <c r="D1108" s="1" t="s">
        <v>41</v>
      </c>
      <c r="E1108" s="1">
        <v>39</v>
      </c>
      <c r="F1108" s="1" t="s">
        <v>6668</v>
      </c>
      <c r="G1108" s="1" t="s">
        <v>6669</v>
      </c>
      <c r="H1108" s="1" t="s">
        <v>337</v>
      </c>
      <c r="I1108" s="1" t="s">
        <v>6670</v>
      </c>
      <c r="J1108" s="1" t="s">
        <v>6433</v>
      </c>
      <c r="K1108" s="1" t="s">
        <v>92</v>
      </c>
      <c r="L1108" s="1" t="s">
        <v>110</v>
      </c>
      <c r="M1108" s="1" t="s">
        <v>62</v>
      </c>
      <c r="N1108" s="1">
        <v>3</v>
      </c>
      <c r="O1108" s="1">
        <v>796.39</v>
      </c>
      <c r="P1108" s="1">
        <v>0.08</v>
      </c>
      <c r="Q1108" s="1">
        <v>44.69</v>
      </c>
      <c r="R1108" s="2">
        <v>45756</v>
      </c>
      <c r="S1108" s="2">
        <v>45447</v>
      </c>
      <c r="T1108" s="1" t="s">
        <v>50</v>
      </c>
      <c r="U1108" s="1" t="s">
        <v>84</v>
      </c>
      <c r="V1108" s="1">
        <v>4</v>
      </c>
      <c r="W1108" s="1" t="s">
        <v>37</v>
      </c>
      <c r="X1108" s="1" t="s">
        <v>53</v>
      </c>
      <c r="Y1108" s="1" t="s">
        <v>6671</v>
      </c>
    </row>
    <row r="1109" spans="1:25" x14ac:dyDescent="0.3">
      <c r="A1109" s="1" t="s">
        <v>12721</v>
      </c>
      <c r="B1109" s="1" t="s">
        <v>14720</v>
      </c>
      <c r="C1109" s="1" t="s">
        <v>6672</v>
      </c>
      <c r="D1109" s="1" t="s">
        <v>26</v>
      </c>
      <c r="E1109" s="1">
        <v>31</v>
      </c>
      <c r="F1109" s="1" t="s">
        <v>6673</v>
      </c>
      <c r="G1109" s="1" t="s">
        <v>6674</v>
      </c>
      <c r="H1109" s="1" t="s">
        <v>2536</v>
      </c>
      <c r="I1109" s="1" t="s">
        <v>6675</v>
      </c>
      <c r="J1109" s="1" t="s">
        <v>6044</v>
      </c>
      <c r="K1109" s="1" t="s">
        <v>32</v>
      </c>
      <c r="L1109" s="1" t="s">
        <v>72</v>
      </c>
      <c r="M1109" s="1" t="s">
        <v>73</v>
      </c>
      <c r="N1109" s="1">
        <v>4</v>
      </c>
      <c r="O1109" s="1">
        <v>803.38</v>
      </c>
      <c r="P1109" s="1">
        <v>0.11</v>
      </c>
      <c r="Q1109" s="1">
        <v>43.51</v>
      </c>
      <c r="R1109" s="2">
        <v>45139</v>
      </c>
      <c r="S1109" s="2">
        <v>45400</v>
      </c>
      <c r="T1109" s="1" t="s">
        <v>83</v>
      </c>
      <c r="U1109" s="1" t="s">
        <v>162</v>
      </c>
      <c r="V1109" s="1">
        <v>4</v>
      </c>
      <c r="W1109" s="1" t="s">
        <v>37</v>
      </c>
      <c r="X1109" s="1" t="s">
        <v>74</v>
      </c>
      <c r="Y1109" s="1" t="s">
        <v>6676</v>
      </c>
    </row>
    <row r="1110" spans="1:25" x14ac:dyDescent="0.3">
      <c r="A1110" s="1" t="s">
        <v>12722</v>
      </c>
      <c r="B1110" s="1" t="s">
        <v>14721</v>
      </c>
      <c r="C1110" s="1" t="s">
        <v>6677</v>
      </c>
      <c r="D1110" s="1" t="s">
        <v>41</v>
      </c>
      <c r="E1110" s="1">
        <v>45</v>
      </c>
      <c r="F1110" s="1" t="s">
        <v>6678</v>
      </c>
      <c r="G1110" s="1" t="s">
        <v>6679</v>
      </c>
      <c r="H1110" s="1" t="s">
        <v>817</v>
      </c>
      <c r="I1110" s="1" t="s">
        <v>6680</v>
      </c>
      <c r="J1110" s="1" t="s">
        <v>6681</v>
      </c>
      <c r="K1110" s="1" t="s">
        <v>32</v>
      </c>
      <c r="L1110" s="1" t="s">
        <v>82</v>
      </c>
      <c r="M1110" s="1" t="s">
        <v>49</v>
      </c>
      <c r="N1110" s="1">
        <v>3</v>
      </c>
      <c r="O1110" s="1">
        <v>438.82</v>
      </c>
      <c r="P1110" s="1">
        <v>0.14000000000000001</v>
      </c>
      <c r="Q1110" s="1">
        <v>7.87</v>
      </c>
      <c r="R1110" s="2">
        <v>45266</v>
      </c>
      <c r="S1110" s="2">
        <v>45196</v>
      </c>
      <c r="T1110" s="1" t="s">
        <v>35</v>
      </c>
      <c r="U1110" s="1" t="s">
        <v>84</v>
      </c>
      <c r="V1110" s="1">
        <v>4</v>
      </c>
      <c r="W1110" s="1" t="s">
        <v>37</v>
      </c>
      <c r="X1110" s="1" t="s">
        <v>101</v>
      </c>
      <c r="Y1110" s="1" t="s">
        <v>6682</v>
      </c>
    </row>
    <row r="1111" spans="1:25" x14ac:dyDescent="0.3">
      <c r="A1111" s="1" t="s">
        <v>12723</v>
      </c>
      <c r="B1111" s="1" t="s">
        <v>14722</v>
      </c>
      <c r="C1111" s="1" t="s">
        <v>6683</v>
      </c>
      <c r="D1111" s="1" t="s">
        <v>26</v>
      </c>
      <c r="E1111" s="1">
        <v>56</v>
      </c>
      <c r="F1111" s="1" t="s">
        <v>6684</v>
      </c>
      <c r="G1111" s="1" t="s">
        <v>6685</v>
      </c>
      <c r="H1111" s="1" t="s">
        <v>609</v>
      </c>
      <c r="I1111" s="1" t="s">
        <v>6686</v>
      </c>
      <c r="J1111" s="1" t="s">
        <v>6687</v>
      </c>
      <c r="K1111" s="1" t="s">
        <v>109</v>
      </c>
      <c r="L1111" s="1" t="s">
        <v>33</v>
      </c>
      <c r="M1111" s="1" t="s">
        <v>49</v>
      </c>
      <c r="N1111" s="1">
        <v>2</v>
      </c>
      <c r="O1111" s="1">
        <v>80.38</v>
      </c>
      <c r="P1111" s="1">
        <v>0.19</v>
      </c>
      <c r="Q1111" s="1">
        <v>18.02</v>
      </c>
      <c r="R1111" s="2">
        <v>45477</v>
      </c>
      <c r="S1111" s="2">
        <v>45429</v>
      </c>
      <c r="T1111" s="1" t="s">
        <v>83</v>
      </c>
      <c r="U1111" s="1" t="s">
        <v>84</v>
      </c>
      <c r="V1111" s="1">
        <v>2</v>
      </c>
      <c r="W1111" s="1" t="s">
        <v>37</v>
      </c>
      <c r="X1111" s="1" t="s">
        <v>64</v>
      </c>
      <c r="Y1111" s="1" t="s">
        <v>6688</v>
      </c>
    </row>
    <row r="1112" spans="1:25" x14ac:dyDescent="0.3">
      <c r="A1112" s="1" t="s">
        <v>12724</v>
      </c>
      <c r="B1112" s="1" t="s">
        <v>14723</v>
      </c>
      <c r="C1112" s="1" t="s">
        <v>6689</v>
      </c>
      <c r="D1112" s="1" t="s">
        <v>41</v>
      </c>
      <c r="E1112" s="1">
        <v>29</v>
      </c>
      <c r="F1112" s="1" t="s">
        <v>6690</v>
      </c>
      <c r="G1112" s="1" t="s">
        <v>6691</v>
      </c>
      <c r="H1112" s="1" t="s">
        <v>263</v>
      </c>
      <c r="I1112" s="1" t="s">
        <v>6692</v>
      </c>
      <c r="J1112" s="1" t="s">
        <v>6693</v>
      </c>
      <c r="K1112" s="1" t="s">
        <v>6</v>
      </c>
      <c r="L1112" s="1" t="s">
        <v>117</v>
      </c>
      <c r="M1112" s="1" t="s">
        <v>73</v>
      </c>
      <c r="N1112" s="1">
        <v>1</v>
      </c>
      <c r="O1112" s="1">
        <v>686.25</v>
      </c>
      <c r="P1112" s="1">
        <v>0.46</v>
      </c>
      <c r="Q1112" s="1">
        <v>45.02</v>
      </c>
      <c r="R1112" s="2">
        <v>45629</v>
      </c>
      <c r="S1112" s="2">
        <v>45480</v>
      </c>
      <c r="T1112" s="1" t="s">
        <v>83</v>
      </c>
      <c r="U1112" s="1" t="s">
        <v>84</v>
      </c>
      <c r="V1112" s="1">
        <v>2</v>
      </c>
      <c r="W1112" s="1" t="s">
        <v>37</v>
      </c>
      <c r="X1112" s="1" t="s">
        <v>64</v>
      </c>
      <c r="Y1112" s="1" t="s">
        <v>6694</v>
      </c>
    </row>
    <row r="1113" spans="1:25" x14ac:dyDescent="0.3">
      <c r="A1113" s="1" t="s">
        <v>12725</v>
      </c>
      <c r="B1113" s="1" t="s">
        <v>14724</v>
      </c>
      <c r="C1113" s="1" t="s">
        <v>6695</v>
      </c>
      <c r="D1113" s="1" t="s">
        <v>26</v>
      </c>
      <c r="E1113" s="1">
        <v>44</v>
      </c>
      <c r="F1113" s="1" t="s">
        <v>6696</v>
      </c>
      <c r="G1113" s="1" t="s">
        <v>6697</v>
      </c>
      <c r="H1113" s="1" t="s">
        <v>6185</v>
      </c>
      <c r="I1113" s="1" t="s">
        <v>6698</v>
      </c>
      <c r="J1113" s="1" t="s">
        <v>6699</v>
      </c>
      <c r="K1113" s="1" t="s">
        <v>109</v>
      </c>
      <c r="L1113" s="1" t="s">
        <v>110</v>
      </c>
      <c r="M1113" s="1" t="s">
        <v>73</v>
      </c>
      <c r="N1113" s="1">
        <v>4</v>
      </c>
      <c r="O1113" s="1">
        <v>380.67</v>
      </c>
      <c r="P1113" s="1">
        <v>0.18</v>
      </c>
      <c r="Q1113" s="1">
        <v>15.65</v>
      </c>
      <c r="R1113" s="2">
        <v>45793</v>
      </c>
      <c r="S1113" s="2">
        <v>45387</v>
      </c>
      <c r="T1113" s="1" t="s">
        <v>63</v>
      </c>
      <c r="U1113" s="1" t="s">
        <v>36</v>
      </c>
      <c r="V1113" s="1">
        <v>2</v>
      </c>
      <c r="W1113" s="1" t="s">
        <v>37</v>
      </c>
      <c r="X1113" s="1" t="s">
        <v>74</v>
      </c>
      <c r="Y1113" s="1" t="s">
        <v>6700</v>
      </c>
    </row>
    <row r="1114" spans="1:25" x14ac:dyDescent="0.3">
      <c r="A1114" s="1" t="s">
        <v>12726</v>
      </c>
      <c r="B1114" s="1" t="s">
        <v>14725</v>
      </c>
      <c r="C1114" s="1" t="s">
        <v>6701</v>
      </c>
      <c r="D1114" s="1" t="s">
        <v>26</v>
      </c>
      <c r="E1114" s="1">
        <v>18</v>
      </c>
      <c r="F1114" s="1" t="s">
        <v>6702</v>
      </c>
      <c r="G1114" s="1">
        <f>1-72-183-2510</f>
        <v>-2764</v>
      </c>
      <c r="H1114" s="1" t="s">
        <v>896</v>
      </c>
      <c r="I1114" s="1" t="s">
        <v>6703</v>
      </c>
      <c r="J1114" s="1" t="s">
        <v>6704</v>
      </c>
      <c r="K1114" s="1" t="s">
        <v>161</v>
      </c>
      <c r="L1114" s="1" t="s">
        <v>48</v>
      </c>
      <c r="M1114" s="1" t="s">
        <v>62</v>
      </c>
      <c r="N1114" s="1">
        <v>1</v>
      </c>
      <c r="O1114" s="1">
        <v>871.73</v>
      </c>
      <c r="P1114" s="1">
        <v>0.26</v>
      </c>
      <c r="Q1114" s="1">
        <v>49.82</v>
      </c>
      <c r="R1114" s="2">
        <v>45466</v>
      </c>
      <c r="S1114" s="2">
        <v>45190</v>
      </c>
      <c r="T1114" s="1" t="s">
        <v>83</v>
      </c>
      <c r="U1114" s="1" t="s">
        <v>36</v>
      </c>
      <c r="V1114" s="1">
        <v>4</v>
      </c>
      <c r="W1114" s="1" t="s">
        <v>37</v>
      </c>
      <c r="X1114" s="1" t="s">
        <v>74</v>
      </c>
      <c r="Y1114" s="1" t="s">
        <v>6705</v>
      </c>
    </row>
    <row r="1115" spans="1:25" x14ac:dyDescent="0.3">
      <c r="A1115" s="1" t="s">
        <v>12727</v>
      </c>
      <c r="B1115" s="1" t="s">
        <v>14726</v>
      </c>
      <c r="C1115" s="1" t="s">
        <v>6706</v>
      </c>
      <c r="D1115" s="1" t="s">
        <v>41</v>
      </c>
      <c r="E1115" s="1">
        <v>27</v>
      </c>
      <c r="F1115" s="1" t="s">
        <v>6707</v>
      </c>
      <c r="G1115" s="1">
        <v>4345549070</v>
      </c>
      <c r="H1115" s="1" t="s">
        <v>648</v>
      </c>
      <c r="I1115" s="1" t="s">
        <v>6708</v>
      </c>
      <c r="J1115" s="1" t="s">
        <v>6709</v>
      </c>
      <c r="K1115" s="1" t="s">
        <v>81</v>
      </c>
      <c r="L1115" s="1" t="s">
        <v>117</v>
      </c>
      <c r="M1115" s="1" t="s">
        <v>93</v>
      </c>
      <c r="N1115" s="1">
        <v>1</v>
      </c>
      <c r="O1115" s="1">
        <v>782.54</v>
      </c>
      <c r="P1115" s="1">
        <v>0.08</v>
      </c>
      <c r="Q1115" s="1">
        <v>16.559999999999999</v>
      </c>
      <c r="R1115" s="2">
        <v>45338</v>
      </c>
      <c r="S1115" s="2">
        <v>45247</v>
      </c>
      <c r="T1115" s="1" t="s">
        <v>63</v>
      </c>
      <c r="U1115" s="1" t="s">
        <v>162</v>
      </c>
      <c r="V1115" s="1">
        <v>3</v>
      </c>
      <c r="W1115" s="1" t="s">
        <v>37</v>
      </c>
      <c r="X1115" s="1" t="s">
        <v>101</v>
      </c>
      <c r="Y1115" s="1" t="s">
        <v>6710</v>
      </c>
    </row>
    <row r="1116" spans="1:25" x14ac:dyDescent="0.3">
      <c r="A1116" s="1" t="s">
        <v>12728</v>
      </c>
      <c r="B1116" s="1" t="s">
        <v>14727</v>
      </c>
      <c r="C1116" s="1" t="s">
        <v>6711</v>
      </c>
      <c r="D1116" s="1" t="s">
        <v>26</v>
      </c>
      <c r="E1116" s="1">
        <v>50</v>
      </c>
      <c r="F1116" s="1" t="s">
        <v>6712</v>
      </c>
      <c r="G1116" s="1" t="s">
        <v>6713</v>
      </c>
      <c r="H1116" s="1" t="s">
        <v>562</v>
      </c>
      <c r="I1116" s="1" t="s">
        <v>6714</v>
      </c>
      <c r="J1116" s="1" t="s">
        <v>6715</v>
      </c>
      <c r="K1116" s="1" t="s">
        <v>32</v>
      </c>
      <c r="L1116" s="1" t="s">
        <v>72</v>
      </c>
      <c r="M1116" s="1" t="s">
        <v>73</v>
      </c>
      <c r="N1116" s="1">
        <v>3</v>
      </c>
      <c r="O1116" s="1">
        <v>153.87</v>
      </c>
      <c r="P1116" s="1">
        <v>0.37</v>
      </c>
      <c r="Q1116" s="1">
        <v>38.26</v>
      </c>
      <c r="R1116" s="2">
        <v>45807</v>
      </c>
      <c r="S1116" s="2">
        <v>45532</v>
      </c>
      <c r="T1116" s="1" t="s">
        <v>50</v>
      </c>
      <c r="U1116" s="1" t="s">
        <v>84</v>
      </c>
      <c r="V1116" s="1">
        <v>5</v>
      </c>
      <c r="W1116" s="1" t="s">
        <v>52</v>
      </c>
      <c r="X1116" s="1" t="s">
        <v>101</v>
      </c>
      <c r="Y1116" s="1" t="s">
        <v>6716</v>
      </c>
    </row>
    <row r="1117" spans="1:25" x14ac:dyDescent="0.3">
      <c r="A1117" s="1" t="s">
        <v>12729</v>
      </c>
      <c r="B1117" s="1" t="s">
        <v>14728</v>
      </c>
      <c r="C1117" s="1" t="s">
        <v>6717</v>
      </c>
      <c r="D1117" s="1" t="s">
        <v>41</v>
      </c>
      <c r="E1117" s="1">
        <v>33</v>
      </c>
      <c r="F1117" s="1" t="s">
        <v>6718</v>
      </c>
      <c r="G1117" s="1" t="s">
        <v>6719</v>
      </c>
      <c r="H1117" s="1" t="s">
        <v>438</v>
      </c>
      <c r="I1117" s="1" t="s">
        <v>6720</v>
      </c>
      <c r="J1117" s="1" t="s">
        <v>6721</v>
      </c>
      <c r="K1117" s="1" t="s">
        <v>81</v>
      </c>
      <c r="L1117" s="1" t="s">
        <v>82</v>
      </c>
      <c r="M1117" s="1" t="s">
        <v>93</v>
      </c>
      <c r="N1117" s="1">
        <v>2</v>
      </c>
      <c r="O1117" s="1">
        <v>605.70000000000005</v>
      </c>
      <c r="P1117" s="1">
        <v>0.28000000000000003</v>
      </c>
      <c r="Q1117" s="1">
        <v>23.77</v>
      </c>
      <c r="R1117" s="2">
        <v>45646</v>
      </c>
      <c r="S1117" s="2">
        <v>45379</v>
      </c>
      <c r="T1117" s="1" t="s">
        <v>83</v>
      </c>
      <c r="U1117" s="1" t="s">
        <v>51</v>
      </c>
      <c r="V1117" s="1">
        <v>3</v>
      </c>
      <c r="W1117" s="1" t="s">
        <v>37</v>
      </c>
      <c r="X1117" s="1" t="s">
        <v>101</v>
      </c>
      <c r="Y1117" s="1" t="s">
        <v>6722</v>
      </c>
    </row>
    <row r="1118" spans="1:25" x14ac:dyDescent="0.3">
      <c r="A1118" s="1" t="s">
        <v>12730</v>
      </c>
      <c r="B1118" s="1" t="s">
        <v>14729</v>
      </c>
      <c r="C1118" s="1" t="s">
        <v>6723</v>
      </c>
      <c r="D1118" s="1" t="s">
        <v>41</v>
      </c>
      <c r="E1118" s="1">
        <v>56</v>
      </c>
      <c r="F1118" s="1" t="s">
        <v>6724</v>
      </c>
      <c r="G1118" s="1" t="s">
        <v>6725</v>
      </c>
      <c r="H1118" s="1" t="s">
        <v>1040</v>
      </c>
      <c r="I1118" s="1" t="s">
        <v>1150</v>
      </c>
      <c r="J1118" s="1" t="s">
        <v>6726</v>
      </c>
      <c r="K1118" s="1" t="s">
        <v>47</v>
      </c>
      <c r="L1118" s="1" t="s">
        <v>82</v>
      </c>
      <c r="M1118" s="1" t="s">
        <v>49</v>
      </c>
      <c r="N1118" s="1">
        <v>2</v>
      </c>
      <c r="O1118" s="1">
        <v>695.29</v>
      </c>
      <c r="P1118" s="1">
        <v>0.22</v>
      </c>
      <c r="Q1118" s="1">
        <v>11.13</v>
      </c>
      <c r="R1118" s="2">
        <v>45222</v>
      </c>
      <c r="S1118" s="2">
        <v>45220</v>
      </c>
      <c r="T1118" s="1" t="s">
        <v>83</v>
      </c>
      <c r="U1118" s="1" t="s">
        <v>51</v>
      </c>
      <c r="V1118" s="1">
        <v>2</v>
      </c>
      <c r="W1118" s="1" t="s">
        <v>37</v>
      </c>
      <c r="X1118" s="1" t="s">
        <v>53</v>
      </c>
      <c r="Y1118" s="1" t="s">
        <v>6727</v>
      </c>
    </row>
    <row r="1119" spans="1:25" x14ac:dyDescent="0.3">
      <c r="A1119" s="1" t="s">
        <v>12731</v>
      </c>
      <c r="B1119" s="1" t="s">
        <v>14730</v>
      </c>
      <c r="C1119" s="1" t="s">
        <v>6728</v>
      </c>
      <c r="D1119" s="1" t="s">
        <v>41</v>
      </c>
      <c r="E1119" s="1">
        <v>69</v>
      </c>
      <c r="F1119" s="1" t="s">
        <v>6729</v>
      </c>
      <c r="G1119" s="1" t="s">
        <v>6730</v>
      </c>
      <c r="H1119" s="1" t="s">
        <v>676</v>
      </c>
      <c r="I1119" s="1" t="s">
        <v>6731</v>
      </c>
      <c r="J1119" s="1" t="s">
        <v>6732</v>
      </c>
      <c r="K1119" s="1" t="s">
        <v>109</v>
      </c>
      <c r="L1119" s="1" t="s">
        <v>33</v>
      </c>
      <c r="M1119" s="1" t="s">
        <v>126</v>
      </c>
      <c r="N1119" s="1">
        <v>4</v>
      </c>
      <c r="O1119" s="1">
        <v>572.46</v>
      </c>
      <c r="P1119" s="1">
        <v>0.47</v>
      </c>
      <c r="Q1119" s="1">
        <v>16.48</v>
      </c>
      <c r="R1119" s="2">
        <v>45757</v>
      </c>
      <c r="S1119" s="2">
        <v>45190</v>
      </c>
      <c r="T1119" s="1" t="s">
        <v>118</v>
      </c>
      <c r="U1119" s="1" t="s">
        <v>84</v>
      </c>
      <c r="V1119" s="1">
        <v>5</v>
      </c>
      <c r="W1119" s="1" t="s">
        <v>37</v>
      </c>
      <c r="X1119" s="1" t="s">
        <v>53</v>
      </c>
      <c r="Y1119" s="1" t="s">
        <v>6733</v>
      </c>
    </row>
    <row r="1120" spans="1:25" x14ac:dyDescent="0.3">
      <c r="A1120" s="1" t="s">
        <v>12732</v>
      </c>
      <c r="B1120" s="1" t="s">
        <v>14731</v>
      </c>
      <c r="C1120" s="1" t="s">
        <v>6734</v>
      </c>
      <c r="D1120" s="1" t="s">
        <v>26</v>
      </c>
      <c r="E1120" s="1">
        <v>23</v>
      </c>
      <c r="F1120" s="1" t="s">
        <v>6735</v>
      </c>
      <c r="G1120" s="1" t="s">
        <v>6736</v>
      </c>
      <c r="H1120" s="1" t="s">
        <v>883</v>
      </c>
      <c r="I1120" s="1" t="s">
        <v>6737</v>
      </c>
      <c r="J1120" s="1" t="s">
        <v>6738</v>
      </c>
      <c r="K1120" s="1" t="s">
        <v>6</v>
      </c>
      <c r="L1120" s="1" t="s">
        <v>82</v>
      </c>
      <c r="M1120" s="1" t="s">
        <v>34</v>
      </c>
      <c r="N1120" s="1">
        <v>1</v>
      </c>
      <c r="O1120" s="1">
        <v>518.9</v>
      </c>
      <c r="P1120" s="1">
        <v>0.45</v>
      </c>
      <c r="Q1120" s="1">
        <v>35.380000000000003</v>
      </c>
      <c r="R1120" s="2">
        <v>45793</v>
      </c>
      <c r="S1120" s="2">
        <v>45145</v>
      </c>
      <c r="T1120" s="1" t="s">
        <v>50</v>
      </c>
      <c r="U1120" s="1" t="s">
        <v>84</v>
      </c>
      <c r="V1120" s="1">
        <v>5</v>
      </c>
      <c r="W1120" s="1" t="s">
        <v>37</v>
      </c>
      <c r="X1120" s="1" t="s">
        <v>74</v>
      </c>
      <c r="Y1120" s="1" t="s">
        <v>6739</v>
      </c>
    </row>
    <row r="1121" spans="1:25" x14ac:dyDescent="0.3">
      <c r="A1121" s="1" t="s">
        <v>12733</v>
      </c>
      <c r="B1121" s="1" t="s">
        <v>14732</v>
      </c>
      <c r="C1121" s="1" t="s">
        <v>6740</v>
      </c>
      <c r="D1121" s="1" t="s">
        <v>41</v>
      </c>
      <c r="E1121" s="1">
        <v>42</v>
      </c>
      <c r="F1121" s="1" t="s">
        <v>6741</v>
      </c>
      <c r="G1121" s="1" t="s">
        <v>6742</v>
      </c>
      <c r="H1121" s="1" t="s">
        <v>2020</v>
      </c>
      <c r="I1121" s="1" t="s">
        <v>6743</v>
      </c>
      <c r="J1121" s="1" t="s">
        <v>6744</v>
      </c>
      <c r="K1121" s="1" t="s">
        <v>32</v>
      </c>
      <c r="L1121" s="1" t="s">
        <v>72</v>
      </c>
      <c r="M1121" s="1" t="s">
        <v>126</v>
      </c>
      <c r="N1121" s="1">
        <v>1</v>
      </c>
      <c r="O1121" s="1">
        <v>235.58</v>
      </c>
      <c r="P1121" s="1">
        <v>0.33</v>
      </c>
      <c r="Q1121" s="1">
        <v>20.170000000000002</v>
      </c>
      <c r="R1121" s="2">
        <v>45235</v>
      </c>
      <c r="S1121" s="2">
        <v>45510</v>
      </c>
      <c r="T1121" s="1" t="s">
        <v>83</v>
      </c>
      <c r="U1121" s="1" t="s">
        <v>84</v>
      </c>
      <c r="V1121" s="1">
        <v>3</v>
      </c>
      <c r="W1121" s="1" t="s">
        <v>37</v>
      </c>
      <c r="X1121" s="1" t="s">
        <v>64</v>
      </c>
      <c r="Y1121" s="1" t="s">
        <v>6745</v>
      </c>
    </row>
    <row r="1122" spans="1:25" x14ac:dyDescent="0.3">
      <c r="A1122" s="1" t="s">
        <v>12734</v>
      </c>
      <c r="B1122" s="1" t="s">
        <v>14733</v>
      </c>
      <c r="C1122" s="1" t="s">
        <v>6746</v>
      </c>
      <c r="D1122" s="1" t="s">
        <v>26</v>
      </c>
      <c r="E1122" s="1">
        <v>67</v>
      </c>
      <c r="F1122" s="1" t="s">
        <v>6747</v>
      </c>
      <c r="G1122" s="1" t="s">
        <v>6748</v>
      </c>
      <c r="H1122" s="1" t="s">
        <v>777</v>
      </c>
      <c r="I1122" s="1" t="s">
        <v>6749</v>
      </c>
      <c r="J1122" s="1" t="s">
        <v>6750</v>
      </c>
      <c r="K1122" s="1" t="s">
        <v>47</v>
      </c>
      <c r="L1122" s="1" t="s">
        <v>72</v>
      </c>
      <c r="M1122" s="1" t="s">
        <v>62</v>
      </c>
      <c r="N1122" s="1">
        <v>1</v>
      </c>
      <c r="O1122" s="1">
        <v>243.55</v>
      </c>
      <c r="P1122" s="1">
        <v>0.46</v>
      </c>
      <c r="Q1122" s="1">
        <v>32.19</v>
      </c>
      <c r="R1122" s="2">
        <v>45371</v>
      </c>
      <c r="S1122" s="2">
        <v>45724</v>
      </c>
      <c r="T1122" s="1" t="s">
        <v>83</v>
      </c>
      <c r="U1122" s="1" t="s">
        <v>84</v>
      </c>
      <c r="V1122" s="1">
        <v>4</v>
      </c>
      <c r="W1122" s="1" t="s">
        <v>37</v>
      </c>
      <c r="X1122" s="1" t="s">
        <v>53</v>
      </c>
      <c r="Y1122" s="1" t="s">
        <v>6751</v>
      </c>
    </row>
    <row r="1123" spans="1:25" x14ac:dyDescent="0.3">
      <c r="A1123" s="1" t="s">
        <v>12735</v>
      </c>
      <c r="B1123" s="1" t="s">
        <v>14734</v>
      </c>
      <c r="C1123" s="1" t="s">
        <v>6752</v>
      </c>
      <c r="D1123" s="1" t="s">
        <v>26</v>
      </c>
      <c r="E1123" s="1">
        <v>37</v>
      </c>
      <c r="F1123" s="1" t="s">
        <v>6753</v>
      </c>
      <c r="G1123" s="1" t="s">
        <v>6754</v>
      </c>
      <c r="H1123" s="1" t="s">
        <v>194</v>
      </c>
      <c r="I1123" s="1" t="s">
        <v>6755</v>
      </c>
      <c r="J1123" s="1" t="s">
        <v>6756</v>
      </c>
      <c r="K1123" s="1" t="s">
        <v>47</v>
      </c>
      <c r="L1123" s="1" t="s">
        <v>48</v>
      </c>
      <c r="M1123" s="1" t="s">
        <v>62</v>
      </c>
      <c r="N1123" s="1">
        <v>3</v>
      </c>
      <c r="O1123" s="1">
        <v>770.33</v>
      </c>
      <c r="P1123" s="1">
        <v>0.28000000000000003</v>
      </c>
      <c r="Q1123" s="1">
        <v>14.25</v>
      </c>
      <c r="R1123" s="2">
        <v>45226</v>
      </c>
      <c r="S1123" s="2">
        <v>45402</v>
      </c>
      <c r="T1123" s="1" t="s">
        <v>118</v>
      </c>
      <c r="U1123" s="1" t="s">
        <v>84</v>
      </c>
      <c r="V1123" s="1">
        <v>1</v>
      </c>
      <c r="W1123" s="1" t="s">
        <v>37</v>
      </c>
      <c r="X1123" s="1" t="s">
        <v>74</v>
      </c>
      <c r="Y1123" s="1" t="s">
        <v>6757</v>
      </c>
    </row>
    <row r="1124" spans="1:25" x14ac:dyDescent="0.3">
      <c r="A1124" s="1" t="s">
        <v>12736</v>
      </c>
      <c r="B1124" s="1" t="s">
        <v>14735</v>
      </c>
      <c r="C1124" s="1" t="s">
        <v>6758</v>
      </c>
      <c r="D1124" s="1" t="s">
        <v>41</v>
      </c>
      <c r="E1124" s="1">
        <v>53</v>
      </c>
      <c r="F1124" s="1" t="s">
        <v>6759</v>
      </c>
      <c r="G1124" s="1" t="s">
        <v>6760</v>
      </c>
      <c r="H1124" s="1" t="s">
        <v>3486</v>
      </c>
      <c r="I1124" s="1" t="s">
        <v>6761</v>
      </c>
      <c r="J1124" s="1" t="s">
        <v>6762</v>
      </c>
      <c r="K1124" s="1" t="s">
        <v>6</v>
      </c>
      <c r="L1124" s="1" t="s">
        <v>117</v>
      </c>
      <c r="M1124" s="1" t="s">
        <v>93</v>
      </c>
      <c r="N1124" s="1">
        <v>2</v>
      </c>
      <c r="O1124" s="1">
        <v>28.5</v>
      </c>
      <c r="P1124" s="1">
        <v>0.41</v>
      </c>
      <c r="Q1124" s="1">
        <v>25.19</v>
      </c>
      <c r="R1124" s="2">
        <v>45843</v>
      </c>
      <c r="S1124" s="2">
        <v>45347</v>
      </c>
      <c r="T1124" s="1" t="s">
        <v>63</v>
      </c>
      <c r="U1124" s="1" t="s">
        <v>36</v>
      </c>
      <c r="V1124" s="1">
        <v>4</v>
      </c>
      <c r="W1124" s="1" t="s">
        <v>52</v>
      </c>
      <c r="X1124" s="1" t="s">
        <v>53</v>
      </c>
      <c r="Y1124" s="1" t="s">
        <v>6763</v>
      </c>
    </row>
    <row r="1125" spans="1:25" x14ac:dyDescent="0.3">
      <c r="A1125" s="1" t="s">
        <v>12737</v>
      </c>
      <c r="B1125" s="1" t="s">
        <v>14736</v>
      </c>
      <c r="C1125" s="1" t="s">
        <v>6039</v>
      </c>
      <c r="D1125" s="1" t="s">
        <v>41</v>
      </c>
      <c r="E1125" s="1">
        <v>40</v>
      </c>
      <c r="F1125" s="1" t="s">
        <v>6764</v>
      </c>
      <c r="G1125" s="1" t="s">
        <v>6765</v>
      </c>
      <c r="H1125" s="1" t="s">
        <v>337</v>
      </c>
      <c r="I1125" s="1" t="s">
        <v>6766</v>
      </c>
      <c r="J1125" s="1" t="s">
        <v>6767</v>
      </c>
      <c r="K1125" s="1" t="s">
        <v>81</v>
      </c>
      <c r="L1125" s="1" t="s">
        <v>117</v>
      </c>
      <c r="M1125" s="1" t="s">
        <v>93</v>
      </c>
      <c r="N1125" s="1">
        <v>1</v>
      </c>
      <c r="O1125" s="1">
        <v>781.12</v>
      </c>
      <c r="P1125" s="1">
        <v>0.2</v>
      </c>
      <c r="Q1125" s="1">
        <v>28.05</v>
      </c>
      <c r="R1125" s="2">
        <v>45758</v>
      </c>
      <c r="S1125" s="2">
        <v>45794</v>
      </c>
      <c r="T1125" s="1" t="s">
        <v>50</v>
      </c>
      <c r="U1125" s="1" t="s">
        <v>162</v>
      </c>
      <c r="V1125" s="1">
        <v>4</v>
      </c>
      <c r="W1125" s="1" t="s">
        <v>37</v>
      </c>
      <c r="X1125" s="1" t="s">
        <v>101</v>
      </c>
      <c r="Y1125" s="1" t="s">
        <v>6768</v>
      </c>
    </row>
    <row r="1126" spans="1:25" x14ac:dyDescent="0.3">
      <c r="A1126" s="1" t="s">
        <v>12738</v>
      </c>
      <c r="B1126" s="1" t="s">
        <v>14737</v>
      </c>
      <c r="C1126" s="1" t="s">
        <v>6769</v>
      </c>
      <c r="D1126" s="1" t="s">
        <v>26</v>
      </c>
      <c r="E1126" s="1">
        <v>33</v>
      </c>
      <c r="F1126" s="1" t="s">
        <v>6770</v>
      </c>
      <c r="G1126" s="1" t="s">
        <v>6771</v>
      </c>
      <c r="H1126" s="1" t="s">
        <v>3486</v>
      </c>
      <c r="I1126" s="1" t="s">
        <v>6772</v>
      </c>
      <c r="J1126" s="1" t="s">
        <v>6773</v>
      </c>
      <c r="K1126" s="1" t="s">
        <v>47</v>
      </c>
      <c r="L1126" s="1" t="s">
        <v>117</v>
      </c>
      <c r="M1126" s="1" t="s">
        <v>73</v>
      </c>
      <c r="N1126" s="1">
        <v>1</v>
      </c>
      <c r="O1126" s="1">
        <v>531.53</v>
      </c>
      <c r="P1126" s="1">
        <v>0.04</v>
      </c>
      <c r="Q1126" s="1">
        <v>23.58</v>
      </c>
      <c r="R1126" s="2">
        <v>45782</v>
      </c>
      <c r="S1126" s="2">
        <v>45199</v>
      </c>
      <c r="T1126" s="1" t="s">
        <v>118</v>
      </c>
      <c r="U1126" s="1" t="s">
        <v>36</v>
      </c>
      <c r="V1126" s="1">
        <v>5</v>
      </c>
      <c r="W1126" s="1" t="s">
        <v>37</v>
      </c>
      <c r="X1126" s="1" t="s">
        <v>74</v>
      </c>
      <c r="Y1126" s="1" t="s">
        <v>6774</v>
      </c>
    </row>
    <row r="1127" spans="1:25" x14ac:dyDescent="0.3">
      <c r="A1127" s="1" t="s">
        <v>12739</v>
      </c>
      <c r="B1127" s="1" t="s">
        <v>14738</v>
      </c>
      <c r="C1127" s="1" t="s">
        <v>6775</v>
      </c>
      <c r="D1127" s="1" t="s">
        <v>26</v>
      </c>
      <c r="E1127" s="1">
        <v>18</v>
      </c>
      <c r="F1127" s="1" t="s">
        <v>6776</v>
      </c>
      <c r="G1127" s="1" t="s">
        <v>6777</v>
      </c>
      <c r="H1127" s="1" t="s">
        <v>1019</v>
      </c>
      <c r="I1127" s="1" t="s">
        <v>6778</v>
      </c>
      <c r="J1127" s="1" t="s">
        <v>6779</v>
      </c>
      <c r="K1127" s="1" t="s">
        <v>61</v>
      </c>
      <c r="L1127" s="1" t="s">
        <v>48</v>
      </c>
      <c r="M1127" s="1" t="s">
        <v>126</v>
      </c>
      <c r="N1127" s="1">
        <v>2</v>
      </c>
      <c r="O1127" s="1">
        <v>936.86</v>
      </c>
      <c r="P1127" s="1">
        <v>0.5</v>
      </c>
      <c r="Q1127" s="1">
        <v>13.91</v>
      </c>
      <c r="R1127" s="2">
        <v>45746</v>
      </c>
      <c r="S1127" s="2">
        <v>45474</v>
      </c>
      <c r="T1127" s="1" t="s">
        <v>50</v>
      </c>
      <c r="U1127" s="1" t="s">
        <v>51</v>
      </c>
      <c r="V1127" s="1">
        <v>2</v>
      </c>
      <c r="W1127" s="1" t="s">
        <v>37</v>
      </c>
      <c r="X1127" s="1" t="s">
        <v>101</v>
      </c>
      <c r="Y1127" s="1" t="s">
        <v>6780</v>
      </c>
    </row>
    <row r="1128" spans="1:25" x14ac:dyDescent="0.3">
      <c r="A1128" s="1" t="s">
        <v>12740</v>
      </c>
      <c r="B1128" s="1" t="s">
        <v>14739</v>
      </c>
      <c r="C1128" s="1" t="s">
        <v>6781</v>
      </c>
      <c r="D1128" s="1" t="s">
        <v>41</v>
      </c>
      <c r="E1128" s="1">
        <v>47</v>
      </c>
      <c r="F1128" s="1" t="s">
        <v>6782</v>
      </c>
      <c r="G1128" s="1" t="s">
        <v>6783</v>
      </c>
      <c r="H1128" s="1" t="s">
        <v>1823</v>
      </c>
      <c r="I1128" s="1" t="s">
        <v>6784</v>
      </c>
      <c r="J1128" s="1" t="s">
        <v>6785</v>
      </c>
      <c r="K1128" s="1" t="s">
        <v>6</v>
      </c>
      <c r="L1128" s="1" t="s">
        <v>48</v>
      </c>
      <c r="M1128" s="1" t="s">
        <v>93</v>
      </c>
      <c r="N1128" s="1">
        <v>4</v>
      </c>
      <c r="O1128" s="1">
        <v>997.35</v>
      </c>
      <c r="P1128" s="1">
        <v>0.08</v>
      </c>
      <c r="Q1128" s="1">
        <v>25.77</v>
      </c>
      <c r="R1128" s="2">
        <v>45536</v>
      </c>
      <c r="S1128" s="2">
        <v>45286</v>
      </c>
      <c r="T1128" s="1" t="s">
        <v>50</v>
      </c>
      <c r="U1128" s="1" t="s">
        <v>36</v>
      </c>
      <c r="V1128" s="1">
        <v>2</v>
      </c>
      <c r="W1128" s="1" t="s">
        <v>37</v>
      </c>
      <c r="X1128" s="1" t="s">
        <v>38</v>
      </c>
      <c r="Y1128" s="1" t="s">
        <v>6786</v>
      </c>
    </row>
    <row r="1129" spans="1:25" x14ac:dyDescent="0.3">
      <c r="A1129" s="1" t="s">
        <v>12741</v>
      </c>
      <c r="B1129" s="1" t="s">
        <v>14740</v>
      </c>
      <c r="C1129" s="1" t="s">
        <v>6787</v>
      </c>
      <c r="D1129" s="1" t="s">
        <v>26</v>
      </c>
      <c r="E1129" s="1">
        <v>44</v>
      </c>
      <c r="F1129" s="1" t="s">
        <v>6788</v>
      </c>
      <c r="G1129" s="1" t="s">
        <v>6789</v>
      </c>
      <c r="H1129" s="1" t="s">
        <v>1453</v>
      </c>
      <c r="I1129" s="1" t="s">
        <v>6790</v>
      </c>
      <c r="J1129" s="1" t="s">
        <v>6791</v>
      </c>
      <c r="K1129" s="1" t="s">
        <v>47</v>
      </c>
      <c r="L1129" s="1" t="s">
        <v>48</v>
      </c>
      <c r="M1129" s="1" t="s">
        <v>49</v>
      </c>
      <c r="N1129" s="1">
        <v>3</v>
      </c>
      <c r="O1129" s="1">
        <v>666.85</v>
      </c>
      <c r="P1129" s="1">
        <v>0.13</v>
      </c>
      <c r="Q1129" s="1">
        <v>36.18</v>
      </c>
      <c r="R1129" s="2">
        <v>45121</v>
      </c>
      <c r="S1129" s="2">
        <v>45162</v>
      </c>
      <c r="T1129" s="1" t="s">
        <v>63</v>
      </c>
      <c r="U1129" s="1" t="s">
        <v>36</v>
      </c>
      <c r="V1129" s="1">
        <v>5</v>
      </c>
      <c r="W1129" s="1" t="s">
        <v>37</v>
      </c>
      <c r="X1129" s="1" t="s">
        <v>64</v>
      </c>
      <c r="Y1129" s="1" t="s">
        <v>6792</v>
      </c>
    </row>
    <row r="1130" spans="1:25" x14ac:dyDescent="0.3">
      <c r="A1130" s="1" t="s">
        <v>12742</v>
      </c>
      <c r="B1130" s="1" t="s">
        <v>14741</v>
      </c>
      <c r="C1130" s="1" t="s">
        <v>6793</v>
      </c>
      <c r="D1130" s="1" t="s">
        <v>26</v>
      </c>
      <c r="E1130" s="1">
        <v>69</v>
      </c>
      <c r="F1130" s="1" t="s">
        <v>6794</v>
      </c>
      <c r="G1130" s="1" t="s">
        <v>6795</v>
      </c>
      <c r="H1130" s="1" t="s">
        <v>44</v>
      </c>
      <c r="I1130" s="1" t="s">
        <v>6796</v>
      </c>
      <c r="J1130" s="1" t="s">
        <v>6797</v>
      </c>
      <c r="K1130" s="1" t="s">
        <v>6</v>
      </c>
      <c r="L1130" s="1" t="s">
        <v>33</v>
      </c>
      <c r="M1130" s="1" t="s">
        <v>93</v>
      </c>
      <c r="N1130" s="1">
        <v>3</v>
      </c>
      <c r="O1130" s="1">
        <v>418.13</v>
      </c>
      <c r="P1130" s="1">
        <v>0.08</v>
      </c>
      <c r="Q1130" s="1">
        <v>48.42</v>
      </c>
      <c r="R1130" s="2">
        <v>45317</v>
      </c>
      <c r="S1130" s="2">
        <v>45555</v>
      </c>
      <c r="T1130" s="1" t="s">
        <v>63</v>
      </c>
      <c r="U1130" s="1" t="s">
        <v>162</v>
      </c>
      <c r="V1130" s="1">
        <v>4</v>
      </c>
      <c r="W1130" s="1" t="s">
        <v>37</v>
      </c>
      <c r="X1130" s="1" t="s">
        <v>101</v>
      </c>
      <c r="Y1130" s="1" t="s">
        <v>6798</v>
      </c>
    </row>
    <row r="1131" spans="1:25" x14ac:dyDescent="0.3">
      <c r="A1131" s="1" t="s">
        <v>12743</v>
      </c>
      <c r="B1131" s="1" t="s">
        <v>14742</v>
      </c>
      <c r="C1131" s="1" t="s">
        <v>6799</v>
      </c>
      <c r="D1131" s="1" t="s">
        <v>26</v>
      </c>
      <c r="E1131" s="1">
        <v>19</v>
      </c>
      <c r="F1131" s="1" t="s">
        <v>6800</v>
      </c>
      <c r="G1131" s="1" t="s">
        <v>6801</v>
      </c>
      <c r="H1131" s="1" t="s">
        <v>634</v>
      </c>
      <c r="I1131" s="1" t="s">
        <v>6802</v>
      </c>
      <c r="J1131" s="1" t="s">
        <v>6803</v>
      </c>
      <c r="K1131" s="1" t="s">
        <v>6</v>
      </c>
      <c r="L1131" s="1" t="s">
        <v>48</v>
      </c>
      <c r="M1131" s="1" t="s">
        <v>49</v>
      </c>
      <c r="N1131" s="1">
        <v>3</v>
      </c>
      <c r="O1131" s="1">
        <v>480.34</v>
      </c>
      <c r="P1131" s="1">
        <v>0.17</v>
      </c>
      <c r="Q1131" s="1">
        <v>40.53</v>
      </c>
      <c r="R1131" s="2">
        <v>45465</v>
      </c>
      <c r="S1131" s="2">
        <v>45385</v>
      </c>
      <c r="T1131" s="1" t="s">
        <v>35</v>
      </c>
      <c r="U1131" s="1" t="s">
        <v>51</v>
      </c>
      <c r="V1131" s="1">
        <v>3</v>
      </c>
      <c r="W1131" s="1" t="s">
        <v>37</v>
      </c>
      <c r="X1131" s="1" t="s">
        <v>64</v>
      </c>
      <c r="Y1131" s="1" t="s">
        <v>6804</v>
      </c>
    </row>
    <row r="1132" spans="1:25" x14ac:dyDescent="0.3">
      <c r="A1132" s="1" t="s">
        <v>12744</v>
      </c>
      <c r="B1132" s="1" t="s">
        <v>14743</v>
      </c>
      <c r="C1132" s="1" t="s">
        <v>6805</v>
      </c>
      <c r="D1132" s="1" t="s">
        <v>41</v>
      </c>
      <c r="E1132" s="1">
        <v>65</v>
      </c>
      <c r="F1132" s="1" t="s">
        <v>6806</v>
      </c>
      <c r="G1132" s="1" t="s">
        <v>6807</v>
      </c>
      <c r="H1132" s="1" t="s">
        <v>138</v>
      </c>
      <c r="I1132" s="1" t="s">
        <v>6808</v>
      </c>
      <c r="J1132" s="1" t="s">
        <v>6809</v>
      </c>
      <c r="K1132" s="1" t="s">
        <v>32</v>
      </c>
      <c r="L1132" s="1" t="s">
        <v>82</v>
      </c>
      <c r="M1132" s="1" t="s">
        <v>93</v>
      </c>
      <c r="N1132" s="1">
        <v>2</v>
      </c>
      <c r="O1132" s="1">
        <v>212.17</v>
      </c>
      <c r="P1132" s="1">
        <v>0.14000000000000001</v>
      </c>
      <c r="Q1132" s="1">
        <v>12.27</v>
      </c>
      <c r="R1132" s="2">
        <v>45306</v>
      </c>
      <c r="S1132" s="2">
        <v>45805</v>
      </c>
      <c r="T1132" s="1" t="s">
        <v>118</v>
      </c>
      <c r="U1132" s="1" t="s">
        <v>51</v>
      </c>
      <c r="V1132" s="1">
        <v>1</v>
      </c>
      <c r="W1132" s="1" t="s">
        <v>52</v>
      </c>
      <c r="X1132" s="1" t="s">
        <v>74</v>
      </c>
      <c r="Y1132" s="1" t="s">
        <v>6810</v>
      </c>
    </row>
    <row r="1133" spans="1:25" x14ac:dyDescent="0.3">
      <c r="A1133" s="1" t="s">
        <v>12745</v>
      </c>
      <c r="B1133" s="1" t="s">
        <v>14744</v>
      </c>
      <c r="C1133" s="1" t="s">
        <v>6811</v>
      </c>
      <c r="D1133" s="1" t="s">
        <v>41</v>
      </c>
      <c r="E1133" s="1">
        <v>38</v>
      </c>
      <c r="F1133" s="1" t="s">
        <v>6812</v>
      </c>
      <c r="G1133" s="1">
        <f>1-329-422-4644</f>
        <v>-5394</v>
      </c>
      <c r="H1133" s="1" t="s">
        <v>1967</v>
      </c>
      <c r="I1133" s="1" t="s">
        <v>6813</v>
      </c>
      <c r="J1133" s="1" t="s">
        <v>6814</v>
      </c>
      <c r="K1133" s="1" t="s">
        <v>81</v>
      </c>
      <c r="L1133" s="1" t="s">
        <v>110</v>
      </c>
      <c r="M1133" s="1" t="s">
        <v>34</v>
      </c>
      <c r="N1133" s="1">
        <v>3</v>
      </c>
      <c r="O1133" s="1">
        <v>108.24</v>
      </c>
      <c r="P1133" s="1">
        <v>0.3</v>
      </c>
      <c r="Q1133" s="1">
        <v>17.27</v>
      </c>
      <c r="R1133" s="2">
        <v>45710</v>
      </c>
      <c r="S1133" s="2">
        <v>45842</v>
      </c>
      <c r="T1133" s="1" t="s">
        <v>118</v>
      </c>
      <c r="U1133" s="1" t="s">
        <v>84</v>
      </c>
      <c r="V1133" s="1">
        <v>4</v>
      </c>
      <c r="W1133" s="1" t="s">
        <v>37</v>
      </c>
      <c r="X1133" s="1" t="s">
        <v>38</v>
      </c>
      <c r="Y1133" s="1" t="s">
        <v>5486</v>
      </c>
    </row>
    <row r="1134" spans="1:25" x14ac:dyDescent="0.3">
      <c r="A1134" s="1" t="s">
        <v>12746</v>
      </c>
      <c r="B1134" s="1" t="s">
        <v>14745</v>
      </c>
      <c r="C1134" s="1" t="s">
        <v>6815</v>
      </c>
      <c r="D1134" s="1" t="s">
        <v>41</v>
      </c>
      <c r="E1134" s="1">
        <v>26</v>
      </c>
      <c r="F1134" s="1" t="s">
        <v>6816</v>
      </c>
      <c r="G1134" s="1" t="s">
        <v>6817</v>
      </c>
      <c r="H1134" s="1" t="s">
        <v>1170</v>
      </c>
      <c r="I1134" s="1" t="s">
        <v>6818</v>
      </c>
      <c r="J1134" s="1" t="s">
        <v>6819</v>
      </c>
      <c r="K1134" s="1" t="s">
        <v>161</v>
      </c>
      <c r="L1134" s="1" t="s">
        <v>33</v>
      </c>
      <c r="M1134" s="1" t="s">
        <v>93</v>
      </c>
      <c r="N1134" s="1">
        <v>1</v>
      </c>
      <c r="O1134" s="1">
        <v>582.98</v>
      </c>
      <c r="P1134" s="1">
        <v>0.5</v>
      </c>
      <c r="Q1134" s="1">
        <v>8.5500000000000007</v>
      </c>
      <c r="R1134" s="2">
        <v>45501</v>
      </c>
      <c r="S1134" s="2">
        <v>45378</v>
      </c>
      <c r="T1134" s="1" t="s">
        <v>50</v>
      </c>
      <c r="U1134" s="1" t="s">
        <v>162</v>
      </c>
      <c r="V1134" s="1">
        <v>4</v>
      </c>
      <c r="W1134" s="1" t="s">
        <v>37</v>
      </c>
      <c r="X1134" s="1" t="s">
        <v>64</v>
      </c>
      <c r="Y1134" s="1" t="s">
        <v>6820</v>
      </c>
    </row>
    <row r="1135" spans="1:25" x14ac:dyDescent="0.3">
      <c r="A1135" s="1" t="s">
        <v>12747</v>
      </c>
      <c r="B1135" s="1" t="s">
        <v>14746</v>
      </c>
      <c r="C1135" s="1" t="s">
        <v>6821</v>
      </c>
      <c r="D1135" s="1" t="s">
        <v>26</v>
      </c>
      <c r="E1135" s="1">
        <v>64</v>
      </c>
      <c r="F1135" s="1" t="s">
        <v>6822</v>
      </c>
      <c r="G1135" s="1" t="s">
        <v>6823</v>
      </c>
      <c r="H1135" s="1" t="s">
        <v>509</v>
      </c>
      <c r="I1135" s="1" t="s">
        <v>6824</v>
      </c>
      <c r="J1135" s="1" t="s">
        <v>6825</v>
      </c>
      <c r="K1135" s="1" t="s">
        <v>81</v>
      </c>
      <c r="L1135" s="1" t="s">
        <v>82</v>
      </c>
      <c r="M1135" s="1" t="s">
        <v>34</v>
      </c>
      <c r="N1135" s="1">
        <v>3</v>
      </c>
      <c r="O1135" s="1">
        <v>807.44</v>
      </c>
      <c r="P1135" s="1">
        <v>0.03</v>
      </c>
      <c r="Q1135" s="1">
        <v>11.1</v>
      </c>
      <c r="R1135" s="2">
        <v>45182</v>
      </c>
      <c r="S1135" s="2">
        <v>45618</v>
      </c>
      <c r="T1135" s="1" t="s">
        <v>35</v>
      </c>
      <c r="U1135" s="1" t="s">
        <v>36</v>
      </c>
      <c r="V1135" s="1">
        <v>1</v>
      </c>
      <c r="W1135" s="1" t="s">
        <v>37</v>
      </c>
      <c r="X1135" s="1" t="s">
        <v>53</v>
      </c>
      <c r="Y1135" s="1" t="s">
        <v>6826</v>
      </c>
    </row>
    <row r="1136" spans="1:25" x14ac:dyDescent="0.3">
      <c r="A1136" s="1" t="s">
        <v>12748</v>
      </c>
      <c r="B1136" s="1" t="s">
        <v>14747</v>
      </c>
      <c r="C1136" s="1" t="s">
        <v>6827</v>
      </c>
      <c r="D1136" s="1" t="s">
        <v>41</v>
      </c>
      <c r="E1136" s="1">
        <v>41</v>
      </c>
      <c r="F1136" s="1" t="s">
        <v>6828</v>
      </c>
      <c r="G1136" s="1">
        <v>1955696162</v>
      </c>
      <c r="H1136" s="1" t="s">
        <v>717</v>
      </c>
      <c r="I1136" s="1" t="s">
        <v>6829</v>
      </c>
      <c r="J1136" s="1" t="s">
        <v>6830</v>
      </c>
      <c r="K1136" s="1" t="s">
        <v>32</v>
      </c>
      <c r="L1136" s="1" t="s">
        <v>117</v>
      </c>
      <c r="M1136" s="1" t="s">
        <v>62</v>
      </c>
      <c r="N1136" s="1">
        <v>2</v>
      </c>
      <c r="O1136" s="1">
        <v>269.14999999999998</v>
      </c>
      <c r="P1136" s="1">
        <v>0.39</v>
      </c>
      <c r="Q1136" s="1">
        <v>16.28</v>
      </c>
      <c r="R1136" s="2">
        <v>45186</v>
      </c>
      <c r="S1136" s="2">
        <v>45651</v>
      </c>
      <c r="T1136" s="1" t="s">
        <v>35</v>
      </c>
      <c r="U1136" s="1" t="s">
        <v>36</v>
      </c>
      <c r="V1136" s="1">
        <v>3</v>
      </c>
      <c r="W1136" s="1" t="s">
        <v>37</v>
      </c>
      <c r="X1136" s="1" t="s">
        <v>74</v>
      </c>
      <c r="Y1136" s="1" t="s">
        <v>6831</v>
      </c>
    </row>
    <row r="1137" spans="1:25" x14ac:dyDescent="0.3">
      <c r="A1137" s="1" t="s">
        <v>12749</v>
      </c>
      <c r="B1137" s="1" t="s">
        <v>14748</v>
      </c>
      <c r="C1137" s="1" t="s">
        <v>6832</v>
      </c>
      <c r="D1137" s="1" t="s">
        <v>41</v>
      </c>
      <c r="E1137" s="1">
        <v>65</v>
      </c>
      <c r="F1137" s="1" t="s">
        <v>6833</v>
      </c>
      <c r="G1137" s="1" t="s">
        <v>6834</v>
      </c>
      <c r="H1137" s="1" t="s">
        <v>2020</v>
      </c>
      <c r="I1137" s="1" t="s">
        <v>6835</v>
      </c>
      <c r="J1137" s="1" t="s">
        <v>3779</v>
      </c>
      <c r="K1137" s="1" t="s">
        <v>6</v>
      </c>
      <c r="L1137" s="1" t="s">
        <v>72</v>
      </c>
      <c r="M1137" s="1" t="s">
        <v>73</v>
      </c>
      <c r="N1137" s="1">
        <v>3</v>
      </c>
      <c r="O1137" s="1">
        <v>425.46</v>
      </c>
      <c r="P1137" s="1">
        <v>0.06</v>
      </c>
      <c r="Q1137" s="1">
        <v>13.98</v>
      </c>
      <c r="R1137" s="2">
        <v>45364</v>
      </c>
      <c r="S1137" s="2">
        <v>45504</v>
      </c>
      <c r="T1137" s="1" t="s">
        <v>50</v>
      </c>
      <c r="U1137" s="1" t="s">
        <v>36</v>
      </c>
      <c r="V1137" s="1">
        <v>1</v>
      </c>
      <c r="W1137" s="1" t="s">
        <v>37</v>
      </c>
      <c r="X1137" s="1" t="s">
        <v>38</v>
      </c>
      <c r="Y1137" s="1" t="s">
        <v>6836</v>
      </c>
    </row>
    <row r="1138" spans="1:25" x14ac:dyDescent="0.3">
      <c r="A1138" s="1" t="s">
        <v>12750</v>
      </c>
      <c r="B1138" s="1" t="s">
        <v>14749</v>
      </c>
      <c r="C1138" s="1" t="s">
        <v>6837</v>
      </c>
      <c r="D1138" s="1" t="s">
        <v>26</v>
      </c>
      <c r="E1138" s="1">
        <v>58</v>
      </c>
      <c r="F1138" s="1" t="s">
        <v>6838</v>
      </c>
      <c r="G1138" s="1" t="s">
        <v>6839</v>
      </c>
      <c r="H1138" s="1" t="s">
        <v>562</v>
      </c>
      <c r="I1138" s="1" t="s">
        <v>6840</v>
      </c>
      <c r="J1138" s="1" t="s">
        <v>6841</v>
      </c>
      <c r="K1138" s="1" t="s">
        <v>6</v>
      </c>
      <c r="L1138" s="1" t="s">
        <v>117</v>
      </c>
      <c r="M1138" s="1" t="s">
        <v>126</v>
      </c>
      <c r="N1138" s="1">
        <v>4</v>
      </c>
      <c r="O1138" s="1">
        <v>559.23</v>
      </c>
      <c r="P1138" s="1">
        <v>0.01</v>
      </c>
      <c r="Q1138" s="1">
        <v>14.61</v>
      </c>
      <c r="R1138" s="2">
        <v>45189</v>
      </c>
      <c r="S1138" s="2">
        <v>45528</v>
      </c>
      <c r="T1138" s="1" t="s">
        <v>63</v>
      </c>
      <c r="U1138" s="1" t="s">
        <v>51</v>
      </c>
      <c r="V1138" s="1">
        <v>5</v>
      </c>
      <c r="W1138" s="1" t="s">
        <v>37</v>
      </c>
      <c r="X1138" s="1" t="s">
        <v>53</v>
      </c>
      <c r="Y1138" s="1" t="s">
        <v>6842</v>
      </c>
    </row>
    <row r="1139" spans="1:25" x14ac:dyDescent="0.3">
      <c r="A1139" s="1" t="s">
        <v>12751</v>
      </c>
      <c r="B1139" s="1" t="s">
        <v>14750</v>
      </c>
      <c r="C1139" s="1" t="s">
        <v>6843</v>
      </c>
      <c r="D1139" s="1" t="s">
        <v>41</v>
      </c>
      <c r="E1139" s="1">
        <v>56</v>
      </c>
      <c r="F1139" s="1" t="s">
        <v>6844</v>
      </c>
      <c r="G1139" s="1" t="s">
        <v>6845</v>
      </c>
      <c r="H1139" s="1" t="s">
        <v>431</v>
      </c>
      <c r="I1139" s="1" t="s">
        <v>6846</v>
      </c>
      <c r="J1139" s="1" t="s">
        <v>6847</v>
      </c>
      <c r="K1139" s="1" t="s">
        <v>161</v>
      </c>
      <c r="L1139" s="1" t="s">
        <v>48</v>
      </c>
      <c r="M1139" s="1" t="s">
        <v>93</v>
      </c>
      <c r="N1139" s="1">
        <v>4</v>
      </c>
      <c r="O1139" s="1">
        <v>908.82</v>
      </c>
      <c r="P1139" s="1">
        <v>0.32</v>
      </c>
      <c r="Q1139" s="1">
        <v>15.38</v>
      </c>
      <c r="R1139" s="2">
        <v>45340</v>
      </c>
      <c r="S1139" s="2">
        <v>45750</v>
      </c>
      <c r="T1139" s="1" t="s">
        <v>35</v>
      </c>
      <c r="U1139" s="1" t="s">
        <v>51</v>
      </c>
      <c r="V1139" s="1">
        <v>1</v>
      </c>
      <c r="W1139" s="1" t="s">
        <v>37</v>
      </c>
      <c r="X1139" s="1" t="s">
        <v>53</v>
      </c>
      <c r="Y1139" s="1" t="s">
        <v>6848</v>
      </c>
    </row>
    <row r="1140" spans="1:25" x14ac:dyDescent="0.3">
      <c r="A1140" s="1" t="s">
        <v>12752</v>
      </c>
      <c r="B1140" s="1" t="s">
        <v>14751</v>
      </c>
      <c r="C1140" s="1" t="s">
        <v>6849</v>
      </c>
      <c r="D1140" s="1" t="s">
        <v>41</v>
      </c>
      <c r="E1140" s="1">
        <v>59</v>
      </c>
      <c r="F1140" s="1" t="s">
        <v>6850</v>
      </c>
      <c r="G1140" s="1" t="s">
        <v>6851</v>
      </c>
      <c r="H1140" s="1" t="s">
        <v>4319</v>
      </c>
      <c r="I1140" s="1" t="s">
        <v>6852</v>
      </c>
      <c r="J1140" s="1" t="s">
        <v>6853</v>
      </c>
      <c r="K1140" s="1" t="s">
        <v>61</v>
      </c>
      <c r="L1140" s="1" t="s">
        <v>72</v>
      </c>
      <c r="M1140" s="1" t="s">
        <v>34</v>
      </c>
      <c r="N1140" s="1">
        <v>2</v>
      </c>
      <c r="O1140" s="1">
        <v>147.24</v>
      </c>
      <c r="P1140" s="1">
        <v>0.44</v>
      </c>
      <c r="Q1140" s="1">
        <v>18.53</v>
      </c>
      <c r="R1140" s="2">
        <v>45204</v>
      </c>
      <c r="S1140" s="2">
        <v>45219</v>
      </c>
      <c r="T1140" s="1" t="s">
        <v>118</v>
      </c>
      <c r="U1140" s="1" t="s">
        <v>36</v>
      </c>
      <c r="V1140" s="1">
        <v>1</v>
      </c>
      <c r="W1140" s="1" t="s">
        <v>37</v>
      </c>
      <c r="X1140" s="1" t="s">
        <v>38</v>
      </c>
      <c r="Y1140" s="1" t="s">
        <v>6854</v>
      </c>
    </row>
    <row r="1141" spans="1:25" x14ac:dyDescent="0.3">
      <c r="A1141" s="1" t="s">
        <v>12753</v>
      </c>
      <c r="B1141" s="1" t="s">
        <v>14752</v>
      </c>
      <c r="C1141" s="1" t="s">
        <v>6855</v>
      </c>
      <c r="D1141" s="1" t="s">
        <v>41</v>
      </c>
      <c r="E1141" s="1">
        <v>24</v>
      </c>
      <c r="F1141" s="1" t="s">
        <v>6856</v>
      </c>
      <c r="G1141" s="1" t="s">
        <v>6857</v>
      </c>
      <c r="H1141" s="1" t="s">
        <v>98</v>
      </c>
      <c r="I1141" s="1" t="s">
        <v>1918</v>
      </c>
      <c r="J1141" s="1" t="s">
        <v>6858</v>
      </c>
      <c r="K1141" s="1" t="s">
        <v>47</v>
      </c>
      <c r="L1141" s="1" t="s">
        <v>117</v>
      </c>
      <c r="M1141" s="1" t="s">
        <v>93</v>
      </c>
      <c r="N1141" s="1">
        <v>2</v>
      </c>
      <c r="O1141" s="1">
        <v>244.51</v>
      </c>
      <c r="P1141" s="1">
        <v>0.09</v>
      </c>
      <c r="Q1141" s="1">
        <v>10.65</v>
      </c>
      <c r="R1141" s="2">
        <v>45334</v>
      </c>
      <c r="S1141" s="2">
        <v>45710</v>
      </c>
      <c r="T1141" s="1" t="s">
        <v>63</v>
      </c>
      <c r="U1141" s="1" t="s">
        <v>51</v>
      </c>
      <c r="V1141" s="1">
        <v>4</v>
      </c>
      <c r="W1141" s="1" t="s">
        <v>37</v>
      </c>
      <c r="X1141" s="1" t="s">
        <v>101</v>
      </c>
      <c r="Y1141" s="1" t="s">
        <v>6859</v>
      </c>
    </row>
    <row r="1142" spans="1:25" x14ac:dyDescent="0.3">
      <c r="A1142" s="1" t="s">
        <v>12754</v>
      </c>
      <c r="B1142" s="1" t="s">
        <v>14753</v>
      </c>
      <c r="C1142" s="1" t="s">
        <v>6860</v>
      </c>
      <c r="D1142" s="1" t="s">
        <v>26</v>
      </c>
      <c r="E1142" s="1">
        <v>47</v>
      </c>
      <c r="F1142" s="1" t="s">
        <v>6861</v>
      </c>
      <c r="G1142" s="1" t="s">
        <v>6862</v>
      </c>
      <c r="H1142" s="1" t="s">
        <v>2095</v>
      </c>
      <c r="I1142" s="1" t="s">
        <v>6863</v>
      </c>
      <c r="J1142" s="1" t="s">
        <v>6864</v>
      </c>
      <c r="K1142" s="1" t="s">
        <v>6</v>
      </c>
      <c r="L1142" s="1" t="s">
        <v>33</v>
      </c>
      <c r="M1142" s="1" t="s">
        <v>93</v>
      </c>
      <c r="N1142" s="1">
        <v>4</v>
      </c>
      <c r="O1142" s="1">
        <v>919.35</v>
      </c>
      <c r="P1142" s="1">
        <v>0.17</v>
      </c>
      <c r="Q1142" s="1">
        <v>17.5</v>
      </c>
      <c r="R1142" s="2">
        <v>45789</v>
      </c>
      <c r="S1142" s="2">
        <v>45312</v>
      </c>
      <c r="T1142" s="1" t="s">
        <v>83</v>
      </c>
      <c r="U1142" s="1" t="s">
        <v>84</v>
      </c>
      <c r="V1142" s="1">
        <v>4</v>
      </c>
      <c r="W1142" s="1" t="s">
        <v>52</v>
      </c>
      <c r="X1142" s="1" t="s">
        <v>38</v>
      </c>
      <c r="Y1142" s="1" t="s">
        <v>6865</v>
      </c>
    </row>
    <row r="1143" spans="1:25" x14ac:dyDescent="0.3">
      <c r="A1143" s="1" t="s">
        <v>12755</v>
      </c>
      <c r="B1143" s="1" t="s">
        <v>14754</v>
      </c>
      <c r="C1143" s="1" t="s">
        <v>6866</v>
      </c>
      <c r="D1143" s="1" t="s">
        <v>26</v>
      </c>
      <c r="E1143" s="1">
        <v>62</v>
      </c>
      <c r="F1143" s="1" t="s">
        <v>6867</v>
      </c>
      <c r="G1143" s="1" t="s">
        <v>6868</v>
      </c>
      <c r="H1143" s="1" t="s">
        <v>928</v>
      </c>
      <c r="I1143" s="1" t="s">
        <v>6869</v>
      </c>
      <c r="J1143" s="1" t="s">
        <v>6870</v>
      </c>
      <c r="K1143" s="1" t="s">
        <v>47</v>
      </c>
      <c r="L1143" s="1" t="s">
        <v>48</v>
      </c>
      <c r="M1143" s="1" t="s">
        <v>34</v>
      </c>
      <c r="N1143" s="1">
        <v>3</v>
      </c>
      <c r="O1143" s="1">
        <v>49.14</v>
      </c>
      <c r="P1143" s="1">
        <v>0.08</v>
      </c>
      <c r="Q1143" s="1">
        <v>35.979999999999997</v>
      </c>
      <c r="R1143" s="2">
        <v>45798</v>
      </c>
      <c r="S1143" s="2">
        <v>45549</v>
      </c>
      <c r="T1143" s="1" t="s">
        <v>35</v>
      </c>
      <c r="U1143" s="1" t="s">
        <v>36</v>
      </c>
      <c r="V1143" s="1">
        <v>2</v>
      </c>
      <c r="W1143" s="1" t="s">
        <v>52</v>
      </c>
      <c r="X1143" s="1" t="s">
        <v>38</v>
      </c>
      <c r="Y1143" s="1" t="s">
        <v>6871</v>
      </c>
    </row>
    <row r="1144" spans="1:25" x14ac:dyDescent="0.3">
      <c r="A1144" s="1" t="s">
        <v>12756</v>
      </c>
      <c r="B1144" s="1" t="s">
        <v>14755</v>
      </c>
      <c r="C1144" s="1" t="s">
        <v>6872</v>
      </c>
      <c r="D1144" s="1" t="s">
        <v>41</v>
      </c>
      <c r="E1144" s="1">
        <v>19</v>
      </c>
      <c r="F1144" s="1" t="s">
        <v>6873</v>
      </c>
      <c r="G1144" s="1">
        <v>8172522272</v>
      </c>
      <c r="H1144" s="1" t="s">
        <v>1798</v>
      </c>
      <c r="I1144" s="1" t="s">
        <v>5059</v>
      </c>
      <c r="J1144" s="1" t="s">
        <v>6874</v>
      </c>
      <c r="K1144" s="1" t="s">
        <v>109</v>
      </c>
      <c r="L1144" s="1" t="s">
        <v>117</v>
      </c>
      <c r="M1144" s="1" t="s">
        <v>93</v>
      </c>
      <c r="N1144" s="1">
        <v>1</v>
      </c>
      <c r="O1144" s="1">
        <v>659.55</v>
      </c>
      <c r="P1144" s="1">
        <v>0.45</v>
      </c>
      <c r="Q1144" s="1">
        <v>15.64</v>
      </c>
      <c r="R1144" s="2">
        <v>45269</v>
      </c>
      <c r="S1144" s="2">
        <v>45583</v>
      </c>
      <c r="T1144" s="1" t="s">
        <v>50</v>
      </c>
      <c r="U1144" s="1" t="s">
        <v>36</v>
      </c>
      <c r="V1144" s="1">
        <v>1</v>
      </c>
      <c r="W1144" s="1" t="s">
        <v>37</v>
      </c>
      <c r="X1144" s="1" t="s">
        <v>38</v>
      </c>
      <c r="Y1144" s="1" t="s">
        <v>6875</v>
      </c>
    </row>
    <row r="1145" spans="1:25" x14ac:dyDescent="0.3">
      <c r="A1145" s="1" t="s">
        <v>12757</v>
      </c>
      <c r="B1145" s="1" t="s">
        <v>14756</v>
      </c>
      <c r="C1145" s="1" t="s">
        <v>6876</v>
      </c>
      <c r="D1145" s="1" t="s">
        <v>26</v>
      </c>
      <c r="E1145" s="1">
        <v>29</v>
      </c>
      <c r="F1145" s="1" t="s">
        <v>6877</v>
      </c>
      <c r="G1145" s="1" t="s">
        <v>6878</v>
      </c>
      <c r="H1145" s="1" t="s">
        <v>4127</v>
      </c>
      <c r="I1145" s="1" t="s">
        <v>6879</v>
      </c>
      <c r="J1145" s="1" t="s">
        <v>6880</v>
      </c>
      <c r="K1145" s="1" t="s">
        <v>47</v>
      </c>
      <c r="L1145" s="1" t="s">
        <v>72</v>
      </c>
      <c r="M1145" s="1" t="s">
        <v>126</v>
      </c>
      <c r="N1145" s="1">
        <v>2</v>
      </c>
      <c r="O1145" s="1">
        <v>643.13</v>
      </c>
      <c r="P1145" s="1">
        <v>0.14000000000000001</v>
      </c>
      <c r="Q1145" s="1">
        <v>12.73</v>
      </c>
      <c r="R1145" s="2">
        <v>45384</v>
      </c>
      <c r="S1145" s="2">
        <v>45461</v>
      </c>
      <c r="T1145" s="1" t="s">
        <v>118</v>
      </c>
      <c r="U1145" s="1" t="s">
        <v>84</v>
      </c>
      <c r="V1145" s="1">
        <v>5</v>
      </c>
      <c r="W1145" s="1" t="s">
        <v>37</v>
      </c>
      <c r="X1145" s="1" t="s">
        <v>64</v>
      </c>
      <c r="Y1145" s="1" t="s">
        <v>6881</v>
      </c>
    </row>
    <row r="1146" spans="1:25" x14ac:dyDescent="0.3">
      <c r="A1146" s="1" t="s">
        <v>12758</v>
      </c>
      <c r="B1146" s="1" t="s">
        <v>14757</v>
      </c>
      <c r="C1146" s="1" t="s">
        <v>6882</v>
      </c>
      <c r="D1146" s="1" t="s">
        <v>41</v>
      </c>
      <c r="E1146" s="1">
        <v>30</v>
      </c>
      <c r="F1146" s="1" t="s">
        <v>6883</v>
      </c>
      <c r="G1146" s="1" t="s">
        <v>6884</v>
      </c>
      <c r="H1146" s="1" t="s">
        <v>1472</v>
      </c>
      <c r="I1146" s="1" t="s">
        <v>6885</v>
      </c>
      <c r="J1146" s="1" t="s">
        <v>6886</v>
      </c>
      <c r="K1146" s="1" t="s">
        <v>161</v>
      </c>
      <c r="L1146" s="1" t="s">
        <v>82</v>
      </c>
      <c r="M1146" s="1" t="s">
        <v>49</v>
      </c>
      <c r="N1146" s="1">
        <v>4</v>
      </c>
      <c r="O1146" s="1">
        <v>389.42</v>
      </c>
      <c r="P1146" s="1">
        <v>0.22</v>
      </c>
      <c r="Q1146" s="1">
        <v>8.0500000000000007</v>
      </c>
      <c r="R1146" s="2">
        <v>45317</v>
      </c>
      <c r="S1146" s="2">
        <v>45466</v>
      </c>
      <c r="T1146" s="1" t="s">
        <v>35</v>
      </c>
      <c r="U1146" s="1" t="s">
        <v>51</v>
      </c>
      <c r="V1146" s="1">
        <v>2</v>
      </c>
      <c r="W1146" s="1" t="s">
        <v>37</v>
      </c>
      <c r="X1146" s="1" t="s">
        <v>101</v>
      </c>
      <c r="Y1146" s="1" t="s">
        <v>6887</v>
      </c>
    </row>
    <row r="1147" spans="1:25" x14ac:dyDescent="0.3">
      <c r="A1147" s="1" t="s">
        <v>12759</v>
      </c>
      <c r="B1147" s="1" t="s">
        <v>14758</v>
      </c>
      <c r="C1147" s="1" t="s">
        <v>6888</v>
      </c>
      <c r="D1147" s="1" t="s">
        <v>41</v>
      </c>
      <c r="E1147" s="1">
        <v>20</v>
      </c>
      <c r="F1147" s="1" t="s">
        <v>6889</v>
      </c>
      <c r="G1147" s="1" t="s">
        <v>6890</v>
      </c>
      <c r="H1147" s="1" t="s">
        <v>2448</v>
      </c>
      <c r="I1147" s="1" t="s">
        <v>6891</v>
      </c>
      <c r="J1147" s="1" t="s">
        <v>6892</v>
      </c>
      <c r="K1147" s="1" t="s">
        <v>6</v>
      </c>
      <c r="L1147" s="1" t="s">
        <v>117</v>
      </c>
      <c r="M1147" s="1" t="s">
        <v>49</v>
      </c>
      <c r="N1147" s="1">
        <v>3</v>
      </c>
      <c r="O1147" s="1">
        <v>473.48</v>
      </c>
      <c r="P1147" s="1">
        <v>0.45</v>
      </c>
      <c r="Q1147" s="1">
        <v>27.5</v>
      </c>
      <c r="R1147" s="2">
        <v>45502</v>
      </c>
      <c r="S1147" s="2">
        <v>45520</v>
      </c>
      <c r="T1147" s="1" t="s">
        <v>50</v>
      </c>
      <c r="U1147" s="1" t="s">
        <v>36</v>
      </c>
      <c r="V1147" s="1">
        <v>1</v>
      </c>
      <c r="W1147" s="1" t="s">
        <v>37</v>
      </c>
      <c r="X1147" s="1" t="s">
        <v>74</v>
      </c>
      <c r="Y1147" s="1" t="s">
        <v>6893</v>
      </c>
    </row>
    <row r="1148" spans="1:25" x14ac:dyDescent="0.3">
      <c r="A1148" s="1" t="s">
        <v>12760</v>
      </c>
      <c r="B1148" s="1" t="s">
        <v>14759</v>
      </c>
      <c r="C1148" s="1" t="s">
        <v>6894</v>
      </c>
      <c r="D1148" s="1" t="s">
        <v>41</v>
      </c>
      <c r="E1148" s="1">
        <v>60</v>
      </c>
      <c r="F1148" s="1" t="s">
        <v>6895</v>
      </c>
      <c r="G1148" s="1" t="s">
        <v>6896</v>
      </c>
      <c r="H1148" s="1" t="s">
        <v>3517</v>
      </c>
      <c r="I1148" s="1" t="s">
        <v>6897</v>
      </c>
      <c r="J1148" s="1" t="s">
        <v>6898</v>
      </c>
      <c r="K1148" s="1" t="s">
        <v>161</v>
      </c>
      <c r="L1148" s="1" t="s">
        <v>33</v>
      </c>
      <c r="M1148" s="1" t="s">
        <v>49</v>
      </c>
      <c r="N1148" s="1">
        <v>2</v>
      </c>
      <c r="O1148" s="1">
        <v>856.37</v>
      </c>
      <c r="P1148" s="1">
        <v>0.28000000000000003</v>
      </c>
      <c r="Q1148" s="1">
        <v>42.89</v>
      </c>
      <c r="R1148" s="2">
        <v>45847</v>
      </c>
      <c r="S1148" s="2">
        <v>45652</v>
      </c>
      <c r="T1148" s="1" t="s">
        <v>118</v>
      </c>
      <c r="U1148" s="1" t="s">
        <v>84</v>
      </c>
      <c r="V1148" s="1">
        <v>4</v>
      </c>
      <c r="W1148" s="1" t="s">
        <v>37</v>
      </c>
      <c r="X1148" s="1" t="s">
        <v>53</v>
      </c>
      <c r="Y1148" s="1" t="s">
        <v>6899</v>
      </c>
    </row>
    <row r="1149" spans="1:25" x14ac:dyDescent="0.3">
      <c r="A1149" s="1" t="s">
        <v>12761</v>
      </c>
      <c r="B1149" s="1" t="s">
        <v>14760</v>
      </c>
      <c r="C1149" s="1" t="s">
        <v>6900</v>
      </c>
      <c r="D1149" s="1" t="s">
        <v>41</v>
      </c>
      <c r="E1149" s="1">
        <v>57</v>
      </c>
      <c r="F1149" s="1" t="s">
        <v>6901</v>
      </c>
      <c r="G1149" s="1" t="s">
        <v>6902</v>
      </c>
      <c r="H1149" s="1" t="s">
        <v>3627</v>
      </c>
      <c r="I1149" s="1" t="s">
        <v>6903</v>
      </c>
      <c r="J1149" s="1" t="s">
        <v>6904</v>
      </c>
      <c r="K1149" s="1" t="s">
        <v>61</v>
      </c>
      <c r="L1149" s="1" t="s">
        <v>72</v>
      </c>
      <c r="M1149" s="1" t="s">
        <v>49</v>
      </c>
      <c r="N1149" s="1">
        <v>3</v>
      </c>
      <c r="O1149" s="1">
        <v>173.33</v>
      </c>
      <c r="P1149" s="1">
        <v>0.47</v>
      </c>
      <c r="Q1149" s="1">
        <v>7.66</v>
      </c>
      <c r="R1149" s="2">
        <v>45687</v>
      </c>
      <c r="S1149" s="2">
        <v>45401</v>
      </c>
      <c r="T1149" s="1" t="s">
        <v>35</v>
      </c>
      <c r="U1149" s="1" t="s">
        <v>162</v>
      </c>
      <c r="V1149" s="1">
        <v>5</v>
      </c>
      <c r="W1149" s="1" t="s">
        <v>37</v>
      </c>
      <c r="X1149" s="1" t="s">
        <v>64</v>
      </c>
      <c r="Y1149" s="1" t="s">
        <v>6905</v>
      </c>
    </row>
    <row r="1150" spans="1:25" x14ac:dyDescent="0.3">
      <c r="A1150" s="1" t="s">
        <v>12762</v>
      </c>
      <c r="B1150" s="1" t="s">
        <v>14761</v>
      </c>
      <c r="C1150" s="1" t="s">
        <v>6906</v>
      </c>
      <c r="D1150" s="1" t="s">
        <v>26</v>
      </c>
      <c r="E1150" s="1">
        <v>60</v>
      </c>
      <c r="F1150" s="1" t="s">
        <v>6907</v>
      </c>
      <c r="G1150" s="1" t="s">
        <v>6908</v>
      </c>
      <c r="H1150" s="1" t="s">
        <v>777</v>
      </c>
      <c r="I1150" s="1" t="s">
        <v>6909</v>
      </c>
      <c r="J1150" s="1" t="s">
        <v>6910</v>
      </c>
      <c r="K1150" s="1" t="s">
        <v>109</v>
      </c>
      <c r="L1150" s="1" t="s">
        <v>117</v>
      </c>
      <c r="M1150" s="1" t="s">
        <v>62</v>
      </c>
      <c r="N1150" s="1">
        <v>1</v>
      </c>
      <c r="O1150" s="1">
        <v>239.25</v>
      </c>
      <c r="P1150" s="1">
        <v>0.46</v>
      </c>
      <c r="Q1150" s="1">
        <v>29.4</v>
      </c>
      <c r="R1150" s="2">
        <v>45214</v>
      </c>
      <c r="S1150" s="2">
        <v>45475</v>
      </c>
      <c r="T1150" s="1" t="s">
        <v>118</v>
      </c>
      <c r="U1150" s="1" t="s">
        <v>84</v>
      </c>
      <c r="V1150" s="1">
        <v>3</v>
      </c>
      <c r="W1150" s="1" t="s">
        <v>37</v>
      </c>
      <c r="X1150" s="1" t="s">
        <v>101</v>
      </c>
      <c r="Y1150" s="1" t="s">
        <v>6911</v>
      </c>
    </row>
    <row r="1151" spans="1:25" x14ac:dyDescent="0.3">
      <c r="A1151" s="1" t="s">
        <v>12763</v>
      </c>
      <c r="B1151" s="1" t="s">
        <v>14762</v>
      </c>
      <c r="C1151" s="1" t="s">
        <v>6912</v>
      </c>
      <c r="D1151" s="1" t="s">
        <v>41</v>
      </c>
      <c r="E1151" s="1">
        <v>35</v>
      </c>
      <c r="F1151" s="1" t="s">
        <v>6913</v>
      </c>
      <c r="G1151" s="1" t="s">
        <v>6914</v>
      </c>
      <c r="H1151" s="1" t="s">
        <v>857</v>
      </c>
      <c r="I1151" s="1" t="s">
        <v>6915</v>
      </c>
      <c r="J1151" s="1" t="s">
        <v>6916</v>
      </c>
      <c r="K1151" s="1" t="s">
        <v>61</v>
      </c>
      <c r="L1151" s="1" t="s">
        <v>82</v>
      </c>
      <c r="M1151" s="1" t="s">
        <v>73</v>
      </c>
      <c r="N1151" s="1">
        <v>2</v>
      </c>
      <c r="O1151" s="1">
        <v>517.23</v>
      </c>
      <c r="P1151" s="1">
        <v>0.23</v>
      </c>
      <c r="Q1151" s="1">
        <v>34.28</v>
      </c>
      <c r="R1151" s="2">
        <v>45491</v>
      </c>
      <c r="S1151" s="2">
        <v>45372</v>
      </c>
      <c r="T1151" s="1" t="s">
        <v>83</v>
      </c>
      <c r="U1151" s="1" t="s">
        <v>36</v>
      </c>
      <c r="V1151" s="1">
        <v>2</v>
      </c>
      <c r="W1151" s="1" t="s">
        <v>37</v>
      </c>
      <c r="X1151" s="1" t="s">
        <v>38</v>
      </c>
      <c r="Y1151" s="1" t="s">
        <v>6917</v>
      </c>
    </row>
    <row r="1152" spans="1:25" x14ac:dyDescent="0.3">
      <c r="A1152" s="1" t="s">
        <v>12764</v>
      </c>
      <c r="B1152" s="1" t="s">
        <v>14763</v>
      </c>
      <c r="C1152" s="1" t="s">
        <v>6918</v>
      </c>
      <c r="D1152" s="1" t="s">
        <v>26</v>
      </c>
      <c r="E1152" s="1">
        <v>56</v>
      </c>
      <c r="F1152" s="1" t="s">
        <v>6919</v>
      </c>
      <c r="G1152" s="1" t="s">
        <v>6920</v>
      </c>
      <c r="H1152" s="1" t="s">
        <v>481</v>
      </c>
      <c r="I1152" s="1" t="s">
        <v>6921</v>
      </c>
      <c r="J1152" s="1" t="s">
        <v>6922</v>
      </c>
      <c r="K1152" s="1" t="s">
        <v>47</v>
      </c>
      <c r="L1152" s="1" t="s">
        <v>48</v>
      </c>
      <c r="M1152" s="1" t="s">
        <v>93</v>
      </c>
      <c r="N1152" s="1">
        <v>1</v>
      </c>
      <c r="O1152" s="1">
        <v>415.65</v>
      </c>
      <c r="P1152" s="1">
        <v>0.28999999999999998</v>
      </c>
      <c r="Q1152" s="1">
        <v>31.66</v>
      </c>
      <c r="R1152" s="2">
        <v>45135</v>
      </c>
      <c r="S1152" s="2">
        <v>45180</v>
      </c>
      <c r="T1152" s="1" t="s">
        <v>118</v>
      </c>
      <c r="U1152" s="1" t="s">
        <v>84</v>
      </c>
      <c r="V1152" s="1">
        <v>4</v>
      </c>
      <c r="W1152" s="1" t="s">
        <v>37</v>
      </c>
      <c r="X1152" s="1" t="s">
        <v>64</v>
      </c>
      <c r="Y1152" s="1" t="s">
        <v>6923</v>
      </c>
    </row>
    <row r="1153" spans="1:25" x14ac:dyDescent="0.3">
      <c r="A1153" s="1" t="s">
        <v>12765</v>
      </c>
      <c r="B1153" s="1" t="s">
        <v>14764</v>
      </c>
      <c r="C1153" s="1" t="s">
        <v>6924</v>
      </c>
      <c r="D1153" s="1" t="s">
        <v>26</v>
      </c>
      <c r="E1153" s="1">
        <v>61</v>
      </c>
      <c r="F1153" s="1" t="s">
        <v>6925</v>
      </c>
      <c r="G1153" s="1" t="s">
        <v>6926</v>
      </c>
      <c r="H1153" s="1" t="s">
        <v>1308</v>
      </c>
      <c r="I1153" s="1" t="s">
        <v>6927</v>
      </c>
      <c r="J1153" s="1" t="s">
        <v>6928</v>
      </c>
      <c r="K1153" s="1" t="s">
        <v>61</v>
      </c>
      <c r="L1153" s="1" t="s">
        <v>48</v>
      </c>
      <c r="M1153" s="1" t="s">
        <v>34</v>
      </c>
      <c r="N1153" s="1">
        <v>1</v>
      </c>
      <c r="O1153" s="1">
        <v>578.63</v>
      </c>
      <c r="P1153" s="1">
        <v>0.12</v>
      </c>
      <c r="Q1153" s="1">
        <v>44.49</v>
      </c>
      <c r="R1153" s="2">
        <v>45681</v>
      </c>
      <c r="S1153" s="2">
        <v>45824</v>
      </c>
      <c r="T1153" s="1" t="s">
        <v>50</v>
      </c>
      <c r="U1153" s="1" t="s">
        <v>51</v>
      </c>
      <c r="V1153" s="1">
        <v>3</v>
      </c>
      <c r="W1153" s="1" t="s">
        <v>52</v>
      </c>
      <c r="X1153" s="1" t="s">
        <v>64</v>
      </c>
      <c r="Y1153" s="1" t="s">
        <v>6929</v>
      </c>
    </row>
    <row r="1154" spans="1:25" x14ac:dyDescent="0.3">
      <c r="A1154" s="1" t="s">
        <v>12766</v>
      </c>
      <c r="B1154" s="1" t="s">
        <v>14765</v>
      </c>
      <c r="C1154" s="1" t="s">
        <v>6930</v>
      </c>
      <c r="D1154" s="1" t="s">
        <v>41</v>
      </c>
      <c r="E1154" s="1">
        <v>23</v>
      </c>
      <c r="F1154" s="1" t="s">
        <v>6931</v>
      </c>
      <c r="G1154" s="1" t="s">
        <v>6932</v>
      </c>
      <c r="H1154" s="1" t="s">
        <v>167</v>
      </c>
      <c r="I1154" s="1" t="s">
        <v>365</v>
      </c>
      <c r="J1154" s="1" t="s">
        <v>6933</v>
      </c>
      <c r="K1154" s="1" t="s">
        <v>47</v>
      </c>
      <c r="L1154" s="1" t="s">
        <v>48</v>
      </c>
      <c r="M1154" s="1" t="s">
        <v>126</v>
      </c>
      <c r="N1154" s="1">
        <v>1</v>
      </c>
      <c r="O1154" s="1">
        <v>921.63</v>
      </c>
      <c r="P1154" s="1">
        <v>0.5</v>
      </c>
      <c r="Q1154" s="1">
        <v>43.99</v>
      </c>
      <c r="R1154" s="2">
        <v>45765</v>
      </c>
      <c r="S1154" s="2">
        <v>45165</v>
      </c>
      <c r="T1154" s="1" t="s">
        <v>35</v>
      </c>
      <c r="U1154" s="1" t="s">
        <v>36</v>
      </c>
      <c r="V1154" s="1">
        <v>1</v>
      </c>
      <c r="W1154" s="1" t="s">
        <v>37</v>
      </c>
      <c r="X1154" s="1" t="s">
        <v>53</v>
      </c>
      <c r="Y1154" s="1" t="s">
        <v>6934</v>
      </c>
    </row>
    <row r="1155" spans="1:25" x14ac:dyDescent="0.3">
      <c r="A1155" s="1" t="s">
        <v>12767</v>
      </c>
      <c r="B1155" s="1" t="s">
        <v>14766</v>
      </c>
      <c r="C1155" s="1" t="s">
        <v>6935</v>
      </c>
      <c r="D1155" s="1" t="s">
        <v>41</v>
      </c>
      <c r="E1155" s="1">
        <v>59</v>
      </c>
      <c r="F1155" s="1" t="s">
        <v>6936</v>
      </c>
      <c r="G1155" s="1" t="s">
        <v>6937</v>
      </c>
      <c r="H1155" s="1" t="s">
        <v>357</v>
      </c>
      <c r="I1155" s="1" t="s">
        <v>6938</v>
      </c>
      <c r="J1155" s="1" t="s">
        <v>6939</v>
      </c>
      <c r="K1155" s="1" t="s">
        <v>81</v>
      </c>
      <c r="L1155" s="1" t="s">
        <v>110</v>
      </c>
      <c r="M1155" s="1" t="s">
        <v>93</v>
      </c>
      <c r="N1155" s="1">
        <v>4</v>
      </c>
      <c r="O1155" s="1">
        <v>917.93</v>
      </c>
      <c r="P1155" s="1">
        <v>0.14000000000000001</v>
      </c>
      <c r="Q1155" s="1">
        <v>7.58</v>
      </c>
      <c r="R1155" s="2">
        <v>45622</v>
      </c>
      <c r="S1155" s="2">
        <v>45800</v>
      </c>
      <c r="T1155" s="1" t="s">
        <v>50</v>
      </c>
      <c r="U1155" s="1" t="s">
        <v>36</v>
      </c>
      <c r="V1155" s="1">
        <v>5</v>
      </c>
      <c r="W1155" s="1" t="s">
        <v>37</v>
      </c>
      <c r="X1155" s="1" t="s">
        <v>74</v>
      </c>
      <c r="Y1155" s="1" t="s">
        <v>6940</v>
      </c>
    </row>
    <row r="1156" spans="1:25" x14ac:dyDescent="0.3">
      <c r="A1156" s="1" t="s">
        <v>12768</v>
      </c>
      <c r="B1156" s="1" t="s">
        <v>14767</v>
      </c>
      <c r="C1156" s="1" t="s">
        <v>6941</v>
      </c>
      <c r="D1156" s="1" t="s">
        <v>41</v>
      </c>
      <c r="E1156" s="1">
        <v>69</v>
      </c>
      <c r="F1156" s="1" t="s">
        <v>6942</v>
      </c>
      <c r="G1156" s="1" t="s">
        <v>6943</v>
      </c>
      <c r="H1156" s="1" t="s">
        <v>1435</v>
      </c>
      <c r="I1156" s="1" t="s">
        <v>6944</v>
      </c>
      <c r="J1156" s="1" t="s">
        <v>6945</v>
      </c>
      <c r="K1156" s="1" t="s">
        <v>47</v>
      </c>
      <c r="L1156" s="1" t="s">
        <v>72</v>
      </c>
      <c r="M1156" s="1" t="s">
        <v>62</v>
      </c>
      <c r="N1156" s="1">
        <v>1</v>
      </c>
      <c r="O1156" s="1">
        <v>237.72</v>
      </c>
      <c r="P1156" s="1">
        <v>0.39</v>
      </c>
      <c r="Q1156" s="1">
        <v>21.24</v>
      </c>
      <c r="R1156" s="2">
        <v>45236</v>
      </c>
      <c r="S1156" s="2">
        <v>45841</v>
      </c>
      <c r="T1156" s="1" t="s">
        <v>83</v>
      </c>
      <c r="U1156" s="1" t="s">
        <v>51</v>
      </c>
      <c r="V1156" s="1">
        <v>4</v>
      </c>
      <c r="W1156" s="1" t="s">
        <v>37</v>
      </c>
      <c r="X1156" s="1" t="s">
        <v>101</v>
      </c>
      <c r="Y1156" s="1" t="s">
        <v>6946</v>
      </c>
    </row>
    <row r="1157" spans="1:25" x14ac:dyDescent="0.3">
      <c r="A1157" s="1" t="s">
        <v>12769</v>
      </c>
      <c r="B1157" s="1" t="s">
        <v>14768</v>
      </c>
      <c r="C1157" s="1" t="s">
        <v>6947</v>
      </c>
      <c r="D1157" s="1" t="s">
        <v>41</v>
      </c>
      <c r="E1157" s="1">
        <v>44</v>
      </c>
      <c r="F1157" s="1" t="s">
        <v>6948</v>
      </c>
      <c r="G1157" s="1" t="s">
        <v>6949</v>
      </c>
      <c r="H1157" s="1" t="s">
        <v>78</v>
      </c>
      <c r="I1157" s="1" t="s">
        <v>6950</v>
      </c>
      <c r="J1157" s="1" t="s">
        <v>6951</v>
      </c>
      <c r="K1157" s="1" t="s">
        <v>32</v>
      </c>
      <c r="L1157" s="1" t="s">
        <v>110</v>
      </c>
      <c r="M1157" s="1" t="s">
        <v>62</v>
      </c>
      <c r="N1157" s="1">
        <v>1</v>
      </c>
      <c r="O1157" s="1">
        <v>309.12</v>
      </c>
      <c r="P1157" s="1">
        <v>0.16</v>
      </c>
      <c r="Q1157" s="1">
        <v>35.19</v>
      </c>
      <c r="R1157" s="2">
        <v>45713</v>
      </c>
      <c r="S1157" s="2">
        <v>45748</v>
      </c>
      <c r="T1157" s="1" t="s">
        <v>63</v>
      </c>
      <c r="U1157" s="1" t="s">
        <v>51</v>
      </c>
      <c r="V1157" s="1">
        <v>4</v>
      </c>
      <c r="W1157" s="1" t="s">
        <v>37</v>
      </c>
      <c r="X1157" s="1" t="s">
        <v>101</v>
      </c>
      <c r="Y1157" s="1" t="s">
        <v>6952</v>
      </c>
    </row>
    <row r="1158" spans="1:25" x14ac:dyDescent="0.3">
      <c r="A1158" s="1" t="s">
        <v>12770</v>
      </c>
      <c r="B1158" s="1" t="s">
        <v>14769</v>
      </c>
      <c r="C1158" s="1" t="s">
        <v>6953</v>
      </c>
      <c r="D1158" s="1" t="s">
        <v>26</v>
      </c>
      <c r="E1158" s="1">
        <v>32</v>
      </c>
      <c r="F1158" s="1" t="s">
        <v>6954</v>
      </c>
      <c r="G1158" s="1" t="s">
        <v>6955</v>
      </c>
      <c r="H1158" s="1" t="s">
        <v>29</v>
      </c>
      <c r="I1158" s="1" t="s">
        <v>5647</v>
      </c>
      <c r="J1158" s="1" t="s">
        <v>6956</v>
      </c>
      <c r="K1158" s="1" t="s">
        <v>61</v>
      </c>
      <c r="L1158" s="1" t="s">
        <v>82</v>
      </c>
      <c r="M1158" s="1" t="s">
        <v>34</v>
      </c>
      <c r="N1158" s="1">
        <v>3</v>
      </c>
      <c r="O1158" s="1">
        <v>170.45</v>
      </c>
      <c r="P1158" s="1">
        <v>0.16</v>
      </c>
      <c r="Q1158" s="1">
        <v>47.86</v>
      </c>
      <c r="R1158" s="2">
        <v>45616</v>
      </c>
      <c r="S1158" s="2">
        <v>45386</v>
      </c>
      <c r="T1158" s="1" t="s">
        <v>118</v>
      </c>
      <c r="U1158" s="1" t="s">
        <v>51</v>
      </c>
      <c r="V1158" s="1">
        <v>5</v>
      </c>
      <c r="W1158" s="1" t="s">
        <v>37</v>
      </c>
      <c r="X1158" s="1" t="s">
        <v>101</v>
      </c>
      <c r="Y1158" s="1" t="s">
        <v>6957</v>
      </c>
    </row>
    <row r="1159" spans="1:25" x14ac:dyDescent="0.3">
      <c r="A1159" s="1" t="s">
        <v>12771</v>
      </c>
      <c r="B1159" s="1" t="s">
        <v>14770</v>
      </c>
      <c r="C1159" s="1" t="s">
        <v>6958</v>
      </c>
      <c r="D1159" s="1" t="s">
        <v>26</v>
      </c>
      <c r="E1159" s="1">
        <v>69</v>
      </c>
      <c r="F1159" s="1" t="s">
        <v>6959</v>
      </c>
      <c r="G1159" s="1" t="s">
        <v>6960</v>
      </c>
      <c r="H1159" s="1" t="s">
        <v>791</v>
      </c>
      <c r="I1159" s="1" t="s">
        <v>6961</v>
      </c>
      <c r="J1159" s="1" t="s">
        <v>866</v>
      </c>
      <c r="K1159" s="1" t="s">
        <v>6</v>
      </c>
      <c r="L1159" s="1" t="s">
        <v>82</v>
      </c>
      <c r="M1159" s="1" t="s">
        <v>93</v>
      </c>
      <c r="N1159" s="1">
        <v>4</v>
      </c>
      <c r="O1159" s="1">
        <v>928.51</v>
      </c>
      <c r="P1159" s="1">
        <v>0.05</v>
      </c>
      <c r="Q1159" s="1">
        <v>41.21</v>
      </c>
      <c r="R1159" s="2">
        <v>45180</v>
      </c>
      <c r="S1159" s="2">
        <v>45647</v>
      </c>
      <c r="T1159" s="1" t="s">
        <v>50</v>
      </c>
      <c r="U1159" s="1" t="s">
        <v>162</v>
      </c>
      <c r="V1159" s="1">
        <v>4</v>
      </c>
      <c r="W1159" s="1" t="s">
        <v>52</v>
      </c>
      <c r="X1159" s="1" t="s">
        <v>38</v>
      </c>
      <c r="Y1159" s="1" t="s">
        <v>6962</v>
      </c>
    </row>
    <row r="1160" spans="1:25" x14ac:dyDescent="0.3">
      <c r="A1160" s="1" t="s">
        <v>12772</v>
      </c>
      <c r="B1160" s="1" t="s">
        <v>14771</v>
      </c>
      <c r="C1160" s="1" t="s">
        <v>6963</v>
      </c>
      <c r="D1160" s="1" t="s">
        <v>26</v>
      </c>
      <c r="E1160" s="1">
        <v>32</v>
      </c>
      <c r="F1160" s="1" t="s">
        <v>6964</v>
      </c>
      <c r="G1160" s="1">
        <f>1-32-240-5608</f>
        <v>-5879</v>
      </c>
      <c r="H1160" s="1" t="s">
        <v>941</v>
      </c>
      <c r="I1160" s="1" t="s">
        <v>6965</v>
      </c>
      <c r="J1160" s="1" t="s">
        <v>6966</v>
      </c>
      <c r="K1160" s="1" t="s">
        <v>81</v>
      </c>
      <c r="L1160" s="1" t="s">
        <v>117</v>
      </c>
      <c r="M1160" s="1" t="s">
        <v>49</v>
      </c>
      <c r="N1160" s="1">
        <v>4</v>
      </c>
      <c r="O1160" s="1">
        <v>403.89</v>
      </c>
      <c r="P1160" s="1">
        <v>0.28000000000000003</v>
      </c>
      <c r="Q1160" s="1">
        <v>12.95</v>
      </c>
      <c r="R1160" s="2">
        <v>45500</v>
      </c>
      <c r="S1160" s="2">
        <v>45516</v>
      </c>
      <c r="T1160" s="1" t="s">
        <v>35</v>
      </c>
      <c r="U1160" s="1" t="s">
        <v>36</v>
      </c>
      <c r="V1160" s="1">
        <v>4</v>
      </c>
      <c r="W1160" s="1" t="s">
        <v>37</v>
      </c>
      <c r="X1160" s="1" t="s">
        <v>38</v>
      </c>
      <c r="Y1160" s="1" t="s">
        <v>6967</v>
      </c>
    </row>
    <row r="1161" spans="1:25" x14ac:dyDescent="0.3">
      <c r="A1161" s="1" t="s">
        <v>12773</v>
      </c>
      <c r="B1161" s="1" t="s">
        <v>14772</v>
      </c>
      <c r="C1161" s="1" t="s">
        <v>6968</v>
      </c>
      <c r="D1161" s="1" t="s">
        <v>26</v>
      </c>
      <c r="E1161" s="1">
        <v>36</v>
      </c>
      <c r="F1161" s="1" t="s">
        <v>6969</v>
      </c>
      <c r="G1161" s="1" t="s">
        <v>6970</v>
      </c>
      <c r="H1161" s="1" t="s">
        <v>864</v>
      </c>
      <c r="I1161" s="1" t="s">
        <v>6971</v>
      </c>
      <c r="J1161" s="1" t="s">
        <v>6972</v>
      </c>
      <c r="K1161" s="1" t="s">
        <v>92</v>
      </c>
      <c r="L1161" s="1" t="s">
        <v>48</v>
      </c>
      <c r="M1161" s="1" t="s">
        <v>93</v>
      </c>
      <c r="N1161" s="1">
        <v>4</v>
      </c>
      <c r="O1161" s="1">
        <v>455.21</v>
      </c>
      <c r="P1161" s="1">
        <v>0.12</v>
      </c>
      <c r="Q1161" s="1">
        <v>17.559999999999999</v>
      </c>
      <c r="R1161" s="2">
        <v>45224</v>
      </c>
      <c r="S1161" s="2">
        <v>45489</v>
      </c>
      <c r="T1161" s="1" t="s">
        <v>35</v>
      </c>
      <c r="U1161" s="1" t="s">
        <v>36</v>
      </c>
      <c r="V1161" s="1">
        <v>1</v>
      </c>
      <c r="W1161" s="1" t="s">
        <v>37</v>
      </c>
      <c r="X1161" s="1" t="s">
        <v>64</v>
      </c>
      <c r="Y1161" s="1" t="s">
        <v>6973</v>
      </c>
    </row>
    <row r="1162" spans="1:25" x14ac:dyDescent="0.3">
      <c r="A1162" s="1" t="s">
        <v>12774</v>
      </c>
      <c r="B1162" s="1" t="s">
        <v>14773</v>
      </c>
      <c r="C1162" s="1" t="s">
        <v>6974</v>
      </c>
      <c r="D1162" s="1" t="s">
        <v>41</v>
      </c>
      <c r="E1162" s="1">
        <v>55</v>
      </c>
      <c r="F1162" s="1" t="s">
        <v>6975</v>
      </c>
      <c r="G1162" s="1" t="s">
        <v>6976</v>
      </c>
      <c r="H1162" s="1" t="s">
        <v>1662</v>
      </c>
      <c r="I1162" s="1" t="s">
        <v>6977</v>
      </c>
      <c r="J1162" s="1" t="s">
        <v>6978</v>
      </c>
      <c r="K1162" s="1" t="s">
        <v>109</v>
      </c>
      <c r="L1162" s="1" t="s">
        <v>72</v>
      </c>
      <c r="M1162" s="1" t="s">
        <v>93</v>
      </c>
      <c r="N1162" s="1">
        <v>4</v>
      </c>
      <c r="O1162" s="1">
        <v>804.61</v>
      </c>
      <c r="P1162" s="1">
        <v>7.0000000000000007E-2</v>
      </c>
      <c r="Q1162" s="1">
        <v>39.36</v>
      </c>
      <c r="R1162" s="2">
        <v>45151</v>
      </c>
      <c r="S1162" s="2">
        <v>45368</v>
      </c>
      <c r="T1162" s="1" t="s">
        <v>63</v>
      </c>
      <c r="U1162" s="1" t="s">
        <v>36</v>
      </c>
      <c r="V1162" s="1">
        <v>2</v>
      </c>
      <c r="W1162" s="1" t="s">
        <v>37</v>
      </c>
      <c r="X1162" s="1" t="s">
        <v>74</v>
      </c>
      <c r="Y1162" s="1" t="s">
        <v>6979</v>
      </c>
    </row>
    <row r="1163" spans="1:25" x14ac:dyDescent="0.3">
      <c r="A1163" s="1" t="s">
        <v>12775</v>
      </c>
      <c r="B1163" s="1" t="s">
        <v>14774</v>
      </c>
      <c r="C1163" s="1" t="s">
        <v>6980</v>
      </c>
      <c r="D1163" s="1" t="s">
        <v>41</v>
      </c>
      <c r="E1163" s="1">
        <v>68</v>
      </c>
      <c r="F1163" s="1" t="s">
        <v>6981</v>
      </c>
      <c r="G1163" s="1">
        <f>1-809-946-7787</f>
        <v>-9541</v>
      </c>
      <c r="H1163" s="1" t="s">
        <v>910</v>
      </c>
      <c r="I1163" s="1" t="s">
        <v>6982</v>
      </c>
      <c r="J1163" s="1" t="s">
        <v>3673</v>
      </c>
      <c r="K1163" s="1" t="s">
        <v>47</v>
      </c>
      <c r="L1163" s="1" t="s">
        <v>110</v>
      </c>
      <c r="M1163" s="1" t="s">
        <v>62</v>
      </c>
      <c r="N1163" s="1">
        <v>1</v>
      </c>
      <c r="O1163" s="1">
        <v>517.84</v>
      </c>
      <c r="P1163" s="1">
        <v>0.11</v>
      </c>
      <c r="Q1163" s="1">
        <v>26.22</v>
      </c>
      <c r="R1163" s="2">
        <v>45472</v>
      </c>
      <c r="S1163" s="2">
        <v>45142</v>
      </c>
      <c r="T1163" s="1" t="s">
        <v>35</v>
      </c>
      <c r="U1163" s="1" t="s">
        <v>84</v>
      </c>
      <c r="V1163" s="1">
        <v>3</v>
      </c>
      <c r="W1163" s="1" t="s">
        <v>52</v>
      </c>
      <c r="X1163" s="1" t="s">
        <v>53</v>
      </c>
      <c r="Y1163" s="1" t="s">
        <v>6983</v>
      </c>
    </row>
    <row r="1164" spans="1:25" x14ac:dyDescent="0.3">
      <c r="A1164" s="1" t="s">
        <v>12776</v>
      </c>
      <c r="B1164" s="1" t="s">
        <v>14775</v>
      </c>
      <c r="C1164" s="1" t="s">
        <v>6984</v>
      </c>
      <c r="D1164" s="1" t="s">
        <v>26</v>
      </c>
      <c r="E1164" s="1">
        <v>64</v>
      </c>
      <c r="F1164" s="1" t="s">
        <v>6985</v>
      </c>
      <c r="G1164" s="1" t="s">
        <v>6986</v>
      </c>
      <c r="H1164" s="1" t="s">
        <v>928</v>
      </c>
      <c r="I1164" s="1" t="s">
        <v>6987</v>
      </c>
      <c r="J1164" s="1" t="s">
        <v>6988</v>
      </c>
      <c r="K1164" s="1" t="s">
        <v>32</v>
      </c>
      <c r="L1164" s="1" t="s">
        <v>110</v>
      </c>
      <c r="M1164" s="1" t="s">
        <v>93</v>
      </c>
      <c r="N1164" s="1">
        <v>3</v>
      </c>
      <c r="O1164" s="1">
        <v>128.56</v>
      </c>
      <c r="P1164" s="1">
        <v>0.13</v>
      </c>
      <c r="Q1164" s="1">
        <v>29.63</v>
      </c>
      <c r="R1164" s="2">
        <v>45572</v>
      </c>
      <c r="S1164" s="2">
        <v>45435</v>
      </c>
      <c r="T1164" s="1" t="s">
        <v>83</v>
      </c>
      <c r="U1164" s="1" t="s">
        <v>36</v>
      </c>
      <c r="V1164" s="1">
        <v>5</v>
      </c>
      <c r="W1164" s="1" t="s">
        <v>52</v>
      </c>
      <c r="X1164" s="1" t="s">
        <v>53</v>
      </c>
      <c r="Y1164" s="1" t="s">
        <v>6989</v>
      </c>
    </row>
    <row r="1165" spans="1:25" x14ac:dyDescent="0.3">
      <c r="A1165" s="1" t="s">
        <v>12777</v>
      </c>
      <c r="B1165" s="1" t="s">
        <v>14776</v>
      </c>
      <c r="C1165" s="1" t="s">
        <v>6990</v>
      </c>
      <c r="D1165" s="1" t="s">
        <v>26</v>
      </c>
      <c r="E1165" s="1">
        <v>37</v>
      </c>
      <c r="F1165" s="1" t="s">
        <v>6991</v>
      </c>
      <c r="G1165" s="1" t="s">
        <v>6992</v>
      </c>
      <c r="H1165" s="1" t="s">
        <v>3228</v>
      </c>
      <c r="I1165" s="1" t="s">
        <v>6993</v>
      </c>
      <c r="J1165" s="1" t="s">
        <v>6994</v>
      </c>
      <c r="K1165" s="1" t="s">
        <v>81</v>
      </c>
      <c r="L1165" s="1" t="s">
        <v>48</v>
      </c>
      <c r="M1165" s="1" t="s">
        <v>49</v>
      </c>
      <c r="N1165" s="1">
        <v>1</v>
      </c>
      <c r="O1165" s="1">
        <v>443.47</v>
      </c>
      <c r="P1165" s="1">
        <v>0.25</v>
      </c>
      <c r="Q1165" s="1">
        <v>32.4</v>
      </c>
      <c r="R1165" s="2">
        <v>45841</v>
      </c>
      <c r="S1165" s="2">
        <v>45330</v>
      </c>
      <c r="T1165" s="1" t="s">
        <v>63</v>
      </c>
      <c r="U1165" s="1" t="s">
        <v>36</v>
      </c>
      <c r="V1165" s="1">
        <v>3</v>
      </c>
      <c r="W1165" s="1" t="s">
        <v>37</v>
      </c>
      <c r="X1165" s="1" t="s">
        <v>74</v>
      </c>
      <c r="Y1165" s="1" t="s">
        <v>6995</v>
      </c>
    </row>
    <row r="1166" spans="1:25" x14ac:dyDescent="0.3">
      <c r="A1166" s="1" t="s">
        <v>12778</v>
      </c>
      <c r="B1166" s="1" t="s">
        <v>14777</v>
      </c>
      <c r="C1166" s="1" t="s">
        <v>6996</v>
      </c>
      <c r="D1166" s="1" t="s">
        <v>26</v>
      </c>
      <c r="E1166" s="1">
        <v>37</v>
      </c>
      <c r="F1166" s="1" t="s">
        <v>6997</v>
      </c>
      <c r="G1166" s="1" t="s">
        <v>6998</v>
      </c>
      <c r="H1166" s="1" t="s">
        <v>1692</v>
      </c>
      <c r="I1166" s="1" t="s">
        <v>6999</v>
      </c>
      <c r="J1166" s="1" t="s">
        <v>7000</v>
      </c>
      <c r="K1166" s="1" t="s">
        <v>61</v>
      </c>
      <c r="L1166" s="1" t="s">
        <v>110</v>
      </c>
      <c r="M1166" s="1" t="s">
        <v>93</v>
      </c>
      <c r="N1166" s="1">
        <v>1</v>
      </c>
      <c r="O1166" s="1">
        <v>634.22</v>
      </c>
      <c r="P1166" s="1">
        <v>0.19</v>
      </c>
      <c r="Q1166" s="1">
        <v>9.65</v>
      </c>
      <c r="R1166" s="2">
        <v>45133</v>
      </c>
      <c r="S1166" s="2">
        <v>45232</v>
      </c>
      <c r="T1166" s="1" t="s">
        <v>83</v>
      </c>
      <c r="U1166" s="1" t="s">
        <v>51</v>
      </c>
      <c r="V1166" s="1">
        <v>5</v>
      </c>
      <c r="W1166" s="1" t="s">
        <v>37</v>
      </c>
      <c r="X1166" s="1" t="s">
        <v>101</v>
      </c>
      <c r="Y1166" s="1" t="s">
        <v>7001</v>
      </c>
    </row>
    <row r="1167" spans="1:25" x14ac:dyDescent="0.3">
      <c r="A1167" s="1" t="s">
        <v>12779</v>
      </c>
      <c r="B1167" s="1" t="s">
        <v>14778</v>
      </c>
      <c r="C1167" s="1" t="s">
        <v>7002</v>
      </c>
      <c r="D1167" s="1" t="s">
        <v>41</v>
      </c>
      <c r="E1167" s="1">
        <v>35</v>
      </c>
      <c r="F1167" s="1" t="s">
        <v>7003</v>
      </c>
      <c r="G1167" s="1" t="s">
        <v>7004</v>
      </c>
      <c r="H1167" s="1" t="s">
        <v>3302</v>
      </c>
      <c r="I1167" s="1" t="s">
        <v>7005</v>
      </c>
      <c r="J1167" s="1" t="s">
        <v>7006</v>
      </c>
      <c r="K1167" s="1" t="s">
        <v>92</v>
      </c>
      <c r="L1167" s="1" t="s">
        <v>48</v>
      </c>
      <c r="M1167" s="1" t="s">
        <v>93</v>
      </c>
      <c r="N1167" s="1">
        <v>4</v>
      </c>
      <c r="O1167" s="1">
        <v>722.02</v>
      </c>
      <c r="P1167" s="1">
        <v>0.04</v>
      </c>
      <c r="Q1167" s="1">
        <v>43.52</v>
      </c>
      <c r="R1167" s="2">
        <v>45322</v>
      </c>
      <c r="S1167" s="2">
        <v>45348</v>
      </c>
      <c r="T1167" s="1" t="s">
        <v>118</v>
      </c>
      <c r="U1167" s="1" t="s">
        <v>51</v>
      </c>
      <c r="V1167" s="1">
        <v>5</v>
      </c>
      <c r="W1167" s="1" t="s">
        <v>37</v>
      </c>
      <c r="X1167" s="1" t="s">
        <v>74</v>
      </c>
      <c r="Y1167" s="1" t="s">
        <v>7007</v>
      </c>
    </row>
    <row r="1168" spans="1:25" x14ac:dyDescent="0.3">
      <c r="A1168" s="1" t="s">
        <v>12780</v>
      </c>
      <c r="B1168" s="1" t="s">
        <v>14779</v>
      </c>
      <c r="C1168" s="1" t="s">
        <v>6359</v>
      </c>
      <c r="D1168" s="1" t="s">
        <v>41</v>
      </c>
      <c r="E1168" s="1">
        <v>51</v>
      </c>
      <c r="F1168" s="1" t="s">
        <v>7008</v>
      </c>
      <c r="G1168" s="1" t="s">
        <v>7009</v>
      </c>
      <c r="H1168" s="1" t="s">
        <v>2394</v>
      </c>
      <c r="I1168" s="1" t="s">
        <v>7010</v>
      </c>
      <c r="J1168" s="1" t="s">
        <v>7011</v>
      </c>
      <c r="K1168" s="1" t="s">
        <v>92</v>
      </c>
      <c r="L1168" s="1" t="s">
        <v>117</v>
      </c>
      <c r="M1168" s="1" t="s">
        <v>93</v>
      </c>
      <c r="N1168" s="1">
        <v>4</v>
      </c>
      <c r="O1168" s="1">
        <v>648.9</v>
      </c>
      <c r="P1168" s="1">
        <v>0.27</v>
      </c>
      <c r="Q1168" s="1">
        <v>43.84</v>
      </c>
      <c r="R1168" s="2">
        <v>45280</v>
      </c>
      <c r="S1168" s="2">
        <v>45468</v>
      </c>
      <c r="T1168" s="1" t="s">
        <v>83</v>
      </c>
      <c r="U1168" s="1" t="s">
        <v>51</v>
      </c>
      <c r="V1168" s="1">
        <v>4</v>
      </c>
      <c r="W1168" s="1" t="s">
        <v>37</v>
      </c>
      <c r="X1168" s="1" t="s">
        <v>53</v>
      </c>
      <c r="Y1168" s="1" t="s">
        <v>7012</v>
      </c>
    </row>
    <row r="1169" spans="1:25" x14ac:dyDescent="0.3">
      <c r="A1169" s="1" t="s">
        <v>12781</v>
      </c>
      <c r="B1169" s="1" t="s">
        <v>14780</v>
      </c>
      <c r="C1169" s="1" t="s">
        <v>7013</v>
      </c>
      <c r="D1169" s="1" t="s">
        <v>26</v>
      </c>
      <c r="E1169" s="1">
        <v>56</v>
      </c>
      <c r="F1169" s="1" t="s">
        <v>7014</v>
      </c>
      <c r="G1169" s="1" t="s">
        <v>7015</v>
      </c>
      <c r="H1169" s="1" t="s">
        <v>857</v>
      </c>
      <c r="I1169" s="1" t="s">
        <v>7016</v>
      </c>
      <c r="J1169" s="1" t="s">
        <v>7017</v>
      </c>
      <c r="K1169" s="1" t="s">
        <v>81</v>
      </c>
      <c r="L1169" s="1" t="s">
        <v>117</v>
      </c>
      <c r="M1169" s="1" t="s">
        <v>49</v>
      </c>
      <c r="N1169" s="1">
        <v>2</v>
      </c>
      <c r="O1169" s="1">
        <v>127.99</v>
      </c>
      <c r="P1169" s="1">
        <v>0.39</v>
      </c>
      <c r="Q1169" s="1">
        <v>26.07</v>
      </c>
      <c r="R1169" s="2">
        <v>45810</v>
      </c>
      <c r="S1169" s="2">
        <v>45267</v>
      </c>
      <c r="T1169" s="1" t="s">
        <v>118</v>
      </c>
      <c r="U1169" s="1" t="s">
        <v>36</v>
      </c>
      <c r="V1169" s="1">
        <v>1</v>
      </c>
      <c r="W1169" s="1" t="s">
        <v>37</v>
      </c>
      <c r="X1169" s="1" t="s">
        <v>38</v>
      </c>
      <c r="Y1169" s="1" t="s">
        <v>7018</v>
      </c>
    </row>
    <row r="1170" spans="1:25" x14ac:dyDescent="0.3">
      <c r="A1170" s="1" t="s">
        <v>12782</v>
      </c>
      <c r="B1170" s="1" t="s">
        <v>14781</v>
      </c>
      <c r="C1170" s="1" t="s">
        <v>1336</v>
      </c>
      <c r="D1170" s="1" t="s">
        <v>41</v>
      </c>
      <c r="E1170" s="1">
        <v>54</v>
      </c>
      <c r="F1170" s="1" t="s">
        <v>7019</v>
      </c>
      <c r="G1170" s="1" t="s">
        <v>7020</v>
      </c>
      <c r="H1170" s="1" t="s">
        <v>2637</v>
      </c>
      <c r="I1170" s="1" t="s">
        <v>7021</v>
      </c>
      <c r="J1170" s="1" t="s">
        <v>7022</v>
      </c>
      <c r="K1170" s="1" t="s">
        <v>6</v>
      </c>
      <c r="L1170" s="1" t="s">
        <v>117</v>
      </c>
      <c r="M1170" s="1" t="s">
        <v>49</v>
      </c>
      <c r="N1170" s="1">
        <v>3</v>
      </c>
      <c r="O1170" s="1">
        <v>311.3</v>
      </c>
      <c r="P1170" s="1">
        <v>0.28999999999999998</v>
      </c>
      <c r="Q1170" s="1">
        <v>33.21</v>
      </c>
      <c r="R1170" s="2">
        <v>45215</v>
      </c>
      <c r="S1170" s="2">
        <v>45625</v>
      </c>
      <c r="T1170" s="1" t="s">
        <v>83</v>
      </c>
      <c r="U1170" s="1" t="s">
        <v>51</v>
      </c>
      <c r="V1170" s="1">
        <v>5</v>
      </c>
      <c r="W1170" s="1" t="s">
        <v>37</v>
      </c>
      <c r="X1170" s="1" t="s">
        <v>74</v>
      </c>
      <c r="Y1170" s="1" t="s">
        <v>7023</v>
      </c>
    </row>
    <row r="1171" spans="1:25" x14ac:dyDescent="0.3">
      <c r="A1171" s="1" t="s">
        <v>12783</v>
      </c>
      <c r="B1171" s="1" t="s">
        <v>14782</v>
      </c>
      <c r="C1171" s="1" t="s">
        <v>7024</v>
      </c>
      <c r="D1171" s="1" t="s">
        <v>26</v>
      </c>
      <c r="E1171" s="1">
        <v>52</v>
      </c>
      <c r="F1171" s="1" t="s">
        <v>7025</v>
      </c>
      <c r="G1171" s="1" t="s">
        <v>7026</v>
      </c>
      <c r="H1171" s="1" t="s">
        <v>1576</v>
      </c>
      <c r="I1171" s="1" t="s">
        <v>7027</v>
      </c>
      <c r="J1171" s="1" t="s">
        <v>7028</v>
      </c>
      <c r="K1171" s="1" t="s">
        <v>6</v>
      </c>
      <c r="L1171" s="1" t="s">
        <v>33</v>
      </c>
      <c r="M1171" s="1" t="s">
        <v>34</v>
      </c>
      <c r="N1171" s="1">
        <v>4</v>
      </c>
      <c r="O1171" s="1">
        <v>736.23</v>
      </c>
      <c r="P1171" s="1">
        <v>0.49</v>
      </c>
      <c r="Q1171" s="1">
        <v>34.700000000000003</v>
      </c>
      <c r="R1171" s="2">
        <v>45265</v>
      </c>
      <c r="S1171" s="2">
        <v>45330</v>
      </c>
      <c r="T1171" s="1" t="s">
        <v>63</v>
      </c>
      <c r="U1171" s="1" t="s">
        <v>162</v>
      </c>
      <c r="V1171" s="1">
        <v>3</v>
      </c>
      <c r="W1171" s="1" t="s">
        <v>37</v>
      </c>
      <c r="X1171" s="1" t="s">
        <v>64</v>
      </c>
      <c r="Y1171" s="1" t="s">
        <v>7029</v>
      </c>
    </row>
    <row r="1172" spans="1:25" x14ac:dyDescent="0.3">
      <c r="A1172" s="1" t="s">
        <v>12784</v>
      </c>
      <c r="B1172" s="1" t="s">
        <v>14783</v>
      </c>
      <c r="C1172" s="1" t="s">
        <v>7030</v>
      </c>
      <c r="D1172" s="1" t="s">
        <v>26</v>
      </c>
      <c r="E1172" s="1">
        <v>55</v>
      </c>
      <c r="F1172" s="1" t="s">
        <v>7031</v>
      </c>
      <c r="G1172" s="1" t="s">
        <v>7032</v>
      </c>
      <c r="H1172" s="1" t="s">
        <v>1259</v>
      </c>
      <c r="I1172" s="1" t="s">
        <v>7033</v>
      </c>
      <c r="J1172" s="1" t="s">
        <v>7034</v>
      </c>
      <c r="K1172" s="1" t="s">
        <v>6</v>
      </c>
      <c r="L1172" s="1" t="s">
        <v>33</v>
      </c>
      <c r="M1172" s="1" t="s">
        <v>62</v>
      </c>
      <c r="N1172" s="1">
        <v>4</v>
      </c>
      <c r="O1172" s="1">
        <v>881.39</v>
      </c>
      <c r="P1172" s="1">
        <v>0.05</v>
      </c>
      <c r="Q1172" s="1">
        <v>13.54</v>
      </c>
      <c r="R1172" s="2">
        <v>45835</v>
      </c>
      <c r="S1172" s="2">
        <v>45530</v>
      </c>
      <c r="T1172" s="1" t="s">
        <v>118</v>
      </c>
      <c r="U1172" s="1" t="s">
        <v>51</v>
      </c>
      <c r="V1172" s="1">
        <v>2</v>
      </c>
      <c r="W1172" s="1" t="s">
        <v>37</v>
      </c>
      <c r="X1172" s="1" t="s">
        <v>38</v>
      </c>
      <c r="Y1172" s="1" t="s">
        <v>7035</v>
      </c>
    </row>
    <row r="1173" spans="1:25" x14ac:dyDescent="0.3">
      <c r="A1173" s="1" t="s">
        <v>12785</v>
      </c>
      <c r="B1173" s="1" t="s">
        <v>14784</v>
      </c>
      <c r="C1173" s="1" t="s">
        <v>7036</v>
      </c>
      <c r="D1173" s="1" t="s">
        <v>41</v>
      </c>
      <c r="E1173" s="1">
        <v>55</v>
      </c>
      <c r="F1173" s="1" t="s">
        <v>7037</v>
      </c>
      <c r="G1173" s="1" t="s">
        <v>7038</v>
      </c>
      <c r="H1173" s="1" t="s">
        <v>1836</v>
      </c>
      <c r="I1173" s="1" t="s">
        <v>7039</v>
      </c>
      <c r="J1173" s="1" t="s">
        <v>7040</v>
      </c>
      <c r="K1173" s="1" t="s">
        <v>32</v>
      </c>
      <c r="L1173" s="1" t="s">
        <v>110</v>
      </c>
      <c r="M1173" s="1" t="s">
        <v>73</v>
      </c>
      <c r="N1173" s="1">
        <v>1</v>
      </c>
      <c r="O1173" s="1">
        <v>56.71</v>
      </c>
      <c r="P1173" s="1">
        <v>0.41</v>
      </c>
      <c r="Q1173" s="1">
        <v>10.07</v>
      </c>
      <c r="R1173" s="2">
        <v>45157</v>
      </c>
      <c r="S1173" s="2">
        <v>45415</v>
      </c>
      <c r="T1173" s="1" t="s">
        <v>83</v>
      </c>
      <c r="U1173" s="1" t="s">
        <v>162</v>
      </c>
      <c r="V1173" s="1">
        <v>3</v>
      </c>
      <c r="W1173" s="1" t="s">
        <v>37</v>
      </c>
      <c r="X1173" s="1" t="s">
        <v>64</v>
      </c>
      <c r="Y1173" s="1" t="s">
        <v>7041</v>
      </c>
    </row>
    <row r="1174" spans="1:25" x14ac:dyDescent="0.3">
      <c r="A1174" s="1" t="s">
        <v>12786</v>
      </c>
      <c r="B1174" s="1" t="s">
        <v>14785</v>
      </c>
      <c r="C1174" s="1" t="s">
        <v>7042</v>
      </c>
      <c r="D1174" s="1" t="s">
        <v>41</v>
      </c>
      <c r="E1174" s="1">
        <v>18</v>
      </c>
      <c r="F1174" s="1" t="s">
        <v>7043</v>
      </c>
      <c r="G1174" s="1" t="s">
        <v>7044</v>
      </c>
      <c r="H1174" s="1" t="s">
        <v>2381</v>
      </c>
      <c r="I1174" s="1" t="s">
        <v>7045</v>
      </c>
      <c r="J1174" s="1" t="s">
        <v>7046</v>
      </c>
      <c r="K1174" s="1" t="s">
        <v>161</v>
      </c>
      <c r="L1174" s="1" t="s">
        <v>72</v>
      </c>
      <c r="M1174" s="1" t="s">
        <v>34</v>
      </c>
      <c r="N1174" s="1">
        <v>1</v>
      </c>
      <c r="O1174" s="1">
        <v>51.81</v>
      </c>
      <c r="P1174" s="1">
        <v>0.25</v>
      </c>
      <c r="Q1174" s="1">
        <v>5.93</v>
      </c>
      <c r="R1174" s="2">
        <v>45799</v>
      </c>
      <c r="S1174" s="2">
        <v>45229</v>
      </c>
      <c r="T1174" s="1" t="s">
        <v>83</v>
      </c>
      <c r="U1174" s="1" t="s">
        <v>84</v>
      </c>
      <c r="V1174" s="1">
        <v>1</v>
      </c>
      <c r="W1174" s="1" t="s">
        <v>37</v>
      </c>
      <c r="X1174" s="1" t="s">
        <v>64</v>
      </c>
      <c r="Y1174" s="1" t="s">
        <v>7047</v>
      </c>
    </row>
    <row r="1175" spans="1:25" x14ac:dyDescent="0.3">
      <c r="A1175" s="1" t="s">
        <v>12787</v>
      </c>
      <c r="B1175" s="1" t="s">
        <v>14786</v>
      </c>
      <c r="C1175" s="1" t="s">
        <v>1623</v>
      </c>
      <c r="D1175" s="1" t="s">
        <v>26</v>
      </c>
      <c r="E1175" s="1">
        <v>68</v>
      </c>
      <c r="F1175" s="1" t="s">
        <v>7048</v>
      </c>
      <c r="G1175" s="1" t="s">
        <v>7049</v>
      </c>
      <c r="H1175" s="1" t="s">
        <v>648</v>
      </c>
      <c r="I1175" s="1" t="s">
        <v>7050</v>
      </c>
      <c r="J1175" s="1" t="s">
        <v>7051</v>
      </c>
      <c r="K1175" s="1" t="s">
        <v>92</v>
      </c>
      <c r="L1175" s="1" t="s">
        <v>72</v>
      </c>
      <c r="M1175" s="1" t="s">
        <v>49</v>
      </c>
      <c r="N1175" s="1">
        <v>1</v>
      </c>
      <c r="O1175" s="1">
        <v>646.97</v>
      </c>
      <c r="P1175" s="1">
        <v>0.26</v>
      </c>
      <c r="Q1175" s="1">
        <v>46.08</v>
      </c>
      <c r="R1175" s="2">
        <v>45330</v>
      </c>
      <c r="S1175" s="2">
        <v>45235</v>
      </c>
      <c r="T1175" s="1" t="s">
        <v>35</v>
      </c>
      <c r="U1175" s="1" t="s">
        <v>162</v>
      </c>
      <c r="V1175" s="1">
        <v>2</v>
      </c>
      <c r="W1175" s="1" t="s">
        <v>52</v>
      </c>
      <c r="X1175" s="1" t="s">
        <v>74</v>
      </c>
      <c r="Y1175" s="1" t="s">
        <v>7052</v>
      </c>
    </row>
    <row r="1176" spans="1:25" x14ac:dyDescent="0.3">
      <c r="A1176" s="1" t="s">
        <v>12788</v>
      </c>
      <c r="B1176" s="1" t="s">
        <v>14787</v>
      </c>
      <c r="C1176" s="1" t="s">
        <v>7053</v>
      </c>
      <c r="D1176" s="1" t="s">
        <v>41</v>
      </c>
      <c r="E1176" s="1">
        <v>29</v>
      </c>
      <c r="F1176" s="1" t="s">
        <v>7054</v>
      </c>
      <c r="G1176" s="1" t="s">
        <v>7055</v>
      </c>
      <c r="H1176" s="1" t="s">
        <v>1149</v>
      </c>
      <c r="I1176" s="1" t="s">
        <v>6249</v>
      </c>
      <c r="J1176" s="1" t="s">
        <v>7046</v>
      </c>
      <c r="K1176" s="1" t="s">
        <v>81</v>
      </c>
      <c r="L1176" s="1" t="s">
        <v>117</v>
      </c>
      <c r="M1176" s="1" t="s">
        <v>93</v>
      </c>
      <c r="N1176" s="1">
        <v>4</v>
      </c>
      <c r="O1176" s="1">
        <v>552.57000000000005</v>
      </c>
      <c r="P1176" s="1">
        <v>0.26</v>
      </c>
      <c r="Q1176" s="1">
        <v>20.56</v>
      </c>
      <c r="R1176" s="2">
        <v>45411</v>
      </c>
      <c r="S1176" s="2">
        <v>45843</v>
      </c>
      <c r="T1176" s="1" t="s">
        <v>83</v>
      </c>
      <c r="U1176" s="1" t="s">
        <v>162</v>
      </c>
      <c r="V1176" s="1">
        <v>4</v>
      </c>
      <c r="W1176" s="1" t="s">
        <v>37</v>
      </c>
      <c r="X1176" s="1" t="s">
        <v>64</v>
      </c>
      <c r="Y1176" s="1" t="s">
        <v>7056</v>
      </c>
    </row>
    <row r="1177" spans="1:25" x14ac:dyDescent="0.3">
      <c r="A1177" s="1" t="s">
        <v>12789</v>
      </c>
      <c r="B1177" s="1" t="s">
        <v>14788</v>
      </c>
      <c r="C1177" s="1" t="s">
        <v>7057</v>
      </c>
      <c r="D1177" s="1" t="s">
        <v>41</v>
      </c>
      <c r="E1177" s="1">
        <v>22</v>
      </c>
      <c r="F1177" s="1" t="s">
        <v>7058</v>
      </c>
      <c r="G1177" s="1" t="s">
        <v>7059</v>
      </c>
      <c r="H1177" s="1" t="s">
        <v>1892</v>
      </c>
      <c r="I1177" s="1" t="s">
        <v>7060</v>
      </c>
      <c r="J1177" s="1" t="s">
        <v>7061</v>
      </c>
      <c r="K1177" s="1" t="s">
        <v>161</v>
      </c>
      <c r="L1177" s="1" t="s">
        <v>82</v>
      </c>
      <c r="M1177" s="1" t="s">
        <v>73</v>
      </c>
      <c r="N1177" s="1">
        <v>3</v>
      </c>
      <c r="O1177" s="1">
        <v>163.79</v>
      </c>
      <c r="P1177" s="1">
        <v>0.16</v>
      </c>
      <c r="Q1177" s="1">
        <v>8.86</v>
      </c>
      <c r="R1177" s="2">
        <v>45525</v>
      </c>
      <c r="S1177" s="2">
        <v>45583</v>
      </c>
      <c r="T1177" s="1" t="s">
        <v>35</v>
      </c>
      <c r="U1177" s="1" t="s">
        <v>84</v>
      </c>
      <c r="V1177" s="1">
        <v>3</v>
      </c>
      <c r="W1177" s="1" t="s">
        <v>37</v>
      </c>
      <c r="X1177" s="1" t="s">
        <v>101</v>
      </c>
      <c r="Y1177" s="1" t="s">
        <v>7062</v>
      </c>
    </row>
    <row r="1178" spans="1:25" x14ac:dyDescent="0.3">
      <c r="A1178" s="1" t="s">
        <v>12790</v>
      </c>
      <c r="B1178" s="1" t="s">
        <v>14789</v>
      </c>
      <c r="C1178" s="1" t="s">
        <v>7063</v>
      </c>
      <c r="D1178" s="1" t="s">
        <v>41</v>
      </c>
      <c r="E1178" s="1">
        <v>44</v>
      </c>
      <c r="F1178" s="1" t="s">
        <v>7064</v>
      </c>
      <c r="G1178" s="1" t="s">
        <v>7065</v>
      </c>
      <c r="H1178" s="1" t="s">
        <v>4961</v>
      </c>
      <c r="I1178" s="1" t="s">
        <v>7066</v>
      </c>
      <c r="J1178" s="1" t="s">
        <v>7067</v>
      </c>
      <c r="K1178" s="1" t="s">
        <v>81</v>
      </c>
      <c r="L1178" s="1" t="s">
        <v>72</v>
      </c>
      <c r="M1178" s="1" t="s">
        <v>126</v>
      </c>
      <c r="N1178" s="1">
        <v>4</v>
      </c>
      <c r="O1178" s="1">
        <v>552.80999999999995</v>
      </c>
      <c r="P1178" s="1">
        <v>0.16</v>
      </c>
      <c r="Q1178" s="1">
        <v>25.96</v>
      </c>
      <c r="R1178" s="2">
        <v>45755</v>
      </c>
      <c r="S1178" s="2">
        <v>45601</v>
      </c>
      <c r="T1178" s="1" t="s">
        <v>83</v>
      </c>
      <c r="U1178" s="1" t="s">
        <v>162</v>
      </c>
      <c r="V1178" s="1">
        <v>3</v>
      </c>
      <c r="W1178" s="1" t="s">
        <v>52</v>
      </c>
      <c r="X1178" s="1" t="s">
        <v>74</v>
      </c>
      <c r="Y1178" s="1" t="s">
        <v>7068</v>
      </c>
    </row>
    <row r="1179" spans="1:25" x14ac:dyDescent="0.3">
      <c r="A1179" s="1" t="s">
        <v>12791</v>
      </c>
      <c r="B1179" s="1" t="s">
        <v>14790</v>
      </c>
      <c r="C1179" s="1" t="s">
        <v>7069</v>
      </c>
      <c r="D1179" s="1" t="s">
        <v>41</v>
      </c>
      <c r="E1179" s="1">
        <v>56</v>
      </c>
      <c r="F1179" s="1" t="s">
        <v>7070</v>
      </c>
      <c r="G1179" s="1" t="s">
        <v>7071</v>
      </c>
      <c r="H1179" s="1" t="s">
        <v>106</v>
      </c>
      <c r="I1179" s="1" t="s">
        <v>7072</v>
      </c>
      <c r="J1179" s="1" t="s">
        <v>7073</v>
      </c>
      <c r="K1179" s="1" t="s">
        <v>92</v>
      </c>
      <c r="L1179" s="1" t="s">
        <v>110</v>
      </c>
      <c r="M1179" s="1" t="s">
        <v>73</v>
      </c>
      <c r="N1179" s="1">
        <v>4</v>
      </c>
      <c r="O1179" s="1">
        <v>974.74</v>
      </c>
      <c r="P1179" s="1">
        <v>0.32</v>
      </c>
      <c r="Q1179" s="1">
        <v>8.4</v>
      </c>
      <c r="R1179" s="2">
        <v>45570</v>
      </c>
      <c r="S1179" s="2">
        <v>45596</v>
      </c>
      <c r="T1179" s="1" t="s">
        <v>50</v>
      </c>
      <c r="U1179" s="1" t="s">
        <v>36</v>
      </c>
      <c r="V1179" s="1">
        <v>5</v>
      </c>
      <c r="W1179" s="1" t="s">
        <v>37</v>
      </c>
      <c r="X1179" s="1" t="s">
        <v>53</v>
      </c>
      <c r="Y1179" s="1" t="s">
        <v>7074</v>
      </c>
    </row>
    <row r="1180" spans="1:25" x14ac:dyDescent="0.3">
      <c r="A1180" s="1" t="s">
        <v>12792</v>
      </c>
      <c r="B1180" s="1" t="s">
        <v>14791</v>
      </c>
      <c r="C1180" s="1" t="s">
        <v>7075</v>
      </c>
      <c r="D1180" s="1" t="s">
        <v>41</v>
      </c>
      <c r="E1180" s="1">
        <v>37</v>
      </c>
      <c r="F1180" s="1" t="s">
        <v>7076</v>
      </c>
      <c r="G1180" s="1">
        <f>1-598-437-3646</f>
        <v>-4680</v>
      </c>
      <c r="H1180" s="1" t="s">
        <v>634</v>
      </c>
      <c r="I1180" s="1" t="s">
        <v>7077</v>
      </c>
      <c r="J1180" s="1" t="s">
        <v>7078</v>
      </c>
      <c r="K1180" s="1" t="s">
        <v>61</v>
      </c>
      <c r="L1180" s="1" t="s">
        <v>33</v>
      </c>
      <c r="M1180" s="1" t="s">
        <v>34</v>
      </c>
      <c r="N1180" s="1">
        <v>3</v>
      </c>
      <c r="O1180" s="1">
        <v>634.59</v>
      </c>
      <c r="P1180" s="1">
        <v>0.02</v>
      </c>
      <c r="Q1180" s="1">
        <v>8.84</v>
      </c>
      <c r="R1180" s="2">
        <v>45772</v>
      </c>
      <c r="S1180" s="2">
        <v>45587</v>
      </c>
      <c r="T1180" s="1" t="s">
        <v>35</v>
      </c>
      <c r="U1180" s="1" t="s">
        <v>36</v>
      </c>
      <c r="V1180" s="1">
        <v>5</v>
      </c>
      <c r="W1180" s="1" t="s">
        <v>37</v>
      </c>
      <c r="X1180" s="1" t="s">
        <v>101</v>
      </c>
      <c r="Y1180" s="1" t="s">
        <v>7079</v>
      </c>
    </row>
    <row r="1181" spans="1:25" x14ac:dyDescent="0.3">
      <c r="A1181" s="1" t="s">
        <v>12793</v>
      </c>
      <c r="B1181" s="1" t="s">
        <v>14792</v>
      </c>
      <c r="C1181" s="1" t="s">
        <v>7080</v>
      </c>
      <c r="D1181" s="1" t="s">
        <v>41</v>
      </c>
      <c r="E1181" s="1">
        <v>57</v>
      </c>
      <c r="F1181" s="1" t="s">
        <v>7081</v>
      </c>
      <c r="G1181" s="1" t="s">
        <v>7082</v>
      </c>
      <c r="H1181" s="1" t="s">
        <v>2747</v>
      </c>
      <c r="I1181" s="1" t="s">
        <v>7083</v>
      </c>
      <c r="J1181" s="1" t="s">
        <v>7084</v>
      </c>
      <c r="K1181" s="1" t="s">
        <v>109</v>
      </c>
      <c r="L1181" s="1" t="s">
        <v>110</v>
      </c>
      <c r="M1181" s="1" t="s">
        <v>62</v>
      </c>
      <c r="N1181" s="1">
        <v>4</v>
      </c>
      <c r="O1181" s="1">
        <v>454.65</v>
      </c>
      <c r="P1181" s="1">
        <v>0.28999999999999998</v>
      </c>
      <c r="Q1181" s="1">
        <v>27</v>
      </c>
      <c r="R1181" s="2">
        <v>45653</v>
      </c>
      <c r="S1181" s="2">
        <v>45385</v>
      </c>
      <c r="T1181" s="1" t="s">
        <v>63</v>
      </c>
      <c r="U1181" s="1" t="s">
        <v>51</v>
      </c>
      <c r="V1181" s="1">
        <v>2</v>
      </c>
      <c r="W1181" s="1" t="s">
        <v>52</v>
      </c>
      <c r="X1181" s="1" t="s">
        <v>38</v>
      </c>
      <c r="Y1181" s="1" t="s">
        <v>7085</v>
      </c>
    </row>
    <row r="1182" spans="1:25" x14ac:dyDescent="0.3">
      <c r="A1182" s="1" t="s">
        <v>12794</v>
      </c>
      <c r="B1182" s="1" t="s">
        <v>14793</v>
      </c>
      <c r="C1182" s="1" t="s">
        <v>7086</v>
      </c>
      <c r="D1182" s="1" t="s">
        <v>26</v>
      </c>
      <c r="E1182" s="1">
        <v>36</v>
      </c>
      <c r="F1182" s="1" t="s">
        <v>7087</v>
      </c>
      <c r="G1182" s="1" t="s">
        <v>7088</v>
      </c>
      <c r="H1182" s="1" t="s">
        <v>1638</v>
      </c>
      <c r="I1182" s="1" t="s">
        <v>7089</v>
      </c>
      <c r="J1182" s="1" t="s">
        <v>4940</v>
      </c>
      <c r="K1182" s="1" t="s">
        <v>161</v>
      </c>
      <c r="L1182" s="1" t="s">
        <v>110</v>
      </c>
      <c r="M1182" s="1" t="s">
        <v>34</v>
      </c>
      <c r="N1182" s="1">
        <v>4</v>
      </c>
      <c r="O1182" s="1">
        <v>829.26</v>
      </c>
      <c r="P1182" s="1">
        <v>0.36</v>
      </c>
      <c r="Q1182" s="1">
        <v>27.9</v>
      </c>
      <c r="R1182" s="2">
        <v>45295</v>
      </c>
      <c r="S1182" s="2">
        <v>45420</v>
      </c>
      <c r="T1182" s="1" t="s">
        <v>63</v>
      </c>
      <c r="U1182" s="1" t="s">
        <v>51</v>
      </c>
      <c r="V1182" s="1">
        <v>4</v>
      </c>
      <c r="W1182" s="1" t="s">
        <v>37</v>
      </c>
      <c r="X1182" s="1" t="s">
        <v>74</v>
      </c>
      <c r="Y1182" s="1" t="s">
        <v>7090</v>
      </c>
    </row>
    <row r="1183" spans="1:25" x14ac:dyDescent="0.3">
      <c r="A1183" s="1" t="s">
        <v>12795</v>
      </c>
      <c r="B1183" s="1" t="s">
        <v>14794</v>
      </c>
      <c r="C1183" s="1" t="s">
        <v>7091</v>
      </c>
      <c r="D1183" s="1" t="s">
        <v>26</v>
      </c>
      <c r="E1183" s="1">
        <v>55</v>
      </c>
      <c r="F1183" s="1" t="s">
        <v>7092</v>
      </c>
      <c r="G1183" s="1" t="s">
        <v>7093</v>
      </c>
      <c r="H1183" s="1" t="s">
        <v>201</v>
      </c>
      <c r="I1183" s="1" t="s">
        <v>7094</v>
      </c>
      <c r="J1183" s="1" t="s">
        <v>7095</v>
      </c>
      <c r="K1183" s="1" t="s">
        <v>6</v>
      </c>
      <c r="L1183" s="1" t="s">
        <v>33</v>
      </c>
      <c r="M1183" s="1" t="s">
        <v>62</v>
      </c>
      <c r="N1183" s="1">
        <v>3</v>
      </c>
      <c r="O1183" s="1">
        <v>220.69</v>
      </c>
      <c r="P1183" s="1">
        <v>0.18</v>
      </c>
      <c r="Q1183" s="1">
        <v>31.11</v>
      </c>
      <c r="R1183" s="2">
        <v>45835</v>
      </c>
      <c r="S1183" s="2">
        <v>45519</v>
      </c>
      <c r="T1183" s="1" t="s">
        <v>118</v>
      </c>
      <c r="U1183" s="1" t="s">
        <v>51</v>
      </c>
      <c r="V1183" s="1">
        <v>5</v>
      </c>
      <c r="W1183" s="1" t="s">
        <v>37</v>
      </c>
      <c r="X1183" s="1" t="s">
        <v>53</v>
      </c>
      <c r="Y1183" s="1" t="s">
        <v>7096</v>
      </c>
    </row>
    <row r="1184" spans="1:25" x14ac:dyDescent="0.3">
      <c r="A1184" s="1" t="s">
        <v>12796</v>
      </c>
      <c r="B1184" s="1" t="s">
        <v>14795</v>
      </c>
      <c r="C1184" s="1" t="s">
        <v>7097</v>
      </c>
      <c r="D1184" s="1" t="s">
        <v>26</v>
      </c>
      <c r="E1184" s="1">
        <v>32</v>
      </c>
      <c r="F1184" s="1" t="s">
        <v>7098</v>
      </c>
      <c r="G1184" s="1" t="s">
        <v>7099</v>
      </c>
      <c r="H1184" s="1" t="s">
        <v>152</v>
      </c>
      <c r="I1184" s="1" t="s">
        <v>6571</v>
      </c>
      <c r="J1184" s="1" t="s">
        <v>5210</v>
      </c>
      <c r="K1184" s="1" t="s">
        <v>109</v>
      </c>
      <c r="L1184" s="1" t="s">
        <v>48</v>
      </c>
      <c r="M1184" s="1" t="s">
        <v>62</v>
      </c>
      <c r="N1184" s="1">
        <v>4</v>
      </c>
      <c r="O1184" s="1">
        <v>420.18</v>
      </c>
      <c r="P1184" s="1">
        <v>0.11</v>
      </c>
      <c r="Q1184" s="1">
        <v>34.53</v>
      </c>
      <c r="R1184" s="2">
        <v>45401</v>
      </c>
      <c r="S1184" s="2">
        <v>45118</v>
      </c>
      <c r="T1184" s="1" t="s">
        <v>63</v>
      </c>
      <c r="U1184" s="1" t="s">
        <v>51</v>
      </c>
      <c r="V1184" s="1">
        <v>3</v>
      </c>
      <c r="W1184" s="1" t="s">
        <v>37</v>
      </c>
      <c r="X1184" s="1" t="s">
        <v>53</v>
      </c>
      <c r="Y1184" s="1" t="s">
        <v>7100</v>
      </c>
    </row>
    <row r="1185" spans="1:25" x14ac:dyDescent="0.3">
      <c r="A1185" s="1" t="s">
        <v>12797</v>
      </c>
      <c r="B1185" s="1" t="s">
        <v>14796</v>
      </c>
      <c r="C1185" s="1" t="s">
        <v>7101</v>
      </c>
      <c r="D1185" s="1" t="s">
        <v>26</v>
      </c>
      <c r="E1185" s="1">
        <v>23</v>
      </c>
      <c r="F1185" s="1" t="s">
        <v>7102</v>
      </c>
      <c r="G1185" s="1" t="s">
        <v>7103</v>
      </c>
      <c r="H1185" s="1" t="s">
        <v>987</v>
      </c>
      <c r="I1185" s="1" t="s">
        <v>7104</v>
      </c>
      <c r="J1185" s="1" t="s">
        <v>7105</v>
      </c>
      <c r="K1185" s="1" t="s">
        <v>92</v>
      </c>
      <c r="L1185" s="1" t="s">
        <v>117</v>
      </c>
      <c r="M1185" s="1" t="s">
        <v>49</v>
      </c>
      <c r="N1185" s="1">
        <v>2</v>
      </c>
      <c r="O1185" s="1">
        <v>532.49</v>
      </c>
      <c r="P1185" s="1">
        <v>0.11</v>
      </c>
      <c r="Q1185" s="1">
        <v>35.07</v>
      </c>
      <c r="R1185" s="2">
        <v>45485</v>
      </c>
      <c r="S1185" s="2">
        <v>45372</v>
      </c>
      <c r="T1185" s="1" t="s">
        <v>118</v>
      </c>
      <c r="U1185" s="1" t="s">
        <v>36</v>
      </c>
      <c r="V1185" s="1">
        <v>2</v>
      </c>
      <c r="W1185" s="1" t="s">
        <v>37</v>
      </c>
      <c r="X1185" s="1" t="s">
        <v>74</v>
      </c>
      <c r="Y1185" s="1" t="s">
        <v>7106</v>
      </c>
    </row>
    <row r="1186" spans="1:25" x14ac:dyDescent="0.3">
      <c r="A1186" s="1" t="s">
        <v>12798</v>
      </c>
      <c r="B1186" s="1" t="s">
        <v>14797</v>
      </c>
      <c r="C1186" s="1" t="s">
        <v>7107</v>
      </c>
      <c r="D1186" s="1" t="s">
        <v>41</v>
      </c>
      <c r="E1186" s="1">
        <v>26</v>
      </c>
      <c r="F1186" s="1" t="s">
        <v>7108</v>
      </c>
      <c r="G1186" s="1">
        <v>8644237069</v>
      </c>
      <c r="H1186" s="1" t="s">
        <v>145</v>
      </c>
      <c r="I1186" s="1" t="s">
        <v>7109</v>
      </c>
      <c r="J1186" s="1" t="s">
        <v>7110</v>
      </c>
      <c r="K1186" s="1" t="s">
        <v>92</v>
      </c>
      <c r="L1186" s="1" t="s">
        <v>110</v>
      </c>
      <c r="M1186" s="1" t="s">
        <v>62</v>
      </c>
      <c r="N1186" s="1">
        <v>2</v>
      </c>
      <c r="O1186" s="1">
        <v>509.49</v>
      </c>
      <c r="P1186" s="1">
        <v>0.04</v>
      </c>
      <c r="Q1186" s="1">
        <v>24.48</v>
      </c>
      <c r="R1186" s="2">
        <v>45306</v>
      </c>
      <c r="S1186" s="2">
        <v>45798</v>
      </c>
      <c r="T1186" s="1" t="s">
        <v>63</v>
      </c>
      <c r="U1186" s="1" t="s">
        <v>51</v>
      </c>
      <c r="V1186" s="1">
        <v>5</v>
      </c>
      <c r="W1186" s="1" t="s">
        <v>37</v>
      </c>
      <c r="X1186" s="1" t="s">
        <v>101</v>
      </c>
      <c r="Y1186" s="1" t="s">
        <v>7111</v>
      </c>
    </row>
    <row r="1187" spans="1:25" x14ac:dyDescent="0.3">
      <c r="A1187" s="1" t="s">
        <v>12799</v>
      </c>
      <c r="B1187" s="1" t="s">
        <v>14798</v>
      </c>
      <c r="C1187" s="1" t="s">
        <v>7112</v>
      </c>
      <c r="D1187" s="1" t="s">
        <v>26</v>
      </c>
      <c r="E1187" s="1">
        <v>53</v>
      </c>
      <c r="F1187" s="1" t="s">
        <v>7113</v>
      </c>
      <c r="G1187" s="1" t="s">
        <v>7114</v>
      </c>
      <c r="H1187" s="1" t="s">
        <v>4163</v>
      </c>
      <c r="I1187" s="1" t="s">
        <v>7115</v>
      </c>
      <c r="J1187" s="1" t="s">
        <v>7116</v>
      </c>
      <c r="K1187" s="1" t="s">
        <v>109</v>
      </c>
      <c r="L1187" s="1" t="s">
        <v>82</v>
      </c>
      <c r="M1187" s="1" t="s">
        <v>126</v>
      </c>
      <c r="N1187" s="1">
        <v>1</v>
      </c>
      <c r="O1187" s="1">
        <v>921.76</v>
      </c>
      <c r="P1187" s="1">
        <v>0.04</v>
      </c>
      <c r="Q1187" s="1">
        <v>33.96</v>
      </c>
      <c r="R1187" s="2">
        <v>45588</v>
      </c>
      <c r="S1187" s="2">
        <v>45767</v>
      </c>
      <c r="T1187" s="1" t="s">
        <v>35</v>
      </c>
      <c r="U1187" s="1" t="s">
        <v>162</v>
      </c>
      <c r="V1187" s="1">
        <v>5</v>
      </c>
      <c r="W1187" s="1" t="s">
        <v>37</v>
      </c>
      <c r="X1187" s="1" t="s">
        <v>53</v>
      </c>
      <c r="Y1187" s="1" t="s">
        <v>7117</v>
      </c>
    </row>
    <row r="1188" spans="1:25" x14ac:dyDescent="0.3">
      <c r="A1188" s="1" t="s">
        <v>12800</v>
      </c>
      <c r="B1188" s="1" t="s">
        <v>14799</v>
      </c>
      <c r="C1188" s="1" t="s">
        <v>7118</v>
      </c>
      <c r="D1188" s="1" t="s">
        <v>41</v>
      </c>
      <c r="E1188" s="1">
        <v>65</v>
      </c>
      <c r="F1188" s="1" t="s">
        <v>7119</v>
      </c>
      <c r="G1188" s="1" t="s">
        <v>7120</v>
      </c>
      <c r="H1188" s="1" t="s">
        <v>6185</v>
      </c>
      <c r="I1188" s="1" t="s">
        <v>7121</v>
      </c>
      <c r="J1188" s="1" t="s">
        <v>7122</v>
      </c>
      <c r="K1188" s="1" t="s">
        <v>6</v>
      </c>
      <c r="L1188" s="1" t="s">
        <v>117</v>
      </c>
      <c r="M1188" s="1" t="s">
        <v>73</v>
      </c>
      <c r="N1188" s="1">
        <v>4</v>
      </c>
      <c r="O1188" s="1">
        <v>299.74</v>
      </c>
      <c r="P1188" s="1">
        <v>0.08</v>
      </c>
      <c r="Q1188" s="1">
        <v>18.71</v>
      </c>
      <c r="R1188" s="2">
        <v>45274</v>
      </c>
      <c r="S1188" s="2">
        <v>45278</v>
      </c>
      <c r="T1188" s="1" t="s">
        <v>50</v>
      </c>
      <c r="U1188" s="1" t="s">
        <v>84</v>
      </c>
      <c r="V1188" s="1">
        <v>1</v>
      </c>
      <c r="W1188" s="1" t="s">
        <v>37</v>
      </c>
      <c r="X1188" s="1" t="s">
        <v>74</v>
      </c>
      <c r="Y1188" s="1" t="s">
        <v>7123</v>
      </c>
    </row>
    <row r="1189" spans="1:25" x14ac:dyDescent="0.3">
      <c r="A1189" s="1" t="s">
        <v>12801</v>
      </c>
      <c r="B1189" s="1" t="s">
        <v>14800</v>
      </c>
      <c r="C1189" s="1" t="s">
        <v>7124</v>
      </c>
      <c r="D1189" s="1" t="s">
        <v>26</v>
      </c>
      <c r="E1189" s="1">
        <v>40</v>
      </c>
      <c r="F1189" s="1" t="s">
        <v>7125</v>
      </c>
      <c r="G1189" s="1" t="s">
        <v>7126</v>
      </c>
      <c r="H1189" s="1" t="s">
        <v>864</v>
      </c>
      <c r="I1189" s="1" t="s">
        <v>7127</v>
      </c>
      <c r="J1189" s="1" t="s">
        <v>7128</v>
      </c>
      <c r="K1189" s="1" t="s">
        <v>161</v>
      </c>
      <c r="L1189" s="1" t="s">
        <v>33</v>
      </c>
      <c r="M1189" s="1" t="s">
        <v>34</v>
      </c>
      <c r="N1189" s="1">
        <v>3</v>
      </c>
      <c r="O1189" s="1">
        <v>65.94</v>
      </c>
      <c r="P1189" s="1">
        <v>0.01</v>
      </c>
      <c r="Q1189" s="1">
        <v>24.86</v>
      </c>
      <c r="R1189" s="2">
        <v>45172</v>
      </c>
      <c r="S1189" s="2">
        <v>45819</v>
      </c>
      <c r="T1189" s="1" t="s">
        <v>118</v>
      </c>
      <c r="U1189" s="1" t="s">
        <v>162</v>
      </c>
      <c r="V1189" s="1">
        <v>2</v>
      </c>
      <c r="W1189" s="1" t="s">
        <v>37</v>
      </c>
      <c r="X1189" s="1" t="s">
        <v>74</v>
      </c>
      <c r="Y1189" s="1" t="s">
        <v>7129</v>
      </c>
    </row>
    <row r="1190" spans="1:25" x14ac:dyDescent="0.3">
      <c r="A1190" s="1" t="s">
        <v>12802</v>
      </c>
      <c r="B1190" s="1" t="s">
        <v>14801</v>
      </c>
      <c r="C1190" s="1" t="s">
        <v>7130</v>
      </c>
      <c r="D1190" s="1" t="s">
        <v>26</v>
      </c>
      <c r="E1190" s="1">
        <v>27</v>
      </c>
      <c r="F1190" s="1" t="s">
        <v>7131</v>
      </c>
      <c r="G1190" s="1">
        <f>1-913-759-686</f>
        <v>-2357</v>
      </c>
      <c r="H1190" s="1" t="s">
        <v>2993</v>
      </c>
      <c r="I1190" s="1" t="s">
        <v>7132</v>
      </c>
      <c r="J1190" s="1" t="s">
        <v>7133</v>
      </c>
      <c r="K1190" s="1" t="s">
        <v>161</v>
      </c>
      <c r="L1190" s="1" t="s">
        <v>82</v>
      </c>
      <c r="M1190" s="1" t="s">
        <v>34</v>
      </c>
      <c r="N1190" s="1">
        <v>3</v>
      </c>
      <c r="O1190" s="1">
        <v>917.21</v>
      </c>
      <c r="P1190" s="1">
        <v>0.13</v>
      </c>
      <c r="Q1190" s="1">
        <v>22.7</v>
      </c>
      <c r="R1190" s="2">
        <v>45377</v>
      </c>
      <c r="S1190" s="2">
        <v>45310</v>
      </c>
      <c r="T1190" s="1" t="s">
        <v>50</v>
      </c>
      <c r="U1190" s="1" t="s">
        <v>84</v>
      </c>
      <c r="V1190" s="1">
        <v>2</v>
      </c>
      <c r="W1190" s="1" t="s">
        <v>37</v>
      </c>
      <c r="X1190" s="1" t="s">
        <v>64</v>
      </c>
      <c r="Y1190" s="1" t="s">
        <v>7134</v>
      </c>
    </row>
    <row r="1191" spans="1:25" x14ac:dyDescent="0.3">
      <c r="A1191" s="1" t="s">
        <v>12803</v>
      </c>
      <c r="B1191" s="1" t="s">
        <v>14802</v>
      </c>
      <c r="C1191" s="1" t="s">
        <v>7135</v>
      </c>
      <c r="D1191" s="1" t="s">
        <v>41</v>
      </c>
      <c r="E1191" s="1">
        <v>18</v>
      </c>
      <c r="F1191" s="1" t="s">
        <v>6231</v>
      </c>
      <c r="G1191" s="1" t="s">
        <v>7136</v>
      </c>
      <c r="H1191" s="1" t="s">
        <v>967</v>
      </c>
      <c r="I1191" s="1" t="s">
        <v>7137</v>
      </c>
      <c r="J1191" s="1" t="s">
        <v>7138</v>
      </c>
      <c r="K1191" s="1" t="s">
        <v>6</v>
      </c>
      <c r="L1191" s="1" t="s">
        <v>72</v>
      </c>
      <c r="M1191" s="1" t="s">
        <v>62</v>
      </c>
      <c r="N1191" s="1">
        <v>2</v>
      </c>
      <c r="O1191" s="1">
        <v>224.9</v>
      </c>
      <c r="P1191" s="1">
        <v>0.15</v>
      </c>
      <c r="Q1191" s="1">
        <v>19.809999999999999</v>
      </c>
      <c r="R1191" s="2">
        <v>45312</v>
      </c>
      <c r="S1191" s="2">
        <v>45167</v>
      </c>
      <c r="T1191" s="1" t="s">
        <v>83</v>
      </c>
      <c r="U1191" s="1" t="s">
        <v>36</v>
      </c>
      <c r="V1191" s="1">
        <v>4</v>
      </c>
      <c r="W1191" s="1" t="s">
        <v>37</v>
      </c>
      <c r="X1191" s="1" t="s">
        <v>74</v>
      </c>
      <c r="Y1191" s="1" t="s">
        <v>7139</v>
      </c>
    </row>
    <row r="1192" spans="1:25" x14ac:dyDescent="0.3">
      <c r="A1192" s="1" t="s">
        <v>12804</v>
      </c>
      <c r="B1192" s="1" t="s">
        <v>14803</v>
      </c>
      <c r="C1192" s="1" t="s">
        <v>7140</v>
      </c>
      <c r="D1192" s="1" t="s">
        <v>41</v>
      </c>
      <c r="E1192" s="1">
        <v>28</v>
      </c>
      <c r="F1192" s="1" t="s">
        <v>7141</v>
      </c>
      <c r="G1192" s="1" t="s">
        <v>7142</v>
      </c>
      <c r="H1192" s="1" t="s">
        <v>7143</v>
      </c>
      <c r="I1192" s="1" t="s">
        <v>7144</v>
      </c>
      <c r="J1192" s="1" t="s">
        <v>5464</v>
      </c>
      <c r="K1192" s="1" t="s">
        <v>161</v>
      </c>
      <c r="L1192" s="1" t="s">
        <v>48</v>
      </c>
      <c r="M1192" s="1" t="s">
        <v>49</v>
      </c>
      <c r="N1192" s="1">
        <v>1</v>
      </c>
      <c r="O1192" s="1">
        <v>385.24</v>
      </c>
      <c r="P1192" s="1">
        <v>0.5</v>
      </c>
      <c r="Q1192" s="1">
        <v>15.74</v>
      </c>
      <c r="R1192" s="2">
        <v>45714</v>
      </c>
      <c r="S1192" s="2">
        <v>45597</v>
      </c>
      <c r="T1192" s="1" t="s">
        <v>83</v>
      </c>
      <c r="U1192" s="1" t="s">
        <v>84</v>
      </c>
      <c r="V1192" s="1">
        <v>5</v>
      </c>
      <c r="W1192" s="1" t="s">
        <v>37</v>
      </c>
      <c r="X1192" s="1" t="s">
        <v>53</v>
      </c>
      <c r="Y1192" s="1" t="s">
        <v>7145</v>
      </c>
    </row>
    <row r="1193" spans="1:25" x14ac:dyDescent="0.3">
      <c r="A1193" s="1" t="s">
        <v>12805</v>
      </c>
      <c r="B1193" s="1" t="s">
        <v>14804</v>
      </c>
      <c r="C1193" s="1" t="s">
        <v>7146</v>
      </c>
      <c r="D1193" s="1" t="s">
        <v>26</v>
      </c>
      <c r="E1193" s="1">
        <v>66</v>
      </c>
      <c r="F1193" s="1" t="s">
        <v>7147</v>
      </c>
      <c r="G1193" s="1" t="s">
        <v>7148</v>
      </c>
      <c r="H1193" s="1" t="s">
        <v>980</v>
      </c>
      <c r="I1193" s="1" t="s">
        <v>7149</v>
      </c>
      <c r="J1193" s="1" t="s">
        <v>7150</v>
      </c>
      <c r="K1193" s="1" t="s">
        <v>61</v>
      </c>
      <c r="L1193" s="1" t="s">
        <v>110</v>
      </c>
      <c r="M1193" s="1" t="s">
        <v>126</v>
      </c>
      <c r="N1193" s="1">
        <v>4</v>
      </c>
      <c r="O1193" s="1">
        <v>535.58000000000004</v>
      </c>
      <c r="P1193" s="1">
        <v>0.5</v>
      </c>
      <c r="Q1193" s="1">
        <v>8.5299999999999994</v>
      </c>
      <c r="R1193" s="2">
        <v>45154</v>
      </c>
      <c r="S1193" s="2">
        <v>45574</v>
      </c>
      <c r="T1193" s="1" t="s">
        <v>50</v>
      </c>
      <c r="U1193" s="1" t="s">
        <v>51</v>
      </c>
      <c r="V1193" s="1">
        <v>2</v>
      </c>
      <c r="W1193" s="1" t="s">
        <v>37</v>
      </c>
      <c r="X1193" s="1" t="s">
        <v>64</v>
      </c>
      <c r="Y1193" s="1" t="s">
        <v>7151</v>
      </c>
    </row>
    <row r="1194" spans="1:25" x14ac:dyDescent="0.3">
      <c r="A1194" s="1" t="s">
        <v>12806</v>
      </c>
      <c r="B1194" s="1" t="s">
        <v>14805</v>
      </c>
      <c r="C1194" s="1" t="s">
        <v>7152</v>
      </c>
      <c r="D1194" s="1" t="s">
        <v>41</v>
      </c>
      <c r="E1194" s="1">
        <v>67</v>
      </c>
      <c r="F1194" s="1" t="s">
        <v>7153</v>
      </c>
      <c r="G1194" s="1" t="s">
        <v>7154</v>
      </c>
      <c r="H1194" s="1" t="s">
        <v>3054</v>
      </c>
      <c r="I1194" s="1" t="s">
        <v>7155</v>
      </c>
      <c r="J1194" s="1" t="s">
        <v>7156</v>
      </c>
      <c r="K1194" s="1" t="s">
        <v>32</v>
      </c>
      <c r="L1194" s="1" t="s">
        <v>33</v>
      </c>
      <c r="M1194" s="1" t="s">
        <v>126</v>
      </c>
      <c r="N1194" s="1">
        <v>3</v>
      </c>
      <c r="O1194" s="1">
        <v>976.12</v>
      </c>
      <c r="P1194" s="1">
        <v>0.09</v>
      </c>
      <c r="Q1194" s="1">
        <v>27.77</v>
      </c>
      <c r="R1194" s="2">
        <v>45371</v>
      </c>
      <c r="S1194" s="2">
        <v>45667</v>
      </c>
      <c r="T1194" s="1" t="s">
        <v>35</v>
      </c>
      <c r="U1194" s="1" t="s">
        <v>36</v>
      </c>
      <c r="V1194" s="1">
        <v>4</v>
      </c>
      <c r="W1194" s="1" t="s">
        <v>37</v>
      </c>
      <c r="X1194" s="1" t="s">
        <v>53</v>
      </c>
      <c r="Y1194" s="1" t="s">
        <v>7157</v>
      </c>
    </row>
    <row r="1195" spans="1:25" x14ac:dyDescent="0.3">
      <c r="A1195" s="1" t="s">
        <v>12807</v>
      </c>
      <c r="B1195" s="1" t="s">
        <v>14806</v>
      </c>
      <c r="C1195" s="1" t="s">
        <v>7158</v>
      </c>
      <c r="D1195" s="1" t="s">
        <v>41</v>
      </c>
      <c r="E1195" s="1">
        <v>37</v>
      </c>
      <c r="F1195" s="1" t="s">
        <v>7159</v>
      </c>
      <c r="G1195" s="1" t="s">
        <v>7160</v>
      </c>
      <c r="H1195" s="1" t="s">
        <v>1638</v>
      </c>
      <c r="I1195" s="1" t="s">
        <v>7161</v>
      </c>
      <c r="J1195" s="1" t="s">
        <v>7162</v>
      </c>
      <c r="K1195" s="1" t="s">
        <v>6</v>
      </c>
      <c r="L1195" s="1" t="s">
        <v>48</v>
      </c>
      <c r="M1195" s="1" t="s">
        <v>93</v>
      </c>
      <c r="N1195" s="1">
        <v>3</v>
      </c>
      <c r="O1195" s="1">
        <v>539.91999999999996</v>
      </c>
      <c r="P1195" s="1">
        <v>0.11</v>
      </c>
      <c r="Q1195" s="1">
        <v>29.18</v>
      </c>
      <c r="R1195" s="2">
        <v>45578</v>
      </c>
      <c r="S1195" s="2">
        <v>45538</v>
      </c>
      <c r="T1195" s="1" t="s">
        <v>50</v>
      </c>
      <c r="U1195" s="1" t="s">
        <v>51</v>
      </c>
      <c r="V1195" s="1">
        <v>5</v>
      </c>
      <c r="W1195" s="1" t="s">
        <v>37</v>
      </c>
      <c r="X1195" s="1" t="s">
        <v>101</v>
      </c>
      <c r="Y1195" s="1" t="s">
        <v>7163</v>
      </c>
    </row>
    <row r="1196" spans="1:25" x14ac:dyDescent="0.3">
      <c r="A1196" s="1" t="s">
        <v>12808</v>
      </c>
      <c r="B1196" s="1" t="s">
        <v>14807</v>
      </c>
      <c r="C1196" s="1" t="s">
        <v>7164</v>
      </c>
      <c r="D1196" s="1" t="s">
        <v>41</v>
      </c>
      <c r="E1196" s="1">
        <v>45</v>
      </c>
      <c r="F1196" s="1" t="s">
        <v>7165</v>
      </c>
      <c r="G1196" s="1" t="s">
        <v>7166</v>
      </c>
      <c r="H1196" s="1" t="s">
        <v>1374</v>
      </c>
      <c r="I1196" s="1" t="s">
        <v>7167</v>
      </c>
      <c r="J1196" s="1" t="s">
        <v>5869</v>
      </c>
      <c r="K1196" s="1" t="s">
        <v>109</v>
      </c>
      <c r="L1196" s="1" t="s">
        <v>110</v>
      </c>
      <c r="M1196" s="1" t="s">
        <v>126</v>
      </c>
      <c r="N1196" s="1">
        <v>4</v>
      </c>
      <c r="O1196" s="1">
        <v>453.27</v>
      </c>
      <c r="P1196" s="1">
        <v>0.25</v>
      </c>
      <c r="Q1196" s="1">
        <v>20.13</v>
      </c>
      <c r="R1196" s="2">
        <v>45649</v>
      </c>
      <c r="S1196" s="2">
        <v>45157</v>
      </c>
      <c r="T1196" s="1" t="s">
        <v>50</v>
      </c>
      <c r="U1196" s="1" t="s">
        <v>162</v>
      </c>
      <c r="V1196" s="1">
        <v>3</v>
      </c>
      <c r="W1196" s="1" t="s">
        <v>37</v>
      </c>
      <c r="X1196" s="1" t="s">
        <v>101</v>
      </c>
      <c r="Y1196" s="1" t="s">
        <v>7168</v>
      </c>
    </row>
    <row r="1197" spans="1:25" x14ac:dyDescent="0.3">
      <c r="A1197" s="1" t="s">
        <v>12809</v>
      </c>
      <c r="B1197" s="1" t="s">
        <v>14808</v>
      </c>
      <c r="C1197" s="1" t="s">
        <v>7169</v>
      </c>
      <c r="D1197" s="1" t="s">
        <v>41</v>
      </c>
      <c r="E1197" s="1">
        <v>39</v>
      </c>
      <c r="F1197" s="1" t="s">
        <v>7170</v>
      </c>
      <c r="G1197" s="1">
        <v>8982670713</v>
      </c>
      <c r="H1197" s="1" t="s">
        <v>1315</v>
      </c>
      <c r="I1197" s="1" t="s">
        <v>7171</v>
      </c>
      <c r="J1197" s="1" t="s">
        <v>7172</v>
      </c>
      <c r="K1197" s="1" t="s">
        <v>161</v>
      </c>
      <c r="L1197" s="1" t="s">
        <v>110</v>
      </c>
      <c r="M1197" s="1" t="s">
        <v>62</v>
      </c>
      <c r="N1197" s="1">
        <v>1</v>
      </c>
      <c r="O1197" s="1">
        <v>587.79999999999995</v>
      </c>
      <c r="P1197" s="1">
        <v>7.0000000000000007E-2</v>
      </c>
      <c r="Q1197" s="1">
        <v>48.91</v>
      </c>
      <c r="R1197" s="2">
        <v>45149</v>
      </c>
      <c r="S1197" s="2">
        <v>45642</v>
      </c>
      <c r="T1197" s="1" t="s">
        <v>50</v>
      </c>
      <c r="U1197" s="1" t="s">
        <v>162</v>
      </c>
      <c r="V1197" s="1">
        <v>1</v>
      </c>
      <c r="W1197" s="1" t="s">
        <v>37</v>
      </c>
      <c r="X1197" s="1" t="s">
        <v>53</v>
      </c>
      <c r="Y1197" s="1" t="s">
        <v>7173</v>
      </c>
    </row>
    <row r="1198" spans="1:25" x14ac:dyDescent="0.3">
      <c r="A1198" s="1" t="s">
        <v>12810</v>
      </c>
      <c r="B1198" s="1" t="s">
        <v>14809</v>
      </c>
      <c r="C1198" s="1" t="s">
        <v>7174</v>
      </c>
      <c r="D1198" s="1" t="s">
        <v>26</v>
      </c>
      <c r="E1198" s="1">
        <v>37</v>
      </c>
      <c r="F1198" s="1" t="s">
        <v>7175</v>
      </c>
      <c r="G1198" s="1" t="s">
        <v>7176</v>
      </c>
      <c r="H1198" s="1" t="s">
        <v>44</v>
      </c>
      <c r="I1198" s="1" t="s">
        <v>7177</v>
      </c>
      <c r="J1198" s="1" t="s">
        <v>7178</v>
      </c>
      <c r="K1198" s="1" t="s">
        <v>161</v>
      </c>
      <c r="L1198" s="1" t="s">
        <v>117</v>
      </c>
      <c r="M1198" s="1" t="s">
        <v>62</v>
      </c>
      <c r="N1198" s="1">
        <v>2</v>
      </c>
      <c r="O1198" s="1">
        <v>971.1</v>
      </c>
      <c r="P1198" s="1">
        <v>0.25</v>
      </c>
      <c r="Q1198" s="1">
        <v>30.06</v>
      </c>
      <c r="R1198" s="2">
        <v>45157</v>
      </c>
      <c r="S1198" s="2">
        <v>45414</v>
      </c>
      <c r="T1198" s="1" t="s">
        <v>118</v>
      </c>
      <c r="U1198" s="1" t="s">
        <v>51</v>
      </c>
      <c r="V1198" s="1">
        <v>4</v>
      </c>
      <c r="W1198" s="1" t="s">
        <v>37</v>
      </c>
      <c r="X1198" s="1" t="s">
        <v>38</v>
      </c>
      <c r="Y1198" s="1" t="s">
        <v>4401</v>
      </c>
    </row>
    <row r="1199" spans="1:25" x14ac:dyDescent="0.3">
      <c r="A1199" s="1" t="s">
        <v>12811</v>
      </c>
      <c r="B1199" s="1" t="s">
        <v>14810</v>
      </c>
      <c r="C1199" s="1" t="s">
        <v>7179</v>
      </c>
      <c r="D1199" s="1" t="s">
        <v>41</v>
      </c>
      <c r="E1199" s="1">
        <v>64</v>
      </c>
      <c r="F1199" s="1" t="s">
        <v>7180</v>
      </c>
      <c r="G1199" s="1">
        <v>3548615511</v>
      </c>
      <c r="H1199" s="1" t="s">
        <v>1215</v>
      </c>
      <c r="I1199" s="1" t="s">
        <v>7181</v>
      </c>
      <c r="J1199" s="1" t="s">
        <v>2010</v>
      </c>
      <c r="K1199" s="1" t="s">
        <v>92</v>
      </c>
      <c r="L1199" s="1" t="s">
        <v>82</v>
      </c>
      <c r="M1199" s="1" t="s">
        <v>73</v>
      </c>
      <c r="N1199" s="1">
        <v>4</v>
      </c>
      <c r="O1199" s="1">
        <v>819.77</v>
      </c>
      <c r="P1199" s="1">
        <v>0.2</v>
      </c>
      <c r="Q1199" s="1">
        <v>45.01</v>
      </c>
      <c r="R1199" s="2">
        <v>45257</v>
      </c>
      <c r="S1199" s="2">
        <v>45164</v>
      </c>
      <c r="T1199" s="1" t="s">
        <v>118</v>
      </c>
      <c r="U1199" s="1" t="s">
        <v>84</v>
      </c>
      <c r="V1199" s="1">
        <v>1</v>
      </c>
      <c r="W1199" s="1" t="s">
        <v>37</v>
      </c>
      <c r="X1199" s="1" t="s">
        <v>38</v>
      </c>
      <c r="Y1199" s="1" t="s">
        <v>7182</v>
      </c>
    </row>
    <row r="1200" spans="1:25" x14ac:dyDescent="0.3">
      <c r="A1200" s="1" t="s">
        <v>12812</v>
      </c>
      <c r="B1200" s="1" t="s">
        <v>14811</v>
      </c>
      <c r="C1200" s="1" t="s">
        <v>7183</v>
      </c>
      <c r="D1200" s="1" t="s">
        <v>26</v>
      </c>
      <c r="E1200" s="1">
        <v>55</v>
      </c>
      <c r="F1200" s="1" t="s">
        <v>7184</v>
      </c>
      <c r="G1200" s="1" t="s">
        <v>7185</v>
      </c>
      <c r="H1200" s="1" t="s">
        <v>634</v>
      </c>
      <c r="I1200" s="1" t="s">
        <v>6402</v>
      </c>
      <c r="J1200" s="1" t="s">
        <v>7186</v>
      </c>
      <c r="K1200" s="1" t="s">
        <v>61</v>
      </c>
      <c r="L1200" s="1" t="s">
        <v>117</v>
      </c>
      <c r="M1200" s="1" t="s">
        <v>62</v>
      </c>
      <c r="N1200" s="1">
        <v>4</v>
      </c>
      <c r="O1200" s="1">
        <v>177.28</v>
      </c>
      <c r="P1200" s="1">
        <v>0.16</v>
      </c>
      <c r="Q1200" s="1">
        <v>30.65</v>
      </c>
      <c r="R1200" s="2">
        <v>45122</v>
      </c>
      <c r="S1200" s="2">
        <v>45310</v>
      </c>
      <c r="T1200" s="1" t="s">
        <v>50</v>
      </c>
      <c r="U1200" s="1" t="s">
        <v>162</v>
      </c>
      <c r="V1200" s="1">
        <v>3</v>
      </c>
      <c r="W1200" s="1" t="s">
        <v>37</v>
      </c>
      <c r="X1200" s="1" t="s">
        <v>38</v>
      </c>
      <c r="Y1200" s="1" t="s">
        <v>7187</v>
      </c>
    </row>
    <row r="1201" spans="1:25" x14ac:dyDescent="0.3">
      <c r="A1201" s="1" t="s">
        <v>12813</v>
      </c>
      <c r="B1201" s="1" t="s">
        <v>14812</v>
      </c>
      <c r="C1201" s="1" t="s">
        <v>7188</v>
      </c>
      <c r="D1201" s="1" t="s">
        <v>26</v>
      </c>
      <c r="E1201" s="1">
        <v>33</v>
      </c>
      <c r="F1201" s="1" t="s">
        <v>7189</v>
      </c>
      <c r="G1201" s="1" t="s">
        <v>7190</v>
      </c>
      <c r="H1201" s="1" t="s">
        <v>2181</v>
      </c>
      <c r="I1201" s="1" t="s">
        <v>7191</v>
      </c>
      <c r="J1201" s="1" t="s">
        <v>7192</v>
      </c>
      <c r="K1201" s="1" t="s">
        <v>161</v>
      </c>
      <c r="L1201" s="1" t="s">
        <v>48</v>
      </c>
      <c r="M1201" s="1" t="s">
        <v>73</v>
      </c>
      <c r="N1201" s="1">
        <v>4</v>
      </c>
      <c r="O1201" s="1">
        <v>805.23</v>
      </c>
      <c r="P1201" s="1">
        <v>0.41</v>
      </c>
      <c r="Q1201" s="1">
        <v>13.55</v>
      </c>
      <c r="R1201" s="2">
        <v>45445</v>
      </c>
      <c r="S1201" s="2">
        <v>45688</v>
      </c>
      <c r="T1201" s="1" t="s">
        <v>35</v>
      </c>
      <c r="U1201" s="1" t="s">
        <v>84</v>
      </c>
      <c r="V1201" s="1">
        <v>2</v>
      </c>
      <c r="W1201" s="1" t="s">
        <v>37</v>
      </c>
      <c r="X1201" s="1" t="s">
        <v>53</v>
      </c>
      <c r="Y1201" s="1" t="s">
        <v>7193</v>
      </c>
    </row>
    <row r="1202" spans="1:25" x14ac:dyDescent="0.3">
      <c r="A1202" s="1" t="s">
        <v>12814</v>
      </c>
      <c r="B1202" s="1" t="s">
        <v>14813</v>
      </c>
      <c r="C1202" s="1" t="s">
        <v>7194</v>
      </c>
      <c r="D1202" s="1" t="s">
        <v>26</v>
      </c>
      <c r="E1202" s="1">
        <v>19</v>
      </c>
      <c r="F1202" s="1" t="s">
        <v>7195</v>
      </c>
      <c r="G1202" s="1">
        <v>188017608</v>
      </c>
      <c r="H1202" s="1" t="s">
        <v>1085</v>
      </c>
      <c r="I1202" s="1" t="s">
        <v>7196</v>
      </c>
      <c r="J1202" s="1" t="s">
        <v>7197</v>
      </c>
      <c r="K1202" s="1" t="s">
        <v>81</v>
      </c>
      <c r="L1202" s="1" t="s">
        <v>33</v>
      </c>
      <c r="M1202" s="1" t="s">
        <v>126</v>
      </c>
      <c r="N1202" s="1">
        <v>2</v>
      </c>
      <c r="O1202" s="1">
        <v>842.69</v>
      </c>
      <c r="P1202" s="1">
        <v>0.41</v>
      </c>
      <c r="Q1202" s="1">
        <v>48.86</v>
      </c>
      <c r="R1202" s="2">
        <v>45415</v>
      </c>
      <c r="S1202" s="2">
        <v>45798</v>
      </c>
      <c r="T1202" s="1" t="s">
        <v>83</v>
      </c>
      <c r="U1202" s="1" t="s">
        <v>162</v>
      </c>
      <c r="V1202" s="1">
        <v>5</v>
      </c>
      <c r="W1202" s="1" t="s">
        <v>52</v>
      </c>
      <c r="X1202" s="1" t="s">
        <v>74</v>
      </c>
      <c r="Y1202" s="1" t="s">
        <v>7198</v>
      </c>
    </row>
    <row r="1203" spans="1:25" x14ac:dyDescent="0.3">
      <c r="A1203" s="1" t="s">
        <v>12815</v>
      </c>
      <c r="B1203" s="1" t="s">
        <v>14814</v>
      </c>
      <c r="C1203" s="1" t="s">
        <v>2468</v>
      </c>
      <c r="D1203" s="1" t="s">
        <v>26</v>
      </c>
      <c r="E1203" s="1">
        <v>42</v>
      </c>
      <c r="F1203" s="1" t="s">
        <v>7199</v>
      </c>
      <c r="G1203" s="1" t="s">
        <v>7200</v>
      </c>
      <c r="H1203" s="1" t="s">
        <v>106</v>
      </c>
      <c r="I1203" s="1" t="s">
        <v>7201</v>
      </c>
      <c r="J1203" s="1" t="s">
        <v>7202</v>
      </c>
      <c r="K1203" s="1" t="s">
        <v>92</v>
      </c>
      <c r="L1203" s="1" t="s">
        <v>48</v>
      </c>
      <c r="M1203" s="1" t="s">
        <v>93</v>
      </c>
      <c r="N1203" s="1">
        <v>3</v>
      </c>
      <c r="O1203" s="1">
        <v>693.79</v>
      </c>
      <c r="P1203" s="1">
        <v>0.49</v>
      </c>
      <c r="Q1203" s="1">
        <v>44.84</v>
      </c>
      <c r="R1203" s="2">
        <v>45208</v>
      </c>
      <c r="S1203" s="2">
        <v>45326</v>
      </c>
      <c r="T1203" s="1" t="s">
        <v>83</v>
      </c>
      <c r="U1203" s="1" t="s">
        <v>51</v>
      </c>
      <c r="V1203" s="1">
        <v>2</v>
      </c>
      <c r="W1203" s="1" t="s">
        <v>37</v>
      </c>
      <c r="X1203" s="1" t="s">
        <v>64</v>
      </c>
      <c r="Y1203" s="1" t="s">
        <v>7203</v>
      </c>
    </row>
    <row r="1204" spans="1:25" x14ac:dyDescent="0.3">
      <c r="A1204" s="1" t="s">
        <v>12816</v>
      </c>
      <c r="B1204" s="1" t="s">
        <v>14815</v>
      </c>
      <c r="C1204" s="1" t="s">
        <v>7204</v>
      </c>
      <c r="D1204" s="1" t="s">
        <v>26</v>
      </c>
      <c r="E1204" s="1">
        <v>44</v>
      </c>
      <c r="F1204" s="1" t="s">
        <v>7205</v>
      </c>
      <c r="G1204" s="1" t="s">
        <v>7206</v>
      </c>
      <c r="H1204" s="1" t="s">
        <v>690</v>
      </c>
      <c r="I1204" s="1" t="s">
        <v>7207</v>
      </c>
      <c r="J1204" s="1" t="s">
        <v>7208</v>
      </c>
      <c r="K1204" s="1" t="s">
        <v>61</v>
      </c>
      <c r="L1204" s="1" t="s">
        <v>33</v>
      </c>
      <c r="M1204" s="1" t="s">
        <v>49</v>
      </c>
      <c r="N1204" s="1">
        <v>4</v>
      </c>
      <c r="O1204" s="1">
        <v>660.66</v>
      </c>
      <c r="P1204" s="1">
        <v>0.11</v>
      </c>
      <c r="Q1204" s="1">
        <v>26.21</v>
      </c>
      <c r="R1204" s="2">
        <v>45827</v>
      </c>
      <c r="S1204" s="2">
        <v>45828</v>
      </c>
      <c r="T1204" s="1" t="s">
        <v>83</v>
      </c>
      <c r="U1204" s="1" t="s">
        <v>51</v>
      </c>
      <c r="V1204" s="1">
        <v>1</v>
      </c>
      <c r="W1204" s="1" t="s">
        <v>37</v>
      </c>
      <c r="X1204" s="1" t="s">
        <v>74</v>
      </c>
      <c r="Y1204" s="1" t="s">
        <v>7209</v>
      </c>
    </row>
    <row r="1205" spans="1:25" x14ac:dyDescent="0.3">
      <c r="A1205" s="1" t="s">
        <v>12817</v>
      </c>
      <c r="B1205" s="1" t="s">
        <v>14816</v>
      </c>
      <c r="C1205" s="1" t="s">
        <v>7210</v>
      </c>
      <c r="D1205" s="1" t="s">
        <v>26</v>
      </c>
      <c r="E1205" s="1">
        <v>20</v>
      </c>
      <c r="F1205" s="1" t="s">
        <v>7211</v>
      </c>
      <c r="G1205" s="1" t="s">
        <v>7212</v>
      </c>
      <c r="H1205" s="1" t="s">
        <v>2109</v>
      </c>
      <c r="I1205" s="1" t="s">
        <v>7213</v>
      </c>
      <c r="J1205" s="1" t="s">
        <v>7214</v>
      </c>
      <c r="K1205" s="1" t="s">
        <v>6</v>
      </c>
      <c r="L1205" s="1" t="s">
        <v>48</v>
      </c>
      <c r="M1205" s="1" t="s">
        <v>34</v>
      </c>
      <c r="N1205" s="1">
        <v>4</v>
      </c>
      <c r="O1205" s="1">
        <v>446.47</v>
      </c>
      <c r="P1205" s="1">
        <v>0.44</v>
      </c>
      <c r="Q1205" s="1">
        <v>15.94</v>
      </c>
      <c r="R1205" s="2">
        <v>45704</v>
      </c>
      <c r="S1205" s="2">
        <v>45819</v>
      </c>
      <c r="T1205" s="1" t="s">
        <v>63</v>
      </c>
      <c r="U1205" s="1" t="s">
        <v>162</v>
      </c>
      <c r="V1205" s="1">
        <v>2</v>
      </c>
      <c r="W1205" s="1" t="s">
        <v>37</v>
      </c>
      <c r="X1205" s="1" t="s">
        <v>53</v>
      </c>
      <c r="Y1205" s="1" t="s">
        <v>7215</v>
      </c>
    </row>
    <row r="1206" spans="1:25" x14ac:dyDescent="0.3">
      <c r="A1206" s="1" t="s">
        <v>12818</v>
      </c>
      <c r="B1206" s="1" t="s">
        <v>14817</v>
      </c>
      <c r="C1206" s="1" t="s">
        <v>4886</v>
      </c>
      <c r="D1206" s="1" t="s">
        <v>26</v>
      </c>
      <c r="E1206" s="1">
        <v>40</v>
      </c>
      <c r="F1206" s="1" t="s">
        <v>7216</v>
      </c>
      <c r="G1206" s="1" t="s">
        <v>7217</v>
      </c>
      <c r="H1206" s="1" t="s">
        <v>174</v>
      </c>
      <c r="I1206" s="1" t="s">
        <v>7218</v>
      </c>
      <c r="J1206" s="1" t="s">
        <v>7219</v>
      </c>
      <c r="K1206" s="1" t="s">
        <v>92</v>
      </c>
      <c r="L1206" s="1" t="s">
        <v>117</v>
      </c>
      <c r="M1206" s="1" t="s">
        <v>62</v>
      </c>
      <c r="N1206" s="1">
        <v>4</v>
      </c>
      <c r="O1206" s="1">
        <v>645.28</v>
      </c>
      <c r="P1206" s="1">
        <v>0.27</v>
      </c>
      <c r="Q1206" s="1">
        <v>15.02</v>
      </c>
      <c r="R1206" s="2">
        <v>45794</v>
      </c>
      <c r="S1206" s="2">
        <v>45771</v>
      </c>
      <c r="T1206" s="1" t="s">
        <v>35</v>
      </c>
      <c r="U1206" s="1" t="s">
        <v>162</v>
      </c>
      <c r="V1206" s="1">
        <v>2</v>
      </c>
      <c r="W1206" s="1" t="s">
        <v>52</v>
      </c>
      <c r="X1206" s="1" t="s">
        <v>74</v>
      </c>
      <c r="Y1206" s="1" t="s">
        <v>7220</v>
      </c>
    </row>
    <row r="1207" spans="1:25" x14ac:dyDescent="0.3">
      <c r="A1207" s="1" t="s">
        <v>12819</v>
      </c>
      <c r="B1207" s="1" t="s">
        <v>14818</v>
      </c>
      <c r="C1207" s="1" t="s">
        <v>1324</v>
      </c>
      <c r="D1207" s="1" t="s">
        <v>41</v>
      </c>
      <c r="E1207" s="1">
        <v>49</v>
      </c>
      <c r="F1207" s="1" t="s">
        <v>7221</v>
      </c>
      <c r="G1207" s="1">
        <f>1-554-896-4195</f>
        <v>-5644</v>
      </c>
      <c r="H1207" s="1" t="s">
        <v>138</v>
      </c>
      <c r="I1207" s="1" t="s">
        <v>7222</v>
      </c>
      <c r="J1207" s="1" t="s">
        <v>7223</v>
      </c>
      <c r="K1207" s="1" t="s">
        <v>47</v>
      </c>
      <c r="L1207" s="1" t="s">
        <v>48</v>
      </c>
      <c r="M1207" s="1" t="s">
        <v>126</v>
      </c>
      <c r="N1207" s="1">
        <v>4</v>
      </c>
      <c r="O1207" s="1">
        <v>740.2</v>
      </c>
      <c r="P1207" s="1">
        <v>0.3</v>
      </c>
      <c r="Q1207" s="1">
        <v>41.27</v>
      </c>
      <c r="R1207" s="2">
        <v>45566</v>
      </c>
      <c r="S1207" s="2">
        <v>45240</v>
      </c>
      <c r="T1207" s="1" t="s">
        <v>118</v>
      </c>
      <c r="U1207" s="1" t="s">
        <v>84</v>
      </c>
      <c r="V1207" s="1">
        <v>4</v>
      </c>
      <c r="W1207" s="1" t="s">
        <v>37</v>
      </c>
      <c r="X1207" s="1" t="s">
        <v>101</v>
      </c>
      <c r="Y1207" s="1" t="s">
        <v>7224</v>
      </c>
    </row>
    <row r="1208" spans="1:25" x14ac:dyDescent="0.3">
      <c r="A1208" s="1" t="s">
        <v>12820</v>
      </c>
      <c r="B1208" s="1" t="s">
        <v>14819</v>
      </c>
      <c r="C1208" s="1" t="s">
        <v>7225</v>
      </c>
      <c r="D1208" s="1" t="s">
        <v>26</v>
      </c>
      <c r="E1208" s="1">
        <v>34</v>
      </c>
      <c r="F1208" s="1" t="s">
        <v>7226</v>
      </c>
      <c r="G1208" s="1" t="s">
        <v>7227</v>
      </c>
      <c r="H1208" s="1" t="s">
        <v>595</v>
      </c>
      <c r="I1208" s="1" t="s">
        <v>7228</v>
      </c>
      <c r="J1208" s="1" t="s">
        <v>7229</v>
      </c>
      <c r="K1208" s="1" t="s">
        <v>6</v>
      </c>
      <c r="L1208" s="1" t="s">
        <v>72</v>
      </c>
      <c r="M1208" s="1" t="s">
        <v>62</v>
      </c>
      <c r="N1208" s="1">
        <v>1</v>
      </c>
      <c r="O1208" s="1">
        <v>131.59</v>
      </c>
      <c r="P1208" s="1">
        <v>0.45</v>
      </c>
      <c r="Q1208" s="1">
        <v>8.11</v>
      </c>
      <c r="R1208" s="2">
        <v>45776</v>
      </c>
      <c r="S1208" s="2">
        <v>45738</v>
      </c>
      <c r="T1208" s="1" t="s">
        <v>83</v>
      </c>
      <c r="U1208" s="1" t="s">
        <v>84</v>
      </c>
      <c r="V1208" s="1">
        <v>4</v>
      </c>
      <c r="W1208" s="1" t="s">
        <v>37</v>
      </c>
      <c r="X1208" s="1" t="s">
        <v>64</v>
      </c>
      <c r="Y1208" s="1" t="s">
        <v>7230</v>
      </c>
    </row>
    <row r="1209" spans="1:25" x14ac:dyDescent="0.3">
      <c r="A1209" s="1" t="s">
        <v>12821</v>
      </c>
      <c r="B1209" s="1" t="s">
        <v>14820</v>
      </c>
      <c r="C1209" s="1" t="s">
        <v>7231</v>
      </c>
      <c r="D1209" s="1" t="s">
        <v>41</v>
      </c>
      <c r="E1209" s="1">
        <v>57</v>
      </c>
      <c r="F1209" s="1" t="s">
        <v>7232</v>
      </c>
      <c r="G1209" s="1" t="s">
        <v>7233</v>
      </c>
      <c r="H1209" s="1" t="s">
        <v>488</v>
      </c>
      <c r="I1209" s="1" t="s">
        <v>7234</v>
      </c>
      <c r="J1209" s="1" t="s">
        <v>2456</v>
      </c>
      <c r="K1209" s="1" t="s">
        <v>32</v>
      </c>
      <c r="L1209" s="1" t="s">
        <v>117</v>
      </c>
      <c r="M1209" s="1" t="s">
        <v>73</v>
      </c>
      <c r="N1209" s="1">
        <v>1</v>
      </c>
      <c r="O1209" s="1">
        <v>264.76</v>
      </c>
      <c r="P1209" s="1">
        <v>0.47</v>
      </c>
      <c r="Q1209" s="1">
        <v>33.71</v>
      </c>
      <c r="R1209" s="2">
        <v>45202</v>
      </c>
      <c r="S1209" s="2">
        <v>45382</v>
      </c>
      <c r="T1209" s="1" t="s">
        <v>118</v>
      </c>
      <c r="U1209" s="1" t="s">
        <v>84</v>
      </c>
      <c r="V1209" s="1">
        <v>3</v>
      </c>
      <c r="W1209" s="1" t="s">
        <v>37</v>
      </c>
      <c r="X1209" s="1" t="s">
        <v>53</v>
      </c>
      <c r="Y1209" s="1" t="s">
        <v>7235</v>
      </c>
    </row>
    <row r="1210" spans="1:25" x14ac:dyDescent="0.3">
      <c r="A1210" s="1" t="s">
        <v>12822</v>
      </c>
      <c r="B1210" s="1" t="s">
        <v>14821</v>
      </c>
      <c r="C1210" s="1" t="s">
        <v>7236</v>
      </c>
      <c r="D1210" s="1" t="s">
        <v>41</v>
      </c>
      <c r="E1210" s="1">
        <v>37</v>
      </c>
      <c r="F1210" s="1" t="s">
        <v>7237</v>
      </c>
      <c r="G1210" s="1" t="s">
        <v>7238</v>
      </c>
      <c r="H1210" s="1" t="s">
        <v>2076</v>
      </c>
      <c r="I1210" s="1" t="s">
        <v>7239</v>
      </c>
      <c r="J1210" s="1" t="s">
        <v>7240</v>
      </c>
      <c r="K1210" s="1" t="s">
        <v>61</v>
      </c>
      <c r="L1210" s="1" t="s">
        <v>48</v>
      </c>
      <c r="M1210" s="1" t="s">
        <v>126</v>
      </c>
      <c r="N1210" s="1">
        <v>1</v>
      </c>
      <c r="O1210" s="1">
        <v>202.14</v>
      </c>
      <c r="P1210" s="1">
        <v>0.36</v>
      </c>
      <c r="Q1210" s="1">
        <v>33.81</v>
      </c>
      <c r="R1210" s="2">
        <v>45729</v>
      </c>
      <c r="S1210" s="2">
        <v>45714</v>
      </c>
      <c r="T1210" s="1" t="s">
        <v>118</v>
      </c>
      <c r="U1210" s="1" t="s">
        <v>51</v>
      </c>
      <c r="V1210" s="1">
        <v>4</v>
      </c>
      <c r="W1210" s="1" t="s">
        <v>37</v>
      </c>
      <c r="X1210" s="1" t="s">
        <v>64</v>
      </c>
      <c r="Y1210" s="1" t="s">
        <v>7241</v>
      </c>
    </row>
    <row r="1211" spans="1:25" x14ac:dyDescent="0.3">
      <c r="A1211" s="1" t="s">
        <v>12823</v>
      </c>
      <c r="B1211" s="1" t="s">
        <v>14822</v>
      </c>
      <c r="C1211" s="1" t="s">
        <v>3571</v>
      </c>
      <c r="D1211" s="1" t="s">
        <v>26</v>
      </c>
      <c r="E1211" s="1">
        <v>47</v>
      </c>
      <c r="F1211" s="1" t="s">
        <v>7242</v>
      </c>
      <c r="G1211" s="1" t="s">
        <v>7243</v>
      </c>
      <c r="H1211" s="1" t="s">
        <v>4347</v>
      </c>
      <c r="I1211" s="1" t="s">
        <v>7244</v>
      </c>
      <c r="J1211" s="1" t="s">
        <v>7245</v>
      </c>
      <c r="K1211" s="1" t="s">
        <v>6</v>
      </c>
      <c r="L1211" s="1" t="s">
        <v>48</v>
      </c>
      <c r="M1211" s="1" t="s">
        <v>34</v>
      </c>
      <c r="N1211" s="1">
        <v>3</v>
      </c>
      <c r="O1211" s="1">
        <v>842.8</v>
      </c>
      <c r="P1211" s="1">
        <v>0.17</v>
      </c>
      <c r="Q1211" s="1">
        <v>13.21</v>
      </c>
      <c r="R1211" s="2">
        <v>45619</v>
      </c>
      <c r="S1211" s="2">
        <v>45584</v>
      </c>
      <c r="T1211" s="1" t="s">
        <v>118</v>
      </c>
      <c r="U1211" s="1" t="s">
        <v>162</v>
      </c>
      <c r="V1211" s="1">
        <v>4</v>
      </c>
      <c r="W1211" s="1" t="s">
        <v>37</v>
      </c>
      <c r="X1211" s="1" t="s">
        <v>38</v>
      </c>
      <c r="Y1211" s="1" t="s">
        <v>7246</v>
      </c>
    </row>
    <row r="1212" spans="1:25" x14ac:dyDescent="0.3">
      <c r="A1212" s="1" t="s">
        <v>12824</v>
      </c>
      <c r="B1212" s="1" t="s">
        <v>14823</v>
      </c>
      <c r="C1212" s="1" t="s">
        <v>7247</v>
      </c>
      <c r="D1212" s="1" t="s">
        <v>26</v>
      </c>
      <c r="E1212" s="1">
        <v>45</v>
      </c>
      <c r="F1212" s="1" t="s">
        <v>7248</v>
      </c>
      <c r="G1212" s="1">
        <v>6299699526</v>
      </c>
      <c r="H1212" s="1" t="s">
        <v>1026</v>
      </c>
      <c r="I1212" s="1" t="s">
        <v>7249</v>
      </c>
      <c r="J1212" s="1" t="s">
        <v>7250</v>
      </c>
      <c r="K1212" s="1" t="s">
        <v>109</v>
      </c>
      <c r="L1212" s="1" t="s">
        <v>82</v>
      </c>
      <c r="M1212" s="1" t="s">
        <v>73</v>
      </c>
      <c r="N1212" s="1">
        <v>4</v>
      </c>
      <c r="O1212" s="1">
        <v>683.2</v>
      </c>
      <c r="P1212" s="1">
        <v>0.24</v>
      </c>
      <c r="Q1212" s="1">
        <v>36.72</v>
      </c>
      <c r="R1212" s="2">
        <v>45412</v>
      </c>
      <c r="S1212" s="2">
        <v>45696</v>
      </c>
      <c r="T1212" s="1" t="s">
        <v>118</v>
      </c>
      <c r="U1212" s="1" t="s">
        <v>36</v>
      </c>
      <c r="V1212" s="1">
        <v>4</v>
      </c>
      <c r="W1212" s="1" t="s">
        <v>37</v>
      </c>
      <c r="X1212" s="1" t="s">
        <v>38</v>
      </c>
      <c r="Y1212" s="1" t="s">
        <v>7251</v>
      </c>
    </row>
    <row r="1213" spans="1:25" x14ac:dyDescent="0.3">
      <c r="A1213" s="1" t="s">
        <v>12825</v>
      </c>
      <c r="B1213" s="1" t="s">
        <v>14824</v>
      </c>
      <c r="C1213" s="1" t="s">
        <v>7252</v>
      </c>
      <c r="D1213" s="1" t="s">
        <v>26</v>
      </c>
      <c r="E1213" s="1">
        <v>64</v>
      </c>
      <c r="F1213" s="1" t="s">
        <v>7253</v>
      </c>
      <c r="G1213" s="1" t="s">
        <v>7254</v>
      </c>
      <c r="H1213" s="1" t="s">
        <v>1849</v>
      </c>
      <c r="I1213" s="1" t="s">
        <v>7255</v>
      </c>
      <c r="J1213" s="1" t="s">
        <v>7256</v>
      </c>
      <c r="K1213" s="1" t="s">
        <v>109</v>
      </c>
      <c r="L1213" s="1" t="s">
        <v>117</v>
      </c>
      <c r="M1213" s="1" t="s">
        <v>126</v>
      </c>
      <c r="N1213" s="1">
        <v>4</v>
      </c>
      <c r="O1213" s="1">
        <v>456.27</v>
      </c>
      <c r="P1213" s="1">
        <v>0.31</v>
      </c>
      <c r="Q1213" s="1">
        <v>36.74</v>
      </c>
      <c r="R1213" s="2">
        <v>45588</v>
      </c>
      <c r="S1213" s="2">
        <v>45761</v>
      </c>
      <c r="T1213" s="1" t="s">
        <v>50</v>
      </c>
      <c r="U1213" s="1" t="s">
        <v>84</v>
      </c>
      <c r="V1213" s="1">
        <v>4</v>
      </c>
      <c r="W1213" s="1" t="s">
        <v>37</v>
      </c>
      <c r="X1213" s="1" t="s">
        <v>101</v>
      </c>
      <c r="Y1213" s="1" t="s">
        <v>7257</v>
      </c>
    </row>
    <row r="1214" spans="1:25" x14ac:dyDescent="0.3">
      <c r="A1214" s="1" t="s">
        <v>12826</v>
      </c>
      <c r="B1214" s="1" t="s">
        <v>14825</v>
      </c>
      <c r="C1214" s="1" t="s">
        <v>7258</v>
      </c>
      <c r="D1214" s="1" t="s">
        <v>41</v>
      </c>
      <c r="E1214" s="1">
        <v>62</v>
      </c>
      <c r="F1214" s="1" t="s">
        <v>7259</v>
      </c>
      <c r="G1214" s="1" t="s">
        <v>7260</v>
      </c>
      <c r="H1214" s="1" t="s">
        <v>391</v>
      </c>
      <c r="I1214" s="1" t="s">
        <v>7261</v>
      </c>
      <c r="J1214" s="1" t="s">
        <v>5719</v>
      </c>
      <c r="K1214" s="1" t="s">
        <v>61</v>
      </c>
      <c r="L1214" s="1" t="s">
        <v>82</v>
      </c>
      <c r="M1214" s="1" t="s">
        <v>49</v>
      </c>
      <c r="N1214" s="1">
        <v>4</v>
      </c>
      <c r="O1214" s="1">
        <v>827.8</v>
      </c>
      <c r="P1214" s="1">
        <v>0.41</v>
      </c>
      <c r="Q1214" s="1">
        <v>20.75</v>
      </c>
      <c r="R1214" s="2">
        <v>45391</v>
      </c>
      <c r="S1214" s="2">
        <v>45368</v>
      </c>
      <c r="T1214" s="1" t="s">
        <v>118</v>
      </c>
      <c r="U1214" s="1" t="s">
        <v>36</v>
      </c>
      <c r="V1214" s="1">
        <v>3</v>
      </c>
      <c r="W1214" s="1" t="s">
        <v>37</v>
      </c>
      <c r="X1214" s="1" t="s">
        <v>53</v>
      </c>
      <c r="Y1214" s="1" t="s">
        <v>7262</v>
      </c>
    </row>
    <row r="1215" spans="1:25" x14ac:dyDescent="0.3">
      <c r="A1215" s="1" t="s">
        <v>12827</v>
      </c>
      <c r="B1215" s="1" t="s">
        <v>14826</v>
      </c>
      <c r="C1215" s="1" t="s">
        <v>7263</v>
      </c>
      <c r="D1215" s="1" t="s">
        <v>41</v>
      </c>
      <c r="E1215" s="1">
        <v>40</v>
      </c>
      <c r="F1215" s="1" t="s">
        <v>7264</v>
      </c>
      <c r="G1215" s="1" t="s">
        <v>7265</v>
      </c>
      <c r="H1215" s="1" t="s">
        <v>1283</v>
      </c>
      <c r="I1215" s="1" t="s">
        <v>7266</v>
      </c>
      <c r="J1215" s="1" t="s">
        <v>7267</v>
      </c>
      <c r="K1215" s="1" t="s">
        <v>92</v>
      </c>
      <c r="L1215" s="1" t="s">
        <v>117</v>
      </c>
      <c r="M1215" s="1" t="s">
        <v>49</v>
      </c>
      <c r="N1215" s="1">
        <v>4</v>
      </c>
      <c r="O1215" s="1">
        <v>719.61</v>
      </c>
      <c r="P1215" s="1">
        <v>0.33</v>
      </c>
      <c r="Q1215" s="1">
        <v>26.75</v>
      </c>
      <c r="R1215" s="2">
        <v>45399</v>
      </c>
      <c r="S1215" s="2">
        <v>45823</v>
      </c>
      <c r="T1215" s="1" t="s">
        <v>63</v>
      </c>
      <c r="U1215" s="1" t="s">
        <v>51</v>
      </c>
      <c r="V1215" s="1">
        <v>4</v>
      </c>
      <c r="W1215" s="1" t="s">
        <v>37</v>
      </c>
      <c r="X1215" s="1" t="s">
        <v>38</v>
      </c>
      <c r="Y1215" s="1" t="s">
        <v>7268</v>
      </c>
    </row>
    <row r="1216" spans="1:25" x14ac:dyDescent="0.3">
      <c r="A1216" s="1" t="s">
        <v>12828</v>
      </c>
      <c r="B1216" s="1" t="s">
        <v>14827</v>
      </c>
      <c r="C1216" s="1" t="s">
        <v>7269</v>
      </c>
      <c r="D1216" s="1" t="s">
        <v>41</v>
      </c>
      <c r="E1216" s="1">
        <v>36</v>
      </c>
      <c r="F1216" s="1" t="s">
        <v>7270</v>
      </c>
      <c r="G1216" s="1" t="s">
        <v>7271</v>
      </c>
      <c r="H1216" s="1" t="s">
        <v>1823</v>
      </c>
      <c r="I1216" s="1" t="s">
        <v>7272</v>
      </c>
      <c r="J1216" s="1" t="s">
        <v>7273</v>
      </c>
      <c r="K1216" s="1" t="s">
        <v>32</v>
      </c>
      <c r="L1216" s="1" t="s">
        <v>33</v>
      </c>
      <c r="M1216" s="1" t="s">
        <v>34</v>
      </c>
      <c r="N1216" s="1">
        <v>2</v>
      </c>
      <c r="O1216" s="1">
        <v>914.46</v>
      </c>
      <c r="P1216" s="1">
        <v>0.18</v>
      </c>
      <c r="Q1216" s="1">
        <v>42.47</v>
      </c>
      <c r="R1216" s="2">
        <v>45206</v>
      </c>
      <c r="S1216" s="2">
        <v>45719</v>
      </c>
      <c r="T1216" s="1" t="s">
        <v>118</v>
      </c>
      <c r="U1216" s="1" t="s">
        <v>84</v>
      </c>
      <c r="V1216" s="1">
        <v>4</v>
      </c>
      <c r="W1216" s="1" t="s">
        <v>37</v>
      </c>
      <c r="X1216" s="1" t="s">
        <v>64</v>
      </c>
      <c r="Y1216" s="1" t="s">
        <v>7274</v>
      </c>
    </row>
    <row r="1217" spans="1:25" x14ac:dyDescent="0.3">
      <c r="A1217" s="1" t="s">
        <v>12829</v>
      </c>
      <c r="B1217" s="1" t="s">
        <v>14828</v>
      </c>
      <c r="C1217" s="1" t="s">
        <v>7275</v>
      </c>
      <c r="D1217" s="1" t="s">
        <v>26</v>
      </c>
      <c r="E1217" s="1">
        <v>42</v>
      </c>
      <c r="F1217" s="1" t="s">
        <v>7276</v>
      </c>
      <c r="G1217" s="1" t="s">
        <v>7277</v>
      </c>
      <c r="H1217" s="1" t="s">
        <v>2394</v>
      </c>
      <c r="I1217" s="1" t="s">
        <v>7278</v>
      </c>
      <c r="J1217" s="1" t="s">
        <v>7279</v>
      </c>
      <c r="K1217" s="1" t="s">
        <v>47</v>
      </c>
      <c r="L1217" s="1" t="s">
        <v>117</v>
      </c>
      <c r="M1217" s="1" t="s">
        <v>49</v>
      </c>
      <c r="N1217" s="1">
        <v>2</v>
      </c>
      <c r="O1217" s="1">
        <v>86.04</v>
      </c>
      <c r="P1217" s="1">
        <v>0.21</v>
      </c>
      <c r="Q1217" s="1">
        <v>28.54</v>
      </c>
      <c r="R1217" s="2">
        <v>45513</v>
      </c>
      <c r="S1217" s="2">
        <v>45236</v>
      </c>
      <c r="T1217" s="1" t="s">
        <v>83</v>
      </c>
      <c r="U1217" s="1" t="s">
        <v>84</v>
      </c>
      <c r="V1217" s="1">
        <v>1</v>
      </c>
      <c r="W1217" s="1" t="s">
        <v>37</v>
      </c>
      <c r="X1217" s="1" t="s">
        <v>64</v>
      </c>
      <c r="Y1217" s="1" t="s">
        <v>7280</v>
      </c>
    </row>
    <row r="1218" spans="1:25" x14ac:dyDescent="0.3">
      <c r="A1218" s="1" t="s">
        <v>12830</v>
      </c>
      <c r="B1218" s="1" t="s">
        <v>14829</v>
      </c>
      <c r="C1218" s="1" t="s">
        <v>7281</v>
      </c>
      <c r="D1218" s="1" t="s">
        <v>41</v>
      </c>
      <c r="E1218" s="1">
        <v>41</v>
      </c>
      <c r="F1218" s="1" t="s">
        <v>7282</v>
      </c>
      <c r="G1218" s="1" t="s">
        <v>7283</v>
      </c>
      <c r="H1218" s="1" t="s">
        <v>2062</v>
      </c>
      <c r="I1218" s="1" t="s">
        <v>7284</v>
      </c>
      <c r="J1218" s="1" t="s">
        <v>7285</v>
      </c>
      <c r="K1218" s="1" t="s">
        <v>61</v>
      </c>
      <c r="L1218" s="1" t="s">
        <v>117</v>
      </c>
      <c r="M1218" s="1" t="s">
        <v>73</v>
      </c>
      <c r="N1218" s="1">
        <v>2</v>
      </c>
      <c r="O1218" s="1">
        <v>514.07000000000005</v>
      </c>
      <c r="P1218" s="1">
        <v>0.03</v>
      </c>
      <c r="Q1218" s="1">
        <v>32.82</v>
      </c>
      <c r="R1218" s="2">
        <v>45740</v>
      </c>
      <c r="S1218" s="2">
        <v>45321</v>
      </c>
      <c r="T1218" s="1" t="s">
        <v>118</v>
      </c>
      <c r="U1218" s="1" t="s">
        <v>36</v>
      </c>
      <c r="V1218" s="1">
        <v>4</v>
      </c>
      <c r="W1218" s="1" t="s">
        <v>37</v>
      </c>
      <c r="X1218" s="1" t="s">
        <v>101</v>
      </c>
      <c r="Y1218" s="1" t="s">
        <v>7286</v>
      </c>
    </row>
    <row r="1219" spans="1:25" x14ac:dyDescent="0.3">
      <c r="A1219" s="1" t="s">
        <v>12831</v>
      </c>
      <c r="B1219" s="1" t="s">
        <v>14830</v>
      </c>
      <c r="C1219" s="1" t="s">
        <v>7287</v>
      </c>
      <c r="D1219" s="1" t="s">
        <v>26</v>
      </c>
      <c r="E1219" s="1">
        <v>18</v>
      </c>
      <c r="F1219" s="1" t="s">
        <v>7288</v>
      </c>
      <c r="G1219" s="1" t="s">
        <v>7289</v>
      </c>
      <c r="H1219" s="1" t="s">
        <v>4127</v>
      </c>
      <c r="I1219" s="1" t="s">
        <v>7290</v>
      </c>
      <c r="J1219" s="1" t="s">
        <v>7291</v>
      </c>
      <c r="K1219" s="1" t="s">
        <v>32</v>
      </c>
      <c r="L1219" s="1" t="s">
        <v>48</v>
      </c>
      <c r="M1219" s="1" t="s">
        <v>34</v>
      </c>
      <c r="N1219" s="1">
        <v>4</v>
      </c>
      <c r="O1219" s="1">
        <v>709.68</v>
      </c>
      <c r="P1219" s="1">
        <v>0.46</v>
      </c>
      <c r="Q1219" s="1">
        <v>23.57</v>
      </c>
      <c r="R1219" s="2">
        <v>45472</v>
      </c>
      <c r="S1219" s="2">
        <v>45825</v>
      </c>
      <c r="T1219" s="1" t="s">
        <v>83</v>
      </c>
      <c r="U1219" s="1" t="s">
        <v>36</v>
      </c>
      <c r="V1219" s="1">
        <v>3</v>
      </c>
      <c r="W1219" s="1" t="s">
        <v>37</v>
      </c>
      <c r="X1219" s="1" t="s">
        <v>38</v>
      </c>
      <c r="Y1219" s="1" t="s">
        <v>7292</v>
      </c>
    </row>
    <row r="1220" spans="1:25" x14ac:dyDescent="0.3">
      <c r="A1220" s="1" t="s">
        <v>12832</v>
      </c>
      <c r="B1220" s="1" t="s">
        <v>14831</v>
      </c>
      <c r="C1220" s="1" t="s">
        <v>7293</v>
      </c>
      <c r="D1220" s="1" t="s">
        <v>41</v>
      </c>
      <c r="E1220" s="1">
        <v>45</v>
      </c>
      <c r="F1220" s="1" t="s">
        <v>7294</v>
      </c>
      <c r="G1220" s="1" t="s">
        <v>7295</v>
      </c>
      <c r="H1220" s="1" t="s">
        <v>174</v>
      </c>
      <c r="I1220" s="1" t="s">
        <v>7296</v>
      </c>
      <c r="J1220" s="1" t="s">
        <v>7297</v>
      </c>
      <c r="K1220" s="1" t="s">
        <v>109</v>
      </c>
      <c r="L1220" s="1" t="s">
        <v>72</v>
      </c>
      <c r="M1220" s="1" t="s">
        <v>126</v>
      </c>
      <c r="N1220" s="1">
        <v>2</v>
      </c>
      <c r="O1220" s="1">
        <v>215.42</v>
      </c>
      <c r="P1220" s="1">
        <v>0.04</v>
      </c>
      <c r="Q1220" s="1">
        <v>11.73</v>
      </c>
      <c r="R1220" s="2">
        <v>45540</v>
      </c>
      <c r="S1220" s="2">
        <v>45495</v>
      </c>
      <c r="T1220" s="1" t="s">
        <v>118</v>
      </c>
      <c r="U1220" s="1" t="s">
        <v>162</v>
      </c>
      <c r="V1220" s="1">
        <v>3</v>
      </c>
      <c r="W1220" s="1" t="s">
        <v>37</v>
      </c>
      <c r="X1220" s="1" t="s">
        <v>74</v>
      </c>
      <c r="Y1220" s="1" t="s">
        <v>7298</v>
      </c>
    </row>
    <row r="1221" spans="1:25" x14ac:dyDescent="0.3">
      <c r="A1221" s="1" t="s">
        <v>12833</v>
      </c>
      <c r="B1221" s="1" t="s">
        <v>14832</v>
      </c>
      <c r="C1221" s="1" t="s">
        <v>7299</v>
      </c>
      <c r="D1221" s="1" t="s">
        <v>26</v>
      </c>
      <c r="E1221" s="1">
        <v>46</v>
      </c>
      <c r="F1221" s="1" t="s">
        <v>7300</v>
      </c>
      <c r="G1221" s="1" t="s">
        <v>7301</v>
      </c>
      <c r="H1221" s="1" t="s">
        <v>462</v>
      </c>
      <c r="I1221" s="1" t="s">
        <v>7302</v>
      </c>
      <c r="J1221" s="1" t="s">
        <v>7303</v>
      </c>
      <c r="K1221" s="1" t="s">
        <v>6</v>
      </c>
      <c r="L1221" s="1" t="s">
        <v>110</v>
      </c>
      <c r="M1221" s="1" t="s">
        <v>73</v>
      </c>
      <c r="N1221" s="1">
        <v>2</v>
      </c>
      <c r="O1221" s="1">
        <v>333.85</v>
      </c>
      <c r="P1221" s="1">
        <v>0.28999999999999998</v>
      </c>
      <c r="Q1221" s="1">
        <v>49.91</v>
      </c>
      <c r="R1221" s="2">
        <v>45314</v>
      </c>
      <c r="S1221" s="2">
        <v>45765</v>
      </c>
      <c r="T1221" s="1" t="s">
        <v>35</v>
      </c>
      <c r="U1221" s="1" t="s">
        <v>36</v>
      </c>
      <c r="V1221" s="1">
        <v>2</v>
      </c>
      <c r="W1221" s="1" t="s">
        <v>37</v>
      </c>
      <c r="X1221" s="1" t="s">
        <v>38</v>
      </c>
      <c r="Y1221" s="1" t="s">
        <v>7304</v>
      </c>
    </row>
    <row r="1222" spans="1:25" x14ac:dyDescent="0.3">
      <c r="A1222" s="1" t="s">
        <v>12834</v>
      </c>
      <c r="B1222" s="1" t="s">
        <v>14833</v>
      </c>
      <c r="C1222" s="1" t="s">
        <v>7305</v>
      </c>
      <c r="D1222" s="1" t="s">
        <v>26</v>
      </c>
      <c r="E1222" s="1">
        <v>61</v>
      </c>
      <c r="F1222" s="1" t="s">
        <v>7306</v>
      </c>
      <c r="G1222" s="1" t="s">
        <v>7307</v>
      </c>
      <c r="H1222" s="1" t="s">
        <v>1170</v>
      </c>
      <c r="I1222" s="1" t="s">
        <v>7308</v>
      </c>
      <c r="J1222" s="1" t="s">
        <v>7309</v>
      </c>
      <c r="K1222" s="1" t="s">
        <v>81</v>
      </c>
      <c r="L1222" s="1" t="s">
        <v>117</v>
      </c>
      <c r="M1222" s="1" t="s">
        <v>49</v>
      </c>
      <c r="N1222" s="1">
        <v>3</v>
      </c>
      <c r="O1222" s="1">
        <v>424.79</v>
      </c>
      <c r="P1222" s="1">
        <v>0.44</v>
      </c>
      <c r="Q1222" s="1">
        <v>28.92</v>
      </c>
      <c r="R1222" s="2">
        <v>45705</v>
      </c>
      <c r="S1222" s="2">
        <v>45498</v>
      </c>
      <c r="T1222" s="1" t="s">
        <v>50</v>
      </c>
      <c r="U1222" s="1" t="s">
        <v>51</v>
      </c>
      <c r="V1222" s="1">
        <v>4</v>
      </c>
      <c r="W1222" s="1" t="s">
        <v>37</v>
      </c>
      <c r="X1222" s="1" t="s">
        <v>101</v>
      </c>
      <c r="Y1222" s="1" t="s">
        <v>7310</v>
      </c>
    </row>
    <row r="1223" spans="1:25" x14ac:dyDescent="0.3">
      <c r="A1223" s="1" t="s">
        <v>12835</v>
      </c>
      <c r="B1223" s="1" t="s">
        <v>14834</v>
      </c>
      <c r="C1223" s="1" t="s">
        <v>7311</v>
      </c>
      <c r="D1223" s="1" t="s">
        <v>26</v>
      </c>
      <c r="E1223" s="1">
        <v>67</v>
      </c>
      <c r="F1223" s="1" t="s">
        <v>7312</v>
      </c>
      <c r="G1223" s="1" t="s">
        <v>7313</v>
      </c>
      <c r="H1223" s="1" t="s">
        <v>357</v>
      </c>
      <c r="I1223" s="1" t="s">
        <v>7314</v>
      </c>
      <c r="J1223" s="1" t="s">
        <v>7315</v>
      </c>
      <c r="K1223" s="1" t="s">
        <v>6</v>
      </c>
      <c r="L1223" s="1" t="s">
        <v>82</v>
      </c>
      <c r="M1223" s="1" t="s">
        <v>93</v>
      </c>
      <c r="N1223" s="1">
        <v>3</v>
      </c>
      <c r="O1223" s="1">
        <v>796.38</v>
      </c>
      <c r="P1223" s="1">
        <v>0.21</v>
      </c>
      <c r="Q1223" s="1">
        <v>20.14</v>
      </c>
      <c r="R1223" s="2">
        <v>45637</v>
      </c>
      <c r="S1223" s="2">
        <v>45750</v>
      </c>
      <c r="T1223" s="1" t="s">
        <v>83</v>
      </c>
      <c r="U1223" s="1" t="s">
        <v>84</v>
      </c>
      <c r="V1223" s="1">
        <v>5</v>
      </c>
      <c r="W1223" s="1" t="s">
        <v>37</v>
      </c>
      <c r="X1223" s="1" t="s">
        <v>38</v>
      </c>
      <c r="Y1223" s="1" t="s">
        <v>7316</v>
      </c>
    </row>
    <row r="1224" spans="1:25" x14ac:dyDescent="0.3">
      <c r="A1224" s="1" t="s">
        <v>12836</v>
      </c>
      <c r="B1224" s="1" t="s">
        <v>14835</v>
      </c>
      <c r="C1224" s="1" t="s">
        <v>7317</v>
      </c>
      <c r="D1224" s="1" t="s">
        <v>41</v>
      </c>
      <c r="E1224" s="1">
        <v>67</v>
      </c>
      <c r="F1224" s="1" t="s">
        <v>7318</v>
      </c>
      <c r="G1224" s="1" t="s">
        <v>7319</v>
      </c>
      <c r="H1224" s="1" t="s">
        <v>1026</v>
      </c>
      <c r="I1224" s="1" t="s">
        <v>7320</v>
      </c>
      <c r="J1224" s="1" t="s">
        <v>7321</v>
      </c>
      <c r="K1224" s="1" t="s">
        <v>109</v>
      </c>
      <c r="L1224" s="1" t="s">
        <v>72</v>
      </c>
      <c r="M1224" s="1" t="s">
        <v>62</v>
      </c>
      <c r="N1224" s="1">
        <v>2</v>
      </c>
      <c r="O1224" s="1">
        <v>498.64</v>
      </c>
      <c r="P1224" s="1">
        <v>0.4</v>
      </c>
      <c r="Q1224" s="1">
        <v>37.119999999999997</v>
      </c>
      <c r="R1224" s="2">
        <v>45184</v>
      </c>
      <c r="S1224" s="2">
        <v>45608</v>
      </c>
      <c r="T1224" s="1" t="s">
        <v>63</v>
      </c>
      <c r="U1224" s="1" t="s">
        <v>36</v>
      </c>
      <c r="V1224" s="1">
        <v>2</v>
      </c>
      <c r="W1224" s="1" t="s">
        <v>37</v>
      </c>
      <c r="X1224" s="1" t="s">
        <v>53</v>
      </c>
      <c r="Y1224" s="1" t="s">
        <v>5859</v>
      </c>
    </row>
    <row r="1225" spans="1:25" x14ac:dyDescent="0.3">
      <c r="A1225" s="1" t="s">
        <v>12837</v>
      </c>
      <c r="B1225" s="1" t="s">
        <v>14836</v>
      </c>
      <c r="C1225" s="1" t="s">
        <v>7322</v>
      </c>
      <c r="D1225" s="1" t="s">
        <v>41</v>
      </c>
      <c r="E1225" s="1">
        <v>52</v>
      </c>
      <c r="F1225" s="1" t="s">
        <v>7323</v>
      </c>
      <c r="G1225" s="1" t="s">
        <v>7324</v>
      </c>
      <c r="H1225" s="1" t="s">
        <v>69</v>
      </c>
      <c r="I1225" s="1" t="s">
        <v>7325</v>
      </c>
      <c r="J1225" s="1" t="s">
        <v>7326</v>
      </c>
      <c r="K1225" s="1" t="s">
        <v>47</v>
      </c>
      <c r="L1225" s="1" t="s">
        <v>117</v>
      </c>
      <c r="M1225" s="1" t="s">
        <v>49</v>
      </c>
      <c r="N1225" s="1">
        <v>2</v>
      </c>
      <c r="O1225" s="1">
        <v>497.94</v>
      </c>
      <c r="P1225" s="1">
        <v>0.4</v>
      </c>
      <c r="Q1225" s="1">
        <v>32.94</v>
      </c>
      <c r="R1225" s="2">
        <v>45460</v>
      </c>
      <c r="S1225" s="2">
        <v>45166</v>
      </c>
      <c r="T1225" s="1" t="s">
        <v>118</v>
      </c>
      <c r="U1225" s="1" t="s">
        <v>51</v>
      </c>
      <c r="V1225" s="1">
        <v>3</v>
      </c>
      <c r="W1225" s="1" t="s">
        <v>37</v>
      </c>
      <c r="X1225" s="1" t="s">
        <v>101</v>
      </c>
      <c r="Y1225" s="1" t="s">
        <v>7327</v>
      </c>
    </row>
    <row r="1226" spans="1:25" x14ac:dyDescent="0.3">
      <c r="A1226" s="1" t="s">
        <v>12838</v>
      </c>
      <c r="B1226" s="1" t="s">
        <v>14837</v>
      </c>
      <c r="C1226" s="1" t="s">
        <v>7328</v>
      </c>
      <c r="D1226" s="1" t="s">
        <v>41</v>
      </c>
      <c r="E1226" s="1">
        <v>67</v>
      </c>
      <c r="F1226" s="1" t="s">
        <v>7329</v>
      </c>
      <c r="G1226" s="1" t="s">
        <v>7330</v>
      </c>
      <c r="H1226" s="1" t="s">
        <v>289</v>
      </c>
      <c r="I1226" s="1" t="s">
        <v>7331</v>
      </c>
      <c r="J1226" s="1" t="s">
        <v>7332</v>
      </c>
      <c r="K1226" s="1" t="s">
        <v>92</v>
      </c>
      <c r="L1226" s="1" t="s">
        <v>72</v>
      </c>
      <c r="M1226" s="1" t="s">
        <v>93</v>
      </c>
      <c r="N1226" s="1">
        <v>3</v>
      </c>
      <c r="O1226" s="1">
        <v>436.58</v>
      </c>
      <c r="P1226" s="1">
        <v>0.03</v>
      </c>
      <c r="Q1226" s="1">
        <v>15.48</v>
      </c>
      <c r="R1226" s="2">
        <v>45763</v>
      </c>
      <c r="S1226" s="2">
        <v>45144</v>
      </c>
      <c r="T1226" s="1" t="s">
        <v>83</v>
      </c>
      <c r="U1226" s="1" t="s">
        <v>36</v>
      </c>
      <c r="V1226" s="1">
        <v>2</v>
      </c>
      <c r="W1226" s="1" t="s">
        <v>52</v>
      </c>
      <c r="X1226" s="1" t="s">
        <v>74</v>
      </c>
      <c r="Y1226" s="1" t="s">
        <v>7333</v>
      </c>
    </row>
    <row r="1227" spans="1:25" x14ac:dyDescent="0.3">
      <c r="A1227" s="1" t="s">
        <v>12839</v>
      </c>
      <c r="B1227" s="1" t="s">
        <v>14838</v>
      </c>
      <c r="C1227" s="1" t="s">
        <v>7334</v>
      </c>
      <c r="D1227" s="1" t="s">
        <v>41</v>
      </c>
      <c r="E1227" s="1">
        <v>34</v>
      </c>
      <c r="F1227" s="1" t="s">
        <v>7335</v>
      </c>
      <c r="G1227" s="1" t="s">
        <v>7336</v>
      </c>
      <c r="H1227" s="1" t="s">
        <v>3137</v>
      </c>
      <c r="I1227" s="1" t="s">
        <v>7337</v>
      </c>
      <c r="J1227" s="1" t="s">
        <v>7338</v>
      </c>
      <c r="K1227" s="1" t="s">
        <v>109</v>
      </c>
      <c r="L1227" s="1" t="s">
        <v>33</v>
      </c>
      <c r="M1227" s="1" t="s">
        <v>34</v>
      </c>
      <c r="N1227" s="1">
        <v>2</v>
      </c>
      <c r="O1227" s="1">
        <v>236.3</v>
      </c>
      <c r="P1227" s="1">
        <v>0.21</v>
      </c>
      <c r="Q1227" s="1">
        <v>44.46</v>
      </c>
      <c r="R1227" s="2">
        <v>45519</v>
      </c>
      <c r="S1227" s="2">
        <v>45172</v>
      </c>
      <c r="T1227" s="1" t="s">
        <v>50</v>
      </c>
      <c r="U1227" s="1" t="s">
        <v>36</v>
      </c>
      <c r="V1227" s="1">
        <v>5</v>
      </c>
      <c r="W1227" s="1" t="s">
        <v>37</v>
      </c>
      <c r="X1227" s="1" t="s">
        <v>64</v>
      </c>
      <c r="Y1227" s="1" t="s">
        <v>7339</v>
      </c>
    </row>
    <row r="1228" spans="1:25" x14ac:dyDescent="0.3">
      <c r="A1228" s="1" t="s">
        <v>12840</v>
      </c>
      <c r="B1228" s="1" t="s">
        <v>14839</v>
      </c>
      <c r="C1228" s="1" t="s">
        <v>7340</v>
      </c>
      <c r="D1228" s="1" t="s">
        <v>41</v>
      </c>
      <c r="E1228" s="1">
        <v>28</v>
      </c>
      <c r="F1228" s="1" t="s">
        <v>7341</v>
      </c>
      <c r="G1228" s="1" t="s">
        <v>7342</v>
      </c>
      <c r="H1228" s="1" t="s">
        <v>7143</v>
      </c>
      <c r="I1228" s="1" t="s">
        <v>7343</v>
      </c>
      <c r="J1228" s="1" t="s">
        <v>7344</v>
      </c>
      <c r="K1228" s="1" t="s">
        <v>6</v>
      </c>
      <c r="L1228" s="1" t="s">
        <v>72</v>
      </c>
      <c r="M1228" s="1" t="s">
        <v>126</v>
      </c>
      <c r="N1228" s="1">
        <v>4</v>
      </c>
      <c r="O1228" s="1">
        <v>923.84</v>
      </c>
      <c r="P1228" s="1">
        <v>0.35</v>
      </c>
      <c r="Q1228" s="1">
        <v>8.19</v>
      </c>
      <c r="R1228" s="2">
        <v>45299</v>
      </c>
      <c r="S1228" s="2">
        <v>45125</v>
      </c>
      <c r="T1228" s="1" t="s">
        <v>118</v>
      </c>
      <c r="U1228" s="1" t="s">
        <v>36</v>
      </c>
      <c r="V1228" s="1">
        <v>1</v>
      </c>
      <c r="W1228" s="1" t="s">
        <v>37</v>
      </c>
      <c r="X1228" s="1" t="s">
        <v>38</v>
      </c>
      <c r="Y1228" s="1" t="s">
        <v>7345</v>
      </c>
    </row>
    <row r="1229" spans="1:25" x14ac:dyDescent="0.3">
      <c r="A1229" s="1" t="s">
        <v>12841</v>
      </c>
      <c r="B1229" s="1" t="s">
        <v>14840</v>
      </c>
      <c r="C1229" s="1" t="s">
        <v>7346</v>
      </c>
      <c r="D1229" s="1" t="s">
        <v>26</v>
      </c>
      <c r="E1229" s="1">
        <v>54</v>
      </c>
      <c r="F1229" s="1" t="s">
        <v>7347</v>
      </c>
      <c r="G1229" s="1" t="s">
        <v>7348</v>
      </c>
      <c r="H1229" s="1" t="s">
        <v>1785</v>
      </c>
      <c r="I1229" s="1" t="s">
        <v>7349</v>
      </c>
      <c r="J1229" s="1" t="s">
        <v>7350</v>
      </c>
      <c r="K1229" s="1" t="s">
        <v>6</v>
      </c>
      <c r="L1229" s="1" t="s">
        <v>33</v>
      </c>
      <c r="M1229" s="1" t="s">
        <v>62</v>
      </c>
      <c r="N1229" s="1">
        <v>2</v>
      </c>
      <c r="O1229" s="1">
        <v>324.62</v>
      </c>
      <c r="P1229" s="1">
        <v>0.21</v>
      </c>
      <c r="Q1229" s="1">
        <v>32.26</v>
      </c>
      <c r="R1229" s="2">
        <v>45337</v>
      </c>
      <c r="S1229" s="2">
        <v>45822</v>
      </c>
      <c r="T1229" s="1" t="s">
        <v>50</v>
      </c>
      <c r="U1229" s="1" t="s">
        <v>162</v>
      </c>
      <c r="V1229" s="1">
        <v>5</v>
      </c>
      <c r="W1229" s="1" t="s">
        <v>37</v>
      </c>
      <c r="X1229" s="1" t="s">
        <v>64</v>
      </c>
      <c r="Y1229" s="1" t="s">
        <v>7351</v>
      </c>
    </row>
    <row r="1230" spans="1:25" x14ac:dyDescent="0.3">
      <c r="A1230" s="1" t="s">
        <v>12842</v>
      </c>
      <c r="B1230" s="1" t="s">
        <v>14841</v>
      </c>
      <c r="C1230" s="1" t="s">
        <v>7352</v>
      </c>
      <c r="D1230" s="1" t="s">
        <v>26</v>
      </c>
      <c r="E1230" s="1">
        <v>24</v>
      </c>
      <c r="F1230" s="1" t="s">
        <v>7353</v>
      </c>
      <c r="G1230" s="1">
        <v>3907071977</v>
      </c>
      <c r="H1230" s="1" t="s">
        <v>3574</v>
      </c>
      <c r="I1230" s="1" t="s">
        <v>7354</v>
      </c>
      <c r="J1230" s="1" t="s">
        <v>7355</v>
      </c>
      <c r="K1230" s="1" t="s">
        <v>47</v>
      </c>
      <c r="L1230" s="1" t="s">
        <v>72</v>
      </c>
      <c r="M1230" s="1" t="s">
        <v>126</v>
      </c>
      <c r="N1230" s="1">
        <v>4</v>
      </c>
      <c r="O1230" s="1">
        <v>571.79</v>
      </c>
      <c r="P1230" s="1">
        <v>0.27</v>
      </c>
      <c r="Q1230" s="1">
        <v>26.5</v>
      </c>
      <c r="R1230" s="2">
        <v>45299</v>
      </c>
      <c r="S1230" s="2">
        <v>45691</v>
      </c>
      <c r="T1230" s="1" t="s">
        <v>63</v>
      </c>
      <c r="U1230" s="1" t="s">
        <v>84</v>
      </c>
      <c r="V1230" s="1">
        <v>2</v>
      </c>
      <c r="W1230" s="1" t="s">
        <v>37</v>
      </c>
      <c r="X1230" s="1" t="s">
        <v>101</v>
      </c>
      <c r="Y1230" s="1" t="s">
        <v>7356</v>
      </c>
    </row>
    <row r="1231" spans="1:25" x14ac:dyDescent="0.3">
      <c r="A1231" s="1" t="s">
        <v>12843</v>
      </c>
      <c r="B1231" s="1" t="s">
        <v>14842</v>
      </c>
      <c r="C1231" s="1" t="s">
        <v>7357</v>
      </c>
      <c r="D1231" s="1" t="s">
        <v>26</v>
      </c>
      <c r="E1231" s="1">
        <v>43</v>
      </c>
      <c r="F1231" s="1" t="s">
        <v>7358</v>
      </c>
      <c r="G1231" s="1" t="s">
        <v>7359</v>
      </c>
      <c r="H1231" s="1" t="s">
        <v>1836</v>
      </c>
      <c r="I1231" s="1" t="s">
        <v>4872</v>
      </c>
      <c r="J1231" s="1" t="s">
        <v>7360</v>
      </c>
      <c r="K1231" s="1" t="s">
        <v>47</v>
      </c>
      <c r="L1231" s="1" t="s">
        <v>72</v>
      </c>
      <c r="M1231" s="1" t="s">
        <v>34</v>
      </c>
      <c r="N1231" s="1">
        <v>2</v>
      </c>
      <c r="O1231" s="1">
        <v>157.29</v>
      </c>
      <c r="P1231" s="1">
        <v>0.3</v>
      </c>
      <c r="Q1231" s="1">
        <v>19.32</v>
      </c>
      <c r="R1231" s="2">
        <v>45475</v>
      </c>
      <c r="S1231" s="2">
        <v>45266</v>
      </c>
      <c r="T1231" s="1" t="s">
        <v>83</v>
      </c>
      <c r="U1231" s="1" t="s">
        <v>84</v>
      </c>
      <c r="V1231" s="1">
        <v>4</v>
      </c>
      <c r="W1231" s="1" t="s">
        <v>37</v>
      </c>
      <c r="X1231" s="1" t="s">
        <v>64</v>
      </c>
      <c r="Y1231" s="1" t="s">
        <v>7361</v>
      </c>
    </row>
    <row r="1232" spans="1:25" x14ac:dyDescent="0.3">
      <c r="A1232" s="1" t="s">
        <v>12844</v>
      </c>
      <c r="B1232" s="1" t="s">
        <v>14843</v>
      </c>
      <c r="C1232" s="1" t="s">
        <v>7362</v>
      </c>
      <c r="D1232" s="1" t="s">
        <v>26</v>
      </c>
      <c r="E1232" s="1">
        <v>40</v>
      </c>
      <c r="F1232" s="1" t="s">
        <v>7363</v>
      </c>
      <c r="G1232" s="1" t="s">
        <v>7364</v>
      </c>
      <c r="H1232" s="1" t="s">
        <v>509</v>
      </c>
      <c r="I1232" s="1" t="s">
        <v>7365</v>
      </c>
      <c r="J1232" s="1" t="s">
        <v>6421</v>
      </c>
      <c r="K1232" s="1" t="s">
        <v>109</v>
      </c>
      <c r="L1232" s="1" t="s">
        <v>82</v>
      </c>
      <c r="M1232" s="1" t="s">
        <v>126</v>
      </c>
      <c r="N1232" s="1">
        <v>1</v>
      </c>
      <c r="O1232" s="1">
        <v>439.9</v>
      </c>
      <c r="P1232" s="1">
        <v>0.08</v>
      </c>
      <c r="Q1232" s="1">
        <v>42.19</v>
      </c>
      <c r="R1232" s="2">
        <v>45487</v>
      </c>
      <c r="S1232" s="2">
        <v>45431</v>
      </c>
      <c r="T1232" s="1" t="s">
        <v>63</v>
      </c>
      <c r="U1232" s="1" t="s">
        <v>84</v>
      </c>
      <c r="V1232" s="1">
        <v>1</v>
      </c>
      <c r="W1232" s="1" t="s">
        <v>37</v>
      </c>
      <c r="X1232" s="1" t="s">
        <v>53</v>
      </c>
      <c r="Y1232" s="1" t="s">
        <v>7366</v>
      </c>
    </row>
    <row r="1233" spans="1:25" x14ac:dyDescent="0.3">
      <c r="A1233" s="1" t="s">
        <v>12845</v>
      </c>
      <c r="B1233" s="1" t="s">
        <v>14844</v>
      </c>
      <c r="C1233" s="1" t="s">
        <v>7367</v>
      </c>
      <c r="D1233" s="1" t="s">
        <v>41</v>
      </c>
      <c r="E1233" s="1">
        <v>35</v>
      </c>
      <c r="F1233" s="1" t="s">
        <v>7368</v>
      </c>
      <c r="G1233" s="1" t="s">
        <v>7369</v>
      </c>
      <c r="H1233" s="1" t="s">
        <v>1967</v>
      </c>
      <c r="I1233" s="1" t="s">
        <v>7370</v>
      </c>
      <c r="J1233" s="1" t="s">
        <v>7371</v>
      </c>
      <c r="K1233" s="1" t="s">
        <v>6</v>
      </c>
      <c r="L1233" s="1" t="s">
        <v>110</v>
      </c>
      <c r="M1233" s="1" t="s">
        <v>73</v>
      </c>
      <c r="N1233" s="1">
        <v>2</v>
      </c>
      <c r="O1233" s="1">
        <v>904.77</v>
      </c>
      <c r="P1233" s="1">
        <v>0.21</v>
      </c>
      <c r="Q1233" s="1">
        <v>34.53</v>
      </c>
      <c r="R1233" s="2">
        <v>45337</v>
      </c>
      <c r="S1233" s="2">
        <v>45719</v>
      </c>
      <c r="T1233" s="1" t="s">
        <v>50</v>
      </c>
      <c r="U1233" s="1" t="s">
        <v>162</v>
      </c>
      <c r="V1233" s="1">
        <v>5</v>
      </c>
      <c r="W1233" s="1" t="s">
        <v>37</v>
      </c>
      <c r="X1233" s="1" t="s">
        <v>101</v>
      </c>
      <c r="Y1233" s="1" t="s">
        <v>7372</v>
      </c>
    </row>
    <row r="1234" spans="1:25" x14ac:dyDescent="0.3">
      <c r="A1234" s="1" t="s">
        <v>12846</v>
      </c>
      <c r="B1234" s="1" t="s">
        <v>14845</v>
      </c>
      <c r="C1234" s="1" t="s">
        <v>7373</v>
      </c>
      <c r="D1234" s="1" t="s">
        <v>41</v>
      </c>
      <c r="E1234" s="1">
        <v>46</v>
      </c>
      <c r="F1234" s="1" t="s">
        <v>7374</v>
      </c>
      <c r="G1234" s="1" t="s">
        <v>7375</v>
      </c>
      <c r="H1234" s="1" t="s">
        <v>903</v>
      </c>
      <c r="I1234" s="1" t="s">
        <v>7376</v>
      </c>
      <c r="J1234" s="1" t="s">
        <v>7377</v>
      </c>
      <c r="K1234" s="1" t="s">
        <v>92</v>
      </c>
      <c r="L1234" s="1" t="s">
        <v>82</v>
      </c>
      <c r="M1234" s="1" t="s">
        <v>73</v>
      </c>
      <c r="N1234" s="1">
        <v>1</v>
      </c>
      <c r="O1234" s="1">
        <v>995.51</v>
      </c>
      <c r="P1234" s="1">
        <v>0.01</v>
      </c>
      <c r="Q1234" s="1">
        <v>39.18</v>
      </c>
      <c r="R1234" s="2">
        <v>45559</v>
      </c>
      <c r="S1234" s="2">
        <v>45611</v>
      </c>
      <c r="T1234" s="1" t="s">
        <v>35</v>
      </c>
      <c r="U1234" s="1" t="s">
        <v>36</v>
      </c>
      <c r="V1234" s="1">
        <v>4</v>
      </c>
      <c r="W1234" s="1" t="s">
        <v>37</v>
      </c>
      <c r="X1234" s="1" t="s">
        <v>101</v>
      </c>
      <c r="Y1234" s="1" t="s">
        <v>7378</v>
      </c>
    </row>
    <row r="1235" spans="1:25" x14ac:dyDescent="0.3">
      <c r="A1235" s="1" t="s">
        <v>12847</v>
      </c>
      <c r="B1235" s="1" t="s">
        <v>14846</v>
      </c>
      <c r="C1235" s="1" t="s">
        <v>7379</v>
      </c>
      <c r="D1235" s="1" t="s">
        <v>26</v>
      </c>
      <c r="E1235" s="1">
        <v>56</v>
      </c>
      <c r="F1235" s="1" t="s">
        <v>7380</v>
      </c>
      <c r="G1235" s="1" t="s">
        <v>7381</v>
      </c>
      <c r="H1235" s="1" t="s">
        <v>4749</v>
      </c>
      <c r="I1235" s="1" t="s">
        <v>7382</v>
      </c>
      <c r="J1235" s="1" t="s">
        <v>7383</v>
      </c>
      <c r="K1235" s="1" t="s">
        <v>81</v>
      </c>
      <c r="L1235" s="1" t="s">
        <v>48</v>
      </c>
      <c r="M1235" s="1" t="s">
        <v>49</v>
      </c>
      <c r="N1235" s="1">
        <v>2</v>
      </c>
      <c r="O1235" s="1">
        <v>368.13</v>
      </c>
      <c r="P1235" s="1">
        <v>7.0000000000000007E-2</v>
      </c>
      <c r="Q1235" s="1">
        <v>23.66</v>
      </c>
      <c r="R1235" s="2">
        <v>45578</v>
      </c>
      <c r="S1235" s="2">
        <v>45218</v>
      </c>
      <c r="T1235" s="1" t="s">
        <v>35</v>
      </c>
      <c r="U1235" s="1" t="s">
        <v>84</v>
      </c>
      <c r="V1235" s="1">
        <v>5</v>
      </c>
      <c r="W1235" s="1" t="s">
        <v>37</v>
      </c>
      <c r="X1235" s="1" t="s">
        <v>38</v>
      </c>
      <c r="Y1235" s="1" t="s">
        <v>7384</v>
      </c>
    </row>
    <row r="1236" spans="1:25" x14ac:dyDescent="0.3">
      <c r="A1236" s="1" t="s">
        <v>12848</v>
      </c>
      <c r="B1236" s="1" t="s">
        <v>14847</v>
      </c>
      <c r="C1236" s="1" t="s">
        <v>7385</v>
      </c>
      <c r="D1236" s="1" t="s">
        <v>26</v>
      </c>
      <c r="E1236" s="1">
        <v>67</v>
      </c>
      <c r="F1236" s="1" t="s">
        <v>7386</v>
      </c>
      <c r="G1236" s="1">
        <v>8383858356</v>
      </c>
      <c r="H1236" s="1" t="s">
        <v>323</v>
      </c>
      <c r="I1236" s="1" t="s">
        <v>7387</v>
      </c>
      <c r="J1236" s="1" t="s">
        <v>7388</v>
      </c>
      <c r="K1236" s="1" t="s">
        <v>161</v>
      </c>
      <c r="L1236" s="1" t="s">
        <v>72</v>
      </c>
      <c r="M1236" s="1" t="s">
        <v>49</v>
      </c>
      <c r="N1236" s="1">
        <v>2</v>
      </c>
      <c r="O1236" s="1">
        <v>162.44999999999999</v>
      </c>
      <c r="P1236" s="1">
        <v>0.26</v>
      </c>
      <c r="Q1236" s="1">
        <v>47.41</v>
      </c>
      <c r="R1236" s="2">
        <v>45550</v>
      </c>
      <c r="S1236" s="2">
        <v>45404</v>
      </c>
      <c r="T1236" s="1" t="s">
        <v>83</v>
      </c>
      <c r="U1236" s="1" t="s">
        <v>84</v>
      </c>
      <c r="V1236" s="1">
        <v>3</v>
      </c>
      <c r="W1236" s="1" t="s">
        <v>37</v>
      </c>
      <c r="X1236" s="1" t="s">
        <v>101</v>
      </c>
      <c r="Y1236" s="1" t="s">
        <v>7389</v>
      </c>
    </row>
    <row r="1237" spans="1:25" x14ac:dyDescent="0.3">
      <c r="A1237" s="1" t="s">
        <v>12849</v>
      </c>
      <c r="B1237" s="1" t="s">
        <v>14848</v>
      </c>
      <c r="C1237" s="1" t="s">
        <v>7390</v>
      </c>
      <c r="D1237" s="1" t="s">
        <v>41</v>
      </c>
      <c r="E1237" s="1">
        <v>51</v>
      </c>
      <c r="F1237" s="1" t="s">
        <v>7391</v>
      </c>
      <c r="G1237" s="1" t="s">
        <v>7392</v>
      </c>
      <c r="H1237" s="1" t="s">
        <v>2644</v>
      </c>
      <c r="I1237" s="1" t="s">
        <v>7393</v>
      </c>
      <c r="J1237" s="1" t="s">
        <v>5731</v>
      </c>
      <c r="K1237" s="1" t="s">
        <v>81</v>
      </c>
      <c r="L1237" s="1" t="s">
        <v>33</v>
      </c>
      <c r="M1237" s="1" t="s">
        <v>49</v>
      </c>
      <c r="N1237" s="1">
        <v>4</v>
      </c>
      <c r="O1237" s="1">
        <v>321.31</v>
      </c>
      <c r="P1237" s="1">
        <v>0.28999999999999998</v>
      </c>
      <c r="Q1237" s="1">
        <v>20.51</v>
      </c>
      <c r="R1237" s="2">
        <v>45754</v>
      </c>
      <c r="S1237" s="2">
        <v>45159</v>
      </c>
      <c r="T1237" s="1" t="s">
        <v>118</v>
      </c>
      <c r="U1237" s="1" t="s">
        <v>36</v>
      </c>
      <c r="V1237" s="1">
        <v>4</v>
      </c>
      <c r="W1237" s="1" t="s">
        <v>37</v>
      </c>
      <c r="X1237" s="1" t="s">
        <v>53</v>
      </c>
      <c r="Y1237" s="1" t="s">
        <v>7394</v>
      </c>
    </row>
    <row r="1238" spans="1:25" x14ac:dyDescent="0.3">
      <c r="A1238" s="1" t="s">
        <v>12850</v>
      </c>
      <c r="B1238" s="1" t="s">
        <v>14849</v>
      </c>
      <c r="C1238" s="1" t="s">
        <v>7395</v>
      </c>
      <c r="D1238" s="1" t="s">
        <v>41</v>
      </c>
      <c r="E1238" s="1">
        <v>55</v>
      </c>
      <c r="F1238" s="1" t="s">
        <v>7396</v>
      </c>
      <c r="G1238" s="1" t="s">
        <v>7397</v>
      </c>
      <c r="H1238" s="1" t="s">
        <v>2062</v>
      </c>
      <c r="I1238" s="1" t="s">
        <v>7398</v>
      </c>
      <c r="J1238" s="1" t="s">
        <v>7399</v>
      </c>
      <c r="K1238" s="1" t="s">
        <v>61</v>
      </c>
      <c r="L1238" s="1" t="s">
        <v>72</v>
      </c>
      <c r="M1238" s="1" t="s">
        <v>49</v>
      </c>
      <c r="N1238" s="1">
        <v>3</v>
      </c>
      <c r="O1238" s="1">
        <v>333.97</v>
      </c>
      <c r="P1238" s="1">
        <v>7.0000000000000007E-2</v>
      </c>
      <c r="Q1238" s="1">
        <v>28.9</v>
      </c>
      <c r="R1238" s="2">
        <v>45159</v>
      </c>
      <c r="S1238" s="2">
        <v>45639</v>
      </c>
      <c r="T1238" s="1" t="s">
        <v>63</v>
      </c>
      <c r="U1238" s="1" t="s">
        <v>84</v>
      </c>
      <c r="V1238" s="1">
        <v>3</v>
      </c>
      <c r="W1238" s="1" t="s">
        <v>37</v>
      </c>
      <c r="X1238" s="1" t="s">
        <v>38</v>
      </c>
      <c r="Y1238" s="1" t="s">
        <v>7400</v>
      </c>
    </row>
    <row r="1239" spans="1:25" x14ac:dyDescent="0.3">
      <c r="A1239" s="1" t="s">
        <v>12851</v>
      </c>
      <c r="B1239" s="1" t="s">
        <v>14850</v>
      </c>
      <c r="C1239" s="1" t="s">
        <v>7401</v>
      </c>
      <c r="D1239" s="1" t="s">
        <v>26</v>
      </c>
      <c r="E1239" s="1">
        <v>25</v>
      </c>
      <c r="F1239" s="1" t="s">
        <v>7402</v>
      </c>
      <c r="G1239" s="1" t="s">
        <v>7403</v>
      </c>
      <c r="H1239" s="1" t="s">
        <v>5533</v>
      </c>
      <c r="I1239" s="1" t="s">
        <v>7404</v>
      </c>
      <c r="J1239" s="1" t="s">
        <v>7405</v>
      </c>
      <c r="K1239" s="1" t="s">
        <v>81</v>
      </c>
      <c r="L1239" s="1" t="s">
        <v>117</v>
      </c>
      <c r="M1239" s="1" t="s">
        <v>34</v>
      </c>
      <c r="N1239" s="1">
        <v>3</v>
      </c>
      <c r="O1239" s="1">
        <v>648.05999999999995</v>
      </c>
      <c r="P1239" s="1">
        <v>0.38</v>
      </c>
      <c r="Q1239" s="1">
        <v>47.01</v>
      </c>
      <c r="R1239" s="2">
        <v>45674</v>
      </c>
      <c r="S1239" s="2">
        <v>45846</v>
      </c>
      <c r="T1239" s="1" t="s">
        <v>35</v>
      </c>
      <c r="U1239" s="1" t="s">
        <v>36</v>
      </c>
      <c r="V1239" s="1">
        <v>1</v>
      </c>
      <c r="W1239" s="1" t="s">
        <v>37</v>
      </c>
      <c r="X1239" s="1" t="s">
        <v>53</v>
      </c>
      <c r="Y1239" s="1" t="s">
        <v>7406</v>
      </c>
    </row>
    <row r="1240" spans="1:25" x14ac:dyDescent="0.3">
      <c r="A1240" s="1" t="s">
        <v>12852</v>
      </c>
      <c r="B1240" s="1" t="s">
        <v>14851</v>
      </c>
      <c r="C1240" s="1" t="s">
        <v>7407</v>
      </c>
      <c r="D1240" s="1" t="s">
        <v>26</v>
      </c>
      <c r="E1240" s="1">
        <v>38</v>
      </c>
      <c r="F1240" s="1" t="s">
        <v>7408</v>
      </c>
      <c r="G1240" s="1" t="s">
        <v>7409</v>
      </c>
      <c r="H1240" s="1" t="s">
        <v>6025</v>
      </c>
      <c r="I1240" s="1" t="s">
        <v>7410</v>
      </c>
      <c r="J1240" s="1" t="s">
        <v>7411</v>
      </c>
      <c r="K1240" s="1" t="s">
        <v>109</v>
      </c>
      <c r="L1240" s="1" t="s">
        <v>33</v>
      </c>
      <c r="M1240" s="1" t="s">
        <v>126</v>
      </c>
      <c r="N1240" s="1">
        <v>4</v>
      </c>
      <c r="O1240" s="1">
        <v>501.2</v>
      </c>
      <c r="P1240" s="1">
        <v>0.19</v>
      </c>
      <c r="Q1240" s="1">
        <v>8.74</v>
      </c>
      <c r="R1240" s="2">
        <v>45229</v>
      </c>
      <c r="S1240" s="2">
        <v>45331</v>
      </c>
      <c r="T1240" s="1" t="s">
        <v>35</v>
      </c>
      <c r="U1240" s="1" t="s">
        <v>162</v>
      </c>
      <c r="V1240" s="1">
        <v>1</v>
      </c>
      <c r="W1240" s="1" t="s">
        <v>37</v>
      </c>
      <c r="X1240" s="1" t="s">
        <v>74</v>
      </c>
      <c r="Y1240" s="1" t="s">
        <v>7412</v>
      </c>
    </row>
    <row r="1241" spans="1:25" x14ac:dyDescent="0.3">
      <c r="A1241" s="1" t="s">
        <v>12853</v>
      </c>
      <c r="B1241" s="1" t="s">
        <v>14852</v>
      </c>
      <c r="C1241" s="1" t="s">
        <v>7413</v>
      </c>
      <c r="D1241" s="1" t="s">
        <v>41</v>
      </c>
      <c r="E1241" s="1">
        <v>38</v>
      </c>
      <c r="F1241" s="1" t="s">
        <v>7414</v>
      </c>
      <c r="G1241" s="1" t="s">
        <v>7415</v>
      </c>
      <c r="H1241" s="1" t="s">
        <v>2076</v>
      </c>
      <c r="I1241" s="1" t="s">
        <v>7416</v>
      </c>
      <c r="J1241" s="1" t="s">
        <v>1712</v>
      </c>
      <c r="K1241" s="1" t="s">
        <v>109</v>
      </c>
      <c r="L1241" s="1" t="s">
        <v>117</v>
      </c>
      <c r="M1241" s="1" t="s">
        <v>49</v>
      </c>
      <c r="N1241" s="1">
        <v>3</v>
      </c>
      <c r="O1241" s="1">
        <v>770.78</v>
      </c>
      <c r="P1241" s="1">
        <v>0.46</v>
      </c>
      <c r="Q1241" s="1">
        <v>9.9</v>
      </c>
      <c r="R1241" s="2">
        <v>45328</v>
      </c>
      <c r="S1241" s="2">
        <v>45689</v>
      </c>
      <c r="T1241" s="1" t="s">
        <v>118</v>
      </c>
      <c r="U1241" s="1" t="s">
        <v>84</v>
      </c>
      <c r="V1241" s="1">
        <v>1</v>
      </c>
      <c r="W1241" s="1" t="s">
        <v>37</v>
      </c>
      <c r="X1241" s="1" t="s">
        <v>38</v>
      </c>
      <c r="Y1241" s="1" t="s">
        <v>7417</v>
      </c>
    </row>
    <row r="1242" spans="1:25" x14ac:dyDescent="0.3">
      <c r="A1242" s="1" t="s">
        <v>12854</v>
      </c>
      <c r="B1242" s="1" t="s">
        <v>14853</v>
      </c>
      <c r="C1242" s="1" t="s">
        <v>7418</v>
      </c>
      <c r="D1242" s="1" t="s">
        <v>41</v>
      </c>
      <c r="E1242" s="1">
        <v>66</v>
      </c>
      <c r="F1242" s="1" t="s">
        <v>7419</v>
      </c>
      <c r="G1242" s="1" t="s">
        <v>7420</v>
      </c>
      <c r="H1242" s="1" t="s">
        <v>236</v>
      </c>
      <c r="I1242" s="1" t="s">
        <v>7421</v>
      </c>
      <c r="J1242" s="1" t="s">
        <v>7422</v>
      </c>
      <c r="K1242" s="1" t="s">
        <v>61</v>
      </c>
      <c r="L1242" s="1" t="s">
        <v>48</v>
      </c>
      <c r="M1242" s="1" t="s">
        <v>34</v>
      </c>
      <c r="N1242" s="1">
        <v>1</v>
      </c>
      <c r="O1242" s="1">
        <v>704.29</v>
      </c>
      <c r="P1242" s="1">
        <v>0.19</v>
      </c>
      <c r="Q1242" s="1">
        <v>49.74</v>
      </c>
      <c r="R1242" s="2">
        <v>45501</v>
      </c>
      <c r="S1242" s="2">
        <v>45285</v>
      </c>
      <c r="T1242" s="1" t="s">
        <v>63</v>
      </c>
      <c r="U1242" s="1" t="s">
        <v>84</v>
      </c>
      <c r="V1242" s="1">
        <v>1</v>
      </c>
      <c r="W1242" s="1" t="s">
        <v>37</v>
      </c>
      <c r="X1242" s="1" t="s">
        <v>101</v>
      </c>
      <c r="Y1242" s="1" t="s">
        <v>7423</v>
      </c>
    </row>
    <row r="1243" spans="1:25" x14ac:dyDescent="0.3">
      <c r="A1243" s="1" t="s">
        <v>12855</v>
      </c>
      <c r="B1243" s="1" t="s">
        <v>14854</v>
      </c>
      <c r="C1243" s="1" t="s">
        <v>7424</v>
      </c>
      <c r="D1243" s="1" t="s">
        <v>41</v>
      </c>
      <c r="E1243" s="1">
        <v>53</v>
      </c>
      <c r="F1243" s="1" t="s">
        <v>7425</v>
      </c>
      <c r="G1243" s="1" t="s">
        <v>7426</v>
      </c>
      <c r="H1243" s="1" t="s">
        <v>417</v>
      </c>
      <c r="I1243" s="1" t="s">
        <v>7427</v>
      </c>
      <c r="J1243" s="1" t="s">
        <v>7428</v>
      </c>
      <c r="K1243" s="1" t="s">
        <v>92</v>
      </c>
      <c r="L1243" s="1" t="s">
        <v>117</v>
      </c>
      <c r="M1243" s="1" t="s">
        <v>62</v>
      </c>
      <c r="N1243" s="1">
        <v>1</v>
      </c>
      <c r="O1243" s="1">
        <v>258.8</v>
      </c>
      <c r="P1243" s="1">
        <v>7.0000000000000007E-2</v>
      </c>
      <c r="Q1243" s="1">
        <v>48.71</v>
      </c>
      <c r="R1243" s="2">
        <v>45609</v>
      </c>
      <c r="S1243" s="2">
        <v>45318</v>
      </c>
      <c r="T1243" s="1" t="s">
        <v>50</v>
      </c>
      <c r="U1243" s="1" t="s">
        <v>36</v>
      </c>
      <c r="V1243" s="1">
        <v>3</v>
      </c>
      <c r="W1243" s="1" t="s">
        <v>37</v>
      </c>
      <c r="X1243" s="1" t="s">
        <v>101</v>
      </c>
      <c r="Y1243" s="1" t="s">
        <v>7429</v>
      </c>
    </row>
    <row r="1244" spans="1:25" x14ac:dyDescent="0.3">
      <c r="A1244" s="1" t="s">
        <v>12856</v>
      </c>
      <c r="B1244" s="1" t="s">
        <v>14855</v>
      </c>
      <c r="C1244" s="1" t="s">
        <v>6267</v>
      </c>
      <c r="D1244" s="1" t="s">
        <v>26</v>
      </c>
      <c r="E1244" s="1">
        <v>34</v>
      </c>
      <c r="F1244" s="1" t="s">
        <v>7430</v>
      </c>
      <c r="G1244" s="1" t="s">
        <v>7431</v>
      </c>
      <c r="H1244" s="1" t="s">
        <v>2181</v>
      </c>
      <c r="I1244" s="1" t="s">
        <v>7432</v>
      </c>
      <c r="J1244" s="1" t="s">
        <v>7433</v>
      </c>
      <c r="K1244" s="1" t="s">
        <v>32</v>
      </c>
      <c r="L1244" s="1" t="s">
        <v>48</v>
      </c>
      <c r="M1244" s="1" t="s">
        <v>49</v>
      </c>
      <c r="N1244" s="1">
        <v>2</v>
      </c>
      <c r="O1244" s="1">
        <v>786.41</v>
      </c>
      <c r="P1244" s="1">
        <v>0.38</v>
      </c>
      <c r="Q1244" s="1">
        <v>39.729999999999997</v>
      </c>
      <c r="R1244" s="2">
        <v>45173</v>
      </c>
      <c r="S1244" s="2">
        <v>45658</v>
      </c>
      <c r="T1244" s="1" t="s">
        <v>35</v>
      </c>
      <c r="U1244" s="1" t="s">
        <v>51</v>
      </c>
      <c r="V1244" s="1">
        <v>3</v>
      </c>
      <c r="W1244" s="1" t="s">
        <v>52</v>
      </c>
      <c r="X1244" s="1" t="s">
        <v>101</v>
      </c>
      <c r="Y1244" s="1" t="s">
        <v>7434</v>
      </c>
    </row>
    <row r="1245" spans="1:25" x14ac:dyDescent="0.3">
      <c r="A1245" s="1" t="s">
        <v>12857</v>
      </c>
      <c r="B1245" s="1" t="s">
        <v>14856</v>
      </c>
      <c r="C1245" s="1" t="s">
        <v>6086</v>
      </c>
      <c r="D1245" s="1" t="s">
        <v>26</v>
      </c>
      <c r="E1245" s="1">
        <v>33</v>
      </c>
      <c r="F1245" s="1" t="s">
        <v>7435</v>
      </c>
      <c r="G1245" s="1" t="s">
        <v>7436</v>
      </c>
      <c r="H1245" s="1" t="s">
        <v>967</v>
      </c>
      <c r="I1245" s="1" t="s">
        <v>7437</v>
      </c>
      <c r="J1245" s="1" t="s">
        <v>7438</v>
      </c>
      <c r="K1245" s="1" t="s">
        <v>92</v>
      </c>
      <c r="L1245" s="1" t="s">
        <v>48</v>
      </c>
      <c r="M1245" s="1" t="s">
        <v>126</v>
      </c>
      <c r="N1245" s="1">
        <v>1</v>
      </c>
      <c r="O1245" s="1">
        <v>848.99</v>
      </c>
      <c r="P1245" s="1">
        <v>0.28000000000000003</v>
      </c>
      <c r="Q1245" s="1">
        <v>26.79</v>
      </c>
      <c r="R1245" s="2">
        <v>45180</v>
      </c>
      <c r="S1245" s="2">
        <v>45780</v>
      </c>
      <c r="T1245" s="1" t="s">
        <v>83</v>
      </c>
      <c r="U1245" s="1" t="s">
        <v>162</v>
      </c>
      <c r="V1245" s="1">
        <v>2</v>
      </c>
      <c r="W1245" s="1" t="s">
        <v>37</v>
      </c>
      <c r="X1245" s="1" t="s">
        <v>74</v>
      </c>
      <c r="Y1245" s="1" t="s">
        <v>7439</v>
      </c>
    </row>
    <row r="1246" spans="1:25" x14ac:dyDescent="0.3">
      <c r="A1246" s="1" t="s">
        <v>12858</v>
      </c>
      <c r="B1246" s="1" t="s">
        <v>14857</v>
      </c>
      <c r="C1246" s="1" t="s">
        <v>7440</v>
      </c>
      <c r="D1246" s="1" t="s">
        <v>41</v>
      </c>
      <c r="E1246" s="1">
        <v>32</v>
      </c>
      <c r="F1246" s="1" t="s">
        <v>7441</v>
      </c>
      <c r="G1246" s="1" t="s">
        <v>7442</v>
      </c>
      <c r="H1246" s="1" t="s">
        <v>757</v>
      </c>
      <c r="I1246" s="1" t="s">
        <v>7443</v>
      </c>
      <c r="J1246" s="1" t="s">
        <v>7444</v>
      </c>
      <c r="K1246" s="1" t="s">
        <v>61</v>
      </c>
      <c r="L1246" s="1" t="s">
        <v>48</v>
      </c>
      <c r="M1246" s="1" t="s">
        <v>73</v>
      </c>
      <c r="N1246" s="1">
        <v>3</v>
      </c>
      <c r="O1246" s="1">
        <v>602.41</v>
      </c>
      <c r="P1246" s="1">
        <v>0.19</v>
      </c>
      <c r="Q1246" s="1">
        <v>27.77</v>
      </c>
      <c r="R1246" s="2">
        <v>45292</v>
      </c>
      <c r="S1246" s="2">
        <v>45287</v>
      </c>
      <c r="T1246" s="1" t="s">
        <v>83</v>
      </c>
      <c r="U1246" s="1" t="s">
        <v>84</v>
      </c>
      <c r="V1246" s="1">
        <v>2</v>
      </c>
      <c r="W1246" s="1" t="s">
        <v>37</v>
      </c>
      <c r="X1246" s="1" t="s">
        <v>53</v>
      </c>
      <c r="Y1246" s="1" t="s">
        <v>7445</v>
      </c>
    </row>
    <row r="1247" spans="1:25" x14ac:dyDescent="0.3">
      <c r="A1247" s="1" t="s">
        <v>12859</v>
      </c>
      <c r="B1247" s="1" t="s">
        <v>14858</v>
      </c>
      <c r="C1247" s="1" t="s">
        <v>7446</v>
      </c>
      <c r="D1247" s="1" t="s">
        <v>26</v>
      </c>
      <c r="E1247" s="1">
        <v>32</v>
      </c>
      <c r="F1247" s="1" t="s">
        <v>7447</v>
      </c>
      <c r="G1247" s="1" t="s">
        <v>7448</v>
      </c>
      <c r="H1247" s="1" t="s">
        <v>3597</v>
      </c>
      <c r="I1247" s="1" t="s">
        <v>7449</v>
      </c>
      <c r="J1247" s="1" t="s">
        <v>7450</v>
      </c>
      <c r="K1247" s="1" t="s">
        <v>32</v>
      </c>
      <c r="L1247" s="1" t="s">
        <v>117</v>
      </c>
      <c r="M1247" s="1" t="s">
        <v>93</v>
      </c>
      <c r="N1247" s="1">
        <v>1</v>
      </c>
      <c r="O1247" s="1">
        <v>928.39</v>
      </c>
      <c r="P1247" s="1">
        <v>0.18</v>
      </c>
      <c r="Q1247" s="1">
        <v>16.57</v>
      </c>
      <c r="R1247" s="2">
        <v>45307</v>
      </c>
      <c r="S1247" s="2">
        <v>45288</v>
      </c>
      <c r="T1247" s="1" t="s">
        <v>50</v>
      </c>
      <c r="U1247" s="1" t="s">
        <v>36</v>
      </c>
      <c r="V1247" s="1">
        <v>3</v>
      </c>
      <c r="W1247" s="1" t="s">
        <v>37</v>
      </c>
      <c r="X1247" s="1" t="s">
        <v>101</v>
      </c>
      <c r="Y1247" s="1" t="s">
        <v>7451</v>
      </c>
    </row>
    <row r="1248" spans="1:25" x14ac:dyDescent="0.3">
      <c r="A1248" s="1" t="s">
        <v>12860</v>
      </c>
      <c r="B1248" s="1" t="s">
        <v>14859</v>
      </c>
      <c r="C1248" s="1" t="s">
        <v>7452</v>
      </c>
      <c r="D1248" s="1" t="s">
        <v>26</v>
      </c>
      <c r="E1248" s="1">
        <v>57</v>
      </c>
      <c r="F1248" s="1" t="s">
        <v>7453</v>
      </c>
      <c r="G1248" s="1">
        <f>1-715-275-1627</f>
        <v>-2616</v>
      </c>
      <c r="H1248" s="1" t="s">
        <v>2095</v>
      </c>
      <c r="I1248" s="1" t="s">
        <v>2543</v>
      </c>
      <c r="J1248" s="1" t="s">
        <v>5119</v>
      </c>
      <c r="K1248" s="1" t="s">
        <v>32</v>
      </c>
      <c r="L1248" s="1" t="s">
        <v>48</v>
      </c>
      <c r="M1248" s="1" t="s">
        <v>73</v>
      </c>
      <c r="N1248" s="1">
        <v>2</v>
      </c>
      <c r="O1248" s="1">
        <v>785.12</v>
      </c>
      <c r="P1248" s="1">
        <v>0.08</v>
      </c>
      <c r="Q1248" s="1">
        <v>24.47</v>
      </c>
      <c r="R1248" s="2">
        <v>45516</v>
      </c>
      <c r="S1248" s="2">
        <v>45252</v>
      </c>
      <c r="T1248" s="1" t="s">
        <v>118</v>
      </c>
      <c r="U1248" s="1" t="s">
        <v>162</v>
      </c>
      <c r="V1248" s="1">
        <v>1</v>
      </c>
      <c r="W1248" s="1" t="s">
        <v>37</v>
      </c>
      <c r="X1248" s="1" t="s">
        <v>64</v>
      </c>
      <c r="Y1248" s="1" t="s">
        <v>7454</v>
      </c>
    </row>
    <row r="1249" spans="1:25" x14ac:dyDescent="0.3">
      <c r="A1249" s="1" t="s">
        <v>12861</v>
      </c>
      <c r="B1249" s="1" t="s">
        <v>14860</v>
      </c>
      <c r="C1249" s="1" t="s">
        <v>7455</v>
      </c>
      <c r="D1249" s="1" t="s">
        <v>41</v>
      </c>
      <c r="E1249" s="1">
        <v>34</v>
      </c>
      <c r="F1249" s="1" t="s">
        <v>7456</v>
      </c>
      <c r="G1249" s="1" t="s">
        <v>7457</v>
      </c>
      <c r="H1249" s="1" t="s">
        <v>2401</v>
      </c>
      <c r="I1249" s="1" t="s">
        <v>7458</v>
      </c>
      <c r="J1249" s="1" t="s">
        <v>7459</v>
      </c>
      <c r="K1249" s="1" t="s">
        <v>6</v>
      </c>
      <c r="L1249" s="1" t="s">
        <v>48</v>
      </c>
      <c r="M1249" s="1" t="s">
        <v>126</v>
      </c>
      <c r="N1249" s="1">
        <v>1</v>
      </c>
      <c r="O1249" s="1">
        <v>599.44000000000005</v>
      </c>
      <c r="P1249" s="1">
        <v>0.17</v>
      </c>
      <c r="Q1249" s="1">
        <v>24.41</v>
      </c>
      <c r="R1249" s="2">
        <v>45832</v>
      </c>
      <c r="S1249" s="2">
        <v>45332</v>
      </c>
      <c r="T1249" s="1" t="s">
        <v>118</v>
      </c>
      <c r="U1249" s="1" t="s">
        <v>36</v>
      </c>
      <c r="V1249" s="1">
        <v>2</v>
      </c>
      <c r="W1249" s="1" t="s">
        <v>37</v>
      </c>
      <c r="X1249" s="1" t="s">
        <v>101</v>
      </c>
      <c r="Y1249" s="1" t="s">
        <v>7460</v>
      </c>
    </row>
    <row r="1250" spans="1:25" x14ac:dyDescent="0.3">
      <c r="A1250" s="1" t="s">
        <v>12862</v>
      </c>
      <c r="B1250" s="1" t="s">
        <v>14861</v>
      </c>
      <c r="C1250" s="1" t="s">
        <v>7461</v>
      </c>
      <c r="D1250" s="1" t="s">
        <v>26</v>
      </c>
      <c r="E1250" s="1">
        <v>68</v>
      </c>
      <c r="F1250" s="1" t="s">
        <v>7462</v>
      </c>
      <c r="G1250" s="1" t="s">
        <v>7463</v>
      </c>
      <c r="H1250" s="1" t="s">
        <v>488</v>
      </c>
      <c r="I1250" s="1" t="s">
        <v>7464</v>
      </c>
      <c r="J1250" s="1" t="s">
        <v>7465</v>
      </c>
      <c r="K1250" s="1" t="s">
        <v>47</v>
      </c>
      <c r="L1250" s="1" t="s">
        <v>82</v>
      </c>
      <c r="M1250" s="1" t="s">
        <v>126</v>
      </c>
      <c r="N1250" s="1">
        <v>3</v>
      </c>
      <c r="O1250" s="1">
        <v>907.1</v>
      </c>
      <c r="P1250" s="1">
        <v>0.01</v>
      </c>
      <c r="Q1250" s="1">
        <v>6.62</v>
      </c>
      <c r="R1250" s="2">
        <v>45531</v>
      </c>
      <c r="S1250" s="2">
        <v>45718</v>
      </c>
      <c r="T1250" s="1" t="s">
        <v>35</v>
      </c>
      <c r="U1250" s="1" t="s">
        <v>51</v>
      </c>
      <c r="V1250" s="1">
        <v>4</v>
      </c>
      <c r="W1250" s="1" t="s">
        <v>37</v>
      </c>
      <c r="X1250" s="1" t="s">
        <v>38</v>
      </c>
      <c r="Y1250" s="1" t="s">
        <v>7466</v>
      </c>
    </row>
    <row r="1251" spans="1:25" x14ac:dyDescent="0.3">
      <c r="A1251" s="1" t="s">
        <v>12863</v>
      </c>
      <c r="B1251" s="1" t="s">
        <v>14862</v>
      </c>
      <c r="C1251" s="1" t="s">
        <v>7467</v>
      </c>
      <c r="D1251" s="1" t="s">
        <v>26</v>
      </c>
      <c r="E1251" s="1">
        <v>18</v>
      </c>
      <c r="F1251" s="1" t="s">
        <v>7468</v>
      </c>
      <c r="G1251" s="1" t="s">
        <v>7469</v>
      </c>
      <c r="H1251" s="1" t="s">
        <v>371</v>
      </c>
      <c r="I1251" s="1" t="s">
        <v>7470</v>
      </c>
      <c r="J1251" s="1" t="s">
        <v>7471</v>
      </c>
      <c r="K1251" s="1" t="s">
        <v>81</v>
      </c>
      <c r="L1251" s="1" t="s">
        <v>110</v>
      </c>
      <c r="M1251" s="1" t="s">
        <v>126</v>
      </c>
      <c r="N1251" s="1">
        <v>4</v>
      </c>
      <c r="O1251" s="1">
        <v>604.35</v>
      </c>
      <c r="P1251" s="1">
        <v>0.25</v>
      </c>
      <c r="Q1251" s="1">
        <v>25.39</v>
      </c>
      <c r="R1251" s="2">
        <v>45828</v>
      </c>
      <c r="S1251" s="2">
        <v>45211</v>
      </c>
      <c r="T1251" s="1" t="s">
        <v>35</v>
      </c>
      <c r="U1251" s="1" t="s">
        <v>84</v>
      </c>
      <c r="V1251" s="1">
        <v>3</v>
      </c>
      <c r="W1251" s="1" t="s">
        <v>37</v>
      </c>
      <c r="X1251" s="1" t="s">
        <v>38</v>
      </c>
      <c r="Y1251" s="1" t="s">
        <v>7472</v>
      </c>
    </row>
    <row r="1252" spans="1:25" x14ac:dyDescent="0.3">
      <c r="A1252" s="1" t="s">
        <v>12864</v>
      </c>
      <c r="B1252" s="1" t="s">
        <v>14863</v>
      </c>
      <c r="C1252" s="1" t="s">
        <v>5148</v>
      </c>
      <c r="D1252" s="1" t="s">
        <v>26</v>
      </c>
      <c r="E1252" s="1">
        <v>30</v>
      </c>
      <c r="F1252" s="1" t="s">
        <v>7473</v>
      </c>
      <c r="G1252" s="1" t="s">
        <v>7474</v>
      </c>
      <c r="H1252" s="1" t="s">
        <v>1047</v>
      </c>
      <c r="I1252" s="1" t="s">
        <v>3229</v>
      </c>
      <c r="J1252" s="1" t="s">
        <v>7475</v>
      </c>
      <c r="K1252" s="1" t="s">
        <v>92</v>
      </c>
      <c r="L1252" s="1" t="s">
        <v>72</v>
      </c>
      <c r="M1252" s="1" t="s">
        <v>126</v>
      </c>
      <c r="N1252" s="1">
        <v>2</v>
      </c>
      <c r="O1252" s="1">
        <v>525.98</v>
      </c>
      <c r="P1252" s="1">
        <v>0.45</v>
      </c>
      <c r="Q1252" s="1">
        <v>26.59</v>
      </c>
      <c r="R1252" s="2">
        <v>45367</v>
      </c>
      <c r="S1252" s="2">
        <v>45264</v>
      </c>
      <c r="T1252" s="1" t="s">
        <v>35</v>
      </c>
      <c r="U1252" s="1" t="s">
        <v>51</v>
      </c>
      <c r="V1252" s="1">
        <v>4</v>
      </c>
      <c r="W1252" s="1" t="s">
        <v>37</v>
      </c>
      <c r="X1252" s="1" t="s">
        <v>64</v>
      </c>
      <c r="Y1252" s="1" t="s">
        <v>7476</v>
      </c>
    </row>
    <row r="1253" spans="1:25" x14ac:dyDescent="0.3">
      <c r="A1253" s="1" t="s">
        <v>12865</v>
      </c>
      <c r="B1253" s="1" t="s">
        <v>14864</v>
      </c>
      <c r="C1253" s="1" t="s">
        <v>7477</v>
      </c>
      <c r="D1253" s="1" t="s">
        <v>41</v>
      </c>
      <c r="E1253" s="1">
        <v>55</v>
      </c>
      <c r="F1253" s="1" t="s">
        <v>7478</v>
      </c>
      <c r="G1253" s="1" t="s">
        <v>7479</v>
      </c>
      <c r="H1253" s="1" t="s">
        <v>3302</v>
      </c>
      <c r="I1253" s="1" t="s">
        <v>2276</v>
      </c>
      <c r="J1253" s="1" t="s">
        <v>7480</v>
      </c>
      <c r="K1253" s="1" t="s">
        <v>32</v>
      </c>
      <c r="L1253" s="1" t="s">
        <v>48</v>
      </c>
      <c r="M1253" s="1" t="s">
        <v>49</v>
      </c>
      <c r="N1253" s="1">
        <v>4</v>
      </c>
      <c r="O1253" s="1">
        <v>362.7</v>
      </c>
      <c r="P1253" s="1">
        <v>0.4</v>
      </c>
      <c r="Q1253" s="1">
        <v>34.96</v>
      </c>
      <c r="R1253" s="2">
        <v>45624</v>
      </c>
      <c r="S1253" s="2">
        <v>45165</v>
      </c>
      <c r="T1253" s="1" t="s">
        <v>50</v>
      </c>
      <c r="U1253" s="1" t="s">
        <v>84</v>
      </c>
      <c r="V1253" s="1">
        <v>1</v>
      </c>
      <c r="W1253" s="1" t="s">
        <v>37</v>
      </c>
      <c r="X1253" s="1" t="s">
        <v>74</v>
      </c>
      <c r="Y1253" s="1" t="s">
        <v>7481</v>
      </c>
    </row>
    <row r="1254" spans="1:25" x14ac:dyDescent="0.3">
      <c r="A1254" s="1" t="s">
        <v>12866</v>
      </c>
      <c r="B1254" s="1" t="s">
        <v>14865</v>
      </c>
      <c r="C1254" s="1" t="s">
        <v>7482</v>
      </c>
      <c r="D1254" s="1" t="s">
        <v>41</v>
      </c>
      <c r="E1254" s="1">
        <v>27</v>
      </c>
      <c r="F1254" s="1" t="s">
        <v>7483</v>
      </c>
      <c r="G1254" s="1" t="s">
        <v>7484</v>
      </c>
      <c r="H1254" s="1" t="s">
        <v>1189</v>
      </c>
      <c r="I1254" s="1" t="s">
        <v>7485</v>
      </c>
      <c r="J1254" s="1" t="s">
        <v>7486</v>
      </c>
      <c r="K1254" s="1" t="s">
        <v>161</v>
      </c>
      <c r="L1254" s="1" t="s">
        <v>33</v>
      </c>
      <c r="M1254" s="1" t="s">
        <v>62</v>
      </c>
      <c r="N1254" s="1">
        <v>1</v>
      </c>
      <c r="O1254" s="1">
        <v>884.03</v>
      </c>
      <c r="P1254" s="1">
        <v>0.01</v>
      </c>
      <c r="Q1254" s="1">
        <v>28.24</v>
      </c>
      <c r="R1254" s="2">
        <v>45154</v>
      </c>
      <c r="S1254" s="2">
        <v>45487</v>
      </c>
      <c r="T1254" s="1" t="s">
        <v>50</v>
      </c>
      <c r="U1254" s="1" t="s">
        <v>51</v>
      </c>
      <c r="V1254" s="1">
        <v>3</v>
      </c>
      <c r="W1254" s="1" t="s">
        <v>37</v>
      </c>
      <c r="X1254" s="1" t="s">
        <v>38</v>
      </c>
      <c r="Y1254" s="1" t="s">
        <v>7487</v>
      </c>
    </row>
    <row r="1255" spans="1:25" x14ac:dyDescent="0.3">
      <c r="A1255" s="1" t="s">
        <v>12867</v>
      </c>
      <c r="B1255" s="1" t="s">
        <v>14866</v>
      </c>
      <c r="C1255" s="1" t="s">
        <v>7488</v>
      </c>
      <c r="D1255" s="1" t="s">
        <v>26</v>
      </c>
      <c r="E1255" s="1">
        <v>50</v>
      </c>
      <c r="F1255" s="1" t="s">
        <v>7489</v>
      </c>
      <c r="G1255" s="1" t="s">
        <v>7490</v>
      </c>
      <c r="H1255" s="1" t="s">
        <v>424</v>
      </c>
      <c r="I1255" s="1" t="s">
        <v>7491</v>
      </c>
      <c r="J1255" s="1" t="s">
        <v>2786</v>
      </c>
      <c r="K1255" s="1" t="s">
        <v>6</v>
      </c>
      <c r="L1255" s="1" t="s">
        <v>33</v>
      </c>
      <c r="M1255" s="1" t="s">
        <v>93</v>
      </c>
      <c r="N1255" s="1">
        <v>2</v>
      </c>
      <c r="O1255" s="1">
        <v>131.5</v>
      </c>
      <c r="P1255" s="1">
        <v>0.44</v>
      </c>
      <c r="Q1255" s="1">
        <v>43.78</v>
      </c>
      <c r="R1255" s="2">
        <v>45351</v>
      </c>
      <c r="S1255" s="2">
        <v>45765</v>
      </c>
      <c r="T1255" s="1" t="s">
        <v>35</v>
      </c>
      <c r="U1255" s="1" t="s">
        <v>84</v>
      </c>
      <c r="V1255" s="1">
        <v>2</v>
      </c>
      <c r="W1255" s="1" t="s">
        <v>37</v>
      </c>
      <c r="X1255" s="1" t="s">
        <v>74</v>
      </c>
      <c r="Y1255" s="1" t="s">
        <v>7492</v>
      </c>
    </row>
    <row r="1256" spans="1:25" x14ac:dyDescent="0.3">
      <c r="A1256" s="1" t="s">
        <v>12868</v>
      </c>
      <c r="B1256" s="1" t="s">
        <v>14867</v>
      </c>
      <c r="C1256" s="1" t="s">
        <v>7493</v>
      </c>
      <c r="D1256" s="1" t="s">
        <v>26</v>
      </c>
      <c r="E1256" s="1">
        <v>43</v>
      </c>
      <c r="F1256" s="1" t="s">
        <v>7494</v>
      </c>
      <c r="G1256" s="1" t="s">
        <v>7495</v>
      </c>
      <c r="H1256" s="1" t="s">
        <v>683</v>
      </c>
      <c r="I1256" s="1" t="s">
        <v>7496</v>
      </c>
      <c r="J1256" s="1" t="s">
        <v>7497</v>
      </c>
      <c r="K1256" s="1" t="s">
        <v>61</v>
      </c>
      <c r="L1256" s="1" t="s">
        <v>82</v>
      </c>
      <c r="M1256" s="1" t="s">
        <v>49</v>
      </c>
      <c r="N1256" s="1">
        <v>2</v>
      </c>
      <c r="O1256" s="1">
        <v>478.77</v>
      </c>
      <c r="P1256" s="1">
        <v>0.23</v>
      </c>
      <c r="Q1256" s="1">
        <v>21.54</v>
      </c>
      <c r="R1256" s="2">
        <v>45670</v>
      </c>
      <c r="S1256" s="2">
        <v>45457</v>
      </c>
      <c r="T1256" s="1" t="s">
        <v>118</v>
      </c>
      <c r="U1256" s="1" t="s">
        <v>36</v>
      </c>
      <c r="V1256" s="1">
        <v>2</v>
      </c>
      <c r="W1256" s="1" t="s">
        <v>37</v>
      </c>
      <c r="X1256" s="1" t="s">
        <v>74</v>
      </c>
      <c r="Y1256" s="1" t="s">
        <v>7498</v>
      </c>
    </row>
    <row r="1257" spans="1:25" x14ac:dyDescent="0.3">
      <c r="A1257" s="1" t="s">
        <v>12869</v>
      </c>
      <c r="B1257" s="1" t="s">
        <v>14868</v>
      </c>
      <c r="C1257" s="1" t="s">
        <v>7499</v>
      </c>
      <c r="D1257" s="1" t="s">
        <v>26</v>
      </c>
      <c r="E1257" s="1">
        <v>29</v>
      </c>
      <c r="F1257" s="1" t="s">
        <v>7500</v>
      </c>
      <c r="G1257" s="1" t="s">
        <v>7501</v>
      </c>
      <c r="H1257" s="1" t="s">
        <v>2394</v>
      </c>
      <c r="I1257" s="1" t="s">
        <v>7502</v>
      </c>
      <c r="J1257" s="1" t="s">
        <v>7503</v>
      </c>
      <c r="K1257" s="1" t="s">
        <v>161</v>
      </c>
      <c r="L1257" s="1" t="s">
        <v>117</v>
      </c>
      <c r="M1257" s="1" t="s">
        <v>73</v>
      </c>
      <c r="N1257" s="1">
        <v>1</v>
      </c>
      <c r="O1257" s="1">
        <v>542.04</v>
      </c>
      <c r="P1257" s="1">
        <v>0.1</v>
      </c>
      <c r="Q1257" s="1">
        <v>23.44</v>
      </c>
      <c r="R1257" s="2">
        <v>45652</v>
      </c>
      <c r="S1257" s="2">
        <v>45365</v>
      </c>
      <c r="T1257" s="1" t="s">
        <v>63</v>
      </c>
      <c r="U1257" s="1" t="s">
        <v>162</v>
      </c>
      <c r="V1257" s="1">
        <v>4</v>
      </c>
      <c r="W1257" s="1" t="s">
        <v>52</v>
      </c>
      <c r="X1257" s="1" t="s">
        <v>64</v>
      </c>
      <c r="Y1257" s="1" t="s">
        <v>7504</v>
      </c>
    </row>
    <row r="1258" spans="1:25" x14ac:dyDescent="0.3">
      <c r="A1258" s="1" t="s">
        <v>12870</v>
      </c>
      <c r="B1258" s="1" t="s">
        <v>14869</v>
      </c>
      <c r="C1258" s="1" t="s">
        <v>7505</v>
      </c>
      <c r="D1258" s="1" t="s">
        <v>26</v>
      </c>
      <c r="E1258" s="1">
        <v>36</v>
      </c>
      <c r="F1258" s="1" t="s">
        <v>7506</v>
      </c>
      <c r="G1258" s="1" t="s">
        <v>7507</v>
      </c>
      <c r="H1258" s="1" t="s">
        <v>2559</v>
      </c>
      <c r="I1258" s="1" t="s">
        <v>7508</v>
      </c>
      <c r="J1258" s="1" t="s">
        <v>7509</v>
      </c>
      <c r="K1258" s="1" t="s">
        <v>61</v>
      </c>
      <c r="L1258" s="1" t="s">
        <v>117</v>
      </c>
      <c r="M1258" s="1" t="s">
        <v>62</v>
      </c>
      <c r="N1258" s="1">
        <v>2</v>
      </c>
      <c r="O1258" s="1">
        <v>559.20000000000005</v>
      </c>
      <c r="P1258" s="1">
        <v>0.38</v>
      </c>
      <c r="Q1258" s="1">
        <v>30.72</v>
      </c>
      <c r="R1258" s="2">
        <v>45566</v>
      </c>
      <c r="S1258" s="2">
        <v>45821</v>
      </c>
      <c r="T1258" s="1" t="s">
        <v>35</v>
      </c>
      <c r="U1258" s="1" t="s">
        <v>84</v>
      </c>
      <c r="V1258" s="1">
        <v>3</v>
      </c>
      <c r="W1258" s="1" t="s">
        <v>37</v>
      </c>
      <c r="X1258" s="1" t="s">
        <v>38</v>
      </c>
      <c r="Y1258" s="1" t="s">
        <v>7510</v>
      </c>
    </row>
    <row r="1259" spans="1:25" x14ac:dyDescent="0.3">
      <c r="A1259" s="1" t="s">
        <v>12871</v>
      </c>
      <c r="B1259" s="1" t="s">
        <v>14870</v>
      </c>
      <c r="C1259" s="1" t="s">
        <v>7511</v>
      </c>
      <c r="D1259" s="1" t="s">
        <v>41</v>
      </c>
      <c r="E1259" s="1">
        <v>32</v>
      </c>
      <c r="F1259" s="1" t="s">
        <v>7512</v>
      </c>
      <c r="G1259" s="1" t="s">
        <v>7513</v>
      </c>
      <c r="H1259" s="1" t="s">
        <v>1130</v>
      </c>
      <c r="I1259" s="1" t="s">
        <v>7514</v>
      </c>
      <c r="J1259" s="1" t="s">
        <v>7515</v>
      </c>
      <c r="K1259" s="1" t="s">
        <v>161</v>
      </c>
      <c r="L1259" s="1" t="s">
        <v>117</v>
      </c>
      <c r="M1259" s="1" t="s">
        <v>34</v>
      </c>
      <c r="N1259" s="1">
        <v>1</v>
      </c>
      <c r="O1259" s="1">
        <v>655.37</v>
      </c>
      <c r="P1259" s="1">
        <v>0.16</v>
      </c>
      <c r="Q1259" s="1">
        <v>14.12</v>
      </c>
      <c r="R1259" s="2">
        <v>45790</v>
      </c>
      <c r="S1259" s="2">
        <v>45133</v>
      </c>
      <c r="T1259" s="1" t="s">
        <v>118</v>
      </c>
      <c r="U1259" s="1" t="s">
        <v>84</v>
      </c>
      <c r="V1259" s="1">
        <v>1</v>
      </c>
      <c r="W1259" s="1" t="s">
        <v>52</v>
      </c>
      <c r="X1259" s="1" t="s">
        <v>101</v>
      </c>
      <c r="Y1259" s="1" t="s">
        <v>7516</v>
      </c>
    </row>
    <row r="1260" spans="1:25" x14ac:dyDescent="0.3">
      <c r="A1260" s="1" t="s">
        <v>12872</v>
      </c>
      <c r="B1260" s="1" t="s">
        <v>14871</v>
      </c>
      <c r="C1260" s="1" t="s">
        <v>7517</v>
      </c>
      <c r="D1260" s="1" t="s">
        <v>26</v>
      </c>
      <c r="E1260" s="1">
        <v>22</v>
      </c>
      <c r="F1260" s="1" t="s">
        <v>7518</v>
      </c>
      <c r="G1260" s="1" t="s">
        <v>7519</v>
      </c>
      <c r="H1260" s="1" t="s">
        <v>4749</v>
      </c>
      <c r="I1260" s="1" t="s">
        <v>7520</v>
      </c>
      <c r="J1260" s="1" t="s">
        <v>7521</v>
      </c>
      <c r="K1260" s="1" t="s">
        <v>92</v>
      </c>
      <c r="L1260" s="1" t="s">
        <v>48</v>
      </c>
      <c r="M1260" s="1" t="s">
        <v>126</v>
      </c>
      <c r="N1260" s="1">
        <v>4</v>
      </c>
      <c r="O1260" s="1">
        <v>510.74</v>
      </c>
      <c r="P1260" s="1">
        <v>0.13</v>
      </c>
      <c r="Q1260" s="1">
        <v>22.71</v>
      </c>
      <c r="R1260" s="2">
        <v>45776</v>
      </c>
      <c r="S1260" s="2">
        <v>45490</v>
      </c>
      <c r="T1260" s="1" t="s">
        <v>118</v>
      </c>
      <c r="U1260" s="1" t="s">
        <v>36</v>
      </c>
      <c r="V1260" s="1">
        <v>5</v>
      </c>
      <c r="W1260" s="1" t="s">
        <v>37</v>
      </c>
      <c r="X1260" s="1" t="s">
        <v>74</v>
      </c>
      <c r="Y1260" s="1" t="s">
        <v>7522</v>
      </c>
    </row>
    <row r="1261" spans="1:25" x14ac:dyDescent="0.3">
      <c r="A1261" s="1" t="s">
        <v>12873</v>
      </c>
      <c r="B1261" s="1" t="s">
        <v>14872</v>
      </c>
      <c r="C1261" s="1" t="s">
        <v>7523</v>
      </c>
      <c r="D1261" s="1" t="s">
        <v>26</v>
      </c>
      <c r="E1261" s="1">
        <v>19</v>
      </c>
      <c r="F1261" s="1" t="s">
        <v>7524</v>
      </c>
      <c r="G1261" s="1" t="s">
        <v>7525</v>
      </c>
      <c r="H1261" s="1" t="s">
        <v>323</v>
      </c>
      <c r="I1261" s="1" t="s">
        <v>7526</v>
      </c>
      <c r="J1261" s="1" t="s">
        <v>7527</v>
      </c>
      <c r="K1261" s="1" t="s">
        <v>92</v>
      </c>
      <c r="L1261" s="1" t="s">
        <v>110</v>
      </c>
      <c r="M1261" s="1" t="s">
        <v>73</v>
      </c>
      <c r="N1261" s="1">
        <v>4</v>
      </c>
      <c r="O1261" s="1">
        <v>264.25</v>
      </c>
      <c r="P1261" s="1">
        <v>0.08</v>
      </c>
      <c r="Q1261" s="1">
        <v>35.880000000000003</v>
      </c>
      <c r="R1261" s="2">
        <v>45729</v>
      </c>
      <c r="S1261" s="2">
        <v>45357</v>
      </c>
      <c r="T1261" s="1" t="s">
        <v>83</v>
      </c>
      <c r="U1261" s="1" t="s">
        <v>51</v>
      </c>
      <c r="V1261" s="1">
        <v>5</v>
      </c>
      <c r="W1261" s="1" t="s">
        <v>37</v>
      </c>
      <c r="X1261" s="1" t="s">
        <v>74</v>
      </c>
      <c r="Y1261" s="1" t="s">
        <v>7528</v>
      </c>
    </row>
    <row r="1262" spans="1:25" x14ac:dyDescent="0.3">
      <c r="A1262" s="1" t="s">
        <v>12874</v>
      </c>
      <c r="B1262" s="1" t="s">
        <v>14873</v>
      </c>
      <c r="C1262" s="1" t="s">
        <v>7529</v>
      </c>
      <c r="D1262" s="1" t="s">
        <v>26</v>
      </c>
      <c r="E1262" s="1">
        <v>68</v>
      </c>
      <c r="F1262" s="1" t="s">
        <v>7530</v>
      </c>
      <c r="G1262" s="1">
        <v>2784607323</v>
      </c>
      <c r="H1262" s="1" t="s">
        <v>1798</v>
      </c>
      <c r="I1262" s="1" t="s">
        <v>7531</v>
      </c>
      <c r="J1262" s="1" t="s">
        <v>7532</v>
      </c>
      <c r="K1262" s="1" t="s">
        <v>32</v>
      </c>
      <c r="L1262" s="1" t="s">
        <v>110</v>
      </c>
      <c r="M1262" s="1" t="s">
        <v>34</v>
      </c>
      <c r="N1262" s="1">
        <v>3</v>
      </c>
      <c r="O1262" s="1">
        <v>858.37</v>
      </c>
      <c r="P1262" s="1">
        <v>0.24</v>
      </c>
      <c r="Q1262" s="1">
        <v>23.53</v>
      </c>
      <c r="R1262" s="2">
        <v>45268</v>
      </c>
      <c r="S1262" s="2">
        <v>45344</v>
      </c>
      <c r="T1262" s="1" t="s">
        <v>63</v>
      </c>
      <c r="U1262" s="1" t="s">
        <v>84</v>
      </c>
      <c r="V1262" s="1">
        <v>1</v>
      </c>
      <c r="W1262" s="1" t="s">
        <v>37</v>
      </c>
      <c r="X1262" s="1" t="s">
        <v>38</v>
      </c>
      <c r="Y1262" s="1" t="s">
        <v>7533</v>
      </c>
    </row>
    <row r="1263" spans="1:25" x14ac:dyDescent="0.3">
      <c r="A1263" s="1" t="s">
        <v>12875</v>
      </c>
      <c r="B1263" s="1" t="s">
        <v>14874</v>
      </c>
      <c r="C1263" s="1" t="s">
        <v>7534</v>
      </c>
      <c r="D1263" s="1" t="s">
        <v>26</v>
      </c>
      <c r="E1263" s="1">
        <v>31</v>
      </c>
      <c r="F1263" s="1" t="s">
        <v>7535</v>
      </c>
      <c r="G1263" s="1" t="s">
        <v>7536</v>
      </c>
      <c r="H1263" s="1" t="s">
        <v>6306</v>
      </c>
      <c r="I1263" s="1" t="s">
        <v>7537</v>
      </c>
      <c r="J1263" s="1" t="s">
        <v>7538</v>
      </c>
      <c r="K1263" s="1" t="s">
        <v>92</v>
      </c>
      <c r="L1263" s="1" t="s">
        <v>117</v>
      </c>
      <c r="M1263" s="1" t="s">
        <v>93</v>
      </c>
      <c r="N1263" s="1">
        <v>3</v>
      </c>
      <c r="O1263" s="1">
        <v>660.95</v>
      </c>
      <c r="P1263" s="1">
        <v>0.05</v>
      </c>
      <c r="Q1263" s="1">
        <v>45.8</v>
      </c>
      <c r="R1263" s="2">
        <v>45364</v>
      </c>
      <c r="S1263" s="2">
        <v>45406</v>
      </c>
      <c r="T1263" s="1" t="s">
        <v>35</v>
      </c>
      <c r="U1263" s="1" t="s">
        <v>51</v>
      </c>
      <c r="V1263" s="1">
        <v>2</v>
      </c>
      <c r="W1263" s="1" t="s">
        <v>37</v>
      </c>
      <c r="X1263" s="1" t="s">
        <v>38</v>
      </c>
      <c r="Y1263" s="1" t="s">
        <v>7539</v>
      </c>
    </row>
    <row r="1264" spans="1:25" x14ac:dyDescent="0.3">
      <c r="A1264" s="1" t="s">
        <v>12876</v>
      </c>
      <c r="B1264" s="1" t="s">
        <v>14875</v>
      </c>
      <c r="C1264" s="1" t="s">
        <v>7540</v>
      </c>
      <c r="D1264" s="1" t="s">
        <v>41</v>
      </c>
      <c r="E1264" s="1">
        <v>46</v>
      </c>
      <c r="F1264" s="1" t="s">
        <v>7541</v>
      </c>
      <c r="G1264" s="1">
        <f>1-696-769-2923</f>
        <v>-4387</v>
      </c>
      <c r="H1264" s="1" t="s">
        <v>648</v>
      </c>
      <c r="I1264" s="1" t="s">
        <v>7542</v>
      </c>
      <c r="J1264" s="1" t="s">
        <v>7543</v>
      </c>
      <c r="K1264" s="1" t="s">
        <v>6</v>
      </c>
      <c r="L1264" s="1" t="s">
        <v>117</v>
      </c>
      <c r="M1264" s="1" t="s">
        <v>73</v>
      </c>
      <c r="N1264" s="1">
        <v>1</v>
      </c>
      <c r="O1264" s="1">
        <v>859.61</v>
      </c>
      <c r="P1264" s="1">
        <v>0.39</v>
      </c>
      <c r="Q1264" s="1">
        <v>32.69</v>
      </c>
      <c r="R1264" s="2">
        <v>45199</v>
      </c>
      <c r="S1264" s="2">
        <v>45291</v>
      </c>
      <c r="T1264" s="1" t="s">
        <v>63</v>
      </c>
      <c r="U1264" s="1" t="s">
        <v>36</v>
      </c>
      <c r="V1264" s="1">
        <v>5</v>
      </c>
      <c r="W1264" s="1" t="s">
        <v>37</v>
      </c>
      <c r="X1264" s="1" t="s">
        <v>64</v>
      </c>
      <c r="Y1264" s="1" t="s">
        <v>7544</v>
      </c>
    </row>
    <row r="1265" spans="1:25" x14ac:dyDescent="0.3">
      <c r="A1265" s="1" t="s">
        <v>12877</v>
      </c>
      <c r="B1265" s="1" t="s">
        <v>14876</v>
      </c>
      <c r="C1265" s="1" t="s">
        <v>7545</v>
      </c>
      <c r="D1265" s="1" t="s">
        <v>26</v>
      </c>
      <c r="E1265" s="1">
        <v>58</v>
      </c>
      <c r="F1265" s="1" t="s">
        <v>7546</v>
      </c>
      <c r="G1265" s="1">
        <v>425418004</v>
      </c>
      <c r="H1265" s="1" t="s">
        <v>817</v>
      </c>
      <c r="I1265" s="1" t="s">
        <v>7547</v>
      </c>
      <c r="J1265" s="1" t="s">
        <v>7548</v>
      </c>
      <c r="K1265" s="1" t="s">
        <v>109</v>
      </c>
      <c r="L1265" s="1" t="s">
        <v>72</v>
      </c>
      <c r="M1265" s="1" t="s">
        <v>62</v>
      </c>
      <c r="N1265" s="1">
        <v>1</v>
      </c>
      <c r="O1265" s="1">
        <v>283.27999999999997</v>
      </c>
      <c r="P1265" s="1">
        <v>0.24</v>
      </c>
      <c r="Q1265" s="1">
        <v>11.92</v>
      </c>
      <c r="R1265" s="2">
        <v>45734</v>
      </c>
      <c r="S1265" s="2">
        <v>45317</v>
      </c>
      <c r="T1265" s="1" t="s">
        <v>35</v>
      </c>
      <c r="U1265" s="1" t="s">
        <v>84</v>
      </c>
      <c r="V1265" s="1">
        <v>1</v>
      </c>
      <c r="W1265" s="1" t="s">
        <v>37</v>
      </c>
      <c r="X1265" s="1" t="s">
        <v>53</v>
      </c>
      <c r="Y1265" s="1" t="s">
        <v>7549</v>
      </c>
    </row>
    <row r="1266" spans="1:25" x14ac:dyDescent="0.3">
      <c r="A1266" s="1" t="s">
        <v>12878</v>
      </c>
      <c r="B1266" s="1" t="s">
        <v>14877</v>
      </c>
      <c r="C1266" s="1" t="s">
        <v>7550</v>
      </c>
      <c r="D1266" s="1" t="s">
        <v>41</v>
      </c>
      <c r="E1266" s="1">
        <v>18</v>
      </c>
      <c r="F1266" s="1" t="s">
        <v>7551</v>
      </c>
      <c r="G1266" s="1" t="s">
        <v>7552</v>
      </c>
      <c r="H1266" s="1" t="s">
        <v>1435</v>
      </c>
      <c r="I1266" s="1" t="s">
        <v>7553</v>
      </c>
      <c r="J1266" s="1" t="s">
        <v>7554</v>
      </c>
      <c r="K1266" s="1" t="s">
        <v>92</v>
      </c>
      <c r="L1266" s="1" t="s">
        <v>110</v>
      </c>
      <c r="M1266" s="1" t="s">
        <v>49</v>
      </c>
      <c r="N1266" s="1">
        <v>4</v>
      </c>
      <c r="O1266" s="1">
        <v>640.69000000000005</v>
      </c>
      <c r="P1266" s="1">
        <v>0.22</v>
      </c>
      <c r="Q1266" s="1">
        <v>26.93</v>
      </c>
      <c r="R1266" s="2">
        <v>45242</v>
      </c>
      <c r="S1266" s="2">
        <v>45435</v>
      </c>
      <c r="T1266" s="1" t="s">
        <v>63</v>
      </c>
      <c r="U1266" s="1" t="s">
        <v>162</v>
      </c>
      <c r="V1266" s="1">
        <v>4</v>
      </c>
      <c r="W1266" s="1" t="s">
        <v>37</v>
      </c>
      <c r="X1266" s="1" t="s">
        <v>53</v>
      </c>
      <c r="Y1266" s="1" t="s">
        <v>7555</v>
      </c>
    </row>
    <row r="1267" spans="1:25" x14ac:dyDescent="0.3">
      <c r="A1267" s="1" t="s">
        <v>12879</v>
      </c>
      <c r="B1267" s="1" t="s">
        <v>14878</v>
      </c>
      <c r="C1267" s="1" t="s">
        <v>7556</v>
      </c>
      <c r="D1267" s="1" t="s">
        <v>41</v>
      </c>
      <c r="E1267" s="1">
        <v>30</v>
      </c>
      <c r="F1267" s="1" t="s">
        <v>7557</v>
      </c>
      <c r="G1267" s="1" t="s">
        <v>7558</v>
      </c>
      <c r="H1267" s="1" t="s">
        <v>542</v>
      </c>
      <c r="I1267" s="1" t="s">
        <v>7559</v>
      </c>
      <c r="J1267" s="1" t="s">
        <v>7560</v>
      </c>
      <c r="K1267" s="1" t="s">
        <v>47</v>
      </c>
      <c r="L1267" s="1" t="s">
        <v>48</v>
      </c>
      <c r="M1267" s="1" t="s">
        <v>34</v>
      </c>
      <c r="N1267" s="1">
        <v>2</v>
      </c>
      <c r="O1267" s="1">
        <v>717.03</v>
      </c>
      <c r="P1267" s="1">
        <v>0</v>
      </c>
      <c r="Q1267" s="1">
        <v>39.42</v>
      </c>
      <c r="R1267" s="2">
        <v>45240</v>
      </c>
      <c r="S1267" s="2">
        <v>45524</v>
      </c>
      <c r="T1267" s="1" t="s">
        <v>63</v>
      </c>
      <c r="U1267" s="1" t="s">
        <v>84</v>
      </c>
      <c r="V1267" s="1">
        <v>2</v>
      </c>
      <c r="W1267" s="1" t="s">
        <v>37</v>
      </c>
      <c r="X1267" s="1" t="s">
        <v>53</v>
      </c>
      <c r="Y1267" s="1" t="s">
        <v>7561</v>
      </c>
    </row>
    <row r="1268" spans="1:25" x14ac:dyDescent="0.3">
      <c r="A1268" s="1" t="s">
        <v>12880</v>
      </c>
      <c r="B1268" s="1" t="s">
        <v>14879</v>
      </c>
      <c r="C1268" s="1" t="s">
        <v>7562</v>
      </c>
      <c r="D1268" s="1" t="s">
        <v>26</v>
      </c>
      <c r="E1268" s="1">
        <v>66</v>
      </c>
      <c r="F1268" s="1" t="s">
        <v>7563</v>
      </c>
      <c r="G1268" s="1" t="s">
        <v>7564</v>
      </c>
      <c r="H1268" s="1" t="s">
        <v>1967</v>
      </c>
      <c r="I1268" s="1" t="s">
        <v>7565</v>
      </c>
      <c r="J1268" s="1" t="s">
        <v>7566</v>
      </c>
      <c r="K1268" s="1" t="s">
        <v>47</v>
      </c>
      <c r="L1268" s="1" t="s">
        <v>48</v>
      </c>
      <c r="M1268" s="1" t="s">
        <v>73</v>
      </c>
      <c r="N1268" s="1">
        <v>1</v>
      </c>
      <c r="O1268" s="1">
        <v>389.57</v>
      </c>
      <c r="P1268" s="1">
        <v>0.41</v>
      </c>
      <c r="Q1268" s="1">
        <v>33.950000000000003</v>
      </c>
      <c r="R1268" s="2">
        <v>45692</v>
      </c>
      <c r="S1268" s="2">
        <v>45136</v>
      </c>
      <c r="T1268" s="1" t="s">
        <v>118</v>
      </c>
      <c r="U1268" s="1" t="s">
        <v>36</v>
      </c>
      <c r="V1268" s="1">
        <v>1</v>
      </c>
      <c r="W1268" s="1" t="s">
        <v>52</v>
      </c>
      <c r="X1268" s="1" t="s">
        <v>74</v>
      </c>
      <c r="Y1268" s="1" t="s">
        <v>7567</v>
      </c>
    </row>
    <row r="1269" spans="1:25" x14ac:dyDescent="0.3">
      <c r="A1269" s="1" t="s">
        <v>12881</v>
      </c>
      <c r="B1269" s="1" t="s">
        <v>14880</v>
      </c>
      <c r="C1269" s="1" t="s">
        <v>7568</v>
      </c>
      <c r="D1269" s="1" t="s">
        <v>41</v>
      </c>
      <c r="E1269" s="1">
        <v>49</v>
      </c>
      <c r="F1269" s="1" t="s">
        <v>7569</v>
      </c>
      <c r="G1269" s="1" t="s">
        <v>7570</v>
      </c>
      <c r="H1269" s="1" t="s">
        <v>5533</v>
      </c>
      <c r="I1269" s="1" t="s">
        <v>7571</v>
      </c>
      <c r="J1269" s="1" t="s">
        <v>7572</v>
      </c>
      <c r="K1269" s="1" t="s">
        <v>81</v>
      </c>
      <c r="L1269" s="1" t="s">
        <v>33</v>
      </c>
      <c r="M1269" s="1" t="s">
        <v>49</v>
      </c>
      <c r="N1269" s="1">
        <v>2</v>
      </c>
      <c r="O1269" s="1">
        <v>814.12</v>
      </c>
      <c r="P1269" s="1">
        <v>0.25</v>
      </c>
      <c r="Q1269" s="1">
        <v>44.84</v>
      </c>
      <c r="R1269" s="2">
        <v>45310</v>
      </c>
      <c r="S1269" s="2">
        <v>45282</v>
      </c>
      <c r="T1269" s="1" t="s">
        <v>63</v>
      </c>
      <c r="U1269" s="1" t="s">
        <v>51</v>
      </c>
      <c r="V1269" s="1">
        <v>4</v>
      </c>
      <c r="W1269" s="1" t="s">
        <v>37</v>
      </c>
      <c r="X1269" s="1" t="s">
        <v>64</v>
      </c>
      <c r="Y1269" s="1" t="s">
        <v>7573</v>
      </c>
    </row>
    <row r="1270" spans="1:25" x14ac:dyDescent="0.3">
      <c r="A1270" s="1" t="s">
        <v>12882</v>
      </c>
      <c r="B1270" s="1" t="s">
        <v>14881</v>
      </c>
      <c r="C1270" s="1" t="s">
        <v>7574</v>
      </c>
      <c r="D1270" s="1" t="s">
        <v>41</v>
      </c>
      <c r="E1270" s="1">
        <v>51</v>
      </c>
      <c r="F1270" s="1" t="s">
        <v>7575</v>
      </c>
      <c r="G1270" s="1" t="s">
        <v>7576</v>
      </c>
      <c r="H1270" s="1" t="s">
        <v>3543</v>
      </c>
      <c r="I1270" s="1" t="s">
        <v>7577</v>
      </c>
      <c r="J1270" s="1" t="s">
        <v>7578</v>
      </c>
      <c r="K1270" s="1" t="s">
        <v>32</v>
      </c>
      <c r="L1270" s="1" t="s">
        <v>33</v>
      </c>
      <c r="M1270" s="1" t="s">
        <v>49</v>
      </c>
      <c r="N1270" s="1">
        <v>3</v>
      </c>
      <c r="O1270" s="1">
        <v>12.48</v>
      </c>
      <c r="P1270" s="1">
        <v>0.22</v>
      </c>
      <c r="Q1270" s="1">
        <v>38.75</v>
      </c>
      <c r="R1270" s="2">
        <v>45211</v>
      </c>
      <c r="S1270" s="2">
        <v>45412</v>
      </c>
      <c r="T1270" s="1" t="s">
        <v>63</v>
      </c>
      <c r="U1270" s="1" t="s">
        <v>84</v>
      </c>
      <c r="V1270" s="1">
        <v>3</v>
      </c>
      <c r="W1270" s="1" t="s">
        <v>37</v>
      </c>
      <c r="X1270" s="1" t="s">
        <v>53</v>
      </c>
      <c r="Y1270" s="1" t="s">
        <v>7579</v>
      </c>
    </row>
    <row r="1271" spans="1:25" x14ac:dyDescent="0.3">
      <c r="A1271" s="1" t="s">
        <v>12883</v>
      </c>
      <c r="B1271" s="1" t="s">
        <v>14882</v>
      </c>
      <c r="C1271" s="1" t="s">
        <v>7580</v>
      </c>
      <c r="D1271" s="1" t="s">
        <v>41</v>
      </c>
      <c r="E1271" s="1">
        <v>31</v>
      </c>
      <c r="F1271" s="1" t="s">
        <v>7581</v>
      </c>
      <c r="G1271" s="1" t="s">
        <v>7582</v>
      </c>
      <c r="H1271" s="1" t="s">
        <v>152</v>
      </c>
      <c r="I1271" s="1" t="s">
        <v>7583</v>
      </c>
      <c r="J1271" s="1" t="s">
        <v>7584</v>
      </c>
      <c r="K1271" s="1" t="s">
        <v>109</v>
      </c>
      <c r="L1271" s="1" t="s">
        <v>72</v>
      </c>
      <c r="M1271" s="1" t="s">
        <v>49</v>
      </c>
      <c r="N1271" s="1">
        <v>4</v>
      </c>
      <c r="O1271" s="1">
        <v>598.97</v>
      </c>
      <c r="P1271" s="1">
        <v>0.38</v>
      </c>
      <c r="Q1271" s="1">
        <v>7.77</v>
      </c>
      <c r="R1271" s="2">
        <v>45263</v>
      </c>
      <c r="S1271" s="2">
        <v>45516</v>
      </c>
      <c r="T1271" s="1" t="s">
        <v>35</v>
      </c>
      <c r="U1271" s="1" t="s">
        <v>36</v>
      </c>
      <c r="V1271" s="1">
        <v>5</v>
      </c>
      <c r="W1271" s="1" t="s">
        <v>37</v>
      </c>
      <c r="X1271" s="1" t="s">
        <v>38</v>
      </c>
      <c r="Y1271" s="1" t="s">
        <v>4701</v>
      </c>
    </row>
    <row r="1272" spans="1:25" x14ac:dyDescent="0.3">
      <c r="A1272" s="1" t="s">
        <v>12884</v>
      </c>
      <c r="B1272" s="1" t="s">
        <v>14883</v>
      </c>
      <c r="C1272" s="1" t="s">
        <v>7585</v>
      </c>
      <c r="D1272" s="1" t="s">
        <v>26</v>
      </c>
      <c r="E1272" s="1">
        <v>69</v>
      </c>
      <c r="F1272" s="1" t="s">
        <v>7586</v>
      </c>
      <c r="G1272" s="1">
        <v>2975663332</v>
      </c>
      <c r="H1272" s="1" t="s">
        <v>2784</v>
      </c>
      <c r="I1272" s="1" t="s">
        <v>7587</v>
      </c>
      <c r="J1272" s="1" t="s">
        <v>7588</v>
      </c>
      <c r="K1272" s="1" t="s">
        <v>161</v>
      </c>
      <c r="L1272" s="1" t="s">
        <v>82</v>
      </c>
      <c r="M1272" s="1" t="s">
        <v>62</v>
      </c>
      <c r="N1272" s="1">
        <v>1</v>
      </c>
      <c r="O1272" s="1">
        <v>617.42999999999995</v>
      </c>
      <c r="P1272" s="1">
        <v>0.03</v>
      </c>
      <c r="Q1272" s="1">
        <v>10.06</v>
      </c>
      <c r="R1272" s="2">
        <v>45833</v>
      </c>
      <c r="S1272" s="2">
        <v>45352</v>
      </c>
      <c r="T1272" s="1" t="s">
        <v>118</v>
      </c>
      <c r="U1272" s="1" t="s">
        <v>36</v>
      </c>
      <c r="V1272" s="1">
        <v>5</v>
      </c>
      <c r="W1272" s="1" t="s">
        <v>37</v>
      </c>
      <c r="X1272" s="1" t="s">
        <v>74</v>
      </c>
      <c r="Y1272" s="1" t="s">
        <v>7589</v>
      </c>
    </row>
    <row r="1273" spans="1:25" x14ac:dyDescent="0.3">
      <c r="A1273" s="1" t="s">
        <v>12885</v>
      </c>
      <c r="B1273" s="1" t="s">
        <v>14884</v>
      </c>
      <c r="C1273" s="1" t="s">
        <v>2989</v>
      </c>
      <c r="D1273" s="1" t="s">
        <v>41</v>
      </c>
      <c r="E1273" s="1">
        <v>55</v>
      </c>
      <c r="F1273" s="1" t="s">
        <v>7590</v>
      </c>
      <c r="G1273" s="1" t="s">
        <v>7591</v>
      </c>
      <c r="H1273" s="1" t="s">
        <v>1576</v>
      </c>
      <c r="I1273" s="1" t="s">
        <v>7592</v>
      </c>
      <c r="J1273" s="1" t="s">
        <v>7593</v>
      </c>
      <c r="K1273" s="1" t="s">
        <v>81</v>
      </c>
      <c r="L1273" s="1" t="s">
        <v>48</v>
      </c>
      <c r="M1273" s="1" t="s">
        <v>126</v>
      </c>
      <c r="N1273" s="1">
        <v>3</v>
      </c>
      <c r="O1273" s="1">
        <v>538.5</v>
      </c>
      <c r="P1273" s="1">
        <v>0.18</v>
      </c>
      <c r="Q1273" s="1">
        <v>34.24</v>
      </c>
      <c r="R1273" s="2">
        <v>45707</v>
      </c>
      <c r="S1273" s="2">
        <v>45685</v>
      </c>
      <c r="T1273" s="1" t="s">
        <v>63</v>
      </c>
      <c r="U1273" s="1" t="s">
        <v>36</v>
      </c>
      <c r="V1273" s="1">
        <v>5</v>
      </c>
      <c r="W1273" s="1" t="s">
        <v>37</v>
      </c>
      <c r="X1273" s="1" t="s">
        <v>74</v>
      </c>
      <c r="Y1273" s="1" t="s">
        <v>7594</v>
      </c>
    </row>
    <row r="1274" spans="1:25" x14ac:dyDescent="0.3">
      <c r="A1274" s="1" t="s">
        <v>12886</v>
      </c>
      <c r="B1274" s="1" t="s">
        <v>14885</v>
      </c>
      <c r="C1274" s="1" t="s">
        <v>7595</v>
      </c>
      <c r="D1274" s="1" t="s">
        <v>41</v>
      </c>
      <c r="E1274" s="1">
        <v>55</v>
      </c>
      <c r="F1274" s="1" t="s">
        <v>7596</v>
      </c>
      <c r="G1274" s="1">
        <v>6577336110</v>
      </c>
      <c r="H1274" s="1" t="s">
        <v>2265</v>
      </c>
      <c r="I1274" s="1" t="s">
        <v>7597</v>
      </c>
      <c r="J1274" s="1" t="s">
        <v>7598</v>
      </c>
      <c r="K1274" s="1" t="s">
        <v>161</v>
      </c>
      <c r="L1274" s="1" t="s">
        <v>33</v>
      </c>
      <c r="M1274" s="1" t="s">
        <v>73</v>
      </c>
      <c r="N1274" s="1">
        <v>1</v>
      </c>
      <c r="O1274" s="1">
        <v>633.75</v>
      </c>
      <c r="P1274" s="1">
        <v>0.28999999999999998</v>
      </c>
      <c r="Q1274" s="1">
        <v>15.73</v>
      </c>
      <c r="R1274" s="2">
        <v>45775</v>
      </c>
      <c r="S1274" s="2">
        <v>45500</v>
      </c>
      <c r="T1274" s="1" t="s">
        <v>118</v>
      </c>
      <c r="U1274" s="1" t="s">
        <v>51</v>
      </c>
      <c r="V1274" s="1">
        <v>1</v>
      </c>
      <c r="W1274" s="1" t="s">
        <v>37</v>
      </c>
      <c r="X1274" s="1" t="s">
        <v>38</v>
      </c>
      <c r="Y1274" s="1" t="s">
        <v>7599</v>
      </c>
    </row>
    <row r="1275" spans="1:25" x14ac:dyDescent="0.3">
      <c r="A1275" s="1" t="s">
        <v>12887</v>
      </c>
      <c r="B1275" s="1" t="s">
        <v>14886</v>
      </c>
      <c r="C1275" s="1" t="s">
        <v>7600</v>
      </c>
      <c r="D1275" s="1" t="s">
        <v>26</v>
      </c>
      <c r="E1275" s="1">
        <v>67</v>
      </c>
      <c r="F1275" s="1" t="s">
        <v>7601</v>
      </c>
      <c r="G1275" s="1" t="s">
        <v>7602</v>
      </c>
      <c r="H1275" s="1" t="s">
        <v>1936</v>
      </c>
      <c r="I1275" s="1" t="s">
        <v>7603</v>
      </c>
      <c r="J1275" s="1" t="s">
        <v>7604</v>
      </c>
      <c r="K1275" s="1" t="s">
        <v>109</v>
      </c>
      <c r="L1275" s="1" t="s">
        <v>117</v>
      </c>
      <c r="M1275" s="1" t="s">
        <v>49</v>
      </c>
      <c r="N1275" s="1">
        <v>3</v>
      </c>
      <c r="O1275" s="1">
        <v>175.55</v>
      </c>
      <c r="P1275" s="1">
        <v>0.23</v>
      </c>
      <c r="Q1275" s="1">
        <v>31.45</v>
      </c>
      <c r="R1275" s="2">
        <v>45620</v>
      </c>
      <c r="S1275" s="2">
        <v>45551</v>
      </c>
      <c r="T1275" s="1" t="s">
        <v>118</v>
      </c>
      <c r="U1275" s="1" t="s">
        <v>51</v>
      </c>
      <c r="V1275" s="1">
        <v>3</v>
      </c>
      <c r="W1275" s="1" t="s">
        <v>37</v>
      </c>
      <c r="X1275" s="1" t="s">
        <v>64</v>
      </c>
      <c r="Y1275" s="1" t="s">
        <v>7605</v>
      </c>
    </row>
    <row r="1276" spans="1:25" x14ac:dyDescent="0.3">
      <c r="A1276" s="1" t="s">
        <v>12888</v>
      </c>
      <c r="B1276" s="1" t="s">
        <v>14887</v>
      </c>
      <c r="C1276" s="1" t="s">
        <v>7606</v>
      </c>
      <c r="D1276" s="1" t="s">
        <v>41</v>
      </c>
      <c r="E1276" s="1">
        <v>68</v>
      </c>
      <c r="F1276" s="1" t="s">
        <v>7607</v>
      </c>
      <c r="G1276" s="1" t="s">
        <v>7608</v>
      </c>
      <c r="H1276" s="1" t="s">
        <v>4749</v>
      </c>
      <c r="I1276" s="1" t="s">
        <v>7609</v>
      </c>
      <c r="J1276" s="1" t="s">
        <v>7610</v>
      </c>
      <c r="K1276" s="1" t="s">
        <v>47</v>
      </c>
      <c r="L1276" s="1" t="s">
        <v>48</v>
      </c>
      <c r="M1276" s="1" t="s">
        <v>126</v>
      </c>
      <c r="N1276" s="1">
        <v>4</v>
      </c>
      <c r="O1276" s="1">
        <v>687.93</v>
      </c>
      <c r="P1276" s="1">
        <v>0.09</v>
      </c>
      <c r="Q1276" s="1">
        <v>40.65</v>
      </c>
      <c r="R1276" s="2">
        <v>45636</v>
      </c>
      <c r="S1276" s="2">
        <v>45726</v>
      </c>
      <c r="T1276" s="1" t="s">
        <v>50</v>
      </c>
      <c r="U1276" s="1" t="s">
        <v>162</v>
      </c>
      <c r="V1276" s="1">
        <v>1</v>
      </c>
      <c r="W1276" s="1" t="s">
        <v>37</v>
      </c>
      <c r="X1276" s="1" t="s">
        <v>64</v>
      </c>
      <c r="Y1276" s="1" t="s">
        <v>7611</v>
      </c>
    </row>
    <row r="1277" spans="1:25" x14ac:dyDescent="0.3">
      <c r="A1277" s="1" t="s">
        <v>12889</v>
      </c>
      <c r="B1277" s="1" t="s">
        <v>14888</v>
      </c>
      <c r="C1277" s="1" t="s">
        <v>7612</v>
      </c>
      <c r="D1277" s="1" t="s">
        <v>26</v>
      </c>
      <c r="E1277" s="1">
        <v>58</v>
      </c>
      <c r="F1277" s="1" t="s">
        <v>7613</v>
      </c>
      <c r="G1277" s="1" t="s">
        <v>7614</v>
      </c>
      <c r="H1277" s="1" t="s">
        <v>495</v>
      </c>
      <c r="I1277" s="1" t="s">
        <v>7615</v>
      </c>
      <c r="J1277" s="1" t="s">
        <v>7616</v>
      </c>
      <c r="K1277" s="1" t="s">
        <v>6</v>
      </c>
      <c r="L1277" s="1" t="s">
        <v>48</v>
      </c>
      <c r="M1277" s="1" t="s">
        <v>49</v>
      </c>
      <c r="N1277" s="1">
        <v>1</v>
      </c>
      <c r="O1277" s="1">
        <v>342.43</v>
      </c>
      <c r="P1277" s="1">
        <v>0.15</v>
      </c>
      <c r="Q1277" s="1">
        <v>30.96</v>
      </c>
      <c r="R1277" s="2">
        <v>45678</v>
      </c>
      <c r="S1277" s="2">
        <v>45654</v>
      </c>
      <c r="T1277" s="1" t="s">
        <v>35</v>
      </c>
      <c r="U1277" s="1" t="s">
        <v>162</v>
      </c>
      <c r="V1277" s="1">
        <v>1</v>
      </c>
      <c r="W1277" s="1" t="s">
        <v>37</v>
      </c>
      <c r="X1277" s="1" t="s">
        <v>53</v>
      </c>
      <c r="Y1277" s="1" t="s">
        <v>7617</v>
      </c>
    </row>
    <row r="1278" spans="1:25" x14ac:dyDescent="0.3">
      <c r="A1278" s="1" t="s">
        <v>12890</v>
      </c>
      <c r="B1278" s="1" t="s">
        <v>14889</v>
      </c>
      <c r="C1278" s="1" t="s">
        <v>7618</v>
      </c>
      <c r="D1278" s="1" t="s">
        <v>26</v>
      </c>
      <c r="E1278" s="1">
        <v>32</v>
      </c>
      <c r="F1278" s="1" t="s">
        <v>7619</v>
      </c>
      <c r="G1278" s="1" t="s">
        <v>7620</v>
      </c>
      <c r="H1278" s="1" t="s">
        <v>2102</v>
      </c>
      <c r="I1278" s="1" t="s">
        <v>7621</v>
      </c>
      <c r="J1278" s="1" t="s">
        <v>7622</v>
      </c>
      <c r="K1278" s="1" t="s">
        <v>92</v>
      </c>
      <c r="L1278" s="1" t="s">
        <v>48</v>
      </c>
      <c r="M1278" s="1" t="s">
        <v>34</v>
      </c>
      <c r="N1278" s="1">
        <v>1</v>
      </c>
      <c r="O1278" s="1">
        <v>457.53</v>
      </c>
      <c r="P1278" s="1">
        <v>0.15</v>
      </c>
      <c r="Q1278" s="1">
        <v>23.7</v>
      </c>
      <c r="R1278" s="2">
        <v>45619</v>
      </c>
      <c r="S1278" s="2">
        <v>45518</v>
      </c>
      <c r="T1278" s="1" t="s">
        <v>50</v>
      </c>
      <c r="U1278" s="1" t="s">
        <v>84</v>
      </c>
      <c r="V1278" s="1">
        <v>3</v>
      </c>
      <c r="W1278" s="1" t="s">
        <v>37</v>
      </c>
      <c r="X1278" s="1" t="s">
        <v>38</v>
      </c>
      <c r="Y1278" s="1" t="s">
        <v>7623</v>
      </c>
    </row>
    <row r="1279" spans="1:25" x14ac:dyDescent="0.3">
      <c r="A1279" s="1" t="s">
        <v>12891</v>
      </c>
      <c r="B1279" s="1" t="s">
        <v>14890</v>
      </c>
      <c r="C1279" s="1" t="s">
        <v>7624</v>
      </c>
      <c r="D1279" s="1" t="s">
        <v>26</v>
      </c>
      <c r="E1279" s="1">
        <v>56</v>
      </c>
      <c r="F1279" s="1" t="s">
        <v>7625</v>
      </c>
      <c r="G1279" s="1" t="s">
        <v>7626</v>
      </c>
      <c r="H1279" s="1" t="s">
        <v>1033</v>
      </c>
      <c r="I1279" s="1" t="s">
        <v>7627</v>
      </c>
      <c r="J1279" s="1" t="s">
        <v>7628</v>
      </c>
      <c r="K1279" s="1" t="s">
        <v>32</v>
      </c>
      <c r="L1279" s="1" t="s">
        <v>110</v>
      </c>
      <c r="M1279" s="1" t="s">
        <v>34</v>
      </c>
      <c r="N1279" s="1">
        <v>2</v>
      </c>
      <c r="O1279" s="1">
        <v>339.78</v>
      </c>
      <c r="P1279" s="1">
        <v>0.5</v>
      </c>
      <c r="Q1279" s="1">
        <v>34.08</v>
      </c>
      <c r="R1279" s="2">
        <v>45596</v>
      </c>
      <c r="S1279" s="2">
        <v>45541</v>
      </c>
      <c r="T1279" s="1" t="s">
        <v>118</v>
      </c>
      <c r="U1279" s="1" t="s">
        <v>36</v>
      </c>
      <c r="V1279" s="1">
        <v>4</v>
      </c>
      <c r="W1279" s="1" t="s">
        <v>37</v>
      </c>
      <c r="X1279" s="1" t="s">
        <v>101</v>
      </c>
      <c r="Y1279" s="1" t="s">
        <v>7629</v>
      </c>
    </row>
    <row r="1280" spans="1:25" x14ac:dyDescent="0.3">
      <c r="A1280" s="1" t="s">
        <v>12892</v>
      </c>
      <c r="B1280" s="1" t="s">
        <v>14891</v>
      </c>
      <c r="C1280" s="1" t="s">
        <v>7630</v>
      </c>
      <c r="D1280" s="1" t="s">
        <v>26</v>
      </c>
      <c r="E1280" s="1">
        <v>23</v>
      </c>
      <c r="F1280" s="1" t="s">
        <v>7631</v>
      </c>
      <c r="G1280" s="1" t="s">
        <v>7632</v>
      </c>
      <c r="H1280" s="1" t="s">
        <v>3005</v>
      </c>
      <c r="I1280" s="1" t="s">
        <v>7633</v>
      </c>
      <c r="J1280" s="1" t="s">
        <v>7634</v>
      </c>
      <c r="K1280" s="1" t="s">
        <v>109</v>
      </c>
      <c r="L1280" s="1" t="s">
        <v>33</v>
      </c>
      <c r="M1280" s="1" t="s">
        <v>34</v>
      </c>
      <c r="N1280" s="1">
        <v>2</v>
      </c>
      <c r="O1280" s="1">
        <v>479.2</v>
      </c>
      <c r="P1280" s="1">
        <v>0.16</v>
      </c>
      <c r="Q1280" s="1">
        <v>11.46</v>
      </c>
      <c r="R1280" s="2">
        <v>45260</v>
      </c>
      <c r="S1280" s="2">
        <v>45376</v>
      </c>
      <c r="T1280" s="1" t="s">
        <v>63</v>
      </c>
      <c r="U1280" s="1" t="s">
        <v>162</v>
      </c>
      <c r="V1280" s="1">
        <v>2</v>
      </c>
      <c r="W1280" s="1" t="s">
        <v>37</v>
      </c>
      <c r="X1280" s="1" t="s">
        <v>64</v>
      </c>
      <c r="Y1280" s="1" t="s">
        <v>7635</v>
      </c>
    </row>
    <row r="1281" spans="1:25" x14ac:dyDescent="0.3">
      <c r="A1281" s="1" t="s">
        <v>12893</v>
      </c>
      <c r="B1281" s="1" t="s">
        <v>14892</v>
      </c>
      <c r="C1281" s="1" t="s">
        <v>7636</v>
      </c>
      <c r="D1281" s="1" t="s">
        <v>26</v>
      </c>
      <c r="E1281" s="1">
        <v>46</v>
      </c>
      <c r="F1281" s="1" t="s">
        <v>7637</v>
      </c>
      <c r="G1281" s="1" t="s">
        <v>7638</v>
      </c>
      <c r="H1281" s="1" t="s">
        <v>263</v>
      </c>
      <c r="I1281" s="1" t="s">
        <v>7639</v>
      </c>
      <c r="J1281" s="1" t="s">
        <v>1204</v>
      </c>
      <c r="K1281" s="1" t="s">
        <v>161</v>
      </c>
      <c r="L1281" s="1" t="s">
        <v>72</v>
      </c>
      <c r="M1281" s="1" t="s">
        <v>126</v>
      </c>
      <c r="N1281" s="1">
        <v>1</v>
      </c>
      <c r="O1281" s="1">
        <v>625.35</v>
      </c>
      <c r="P1281" s="1">
        <v>0.1</v>
      </c>
      <c r="Q1281" s="1">
        <v>37.54</v>
      </c>
      <c r="R1281" s="2">
        <v>45771</v>
      </c>
      <c r="S1281" s="2">
        <v>45550</v>
      </c>
      <c r="T1281" s="1" t="s">
        <v>35</v>
      </c>
      <c r="U1281" s="1" t="s">
        <v>51</v>
      </c>
      <c r="V1281" s="1">
        <v>5</v>
      </c>
      <c r="W1281" s="1" t="s">
        <v>37</v>
      </c>
      <c r="X1281" s="1" t="s">
        <v>53</v>
      </c>
      <c r="Y1281" s="1" t="s">
        <v>2052</v>
      </c>
    </row>
    <row r="1282" spans="1:25" x14ac:dyDescent="0.3">
      <c r="A1282" s="1" t="s">
        <v>12894</v>
      </c>
      <c r="B1282" s="1" t="s">
        <v>14893</v>
      </c>
      <c r="C1282" s="1" t="s">
        <v>7640</v>
      </c>
      <c r="D1282" s="1" t="s">
        <v>41</v>
      </c>
      <c r="E1282" s="1">
        <v>54</v>
      </c>
      <c r="F1282" s="1" t="s">
        <v>7641</v>
      </c>
      <c r="G1282" s="1" t="s">
        <v>7642</v>
      </c>
      <c r="H1282" s="1" t="s">
        <v>344</v>
      </c>
      <c r="I1282" s="1" t="s">
        <v>7643</v>
      </c>
      <c r="J1282" s="1" t="s">
        <v>7644</v>
      </c>
      <c r="K1282" s="1" t="s">
        <v>109</v>
      </c>
      <c r="L1282" s="1" t="s">
        <v>33</v>
      </c>
      <c r="M1282" s="1" t="s">
        <v>126</v>
      </c>
      <c r="N1282" s="1">
        <v>4</v>
      </c>
      <c r="O1282" s="1">
        <v>839.96</v>
      </c>
      <c r="P1282" s="1">
        <v>0.41</v>
      </c>
      <c r="Q1282" s="1">
        <v>36.369999999999997</v>
      </c>
      <c r="R1282" s="2">
        <v>45263</v>
      </c>
      <c r="S1282" s="2">
        <v>45309</v>
      </c>
      <c r="T1282" s="1" t="s">
        <v>83</v>
      </c>
      <c r="U1282" s="1" t="s">
        <v>36</v>
      </c>
      <c r="V1282" s="1">
        <v>3</v>
      </c>
      <c r="W1282" s="1" t="s">
        <v>37</v>
      </c>
      <c r="X1282" s="1" t="s">
        <v>74</v>
      </c>
      <c r="Y1282" s="1" t="s">
        <v>7645</v>
      </c>
    </row>
    <row r="1283" spans="1:25" x14ac:dyDescent="0.3">
      <c r="A1283" s="1" t="s">
        <v>12895</v>
      </c>
      <c r="B1283" s="1" t="s">
        <v>14894</v>
      </c>
      <c r="C1283" s="1" t="s">
        <v>7646</v>
      </c>
      <c r="D1283" s="1" t="s">
        <v>26</v>
      </c>
      <c r="E1283" s="1">
        <v>36</v>
      </c>
      <c r="F1283" s="1" t="s">
        <v>7647</v>
      </c>
      <c r="G1283" s="1" t="s">
        <v>7648</v>
      </c>
      <c r="H1283" s="1" t="s">
        <v>371</v>
      </c>
      <c r="I1283" s="1" t="s">
        <v>7649</v>
      </c>
      <c r="J1283" s="1" t="s">
        <v>7650</v>
      </c>
      <c r="K1283" s="1" t="s">
        <v>109</v>
      </c>
      <c r="L1283" s="1" t="s">
        <v>117</v>
      </c>
      <c r="M1283" s="1" t="s">
        <v>49</v>
      </c>
      <c r="N1283" s="1">
        <v>2</v>
      </c>
      <c r="O1283" s="1">
        <v>488.6</v>
      </c>
      <c r="P1283" s="1">
        <v>0.21</v>
      </c>
      <c r="Q1283" s="1">
        <v>28.15</v>
      </c>
      <c r="R1283" s="2">
        <v>45765</v>
      </c>
      <c r="S1283" s="2">
        <v>45243</v>
      </c>
      <c r="T1283" s="1" t="s">
        <v>35</v>
      </c>
      <c r="U1283" s="1" t="s">
        <v>84</v>
      </c>
      <c r="V1283" s="1">
        <v>4</v>
      </c>
      <c r="W1283" s="1" t="s">
        <v>37</v>
      </c>
      <c r="X1283" s="1" t="s">
        <v>64</v>
      </c>
      <c r="Y1283" s="1" t="s">
        <v>7651</v>
      </c>
    </row>
    <row r="1284" spans="1:25" x14ac:dyDescent="0.3">
      <c r="A1284" s="1" t="s">
        <v>12896</v>
      </c>
      <c r="B1284" s="1" t="s">
        <v>14895</v>
      </c>
      <c r="C1284" s="1" t="s">
        <v>7652</v>
      </c>
      <c r="D1284" s="1" t="s">
        <v>41</v>
      </c>
      <c r="E1284" s="1">
        <v>69</v>
      </c>
      <c r="F1284" s="1" t="s">
        <v>7653</v>
      </c>
      <c r="G1284" s="1" t="s">
        <v>7654</v>
      </c>
      <c r="H1284" s="1" t="s">
        <v>1233</v>
      </c>
      <c r="I1284" s="1" t="s">
        <v>7655</v>
      </c>
      <c r="J1284" s="1" t="s">
        <v>7656</v>
      </c>
      <c r="K1284" s="1" t="s">
        <v>47</v>
      </c>
      <c r="L1284" s="1" t="s">
        <v>117</v>
      </c>
      <c r="M1284" s="1" t="s">
        <v>62</v>
      </c>
      <c r="N1284" s="1">
        <v>1</v>
      </c>
      <c r="O1284" s="1">
        <v>329.99</v>
      </c>
      <c r="P1284" s="1">
        <v>0.22</v>
      </c>
      <c r="Q1284" s="1">
        <v>17.55</v>
      </c>
      <c r="R1284" s="2">
        <v>45589</v>
      </c>
      <c r="S1284" s="2">
        <v>45234</v>
      </c>
      <c r="T1284" s="1" t="s">
        <v>50</v>
      </c>
      <c r="U1284" s="1" t="s">
        <v>36</v>
      </c>
      <c r="V1284" s="1">
        <v>3</v>
      </c>
      <c r="W1284" s="1" t="s">
        <v>37</v>
      </c>
      <c r="X1284" s="1" t="s">
        <v>101</v>
      </c>
      <c r="Y1284" s="1" t="s">
        <v>7657</v>
      </c>
    </row>
    <row r="1285" spans="1:25" x14ac:dyDescent="0.3">
      <c r="A1285" s="1" t="s">
        <v>12897</v>
      </c>
      <c r="B1285" s="1" t="s">
        <v>14896</v>
      </c>
      <c r="C1285" s="1" t="s">
        <v>7658</v>
      </c>
      <c r="D1285" s="1" t="s">
        <v>41</v>
      </c>
      <c r="E1285" s="1">
        <v>18</v>
      </c>
      <c r="F1285" s="1" t="s">
        <v>7659</v>
      </c>
      <c r="G1285" s="1" t="s">
        <v>7660</v>
      </c>
      <c r="H1285" s="1" t="s">
        <v>910</v>
      </c>
      <c r="I1285" s="1" t="s">
        <v>7661</v>
      </c>
      <c r="J1285" s="1" t="s">
        <v>7662</v>
      </c>
      <c r="K1285" s="1" t="s">
        <v>32</v>
      </c>
      <c r="L1285" s="1" t="s">
        <v>82</v>
      </c>
      <c r="M1285" s="1" t="s">
        <v>73</v>
      </c>
      <c r="N1285" s="1">
        <v>1</v>
      </c>
      <c r="O1285" s="1">
        <v>493.06</v>
      </c>
      <c r="P1285" s="1">
        <v>0.27</v>
      </c>
      <c r="Q1285" s="1">
        <v>40.89</v>
      </c>
      <c r="R1285" s="2">
        <v>45605</v>
      </c>
      <c r="S1285" s="2">
        <v>45668</v>
      </c>
      <c r="T1285" s="1" t="s">
        <v>35</v>
      </c>
      <c r="U1285" s="1" t="s">
        <v>162</v>
      </c>
      <c r="V1285" s="1">
        <v>2</v>
      </c>
      <c r="W1285" s="1" t="s">
        <v>37</v>
      </c>
      <c r="X1285" s="1" t="s">
        <v>74</v>
      </c>
      <c r="Y1285" s="1" t="s">
        <v>7663</v>
      </c>
    </row>
    <row r="1286" spans="1:25" x14ac:dyDescent="0.3">
      <c r="A1286" s="1" t="s">
        <v>12898</v>
      </c>
      <c r="B1286" s="1" t="s">
        <v>14897</v>
      </c>
      <c r="C1286" s="1" t="s">
        <v>7664</v>
      </c>
      <c r="D1286" s="1" t="s">
        <v>26</v>
      </c>
      <c r="E1286" s="1">
        <v>38</v>
      </c>
      <c r="F1286" s="1" t="s">
        <v>7665</v>
      </c>
      <c r="G1286" s="1" t="s">
        <v>7666</v>
      </c>
      <c r="H1286" s="1" t="s">
        <v>1422</v>
      </c>
      <c r="I1286" s="1" t="s">
        <v>4478</v>
      </c>
      <c r="J1286" s="1" t="s">
        <v>7667</v>
      </c>
      <c r="K1286" s="1" t="s">
        <v>6</v>
      </c>
      <c r="L1286" s="1" t="s">
        <v>33</v>
      </c>
      <c r="M1286" s="1" t="s">
        <v>62</v>
      </c>
      <c r="N1286" s="1">
        <v>3</v>
      </c>
      <c r="O1286" s="1">
        <v>691.92</v>
      </c>
      <c r="P1286" s="1">
        <v>0.3</v>
      </c>
      <c r="Q1286" s="1">
        <v>27.97</v>
      </c>
      <c r="R1286" s="2">
        <v>45652</v>
      </c>
      <c r="S1286" s="2">
        <v>45284</v>
      </c>
      <c r="T1286" s="1" t="s">
        <v>63</v>
      </c>
      <c r="U1286" s="1" t="s">
        <v>162</v>
      </c>
      <c r="V1286" s="1">
        <v>3</v>
      </c>
      <c r="W1286" s="1" t="s">
        <v>37</v>
      </c>
      <c r="X1286" s="1" t="s">
        <v>74</v>
      </c>
      <c r="Y1286" s="1" t="s">
        <v>7668</v>
      </c>
    </row>
    <row r="1287" spans="1:25" x14ac:dyDescent="0.3">
      <c r="A1287" s="1" t="s">
        <v>12899</v>
      </c>
      <c r="B1287" s="1" t="s">
        <v>14898</v>
      </c>
      <c r="C1287" s="1" t="s">
        <v>7669</v>
      </c>
      <c r="D1287" s="1" t="s">
        <v>41</v>
      </c>
      <c r="E1287" s="1">
        <v>56</v>
      </c>
      <c r="F1287" s="1" t="s">
        <v>7670</v>
      </c>
      <c r="G1287" s="1" t="s">
        <v>7671</v>
      </c>
      <c r="H1287" s="1" t="s">
        <v>3277</v>
      </c>
      <c r="I1287" s="1" t="s">
        <v>7672</v>
      </c>
      <c r="J1287" s="1" t="s">
        <v>7673</v>
      </c>
      <c r="K1287" s="1" t="s">
        <v>6</v>
      </c>
      <c r="L1287" s="1" t="s">
        <v>33</v>
      </c>
      <c r="M1287" s="1" t="s">
        <v>126</v>
      </c>
      <c r="N1287" s="1">
        <v>4</v>
      </c>
      <c r="O1287" s="1">
        <v>353.23</v>
      </c>
      <c r="P1287" s="1">
        <v>0.3</v>
      </c>
      <c r="Q1287" s="1">
        <v>7.66</v>
      </c>
      <c r="R1287" s="2">
        <v>45144</v>
      </c>
      <c r="S1287" s="2">
        <v>45302</v>
      </c>
      <c r="T1287" s="1" t="s">
        <v>35</v>
      </c>
      <c r="U1287" s="1" t="s">
        <v>36</v>
      </c>
      <c r="V1287" s="1">
        <v>3</v>
      </c>
      <c r="W1287" s="1" t="s">
        <v>37</v>
      </c>
      <c r="X1287" s="1" t="s">
        <v>38</v>
      </c>
      <c r="Y1287" s="1" t="s">
        <v>7674</v>
      </c>
    </row>
    <row r="1288" spans="1:25" x14ac:dyDescent="0.3">
      <c r="A1288" s="1" t="s">
        <v>12900</v>
      </c>
      <c r="B1288" s="1" t="s">
        <v>14899</v>
      </c>
      <c r="C1288" s="1" t="s">
        <v>7675</v>
      </c>
      <c r="D1288" s="1" t="s">
        <v>41</v>
      </c>
      <c r="E1288" s="1">
        <v>35</v>
      </c>
      <c r="F1288" s="1" t="s">
        <v>7676</v>
      </c>
      <c r="G1288" s="1" t="s">
        <v>7677</v>
      </c>
      <c r="H1288" s="1" t="s">
        <v>7678</v>
      </c>
      <c r="I1288" s="1" t="s">
        <v>7679</v>
      </c>
      <c r="J1288" s="1" t="s">
        <v>7680</v>
      </c>
      <c r="K1288" s="1" t="s">
        <v>109</v>
      </c>
      <c r="L1288" s="1" t="s">
        <v>82</v>
      </c>
      <c r="M1288" s="1" t="s">
        <v>73</v>
      </c>
      <c r="N1288" s="1">
        <v>2</v>
      </c>
      <c r="O1288" s="1">
        <v>420.14</v>
      </c>
      <c r="P1288" s="1">
        <v>0.02</v>
      </c>
      <c r="Q1288" s="1">
        <v>46.34</v>
      </c>
      <c r="R1288" s="2">
        <v>45514</v>
      </c>
      <c r="S1288" s="2">
        <v>45253</v>
      </c>
      <c r="T1288" s="1" t="s">
        <v>83</v>
      </c>
      <c r="U1288" s="1" t="s">
        <v>51</v>
      </c>
      <c r="V1288" s="1">
        <v>4</v>
      </c>
      <c r="W1288" s="1" t="s">
        <v>37</v>
      </c>
      <c r="X1288" s="1" t="s">
        <v>38</v>
      </c>
      <c r="Y1288" s="1" t="s">
        <v>7681</v>
      </c>
    </row>
    <row r="1289" spans="1:25" x14ac:dyDescent="0.3">
      <c r="A1289" s="1" t="s">
        <v>12901</v>
      </c>
      <c r="B1289" s="1" t="s">
        <v>14900</v>
      </c>
      <c r="C1289" s="1" t="s">
        <v>7682</v>
      </c>
      <c r="D1289" s="1" t="s">
        <v>26</v>
      </c>
      <c r="E1289" s="1">
        <v>44</v>
      </c>
      <c r="F1289" s="1" t="s">
        <v>7683</v>
      </c>
      <c r="G1289" s="1">
        <v>6502949533</v>
      </c>
      <c r="H1289" s="1" t="s">
        <v>824</v>
      </c>
      <c r="I1289" s="1" t="s">
        <v>7684</v>
      </c>
      <c r="J1289" s="1" t="s">
        <v>3870</v>
      </c>
      <c r="K1289" s="1" t="s">
        <v>6</v>
      </c>
      <c r="L1289" s="1" t="s">
        <v>82</v>
      </c>
      <c r="M1289" s="1" t="s">
        <v>34</v>
      </c>
      <c r="N1289" s="1">
        <v>2</v>
      </c>
      <c r="O1289" s="1">
        <v>567.21</v>
      </c>
      <c r="P1289" s="1">
        <v>0.41</v>
      </c>
      <c r="Q1289" s="1">
        <v>39.549999999999997</v>
      </c>
      <c r="R1289" s="2">
        <v>45723</v>
      </c>
      <c r="S1289" s="2">
        <v>45718</v>
      </c>
      <c r="T1289" s="1" t="s">
        <v>50</v>
      </c>
      <c r="U1289" s="1" t="s">
        <v>36</v>
      </c>
      <c r="V1289" s="1">
        <v>5</v>
      </c>
      <c r="W1289" s="1" t="s">
        <v>37</v>
      </c>
      <c r="X1289" s="1" t="s">
        <v>64</v>
      </c>
      <c r="Y1289" s="1" t="s">
        <v>7685</v>
      </c>
    </row>
    <row r="1290" spans="1:25" x14ac:dyDescent="0.3">
      <c r="A1290" s="1" t="s">
        <v>12902</v>
      </c>
      <c r="B1290" s="1" t="s">
        <v>14901</v>
      </c>
      <c r="C1290" s="1" t="s">
        <v>7686</v>
      </c>
      <c r="D1290" s="1" t="s">
        <v>26</v>
      </c>
      <c r="E1290" s="1">
        <v>45</v>
      </c>
      <c r="F1290" s="1" t="s">
        <v>7687</v>
      </c>
      <c r="G1290" s="1" t="s">
        <v>7688</v>
      </c>
      <c r="H1290" s="1" t="s">
        <v>2747</v>
      </c>
      <c r="I1290" s="1" t="s">
        <v>7689</v>
      </c>
      <c r="J1290" s="1" t="s">
        <v>7690</v>
      </c>
      <c r="K1290" s="1" t="s">
        <v>81</v>
      </c>
      <c r="L1290" s="1" t="s">
        <v>48</v>
      </c>
      <c r="M1290" s="1" t="s">
        <v>62</v>
      </c>
      <c r="N1290" s="1">
        <v>3</v>
      </c>
      <c r="O1290" s="1">
        <v>301.07</v>
      </c>
      <c r="P1290" s="1">
        <v>0.1</v>
      </c>
      <c r="Q1290" s="1">
        <v>31.32</v>
      </c>
      <c r="R1290" s="2">
        <v>45282</v>
      </c>
      <c r="S1290" s="2">
        <v>45251</v>
      </c>
      <c r="T1290" s="1" t="s">
        <v>50</v>
      </c>
      <c r="U1290" s="1" t="s">
        <v>36</v>
      </c>
      <c r="V1290" s="1">
        <v>5</v>
      </c>
      <c r="W1290" s="1" t="s">
        <v>37</v>
      </c>
      <c r="X1290" s="1" t="s">
        <v>101</v>
      </c>
      <c r="Y1290" s="1" t="s">
        <v>7691</v>
      </c>
    </row>
    <row r="1291" spans="1:25" x14ac:dyDescent="0.3">
      <c r="A1291" s="1" t="s">
        <v>12903</v>
      </c>
      <c r="B1291" s="1" t="s">
        <v>14902</v>
      </c>
      <c r="C1291" s="1" t="s">
        <v>7692</v>
      </c>
      <c r="D1291" s="1" t="s">
        <v>26</v>
      </c>
      <c r="E1291" s="1">
        <v>25</v>
      </c>
      <c r="F1291" s="1" t="s">
        <v>7693</v>
      </c>
      <c r="G1291" s="1" t="s">
        <v>7694</v>
      </c>
      <c r="H1291" s="1" t="s">
        <v>384</v>
      </c>
      <c r="I1291" s="1" t="s">
        <v>7695</v>
      </c>
      <c r="J1291" s="1" t="s">
        <v>7696</v>
      </c>
      <c r="K1291" s="1" t="s">
        <v>6</v>
      </c>
      <c r="L1291" s="1" t="s">
        <v>48</v>
      </c>
      <c r="M1291" s="1" t="s">
        <v>62</v>
      </c>
      <c r="N1291" s="1">
        <v>1</v>
      </c>
      <c r="O1291" s="1">
        <v>216.99</v>
      </c>
      <c r="P1291" s="1">
        <v>0.15</v>
      </c>
      <c r="Q1291" s="1">
        <v>24.66</v>
      </c>
      <c r="R1291" s="2">
        <v>45207</v>
      </c>
      <c r="S1291" s="2">
        <v>45739</v>
      </c>
      <c r="T1291" s="1" t="s">
        <v>118</v>
      </c>
      <c r="U1291" s="1" t="s">
        <v>36</v>
      </c>
      <c r="V1291" s="1">
        <v>4</v>
      </c>
      <c r="W1291" s="1" t="s">
        <v>37</v>
      </c>
      <c r="X1291" s="1" t="s">
        <v>38</v>
      </c>
      <c r="Y1291" s="1" t="s">
        <v>7697</v>
      </c>
    </row>
    <row r="1292" spans="1:25" x14ac:dyDescent="0.3">
      <c r="A1292" s="1" t="s">
        <v>12904</v>
      </c>
      <c r="B1292" s="1" t="s">
        <v>14903</v>
      </c>
      <c r="C1292" s="1" t="s">
        <v>7698</v>
      </c>
      <c r="D1292" s="1" t="s">
        <v>41</v>
      </c>
      <c r="E1292" s="1">
        <v>48</v>
      </c>
      <c r="F1292" s="1" t="s">
        <v>7699</v>
      </c>
      <c r="G1292" s="1" t="s">
        <v>7700</v>
      </c>
      <c r="H1292" s="1" t="s">
        <v>910</v>
      </c>
      <c r="I1292" s="1" t="s">
        <v>7701</v>
      </c>
      <c r="J1292" s="1" t="s">
        <v>7702</v>
      </c>
      <c r="K1292" s="1" t="s">
        <v>109</v>
      </c>
      <c r="L1292" s="1" t="s">
        <v>117</v>
      </c>
      <c r="M1292" s="1" t="s">
        <v>62</v>
      </c>
      <c r="N1292" s="1">
        <v>2</v>
      </c>
      <c r="O1292" s="1">
        <v>148.99</v>
      </c>
      <c r="P1292" s="1">
        <v>0.09</v>
      </c>
      <c r="Q1292" s="1">
        <v>48.2</v>
      </c>
      <c r="R1292" s="2">
        <v>45716</v>
      </c>
      <c r="S1292" s="2">
        <v>45807</v>
      </c>
      <c r="T1292" s="1" t="s">
        <v>50</v>
      </c>
      <c r="U1292" s="1" t="s">
        <v>36</v>
      </c>
      <c r="V1292" s="1">
        <v>4</v>
      </c>
      <c r="W1292" s="1" t="s">
        <v>37</v>
      </c>
      <c r="X1292" s="1" t="s">
        <v>53</v>
      </c>
      <c r="Y1292" s="1" t="s">
        <v>7703</v>
      </c>
    </row>
    <row r="1293" spans="1:25" x14ac:dyDescent="0.3">
      <c r="A1293" s="1" t="s">
        <v>12905</v>
      </c>
      <c r="B1293" s="1" t="s">
        <v>14904</v>
      </c>
      <c r="C1293" s="1" t="s">
        <v>7704</v>
      </c>
      <c r="D1293" s="1" t="s">
        <v>41</v>
      </c>
      <c r="E1293" s="1">
        <v>29</v>
      </c>
      <c r="F1293" s="1" t="s">
        <v>7705</v>
      </c>
      <c r="G1293" s="1" t="s">
        <v>7706</v>
      </c>
      <c r="H1293" s="1" t="s">
        <v>296</v>
      </c>
      <c r="I1293" s="1" t="s">
        <v>7707</v>
      </c>
      <c r="J1293" s="1" t="s">
        <v>7708</v>
      </c>
      <c r="K1293" s="1" t="s">
        <v>81</v>
      </c>
      <c r="L1293" s="1" t="s">
        <v>72</v>
      </c>
      <c r="M1293" s="1" t="s">
        <v>126</v>
      </c>
      <c r="N1293" s="1">
        <v>1</v>
      </c>
      <c r="O1293" s="1">
        <v>359.08</v>
      </c>
      <c r="P1293" s="1">
        <v>0.38</v>
      </c>
      <c r="Q1293" s="1">
        <v>39.880000000000003</v>
      </c>
      <c r="R1293" s="2">
        <v>45323</v>
      </c>
      <c r="S1293" s="2">
        <v>45699</v>
      </c>
      <c r="T1293" s="1" t="s">
        <v>83</v>
      </c>
      <c r="U1293" s="1" t="s">
        <v>36</v>
      </c>
      <c r="V1293" s="1">
        <v>1</v>
      </c>
      <c r="W1293" s="1" t="s">
        <v>37</v>
      </c>
      <c r="X1293" s="1" t="s">
        <v>74</v>
      </c>
      <c r="Y1293" s="1" t="s">
        <v>7709</v>
      </c>
    </row>
    <row r="1294" spans="1:25" x14ac:dyDescent="0.3">
      <c r="A1294" s="1" t="s">
        <v>12906</v>
      </c>
      <c r="B1294" s="1" t="s">
        <v>14905</v>
      </c>
      <c r="C1294" s="1" t="s">
        <v>7710</v>
      </c>
      <c r="D1294" s="1" t="s">
        <v>41</v>
      </c>
      <c r="E1294" s="1">
        <v>59</v>
      </c>
      <c r="F1294" s="1" t="s">
        <v>7711</v>
      </c>
      <c r="G1294" s="1">
        <v>6419788778</v>
      </c>
      <c r="H1294" s="1" t="s">
        <v>5533</v>
      </c>
      <c r="I1294" s="1" t="s">
        <v>7712</v>
      </c>
      <c r="J1294" s="1" t="s">
        <v>7713</v>
      </c>
      <c r="K1294" s="1" t="s">
        <v>161</v>
      </c>
      <c r="L1294" s="1" t="s">
        <v>117</v>
      </c>
      <c r="M1294" s="1" t="s">
        <v>73</v>
      </c>
      <c r="N1294" s="1">
        <v>2</v>
      </c>
      <c r="O1294" s="1">
        <v>57.86</v>
      </c>
      <c r="P1294" s="1">
        <v>0.28999999999999998</v>
      </c>
      <c r="Q1294" s="1">
        <v>29.07</v>
      </c>
      <c r="R1294" s="2">
        <v>45360</v>
      </c>
      <c r="S1294" s="2">
        <v>45437</v>
      </c>
      <c r="T1294" s="1" t="s">
        <v>83</v>
      </c>
      <c r="U1294" s="1" t="s">
        <v>51</v>
      </c>
      <c r="V1294" s="1">
        <v>1</v>
      </c>
      <c r="W1294" s="1" t="s">
        <v>52</v>
      </c>
      <c r="X1294" s="1" t="s">
        <v>53</v>
      </c>
      <c r="Y1294" s="1" t="s">
        <v>7714</v>
      </c>
    </row>
    <row r="1295" spans="1:25" x14ac:dyDescent="0.3">
      <c r="A1295" s="1" t="s">
        <v>12907</v>
      </c>
      <c r="B1295" s="1" t="s">
        <v>14906</v>
      </c>
      <c r="C1295" s="1" t="s">
        <v>7715</v>
      </c>
      <c r="D1295" s="1" t="s">
        <v>41</v>
      </c>
      <c r="E1295" s="1">
        <v>23</v>
      </c>
      <c r="F1295" s="1" t="s">
        <v>7716</v>
      </c>
      <c r="G1295" s="1">
        <v>6159470048</v>
      </c>
      <c r="H1295" s="1" t="s">
        <v>1189</v>
      </c>
      <c r="I1295" s="1" t="s">
        <v>7717</v>
      </c>
      <c r="J1295" s="1" t="s">
        <v>7718</v>
      </c>
      <c r="K1295" s="1" t="s">
        <v>32</v>
      </c>
      <c r="L1295" s="1" t="s">
        <v>110</v>
      </c>
      <c r="M1295" s="1" t="s">
        <v>34</v>
      </c>
      <c r="N1295" s="1">
        <v>2</v>
      </c>
      <c r="O1295" s="1">
        <v>587.65</v>
      </c>
      <c r="P1295" s="1">
        <v>0.38</v>
      </c>
      <c r="Q1295" s="1">
        <v>34.39</v>
      </c>
      <c r="R1295" s="2">
        <v>45781</v>
      </c>
      <c r="S1295" s="2">
        <v>45514</v>
      </c>
      <c r="T1295" s="1" t="s">
        <v>50</v>
      </c>
      <c r="U1295" s="1" t="s">
        <v>84</v>
      </c>
      <c r="V1295" s="1">
        <v>2</v>
      </c>
      <c r="W1295" s="1" t="s">
        <v>37</v>
      </c>
      <c r="X1295" s="1" t="s">
        <v>74</v>
      </c>
      <c r="Y1295" s="1" t="s">
        <v>7719</v>
      </c>
    </row>
    <row r="1296" spans="1:25" x14ac:dyDescent="0.3">
      <c r="A1296" s="1" t="s">
        <v>12908</v>
      </c>
      <c r="B1296" s="1" t="s">
        <v>14907</v>
      </c>
      <c r="C1296" s="1" t="s">
        <v>7720</v>
      </c>
      <c r="D1296" s="1" t="s">
        <v>26</v>
      </c>
      <c r="E1296" s="1">
        <v>43</v>
      </c>
      <c r="F1296" s="1" t="s">
        <v>7721</v>
      </c>
      <c r="G1296" s="1">
        <f>1-530-597-3348</f>
        <v>-4474</v>
      </c>
      <c r="H1296" s="1" t="s">
        <v>250</v>
      </c>
      <c r="I1296" s="1" t="s">
        <v>7722</v>
      </c>
      <c r="J1296" s="1" t="s">
        <v>7723</v>
      </c>
      <c r="K1296" s="1" t="s">
        <v>61</v>
      </c>
      <c r="L1296" s="1" t="s">
        <v>33</v>
      </c>
      <c r="M1296" s="1" t="s">
        <v>126</v>
      </c>
      <c r="N1296" s="1">
        <v>1</v>
      </c>
      <c r="O1296" s="1">
        <v>184.15</v>
      </c>
      <c r="P1296" s="1">
        <v>0.33</v>
      </c>
      <c r="Q1296" s="1">
        <v>17.63</v>
      </c>
      <c r="R1296" s="2">
        <v>45438</v>
      </c>
      <c r="S1296" s="2">
        <v>45697</v>
      </c>
      <c r="T1296" s="1" t="s">
        <v>35</v>
      </c>
      <c r="U1296" s="1" t="s">
        <v>84</v>
      </c>
      <c r="V1296" s="1">
        <v>1</v>
      </c>
      <c r="W1296" s="1" t="s">
        <v>37</v>
      </c>
      <c r="X1296" s="1" t="s">
        <v>53</v>
      </c>
      <c r="Y1296" s="1" t="s">
        <v>7724</v>
      </c>
    </row>
    <row r="1297" spans="1:25" x14ac:dyDescent="0.3">
      <c r="A1297" s="1" t="s">
        <v>12909</v>
      </c>
      <c r="B1297" s="1" t="s">
        <v>14908</v>
      </c>
      <c r="C1297" s="1" t="s">
        <v>7725</v>
      </c>
      <c r="D1297" s="1" t="s">
        <v>41</v>
      </c>
      <c r="E1297" s="1">
        <v>33</v>
      </c>
      <c r="F1297" s="1" t="s">
        <v>7726</v>
      </c>
      <c r="G1297" s="1" t="s">
        <v>7727</v>
      </c>
      <c r="H1297" s="1" t="s">
        <v>69</v>
      </c>
      <c r="I1297" s="1" t="s">
        <v>7728</v>
      </c>
      <c r="J1297" s="1" t="s">
        <v>7729</v>
      </c>
      <c r="K1297" s="1" t="s">
        <v>47</v>
      </c>
      <c r="L1297" s="1" t="s">
        <v>72</v>
      </c>
      <c r="M1297" s="1" t="s">
        <v>34</v>
      </c>
      <c r="N1297" s="1">
        <v>1</v>
      </c>
      <c r="O1297" s="1">
        <v>383.62</v>
      </c>
      <c r="P1297" s="1">
        <v>0.05</v>
      </c>
      <c r="Q1297" s="1">
        <v>13.81</v>
      </c>
      <c r="R1297" s="2">
        <v>45348</v>
      </c>
      <c r="S1297" s="2">
        <v>45219</v>
      </c>
      <c r="T1297" s="1" t="s">
        <v>83</v>
      </c>
      <c r="U1297" s="1" t="s">
        <v>162</v>
      </c>
      <c r="V1297" s="1">
        <v>1</v>
      </c>
      <c r="W1297" s="1" t="s">
        <v>37</v>
      </c>
      <c r="X1297" s="1" t="s">
        <v>74</v>
      </c>
      <c r="Y1297" s="1" t="s">
        <v>7730</v>
      </c>
    </row>
    <row r="1298" spans="1:25" x14ac:dyDescent="0.3">
      <c r="A1298" s="1" t="s">
        <v>12910</v>
      </c>
      <c r="B1298" s="1" t="s">
        <v>14909</v>
      </c>
      <c r="C1298" s="1" t="s">
        <v>7731</v>
      </c>
      <c r="D1298" s="1" t="s">
        <v>41</v>
      </c>
      <c r="E1298" s="1">
        <v>47</v>
      </c>
      <c r="F1298" s="1" t="s">
        <v>7732</v>
      </c>
      <c r="G1298" s="1" t="s">
        <v>7733</v>
      </c>
      <c r="H1298" s="1" t="s">
        <v>1766</v>
      </c>
      <c r="I1298" s="1" t="s">
        <v>7734</v>
      </c>
      <c r="J1298" s="1" t="s">
        <v>7735</v>
      </c>
      <c r="K1298" s="1" t="s">
        <v>6</v>
      </c>
      <c r="L1298" s="1" t="s">
        <v>48</v>
      </c>
      <c r="M1298" s="1" t="s">
        <v>93</v>
      </c>
      <c r="N1298" s="1">
        <v>2</v>
      </c>
      <c r="O1298" s="1">
        <v>276.52999999999997</v>
      </c>
      <c r="P1298" s="1">
        <v>0.15</v>
      </c>
      <c r="Q1298" s="1">
        <v>17.3</v>
      </c>
      <c r="R1298" s="2">
        <v>45261</v>
      </c>
      <c r="S1298" s="2">
        <v>45172</v>
      </c>
      <c r="T1298" s="1" t="s">
        <v>50</v>
      </c>
      <c r="U1298" s="1" t="s">
        <v>51</v>
      </c>
      <c r="V1298" s="1">
        <v>3</v>
      </c>
      <c r="W1298" s="1" t="s">
        <v>37</v>
      </c>
      <c r="X1298" s="1" t="s">
        <v>38</v>
      </c>
      <c r="Y1298" s="1" t="s">
        <v>7736</v>
      </c>
    </row>
    <row r="1299" spans="1:25" x14ac:dyDescent="0.3">
      <c r="A1299" s="1" t="s">
        <v>12911</v>
      </c>
      <c r="B1299" s="1" t="s">
        <v>14910</v>
      </c>
      <c r="C1299" s="1" t="s">
        <v>7737</v>
      </c>
      <c r="D1299" s="1" t="s">
        <v>26</v>
      </c>
      <c r="E1299" s="1">
        <v>36</v>
      </c>
      <c r="F1299" s="1" t="s">
        <v>7738</v>
      </c>
      <c r="G1299" s="1" t="s">
        <v>7739</v>
      </c>
      <c r="H1299" s="1" t="s">
        <v>2964</v>
      </c>
      <c r="I1299" s="1" t="s">
        <v>7740</v>
      </c>
      <c r="J1299" s="1" t="s">
        <v>7741</v>
      </c>
      <c r="K1299" s="1" t="s">
        <v>92</v>
      </c>
      <c r="L1299" s="1" t="s">
        <v>82</v>
      </c>
      <c r="M1299" s="1" t="s">
        <v>93</v>
      </c>
      <c r="N1299" s="1">
        <v>3</v>
      </c>
      <c r="O1299" s="1">
        <v>634.09</v>
      </c>
      <c r="P1299" s="1">
        <v>0.25</v>
      </c>
      <c r="Q1299" s="1">
        <v>18.190000000000001</v>
      </c>
      <c r="R1299" s="2">
        <v>45336</v>
      </c>
      <c r="S1299" s="2">
        <v>45579</v>
      </c>
      <c r="T1299" s="1" t="s">
        <v>50</v>
      </c>
      <c r="U1299" s="1" t="s">
        <v>36</v>
      </c>
      <c r="V1299" s="1">
        <v>3</v>
      </c>
      <c r="W1299" s="1" t="s">
        <v>37</v>
      </c>
      <c r="X1299" s="1" t="s">
        <v>53</v>
      </c>
      <c r="Y1299" s="1" t="s">
        <v>1347</v>
      </c>
    </row>
    <row r="1300" spans="1:25" x14ac:dyDescent="0.3">
      <c r="A1300" s="1" t="s">
        <v>12912</v>
      </c>
      <c r="B1300" s="1" t="s">
        <v>14911</v>
      </c>
      <c r="C1300" s="1" t="s">
        <v>7742</v>
      </c>
      <c r="D1300" s="1" t="s">
        <v>41</v>
      </c>
      <c r="E1300" s="1">
        <v>35</v>
      </c>
      <c r="F1300" s="1" t="s">
        <v>7743</v>
      </c>
      <c r="G1300" s="1" t="s">
        <v>7744</v>
      </c>
      <c r="H1300" s="1" t="s">
        <v>337</v>
      </c>
      <c r="I1300" s="1" t="s">
        <v>7745</v>
      </c>
      <c r="J1300" s="1" t="s">
        <v>7746</v>
      </c>
      <c r="K1300" s="1" t="s">
        <v>81</v>
      </c>
      <c r="L1300" s="1" t="s">
        <v>82</v>
      </c>
      <c r="M1300" s="1" t="s">
        <v>34</v>
      </c>
      <c r="N1300" s="1">
        <v>3</v>
      </c>
      <c r="O1300" s="1">
        <v>851.84</v>
      </c>
      <c r="P1300" s="1">
        <v>0.15</v>
      </c>
      <c r="Q1300" s="1">
        <v>38.29</v>
      </c>
      <c r="R1300" s="2">
        <v>45504</v>
      </c>
      <c r="S1300" s="2">
        <v>45477</v>
      </c>
      <c r="T1300" s="1" t="s">
        <v>35</v>
      </c>
      <c r="U1300" s="1" t="s">
        <v>51</v>
      </c>
      <c r="V1300" s="1">
        <v>4</v>
      </c>
      <c r="W1300" s="1" t="s">
        <v>37</v>
      </c>
      <c r="X1300" s="1" t="s">
        <v>64</v>
      </c>
      <c r="Y1300" s="1" t="s">
        <v>7747</v>
      </c>
    </row>
    <row r="1301" spans="1:25" x14ac:dyDescent="0.3">
      <c r="A1301" s="1" t="s">
        <v>12913</v>
      </c>
      <c r="B1301" s="1" t="s">
        <v>14912</v>
      </c>
      <c r="C1301" s="1" t="s">
        <v>7748</v>
      </c>
      <c r="D1301" s="1" t="s">
        <v>26</v>
      </c>
      <c r="E1301" s="1">
        <v>41</v>
      </c>
      <c r="F1301" s="1" t="s">
        <v>7749</v>
      </c>
      <c r="G1301" s="1" t="s">
        <v>7750</v>
      </c>
      <c r="H1301" s="1" t="s">
        <v>980</v>
      </c>
      <c r="I1301" s="1" t="s">
        <v>7751</v>
      </c>
      <c r="J1301" s="1" t="s">
        <v>7752</v>
      </c>
      <c r="K1301" s="1" t="s">
        <v>61</v>
      </c>
      <c r="L1301" s="1" t="s">
        <v>117</v>
      </c>
      <c r="M1301" s="1" t="s">
        <v>93</v>
      </c>
      <c r="N1301" s="1">
        <v>3</v>
      </c>
      <c r="O1301" s="1">
        <v>636.97</v>
      </c>
      <c r="P1301" s="1">
        <v>0.1</v>
      </c>
      <c r="Q1301" s="1">
        <v>11.3</v>
      </c>
      <c r="R1301" s="2">
        <v>45438</v>
      </c>
      <c r="S1301" s="2">
        <v>45698</v>
      </c>
      <c r="T1301" s="1" t="s">
        <v>50</v>
      </c>
      <c r="U1301" s="1" t="s">
        <v>84</v>
      </c>
      <c r="V1301" s="1">
        <v>5</v>
      </c>
      <c r="W1301" s="1" t="s">
        <v>37</v>
      </c>
      <c r="X1301" s="1" t="s">
        <v>64</v>
      </c>
      <c r="Y1301" s="1" t="s">
        <v>7753</v>
      </c>
    </row>
    <row r="1302" spans="1:25" x14ac:dyDescent="0.3">
      <c r="A1302" s="1" t="s">
        <v>12914</v>
      </c>
      <c r="B1302" s="1" t="s">
        <v>14913</v>
      </c>
      <c r="C1302" s="1" t="s">
        <v>7754</v>
      </c>
      <c r="D1302" s="1" t="s">
        <v>41</v>
      </c>
      <c r="E1302" s="1">
        <v>62</v>
      </c>
      <c r="F1302" s="1" t="s">
        <v>7755</v>
      </c>
      <c r="G1302" s="1" t="s">
        <v>7756</v>
      </c>
      <c r="H1302" s="1" t="s">
        <v>114</v>
      </c>
      <c r="I1302" s="1" t="s">
        <v>7757</v>
      </c>
      <c r="J1302" s="1" t="s">
        <v>7758</v>
      </c>
      <c r="K1302" s="1" t="s">
        <v>32</v>
      </c>
      <c r="L1302" s="1" t="s">
        <v>33</v>
      </c>
      <c r="M1302" s="1" t="s">
        <v>73</v>
      </c>
      <c r="N1302" s="1">
        <v>3</v>
      </c>
      <c r="O1302" s="1">
        <v>547.08000000000004</v>
      </c>
      <c r="P1302" s="1">
        <v>0.43</v>
      </c>
      <c r="Q1302" s="1">
        <v>39.99</v>
      </c>
      <c r="R1302" s="2">
        <v>45119</v>
      </c>
      <c r="S1302" s="2">
        <v>45292</v>
      </c>
      <c r="T1302" s="1" t="s">
        <v>63</v>
      </c>
      <c r="U1302" s="1" t="s">
        <v>36</v>
      </c>
      <c r="V1302" s="1">
        <v>2</v>
      </c>
      <c r="W1302" s="1" t="s">
        <v>37</v>
      </c>
      <c r="X1302" s="1" t="s">
        <v>101</v>
      </c>
      <c r="Y1302" s="1" t="s">
        <v>7759</v>
      </c>
    </row>
    <row r="1303" spans="1:25" x14ac:dyDescent="0.3">
      <c r="A1303" s="1" t="s">
        <v>12915</v>
      </c>
      <c r="B1303" s="1" t="s">
        <v>14914</v>
      </c>
      <c r="C1303" s="1" t="s">
        <v>7760</v>
      </c>
      <c r="D1303" s="1" t="s">
        <v>26</v>
      </c>
      <c r="E1303" s="1">
        <v>37</v>
      </c>
      <c r="F1303" s="1" t="s">
        <v>7761</v>
      </c>
      <c r="G1303" s="1" t="s">
        <v>7762</v>
      </c>
      <c r="H1303" s="1" t="s">
        <v>6306</v>
      </c>
      <c r="I1303" s="1" t="s">
        <v>7763</v>
      </c>
      <c r="J1303" s="1" t="s">
        <v>7764</v>
      </c>
      <c r="K1303" s="1" t="s">
        <v>61</v>
      </c>
      <c r="L1303" s="1" t="s">
        <v>33</v>
      </c>
      <c r="M1303" s="1" t="s">
        <v>73</v>
      </c>
      <c r="N1303" s="1">
        <v>3</v>
      </c>
      <c r="O1303" s="1">
        <v>672.39</v>
      </c>
      <c r="P1303" s="1">
        <v>0.37</v>
      </c>
      <c r="Q1303" s="1">
        <v>28.55</v>
      </c>
      <c r="R1303" s="2">
        <v>45332</v>
      </c>
      <c r="S1303" s="2">
        <v>45560</v>
      </c>
      <c r="T1303" s="1" t="s">
        <v>118</v>
      </c>
      <c r="U1303" s="1" t="s">
        <v>51</v>
      </c>
      <c r="V1303" s="1">
        <v>1</v>
      </c>
      <c r="W1303" s="1" t="s">
        <v>37</v>
      </c>
      <c r="X1303" s="1" t="s">
        <v>101</v>
      </c>
      <c r="Y1303" s="1" t="s">
        <v>7765</v>
      </c>
    </row>
    <row r="1304" spans="1:25" x14ac:dyDescent="0.3">
      <c r="A1304" s="1" t="s">
        <v>12916</v>
      </c>
      <c r="B1304" s="1" t="s">
        <v>14915</v>
      </c>
      <c r="C1304" s="1" t="s">
        <v>7766</v>
      </c>
      <c r="D1304" s="1" t="s">
        <v>41</v>
      </c>
      <c r="E1304" s="1">
        <v>24</v>
      </c>
      <c r="F1304" s="1" t="s">
        <v>7767</v>
      </c>
      <c r="G1304" s="1" t="s">
        <v>7768</v>
      </c>
      <c r="H1304" s="1" t="s">
        <v>1012</v>
      </c>
      <c r="I1304" s="1" t="s">
        <v>7769</v>
      </c>
      <c r="J1304" s="1" t="s">
        <v>7770</v>
      </c>
      <c r="K1304" s="1" t="s">
        <v>161</v>
      </c>
      <c r="L1304" s="1" t="s">
        <v>82</v>
      </c>
      <c r="M1304" s="1" t="s">
        <v>126</v>
      </c>
      <c r="N1304" s="1">
        <v>1</v>
      </c>
      <c r="O1304" s="1">
        <v>39.69</v>
      </c>
      <c r="P1304" s="1">
        <v>0.17</v>
      </c>
      <c r="Q1304" s="1">
        <v>22.31</v>
      </c>
      <c r="R1304" s="2">
        <v>45656</v>
      </c>
      <c r="S1304" s="2">
        <v>45793</v>
      </c>
      <c r="T1304" s="1" t="s">
        <v>83</v>
      </c>
      <c r="U1304" s="1" t="s">
        <v>162</v>
      </c>
      <c r="V1304" s="1">
        <v>3</v>
      </c>
      <c r="W1304" s="1" t="s">
        <v>37</v>
      </c>
      <c r="X1304" s="1" t="s">
        <v>101</v>
      </c>
      <c r="Y1304" s="1" t="s">
        <v>7771</v>
      </c>
    </row>
    <row r="1305" spans="1:25" x14ac:dyDescent="0.3">
      <c r="A1305" s="1" t="s">
        <v>12917</v>
      </c>
      <c r="B1305" s="1" t="s">
        <v>14916</v>
      </c>
      <c r="C1305" s="1" t="s">
        <v>7772</v>
      </c>
      <c r="D1305" s="1" t="s">
        <v>26</v>
      </c>
      <c r="E1305" s="1">
        <v>24</v>
      </c>
      <c r="F1305" s="1" t="s">
        <v>7773</v>
      </c>
      <c r="G1305" s="1" t="s">
        <v>7774</v>
      </c>
      <c r="H1305" s="1" t="s">
        <v>1202</v>
      </c>
      <c r="I1305" s="1" t="s">
        <v>7775</v>
      </c>
      <c r="J1305" s="1" t="s">
        <v>7776</v>
      </c>
      <c r="K1305" s="1" t="s">
        <v>32</v>
      </c>
      <c r="L1305" s="1" t="s">
        <v>117</v>
      </c>
      <c r="M1305" s="1" t="s">
        <v>34</v>
      </c>
      <c r="N1305" s="1">
        <v>2</v>
      </c>
      <c r="O1305" s="1">
        <v>131.62</v>
      </c>
      <c r="P1305" s="1">
        <v>0.38</v>
      </c>
      <c r="Q1305" s="1">
        <v>18.52</v>
      </c>
      <c r="R1305" s="2">
        <v>45615</v>
      </c>
      <c r="S1305" s="2">
        <v>45172</v>
      </c>
      <c r="T1305" s="1" t="s">
        <v>35</v>
      </c>
      <c r="U1305" s="1" t="s">
        <v>84</v>
      </c>
      <c r="V1305" s="1">
        <v>5</v>
      </c>
      <c r="W1305" s="1" t="s">
        <v>37</v>
      </c>
      <c r="X1305" s="1" t="s">
        <v>53</v>
      </c>
      <c r="Y1305" s="1" t="s">
        <v>7777</v>
      </c>
    </row>
    <row r="1306" spans="1:25" x14ac:dyDescent="0.3">
      <c r="A1306" s="1" t="s">
        <v>12918</v>
      </c>
      <c r="B1306" s="1" t="s">
        <v>14917</v>
      </c>
      <c r="C1306" s="1" t="s">
        <v>7778</v>
      </c>
      <c r="D1306" s="1" t="s">
        <v>41</v>
      </c>
      <c r="E1306" s="1">
        <v>33</v>
      </c>
      <c r="F1306" s="1" t="s">
        <v>7779</v>
      </c>
      <c r="G1306" s="1" t="s">
        <v>7780</v>
      </c>
      <c r="H1306" s="1" t="s">
        <v>1638</v>
      </c>
      <c r="I1306" s="1" t="s">
        <v>7781</v>
      </c>
      <c r="J1306" s="1" t="s">
        <v>4141</v>
      </c>
      <c r="K1306" s="1" t="s">
        <v>109</v>
      </c>
      <c r="L1306" s="1" t="s">
        <v>110</v>
      </c>
      <c r="M1306" s="1" t="s">
        <v>126</v>
      </c>
      <c r="N1306" s="1">
        <v>3</v>
      </c>
      <c r="O1306" s="1">
        <v>103.98</v>
      </c>
      <c r="P1306" s="1">
        <v>0.31</v>
      </c>
      <c r="Q1306" s="1">
        <v>28.09</v>
      </c>
      <c r="R1306" s="2">
        <v>45702</v>
      </c>
      <c r="S1306" s="2">
        <v>45394</v>
      </c>
      <c r="T1306" s="1" t="s">
        <v>35</v>
      </c>
      <c r="U1306" s="1" t="s">
        <v>36</v>
      </c>
      <c r="V1306" s="1">
        <v>1</v>
      </c>
      <c r="W1306" s="1" t="s">
        <v>52</v>
      </c>
      <c r="X1306" s="1" t="s">
        <v>74</v>
      </c>
      <c r="Y1306" s="1" t="s">
        <v>7782</v>
      </c>
    </row>
    <row r="1307" spans="1:25" x14ac:dyDescent="0.3">
      <c r="A1307" s="1" t="s">
        <v>12919</v>
      </c>
      <c r="B1307" s="1" t="s">
        <v>14918</v>
      </c>
      <c r="C1307" s="1" t="s">
        <v>7783</v>
      </c>
      <c r="D1307" s="1" t="s">
        <v>41</v>
      </c>
      <c r="E1307" s="1">
        <v>59</v>
      </c>
      <c r="F1307" s="1" t="s">
        <v>7784</v>
      </c>
      <c r="G1307" s="1" t="s">
        <v>7785</v>
      </c>
      <c r="H1307" s="1" t="s">
        <v>2020</v>
      </c>
      <c r="I1307" s="1" t="s">
        <v>7786</v>
      </c>
      <c r="J1307" s="1" t="s">
        <v>7787</v>
      </c>
      <c r="K1307" s="1" t="s">
        <v>109</v>
      </c>
      <c r="L1307" s="1" t="s">
        <v>117</v>
      </c>
      <c r="M1307" s="1" t="s">
        <v>73</v>
      </c>
      <c r="N1307" s="1">
        <v>4</v>
      </c>
      <c r="O1307" s="1">
        <v>107.22</v>
      </c>
      <c r="P1307" s="1">
        <v>0</v>
      </c>
      <c r="Q1307" s="1">
        <v>19.29</v>
      </c>
      <c r="R1307" s="2">
        <v>45321</v>
      </c>
      <c r="S1307" s="2">
        <v>45363</v>
      </c>
      <c r="T1307" s="1" t="s">
        <v>118</v>
      </c>
      <c r="U1307" s="1" t="s">
        <v>36</v>
      </c>
      <c r="V1307" s="1">
        <v>5</v>
      </c>
      <c r="W1307" s="1" t="s">
        <v>52</v>
      </c>
      <c r="X1307" s="1" t="s">
        <v>101</v>
      </c>
      <c r="Y1307" s="1" t="s">
        <v>6479</v>
      </c>
    </row>
    <row r="1308" spans="1:25" x14ac:dyDescent="0.3">
      <c r="A1308" s="1" t="s">
        <v>12920</v>
      </c>
      <c r="B1308" s="1" t="s">
        <v>14919</v>
      </c>
      <c r="C1308" s="1" t="s">
        <v>7788</v>
      </c>
      <c r="D1308" s="1" t="s">
        <v>26</v>
      </c>
      <c r="E1308" s="1">
        <v>64</v>
      </c>
      <c r="F1308" s="1" t="s">
        <v>7789</v>
      </c>
      <c r="G1308" s="1" t="s">
        <v>7790</v>
      </c>
      <c r="H1308" s="1" t="s">
        <v>194</v>
      </c>
      <c r="I1308" s="1" t="s">
        <v>7791</v>
      </c>
      <c r="J1308" s="1" t="s">
        <v>7792</v>
      </c>
      <c r="K1308" s="1" t="s">
        <v>47</v>
      </c>
      <c r="L1308" s="1" t="s">
        <v>48</v>
      </c>
      <c r="M1308" s="1" t="s">
        <v>73</v>
      </c>
      <c r="N1308" s="1">
        <v>2</v>
      </c>
      <c r="O1308" s="1">
        <v>267.88</v>
      </c>
      <c r="P1308" s="1">
        <v>0.19</v>
      </c>
      <c r="Q1308" s="1">
        <v>24.33</v>
      </c>
      <c r="R1308" s="2">
        <v>45242</v>
      </c>
      <c r="S1308" s="2">
        <v>45687</v>
      </c>
      <c r="T1308" s="1" t="s">
        <v>63</v>
      </c>
      <c r="U1308" s="1" t="s">
        <v>36</v>
      </c>
      <c r="V1308" s="1">
        <v>3</v>
      </c>
      <c r="W1308" s="1" t="s">
        <v>37</v>
      </c>
      <c r="X1308" s="1" t="s">
        <v>38</v>
      </c>
      <c r="Y1308" s="1" t="s">
        <v>7793</v>
      </c>
    </row>
    <row r="1309" spans="1:25" x14ac:dyDescent="0.3">
      <c r="A1309" s="1" t="s">
        <v>12921</v>
      </c>
      <c r="B1309" s="1" t="s">
        <v>14920</v>
      </c>
      <c r="C1309" s="1" t="s">
        <v>7794</v>
      </c>
      <c r="D1309" s="1" t="s">
        <v>26</v>
      </c>
      <c r="E1309" s="1">
        <v>31</v>
      </c>
      <c r="F1309" s="1" t="s">
        <v>7795</v>
      </c>
      <c r="G1309" s="1" t="s">
        <v>7796</v>
      </c>
      <c r="H1309" s="1" t="s">
        <v>1899</v>
      </c>
      <c r="I1309" s="1" t="s">
        <v>7797</v>
      </c>
      <c r="J1309" s="1" t="s">
        <v>7798</v>
      </c>
      <c r="K1309" s="1" t="s">
        <v>47</v>
      </c>
      <c r="L1309" s="1" t="s">
        <v>48</v>
      </c>
      <c r="M1309" s="1" t="s">
        <v>73</v>
      </c>
      <c r="N1309" s="1">
        <v>4</v>
      </c>
      <c r="O1309" s="1">
        <v>536.73</v>
      </c>
      <c r="P1309" s="1">
        <v>0.15</v>
      </c>
      <c r="Q1309" s="1">
        <v>38.26</v>
      </c>
      <c r="R1309" s="2">
        <v>45388</v>
      </c>
      <c r="S1309" s="2">
        <v>45480</v>
      </c>
      <c r="T1309" s="1" t="s">
        <v>118</v>
      </c>
      <c r="U1309" s="1" t="s">
        <v>36</v>
      </c>
      <c r="V1309" s="1">
        <v>4</v>
      </c>
      <c r="W1309" s="1" t="s">
        <v>52</v>
      </c>
      <c r="X1309" s="1" t="s">
        <v>64</v>
      </c>
      <c r="Y1309" s="1" t="s">
        <v>7799</v>
      </c>
    </row>
    <row r="1310" spans="1:25" x14ac:dyDescent="0.3">
      <c r="A1310" s="1" t="s">
        <v>12922</v>
      </c>
      <c r="B1310" s="1" t="s">
        <v>14921</v>
      </c>
      <c r="C1310" s="1" t="s">
        <v>7800</v>
      </c>
      <c r="D1310" s="1" t="s">
        <v>26</v>
      </c>
      <c r="E1310" s="1">
        <v>29</v>
      </c>
      <c r="F1310" s="1" t="s">
        <v>7801</v>
      </c>
      <c r="G1310" s="1" t="s">
        <v>7802</v>
      </c>
      <c r="H1310" s="1" t="s">
        <v>7678</v>
      </c>
      <c r="I1310" s="1" t="s">
        <v>7803</v>
      </c>
      <c r="J1310" s="1" t="s">
        <v>7804</v>
      </c>
      <c r="K1310" s="1" t="s">
        <v>32</v>
      </c>
      <c r="L1310" s="1" t="s">
        <v>48</v>
      </c>
      <c r="M1310" s="1" t="s">
        <v>62</v>
      </c>
      <c r="N1310" s="1">
        <v>1</v>
      </c>
      <c r="O1310" s="1">
        <v>123.53</v>
      </c>
      <c r="P1310" s="1">
        <v>0.11</v>
      </c>
      <c r="Q1310" s="1">
        <v>33.17</v>
      </c>
      <c r="R1310" s="2">
        <v>45536</v>
      </c>
      <c r="S1310" s="2">
        <v>45476</v>
      </c>
      <c r="T1310" s="1" t="s">
        <v>50</v>
      </c>
      <c r="U1310" s="1" t="s">
        <v>36</v>
      </c>
      <c r="V1310" s="1">
        <v>1</v>
      </c>
      <c r="W1310" s="1" t="s">
        <v>37</v>
      </c>
      <c r="X1310" s="1" t="s">
        <v>64</v>
      </c>
      <c r="Y1310" s="1" t="s">
        <v>7805</v>
      </c>
    </row>
    <row r="1311" spans="1:25" x14ac:dyDescent="0.3">
      <c r="A1311" s="1" t="s">
        <v>12923</v>
      </c>
      <c r="B1311" s="1" t="s">
        <v>14922</v>
      </c>
      <c r="C1311" s="1" t="s">
        <v>7806</v>
      </c>
      <c r="D1311" s="1" t="s">
        <v>41</v>
      </c>
      <c r="E1311" s="1">
        <v>46</v>
      </c>
      <c r="F1311" s="1" t="s">
        <v>7807</v>
      </c>
      <c r="G1311" s="1" t="s">
        <v>7808</v>
      </c>
      <c r="H1311" s="1" t="s">
        <v>1110</v>
      </c>
      <c r="I1311" s="1" t="s">
        <v>7809</v>
      </c>
      <c r="J1311" s="1" t="s">
        <v>1844</v>
      </c>
      <c r="K1311" s="1" t="s">
        <v>61</v>
      </c>
      <c r="L1311" s="1" t="s">
        <v>110</v>
      </c>
      <c r="M1311" s="1" t="s">
        <v>93</v>
      </c>
      <c r="N1311" s="1">
        <v>2</v>
      </c>
      <c r="O1311" s="1">
        <v>935.77</v>
      </c>
      <c r="P1311" s="1">
        <v>0.13</v>
      </c>
      <c r="Q1311" s="1">
        <v>38.659999999999997</v>
      </c>
      <c r="R1311" s="2">
        <v>45670</v>
      </c>
      <c r="S1311" s="2">
        <v>45772</v>
      </c>
      <c r="T1311" s="1" t="s">
        <v>35</v>
      </c>
      <c r="U1311" s="1" t="s">
        <v>36</v>
      </c>
      <c r="V1311" s="1">
        <v>1</v>
      </c>
      <c r="W1311" s="1" t="s">
        <v>37</v>
      </c>
      <c r="X1311" s="1" t="s">
        <v>38</v>
      </c>
      <c r="Y1311" s="1" t="s">
        <v>7810</v>
      </c>
    </row>
    <row r="1312" spans="1:25" x14ac:dyDescent="0.3">
      <c r="A1312" s="1" t="s">
        <v>12924</v>
      </c>
      <c r="B1312" s="1" t="s">
        <v>14923</v>
      </c>
      <c r="C1312" s="1" t="s">
        <v>7811</v>
      </c>
      <c r="D1312" s="1" t="s">
        <v>26</v>
      </c>
      <c r="E1312" s="1">
        <v>32</v>
      </c>
      <c r="F1312" s="1" t="s">
        <v>7812</v>
      </c>
      <c r="G1312" s="1" t="s">
        <v>7813</v>
      </c>
      <c r="H1312" s="1" t="s">
        <v>648</v>
      </c>
      <c r="I1312" s="1" t="s">
        <v>7814</v>
      </c>
      <c r="J1312" s="1" t="s">
        <v>7815</v>
      </c>
      <c r="K1312" s="1" t="s">
        <v>47</v>
      </c>
      <c r="L1312" s="1" t="s">
        <v>72</v>
      </c>
      <c r="M1312" s="1" t="s">
        <v>126</v>
      </c>
      <c r="N1312" s="1">
        <v>1</v>
      </c>
      <c r="O1312" s="1">
        <v>855.71</v>
      </c>
      <c r="P1312" s="1">
        <v>0.47</v>
      </c>
      <c r="Q1312" s="1">
        <v>37.08</v>
      </c>
      <c r="R1312" s="2">
        <v>45614</v>
      </c>
      <c r="S1312" s="2">
        <v>45636</v>
      </c>
      <c r="T1312" s="1" t="s">
        <v>50</v>
      </c>
      <c r="U1312" s="1" t="s">
        <v>51</v>
      </c>
      <c r="V1312" s="1">
        <v>2</v>
      </c>
      <c r="W1312" s="1" t="s">
        <v>37</v>
      </c>
      <c r="X1312" s="1" t="s">
        <v>64</v>
      </c>
      <c r="Y1312" s="1" t="s">
        <v>7816</v>
      </c>
    </row>
    <row r="1313" spans="1:25" x14ac:dyDescent="0.3">
      <c r="A1313" s="1" t="s">
        <v>12925</v>
      </c>
      <c r="B1313" s="1" t="s">
        <v>14924</v>
      </c>
      <c r="C1313" s="1" t="s">
        <v>7817</v>
      </c>
      <c r="D1313" s="1" t="s">
        <v>26</v>
      </c>
      <c r="E1313" s="1">
        <v>25</v>
      </c>
      <c r="F1313" s="1" t="s">
        <v>7818</v>
      </c>
      <c r="G1313" s="1" t="s">
        <v>7819</v>
      </c>
      <c r="H1313" s="1" t="s">
        <v>896</v>
      </c>
      <c r="I1313" s="1" t="s">
        <v>7077</v>
      </c>
      <c r="J1313" s="1" t="s">
        <v>7820</v>
      </c>
      <c r="K1313" s="1" t="s">
        <v>161</v>
      </c>
      <c r="L1313" s="1" t="s">
        <v>117</v>
      </c>
      <c r="M1313" s="1" t="s">
        <v>126</v>
      </c>
      <c r="N1313" s="1">
        <v>4</v>
      </c>
      <c r="O1313" s="1">
        <v>971.93</v>
      </c>
      <c r="P1313" s="1">
        <v>0.24</v>
      </c>
      <c r="Q1313" s="1">
        <v>41.68</v>
      </c>
      <c r="R1313" s="2">
        <v>45742</v>
      </c>
      <c r="S1313" s="2">
        <v>45488</v>
      </c>
      <c r="T1313" s="1" t="s">
        <v>35</v>
      </c>
      <c r="U1313" s="1" t="s">
        <v>162</v>
      </c>
      <c r="V1313" s="1">
        <v>1</v>
      </c>
      <c r="W1313" s="1" t="s">
        <v>37</v>
      </c>
      <c r="X1313" s="1" t="s">
        <v>53</v>
      </c>
      <c r="Y1313" s="1" t="s">
        <v>7821</v>
      </c>
    </row>
    <row r="1314" spans="1:25" x14ac:dyDescent="0.3">
      <c r="A1314" s="1" t="s">
        <v>12926</v>
      </c>
      <c r="B1314" s="1" t="s">
        <v>14925</v>
      </c>
      <c r="C1314" s="1" t="s">
        <v>7822</v>
      </c>
      <c r="D1314" s="1" t="s">
        <v>41</v>
      </c>
      <c r="E1314" s="1">
        <v>56</v>
      </c>
      <c r="F1314" s="1" t="s">
        <v>7823</v>
      </c>
      <c r="G1314" s="1" t="s">
        <v>7824</v>
      </c>
      <c r="H1314" s="1" t="s">
        <v>509</v>
      </c>
      <c r="I1314" s="1" t="s">
        <v>7825</v>
      </c>
      <c r="J1314" s="1" t="s">
        <v>4129</v>
      </c>
      <c r="K1314" s="1" t="s">
        <v>6</v>
      </c>
      <c r="L1314" s="1" t="s">
        <v>117</v>
      </c>
      <c r="M1314" s="1" t="s">
        <v>73</v>
      </c>
      <c r="N1314" s="1">
        <v>2</v>
      </c>
      <c r="O1314" s="1">
        <v>52.08</v>
      </c>
      <c r="P1314" s="1">
        <v>0.42</v>
      </c>
      <c r="Q1314" s="1">
        <v>14.08</v>
      </c>
      <c r="R1314" s="2">
        <v>45147</v>
      </c>
      <c r="S1314" s="2">
        <v>45668</v>
      </c>
      <c r="T1314" s="1" t="s">
        <v>35</v>
      </c>
      <c r="U1314" s="1" t="s">
        <v>51</v>
      </c>
      <c r="V1314" s="1">
        <v>3</v>
      </c>
      <c r="W1314" s="1" t="s">
        <v>37</v>
      </c>
      <c r="X1314" s="1" t="s">
        <v>38</v>
      </c>
      <c r="Y1314" s="1" t="s">
        <v>7826</v>
      </c>
    </row>
    <row r="1315" spans="1:25" x14ac:dyDescent="0.3">
      <c r="A1315" s="1" t="s">
        <v>12927</v>
      </c>
      <c r="B1315" s="1" t="s">
        <v>14926</v>
      </c>
      <c r="C1315" s="1" t="s">
        <v>7827</v>
      </c>
      <c r="D1315" s="1" t="s">
        <v>26</v>
      </c>
      <c r="E1315" s="1">
        <v>26</v>
      </c>
      <c r="F1315" s="1" t="s">
        <v>7828</v>
      </c>
      <c r="G1315" s="1" t="s">
        <v>7829</v>
      </c>
      <c r="H1315" s="1" t="s">
        <v>2644</v>
      </c>
      <c r="I1315" s="1" t="s">
        <v>7830</v>
      </c>
      <c r="J1315" s="1" t="s">
        <v>7831</v>
      </c>
      <c r="K1315" s="1" t="s">
        <v>61</v>
      </c>
      <c r="L1315" s="1" t="s">
        <v>110</v>
      </c>
      <c r="M1315" s="1" t="s">
        <v>62</v>
      </c>
      <c r="N1315" s="1">
        <v>2</v>
      </c>
      <c r="O1315" s="1">
        <v>852.89</v>
      </c>
      <c r="P1315" s="1">
        <v>0.11</v>
      </c>
      <c r="Q1315" s="1">
        <v>49.78</v>
      </c>
      <c r="R1315" s="2">
        <v>45780</v>
      </c>
      <c r="S1315" s="2">
        <v>45127</v>
      </c>
      <c r="T1315" s="1" t="s">
        <v>50</v>
      </c>
      <c r="U1315" s="1" t="s">
        <v>51</v>
      </c>
      <c r="V1315" s="1">
        <v>5</v>
      </c>
      <c r="W1315" s="1" t="s">
        <v>37</v>
      </c>
      <c r="X1315" s="1" t="s">
        <v>53</v>
      </c>
      <c r="Y1315" s="1" t="s">
        <v>7832</v>
      </c>
    </row>
    <row r="1316" spans="1:25" x14ac:dyDescent="0.3">
      <c r="A1316" s="1" t="s">
        <v>12928</v>
      </c>
      <c r="B1316" s="1" t="s">
        <v>14927</v>
      </c>
      <c r="C1316" s="1" t="s">
        <v>4281</v>
      </c>
      <c r="D1316" s="1" t="s">
        <v>26</v>
      </c>
      <c r="E1316" s="1">
        <v>63</v>
      </c>
      <c r="F1316" s="1" t="s">
        <v>7833</v>
      </c>
      <c r="G1316" s="1" t="s">
        <v>7834</v>
      </c>
      <c r="H1316" s="1" t="s">
        <v>29</v>
      </c>
      <c r="I1316" s="1" t="s">
        <v>7835</v>
      </c>
      <c r="J1316" s="1" t="s">
        <v>7836</v>
      </c>
      <c r="K1316" s="1" t="s">
        <v>47</v>
      </c>
      <c r="L1316" s="1" t="s">
        <v>48</v>
      </c>
      <c r="M1316" s="1" t="s">
        <v>126</v>
      </c>
      <c r="N1316" s="1">
        <v>1</v>
      </c>
      <c r="O1316" s="1">
        <v>805.7</v>
      </c>
      <c r="P1316" s="1">
        <v>0.09</v>
      </c>
      <c r="Q1316" s="1">
        <v>26.41</v>
      </c>
      <c r="R1316" s="2">
        <v>45487</v>
      </c>
      <c r="S1316" s="2">
        <v>45622</v>
      </c>
      <c r="T1316" s="1" t="s">
        <v>118</v>
      </c>
      <c r="U1316" s="1" t="s">
        <v>36</v>
      </c>
      <c r="V1316" s="1">
        <v>5</v>
      </c>
      <c r="W1316" s="1" t="s">
        <v>37</v>
      </c>
      <c r="X1316" s="1" t="s">
        <v>64</v>
      </c>
      <c r="Y1316" s="1" t="s">
        <v>7837</v>
      </c>
    </row>
    <row r="1317" spans="1:25" x14ac:dyDescent="0.3">
      <c r="A1317" s="1" t="s">
        <v>12929</v>
      </c>
      <c r="B1317" s="1" t="s">
        <v>14928</v>
      </c>
      <c r="C1317" s="1" t="s">
        <v>7838</v>
      </c>
      <c r="D1317" s="1" t="s">
        <v>26</v>
      </c>
      <c r="E1317" s="1">
        <v>45</v>
      </c>
      <c r="F1317" s="1" t="s">
        <v>7839</v>
      </c>
      <c r="G1317" s="1" t="s">
        <v>7840</v>
      </c>
      <c r="H1317" s="1" t="s">
        <v>934</v>
      </c>
      <c r="I1317" s="1" t="s">
        <v>7841</v>
      </c>
      <c r="J1317" s="1" t="s">
        <v>7842</v>
      </c>
      <c r="K1317" s="1" t="s">
        <v>61</v>
      </c>
      <c r="L1317" s="1" t="s">
        <v>82</v>
      </c>
      <c r="M1317" s="1" t="s">
        <v>49</v>
      </c>
      <c r="N1317" s="1">
        <v>2</v>
      </c>
      <c r="O1317" s="1">
        <v>903.08</v>
      </c>
      <c r="P1317" s="1">
        <v>0.44</v>
      </c>
      <c r="Q1317" s="1">
        <v>37.32</v>
      </c>
      <c r="R1317" s="2">
        <v>45684</v>
      </c>
      <c r="S1317" s="2">
        <v>45736</v>
      </c>
      <c r="T1317" s="1" t="s">
        <v>83</v>
      </c>
      <c r="U1317" s="1" t="s">
        <v>36</v>
      </c>
      <c r="V1317" s="1">
        <v>4</v>
      </c>
      <c r="W1317" s="1" t="s">
        <v>37</v>
      </c>
      <c r="X1317" s="1" t="s">
        <v>38</v>
      </c>
      <c r="Y1317" s="1" t="s">
        <v>7843</v>
      </c>
    </row>
    <row r="1318" spans="1:25" x14ac:dyDescent="0.3">
      <c r="A1318" s="1" t="s">
        <v>12930</v>
      </c>
      <c r="B1318" s="1" t="s">
        <v>14929</v>
      </c>
      <c r="C1318" s="1" t="s">
        <v>7844</v>
      </c>
      <c r="D1318" s="1" t="s">
        <v>41</v>
      </c>
      <c r="E1318" s="1">
        <v>44</v>
      </c>
      <c r="F1318" s="1" t="s">
        <v>7845</v>
      </c>
      <c r="G1318" s="1" t="s">
        <v>7846</v>
      </c>
      <c r="H1318" s="1" t="s">
        <v>1163</v>
      </c>
      <c r="I1318" s="1" t="s">
        <v>7847</v>
      </c>
      <c r="J1318" s="1" t="s">
        <v>7848</v>
      </c>
      <c r="K1318" s="1" t="s">
        <v>92</v>
      </c>
      <c r="L1318" s="1" t="s">
        <v>48</v>
      </c>
      <c r="M1318" s="1" t="s">
        <v>126</v>
      </c>
      <c r="N1318" s="1">
        <v>4</v>
      </c>
      <c r="O1318" s="1">
        <v>532.66</v>
      </c>
      <c r="P1318" s="1">
        <v>0.25</v>
      </c>
      <c r="Q1318" s="1">
        <v>35.5</v>
      </c>
      <c r="R1318" s="2">
        <v>45414</v>
      </c>
      <c r="S1318" s="2">
        <v>45739</v>
      </c>
      <c r="T1318" s="1" t="s">
        <v>83</v>
      </c>
      <c r="U1318" s="1" t="s">
        <v>51</v>
      </c>
      <c r="V1318" s="1">
        <v>4</v>
      </c>
      <c r="W1318" s="1" t="s">
        <v>52</v>
      </c>
      <c r="X1318" s="1" t="s">
        <v>38</v>
      </c>
      <c r="Y1318" s="1" t="s">
        <v>7849</v>
      </c>
    </row>
    <row r="1319" spans="1:25" x14ac:dyDescent="0.3">
      <c r="A1319" s="1" t="s">
        <v>12931</v>
      </c>
      <c r="B1319" s="1" t="s">
        <v>14930</v>
      </c>
      <c r="C1319" s="1" t="s">
        <v>7850</v>
      </c>
      <c r="D1319" s="1" t="s">
        <v>41</v>
      </c>
      <c r="E1319" s="1">
        <v>24</v>
      </c>
      <c r="F1319" s="1" t="s">
        <v>7851</v>
      </c>
      <c r="G1319" s="1" t="s">
        <v>7852</v>
      </c>
      <c r="H1319" s="1" t="s">
        <v>371</v>
      </c>
      <c r="I1319" s="1" t="s">
        <v>7853</v>
      </c>
      <c r="J1319" s="1" t="s">
        <v>7854</v>
      </c>
      <c r="K1319" s="1" t="s">
        <v>6</v>
      </c>
      <c r="L1319" s="1" t="s">
        <v>72</v>
      </c>
      <c r="M1319" s="1" t="s">
        <v>62</v>
      </c>
      <c r="N1319" s="1">
        <v>1</v>
      </c>
      <c r="O1319" s="1">
        <v>790.01</v>
      </c>
      <c r="P1319" s="1">
        <v>0.45</v>
      </c>
      <c r="Q1319" s="1">
        <v>30.48</v>
      </c>
      <c r="R1319" s="2">
        <v>45826</v>
      </c>
      <c r="S1319" s="2">
        <v>45776</v>
      </c>
      <c r="T1319" s="1" t="s">
        <v>118</v>
      </c>
      <c r="U1319" s="1" t="s">
        <v>84</v>
      </c>
      <c r="V1319" s="1">
        <v>3</v>
      </c>
      <c r="W1319" s="1" t="s">
        <v>37</v>
      </c>
      <c r="X1319" s="1" t="s">
        <v>38</v>
      </c>
      <c r="Y1319" s="1" t="s">
        <v>7855</v>
      </c>
    </row>
    <row r="1320" spans="1:25" x14ac:dyDescent="0.3">
      <c r="A1320" s="1" t="s">
        <v>12932</v>
      </c>
      <c r="B1320" s="1" t="s">
        <v>14931</v>
      </c>
      <c r="C1320" s="1" t="s">
        <v>7856</v>
      </c>
      <c r="D1320" s="1" t="s">
        <v>41</v>
      </c>
      <c r="E1320" s="1">
        <v>61</v>
      </c>
      <c r="F1320" s="1" t="s">
        <v>7857</v>
      </c>
      <c r="G1320" s="1" t="s">
        <v>7858</v>
      </c>
      <c r="H1320" s="1" t="s">
        <v>589</v>
      </c>
      <c r="I1320" s="1" t="s">
        <v>7859</v>
      </c>
      <c r="J1320" s="1" t="s">
        <v>7860</v>
      </c>
      <c r="K1320" s="1" t="s">
        <v>61</v>
      </c>
      <c r="L1320" s="1" t="s">
        <v>110</v>
      </c>
      <c r="M1320" s="1" t="s">
        <v>73</v>
      </c>
      <c r="N1320" s="1">
        <v>4</v>
      </c>
      <c r="O1320" s="1">
        <v>60.77</v>
      </c>
      <c r="P1320" s="1">
        <v>0.03</v>
      </c>
      <c r="Q1320" s="1">
        <v>49.81</v>
      </c>
      <c r="R1320" s="2">
        <v>45736</v>
      </c>
      <c r="S1320" s="2">
        <v>45174</v>
      </c>
      <c r="T1320" s="1" t="s">
        <v>63</v>
      </c>
      <c r="U1320" s="1" t="s">
        <v>36</v>
      </c>
      <c r="V1320" s="1">
        <v>5</v>
      </c>
      <c r="W1320" s="1" t="s">
        <v>37</v>
      </c>
      <c r="X1320" s="1" t="s">
        <v>64</v>
      </c>
      <c r="Y1320" s="1" t="s">
        <v>7861</v>
      </c>
    </row>
    <row r="1321" spans="1:25" x14ac:dyDescent="0.3">
      <c r="A1321" s="1" t="s">
        <v>12933</v>
      </c>
      <c r="B1321" s="1" t="s">
        <v>14932</v>
      </c>
      <c r="C1321" s="1" t="s">
        <v>7862</v>
      </c>
      <c r="D1321" s="1" t="s">
        <v>26</v>
      </c>
      <c r="E1321" s="1">
        <v>31</v>
      </c>
      <c r="F1321" s="1" t="s">
        <v>7863</v>
      </c>
      <c r="G1321" s="1" t="s">
        <v>7864</v>
      </c>
      <c r="H1321" s="1" t="s">
        <v>3005</v>
      </c>
      <c r="I1321" s="1" t="s">
        <v>7865</v>
      </c>
      <c r="J1321" s="1" t="s">
        <v>7866</v>
      </c>
      <c r="K1321" s="1" t="s">
        <v>61</v>
      </c>
      <c r="L1321" s="1" t="s">
        <v>82</v>
      </c>
      <c r="M1321" s="1" t="s">
        <v>62</v>
      </c>
      <c r="N1321" s="1">
        <v>2</v>
      </c>
      <c r="O1321" s="1">
        <v>85.12</v>
      </c>
      <c r="P1321" s="1">
        <v>0.46</v>
      </c>
      <c r="Q1321" s="1">
        <v>14.78</v>
      </c>
      <c r="R1321" s="2">
        <v>45120</v>
      </c>
      <c r="S1321" s="2">
        <v>45503</v>
      </c>
      <c r="T1321" s="1" t="s">
        <v>118</v>
      </c>
      <c r="U1321" s="1" t="s">
        <v>36</v>
      </c>
      <c r="V1321" s="1">
        <v>4</v>
      </c>
      <c r="W1321" s="1" t="s">
        <v>37</v>
      </c>
      <c r="X1321" s="1" t="s">
        <v>64</v>
      </c>
      <c r="Y1321" s="1" t="s">
        <v>7867</v>
      </c>
    </row>
    <row r="1322" spans="1:25" x14ac:dyDescent="0.3">
      <c r="A1322" s="1" t="s">
        <v>12934</v>
      </c>
      <c r="B1322" s="1" t="s">
        <v>14933</v>
      </c>
      <c r="C1322" s="1" t="s">
        <v>7868</v>
      </c>
      <c r="D1322" s="1" t="s">
        <v>41</v>
      </c>
      <c r="E1322" s="1">
        <v>28</v>
      </c>
      <c r="F1322" s="1" t="s">
        <v>7869</v>
      </c>
      <c r="G1322" s="1">
        <v>1680290749</v>
      </c>
      <c r="H1322" s="1" t="s">
        <v>2559</v>
      </c>
      <c r="I1322" s="1" t="s">
        <v>7870</v>
      </c>
      <c r="J1322" s="1" t="s">
        <v>7871</v>
      </c>
      <c r="K1322" s="1" t="s">
        <v>81</v>
      </c>
      <c r="L1322" s="1" t="s">
        <v>117</v>
      </c>
      <c r="M1322" s="1" t="s">
        <v>93</v>
      </c>
      <c r="N1322" s="1">
        <v>4</v>
      </c>
      <c r="O1322" s="1">
        <v>127.35</v>
      </c>
      <c r="P1322" s="1">
        <v>0.21</v>
      </c>
      <c r="Q1322" s="1">
        <v>23.98</v>
      </c>
      <c r="R1322" s="2">
        <v>45653</v>
      </c>
      <c r="S1322" s="2">
        <v>45560</v>
      </c>
      <c r="T1322" s="1" t="s">
        <v>118</v>
      </c>
      <c r="U1322" s="1" t="s">
        <v>84</v>
      </c>
      <c r="V1322" s="1">
        <v>4</v>
      </c>
      <c r="W1322" s="1" t="s">
        <v>52</v>
      </c>
      <c r="X1322" s="1" t="s">
        <v>64</v>
      </c>
      <c r="Y1322" s="1" t="s">
        <v>7872</v>
      </c>
    </row>
    <row r="1323" spans="1:25" x14ac:dyDescent="0.3">
      <c r="A1323" s="1" t="s">
        <v>12935</v>
      </c>
      <c r="B1323" s="1" t="s">
        <v>14934</v>
      </c>
      <c r="C1323" s="1" t="s">
        <v>7873</v>
      </c>
      <c r="D1323" s="1" t="s">
        <v>41</v>
      </c>
      <c r="E1323" s="1">
        <v>49</v>
      </c>
      <c r="F1323" s="1" t="s">
        <v>7874</v>
      </c>
      <c r="G1323" s="1">
        <v>541099314</v>
      </c>
      <c r="H1323" s="1" t="s">
        <v>481</v>
      </c>
      <c r="I1323" s="1" t="s">
        <v>7875</v>
      </c>
      <c r="J1323" s="1" t="s">
        <v>7876</v>
      </c>
      <c r="K1323" s="1" t="s">
        <v>32</v>
      </c>
      <c r="L1323" s="1" t="s">
        <v>72</v>
      </c>
      <c r="M1323" s="1" t="s">
        <v>126</v>
      </c>
      <c r="N1323" s="1">
        <v>2</v>
      </c>
      <c r="O1323" s="1">
        <v>915.64</v>
      </c>
      <c r="P1323" s="1">
        <v>0.08</v>
      </c>
      <c r="Q1323" s="1">
        <v>10.75</v>
      </c>
      <c r="R1323" s="2">
        <v>45528</v>
      </c>
      <c r="S1323" s="2">
        <v>45263</v>
      </c>
      <c r="T1323" s="1" t="s">
        <v>118</v>
      </c>
      <c r="U1323" s="1" t="s">
        <v>51</v>
      </c>
      <c r="V1323" s="1">
        <v>2</v>
      </c>
      <c r="W1323" s="1" t="s">
        <v>37</v>
      </c>
      <c r="X1323" s="1" t="s">
        <v>101</v>
      </c>
      <c r="Y1323" s="1" t="s">
        <v>7877</v>
      </c>
    </row>
    <row r="1324" spans="1:25" x14ac:dyDescent="0.3">
      <c r="A1324" s="1" t="s">
        <v>12936</v>
      </c>
      <c r="B1324" s="1" t="s">
        <v>14935</v>
      </c>
      <c r="C1324" s="1" t="s">
        <v>7878</v>
      </c>
      <c r="D1324" s="1" t="s">
        <v>41</v>
      </c>
      <c r="E1324" s="1">
        <v>68</v>
      </c>
      <c r="F1324" s="1" t="s">
        <v>7879</v>
      </c>
      <c r="G1324" s="1" t="s">
        <v>7880</v>
      </c>
      <c r="H1324" s="1" t="s">
        <v>2673</v>
      </c>
      <c r="I1324" s="1" t="s">
        <v>7881</v>
      </c>
      <c r="J1324" s="1" t="s">
        <v>7882</v>
      </c>
      <c r="K1324" s="1" t="s">
        <v>109</v>
      </c>
      <c r="L1324" s="1" t="s">
        <v>72</v>
      </c>
      <c r="M1324" s="1" t="s">
        <v>93</v>
      </c>
      <c r="N1324" s="1">
        <v>4</v>
      </c>
      <c r="O1324" s="1">
        <v>70.56</v>
      </c>
      <c r="P1324" s="1">
        <v>0.34</v>
      </c>
      <c r="Q1324" s="1">
        <v>13.18</v>
      </c>
      <c r="R1324" s="2">
        <v>45649</v>
      </c>
      <c r="S1324" s="2">
        <v>45765</v>
      </c>
      <c r="T1324" s="1" t="s">
        <v>83</v>
      </c>
      <c r="U1324" s="1" t="s">
        <v>84</v>
      </c>
      <c r="V1324" s="1">
        <v>2</v>
      </c>
      <c r="W1324" s="1" t="s">
        <v>37</v>
      </c>
      <c r="X1324" s="1" t="s">
        <v>101</v>
      </c>
      <c r="Y1324" s="1" t="s">
        <v>7883</v>
      </c>
    </row>
    <row r="1325" spans="1:25" x14ac:dyDescent="0.3">
      <c r="A1325" s="1" t="s">
        <v>12937</v>
      </c>
      <c r="B1325" s="1" t="s">
        <v>14936</v>
      </c>
      <c r="C1325" s="1" t="s">
        <v>7884</v>
      </c>
      <c r="D1325" s="1" t="s">
        <v>26</v>
      </c>
      <c r="E1325" s="1">
        <v>45</v>
      </c>
      <c r="F1325" s="1" t="s">
        <v>7885</v>
      </c>
      <c r="G1325" s="1" t="s">
        <v>7886</v>
      </c>
      <c r="H1325" s="1" t="s">
        <v>330</v>
      </c>
      <c r="I1325" s="1" t="s">
        <v>3441</v>
      </c>
      <c r="J1325" s="1" t="s">
        <v>7887</v>
      </c>
      <c r="K1325" s="1" t="s">
        <v>47</v>
      </c>
      <c r="L1325" s="1" t="s">
        <v>110</v>
      </c>
      <c r="M1325" s="1" t="s">
        <v>126</v>
      </c>
      <c r="N1325" s="1">
        <v>4</v>
      </c>
      <c r="O1325" s="1">
        <v>109.15</v>
      </c>
      <c r="P1325" s="1">
        <v>0.4</v>
      </c>
      <c r="Q1325" s="1">
        <v>37.08</v>
      </c>
      <c r="R1325" s="2">
        <v>45627</v>
      </c>
      <c r="S1325" s="2">
        <v>45498</v>
      </c>
      <c r="T1325" s="1" t="s">
        <v>35</v>
      </c>
      <c r="U1325" s="1" t="s">
        <v>36</v>
      </c>
      <c r="V1325" s="1">
        <v>3</v>
      </c>
      <c r="W1325" s="1" t="s">
        <v>37</v>
      </c>
      <c r="X1325" s="1" t="s">
        <v>74</v>
      </c>
      <c r="Y1325" s="1" t="s">
        <v>7888</v>
      </c>
    </row>
    <row r="1326" spans="1:25" x14ac:dyDescent="0.3">
      <c r="A1326" s="1" t="s">
        <v>12938</v>
      </c>
      <c r="B1326" s="1" t="s">
        <v>14937</v>
      </c>
      <c r="C1326" s="1" t="s">
        <v>7889</v>
      </c>
      <c r="D1326" s="1" t="s">
        <v>41</v>
      </c>
      <c r="E1326" s="1">
        <v>23</v>
      </c>
      <c r="F1326" s="1" t="s">
        <v>7890</v>
      </c>
      <c r="G1326" s="1" t="s">
        <v>7891</v>
      </c>
      <c r="H1326" s="1" t="s">
        <v>2401</v>
      </c>
      <c r="I1326" s="1" t="s">
        <v>7892</v>
      </c>
      <c r="J1326" s="1" t="s">
        <v>7893</v>
      </c>
      <c r="K1326" s="1" t="s">
        <v>92</v>
      </c>
      <c r="L1326" s="1" t="s">
        <v>82</v>
      </c>
      <c r="M1326" s="1" t="s">
        <v>93</v>
      </c>
      <c r="N1326" s="1">
        <v>3</v>
      </c>
      <c r="O1326" s="1">
        <v>931.11</v>
      </c>
      <c r="P1326" s="1">
        <v>0.02</v>
      </c>
      <c r="Q1326" s="1">
        <v>5.22</v>
      </c>
      <c r="R1326" s="2">
        <v>45464</v>
      </c>
      <c r="S1326" s="2">
        <v>45224</v>
      </c>
      <c r="T1326" s="1" t="s">
        <v>63</v>
      </c>
      <c r="U1326" s="1" t="s">
        <v>162</v>
      </c>
      <c r="V1326" s="1">
        <v>3</v>
      </c>
      <c r="W1326" s="1" t="s">
        <v>37</v>
      </c>
      <c r="X1326" s="1" t="s">
        <v>38</v>
      </c>
      <c r="Y1326" s="1" t="s">
        <v>7894</v>
      </c>
    </row>
    <row r="1327" spans="1:25" x14ac:dyDescent="0.3">
      <c r="A1327" s="1" t="s">
        <v>12939</v>
      </c>
      <c r="B1327" s="1" t="s">
        <v>14938</v>
      </c>
      <c r="C1327" s="1" t="s">
        <v>7895</v>
      </c>
      <c r="D1327" s="1" t="s">
        <v>41</v>
      </c>
      <c r="E1327" s="1">
        <v>52</v>
      </c>
      <c r="F1327" s="1" t="s">
        <v>7896</v>
      </c>
      <c r="G1327" s="1" t="s">
        <v>7897</v>
      </c>
      <c r="H1327" s="1" t="s">
        <v>208</v>
      </c>
      <c r="I1327" s="1" t="s">
        <v>3372</v>
      </c>
      <c r="J1327" s="1" t="s">
        <v>2277</v>
      </c>
      <c r="K1327" s="1" t="s">
        <v>47</v>
      </c>
      <c r="L1327" s="1" t="s">
        <v>48</v>
      </c>
      <c r="M1327" s="1" t="s">
        <v>126</v>
      </c>
      <c r="N1327" s="1">
        <v>2</v>
      </c>
      <c r="O1327" s="1">
        <v>116.32</v>
      </c>
      <c r="P1327" s="1">
        <v>0.49</v>
      </c>
      <c r="Q1327" s="1">
        <v>45.04</v>
      </c>
      <c r="R1327" s="2">
        <v>45633</v>
      </c>
      <c r="S1327" s="2">
        <v>45433</v>
      </c>
      <c r="T1327" s="1" t="s">
        <v>63</v>
      </c>
      <c r="U1327" s="1" t="s">
        <v>84</v>
      </c>
      <c r="V1327" s="1">
        <v>3</v>
      </c>
      <c r="W1327" s="1" t="s">
        <v>37</v>
      </c>
      <c r="X1327" s="1" t="s">
        <v>64</v>
      </c>
      <c r="Y1327" s="1" t="s">
        <v>7898</v>
      </c>
    </row>
    <row r="1328" spans="1:25" x14ac:dyDescent="0.3">
      <c r="A1328" s="1" t="s">
        <v>12940</v>
      </c>
      <c r="B1328" s="1" t="s">
        <v>14939</v>
      </c>
      <c r="C1328" s="1" t="s">
        <v>7899</v>
      </c>
      <c r="D1328" s="1" t="s">
        <v>41</v>
      </c>
      <c r="E1328" s="1">
        <v>23</v>
      </c>
      <c r="F1328" s="1" t="s">
        <v>7900</v>
      </c>
      <c r="G1328" s="1" t="s">
        <v>7901</v>
      </c>
      <c r="H1328" s="1" t="s">
        <v>3524</v>
      </c>
      <c r="I1328" s="1" t="s">
        <v>7902</v>
      </c>
      <c r="J1328" s="1" t="s">
        <v>7903</v>
      </c>
      <c r="K1328" s="1" t="s">
        <v>47</v>
      </c>
      <c r="L1328" s="1" t="s">
        <v>48</v>
      </c>
      <c r="M1328" s="1" t="s">
        <v>49</v>
      </c>
      <c r="N1328" s="1">
        <v>3</v>
      </c>
      <c r="O1328" s="1">
        <v>871.06</v>
      </c>
      <c r="P1328" s="1">
        <v>0.35</v>
      </c>
      <c r="Q1328" s="1">
        <v>33.49</v>
      </c>
      <c r="R1328" s="2">
        <v>45779</v>
      </c>
      <c r="S1328" s="2">
        <v>45242</v>
      </c>
      <c r="T1328" s="1" t="s">
        <v>63</v>
      </c>
      <c r="U1328" s="1" t="s">
        <v>84</v>
      </c>
      <c r="V1328" s="1">
        <v>3</v>
      </c>
      <c r="W1328" s="1" t="s">
        <v>37</v>
      </c>
      <c r="X1328" s="1" t="s">
        <v>38</v>
      </c>
      <c r="Y1328" s="1" t="s">
        <v>7904</v>
      </c>
    </row>
    <row r="1329" spans="1:25" x14ac:dyDescent="0.3">
      <c r="A1329" s="1" t="s">
        <v>12941</v>
      </c>
      <c r="B1329" s="1" t="s">
        <v>14940</v>
      </c>
      <c r="C1329" s="1" t="s">
        <v>7905</v>
      </c>
      <c r="D1329" s="1" t="s">
        <v>41</v>
      </c>
      <c r="E1329" s="1">
        <v>41</v>
      </c>
      <c r="F1329" s="1" t="s">
        <v>7906</v>
      </c>
      <c r="G1329" s="1">
        <v>5754983058</v>
      </c>
      <c r="H1329" s="1" t="s">
        <v>222</v>
      </c>
      <c r="I1329" s="1" t="s">
        <v>7907</v>
      </c>
      <c r="J1329" s="1" t="s">
        <v>7908</v>
      </c>
      <c r="K1329" s="1" t="s">
        <v>32</v>
      </c>
      <c r="L1329" s="1" t="s">
        <v>33</v>
      </c>
      <c r="M1329" s="1" t="s">
        <v>73</v>
      </c>
      <c r="N1329" s="1">
        <v>3</v>
      </c>
      <c r="O1329" s="1">
        <v>791.38</v>
      </c>
      <c r="P1329" s="1">
        <v>0.16</v>
      </c>
      <c r="Q1329" s="1">
        <v>24.84</v>
      </c>
      <c r="R1329" s="2">
        <v>45154</v>
      </c>
      <c r="S1329" s="2">
        <v>45370</v>
      </c>
      <c r="T1329" s="1" t="s">
        <v>50</v>
      </c>
      <c r="U1329" s="1" t="s">
        <v>36</v>
      </c>
      <c r="V1329" s="1">
        <v>5</v>
      </c>
      <c r="W1329" s="1" t="s">
        <v>37</v>
      </c>
      <c r="X1329" s="1" t="s">
        <v>53</v>
      </c>
      <c r="Y1329" s="1" t="s">
        <v>7909</v>
      </c>
    </row>
    <row r="1330" spans="1:25" x14ac:dyDescent="0.3">
      <c r="A1330" s="1" t="s">
        <v>12942</v>
      </c>
      <c r="B1330" s="1" t="s">
        <v>14941</v>
      </c>
      <c r="C1330" s="1" t="s">
        <v>7910</v>
      </c>
      <c r="D1330" s="1" t="s">
        <v>26</v>
      </c>
      <c r="E1330" s="1">
        <v>26</v>
      </c>
      <c r="F1330" s="1" t="s">
        <v>7911</v>
      </c>
      <c r="G1330" s="1" t="s">
        <v>7912</v>
      </c>
      <c r="H1330" s="1" t="s">
        <v>2132</v>
      </c>
      <c r="I1330" s="1" t="s">
        <v>7913</v>
      </c>
      <c r="J1330" s="1" t="s">
        <v>7914</v>
      </c>
      <c r="K1330" s="1" t="s">
        <v>61</v>
      </c>
      <c r="L1330" s="1" t="s">
        <v>82</v>
      </c>
      <c r="M1330" s="1" t="s">
        <v>49</v>
      </c>
      <c r="N1330" s="1">
        <v>1</v>
      </c>
      <c r="O1330" s="1">
        <v>49.88</v>
      </c>
      <c r="P1330" s="1">
        <v>0.08</v>
      </c>
      <c r="Q1330" s="1">
        <v>19.91</v>
      </c>
      <c r="R1330" s="2">
        <v>45254</v>
      </c>
      <c r="S1330" s="2">
        <v>45737</v>
      </c>
      <c r="T1330" s="1" t="s">
        <v>118</v>
      </c>
      <c r="U1330" s="1" t="s">
        <v>84</v>
      </c>
      <c r="V1330" s="1">
        <v>1</v>
      </c>
      <c r="W1330" s="1" t="s">
        <v>37</v>
      </c>
      <c r="X1330" s="1" t="s">
        <v>53</v>
      </c>
      <c r="Y1330" s="1" t="s">
        <v>7915</v>
      </c>
    </row>
    <row r="1331" spans="1:25" x14ac:dyDescent="0.3">
      <c r="A1331" s="1" t="s">
        <v>12943</v>
      </c>
      <c r="B1331" s="1" t="s">
        <v>14942</v>
      </c>
      <c r="C1331" s="1" t="s">
        <v>7916</v>
      </c>
      <c r="D1331" s="1" t="s">
        <v>41</v>
      </c>
      <c r="E1331" s="1">
        <v>19</v>
      </c>
      <c r="F1331" s="1" t="s">
        <v>7917</v>
      </c>
      <c r="G1331" s="1" t="s">
        <v>7918</v>
      </c>
      <c r="H1331" s="1" t="s">
        <v>903</v>
      </c>
      <c r="I1331" s="1" t="s">
        <v>7919</v>
      </c>
      <c r="J1331" s="1" t="s">
        <v>7920</v>
      </c>
      <c r="K1331" s="1" t="s">
        <v>6</v>
      </c>
      <c r="L1331" s="1" t="s">
        <v>48</v>
      </c>
      <c r="M1331" s="1" t="s">
        <v>34</v>
      </c>
      <c r="N1331" s="1">
        <v>1</v>
      </c>
      <c r="O1331" s="1">
        <v>31.63</v>
      </c>
      <c r="P1331" s="1">
        <v>0.2</v>
      </c>
      <c r="Q1331" s="1">
        <v>10.68</v>
      </c>
      <c r="R1331" s="2">
        <v>45752</v>
      </c>
      <c r="S1331" s="2">
        <v>45790</v>
      </c>
      <c r="T1331" s="1" t="s">
        <v>35</v>
      </c>
      <c r="U1331" s="1" t="s">
        <v>36</v>
      </c>
      <c r="V1331" s="1">
        <v>3</v>
      </c>
      <c r="W1331" s="1" t="s">
        <v>37</v>
      </c>
      <c r="X1331" s="1" t="s">
        <v>64</v>
      </c>
      <c r="Y1331" s="1" t="s">
        <v>7921</v>
      </c>
    </row>
    <row r="1332" spans="1:25" x14ac:dyDescent="0.3">
      <c r="A1332" s="1" t="s">
        <v>12944</v>
      </c>
      <c r="B1332" s="1" t="s">
        <v>14943</v>
      </c>
      <c r="C1332" s="1" t="s">
        <v>7922</v>
      </c>
      <c r="D1332" s="1" t="s">
        <v>41</v>
      </c>
      <c r="E1332" s="1">
        <v>55</v>
      </c>
      <c r="F1332" s="1" t="s">
        <v>7923</v>
      </c>
      <c r="G1332" s="1" t="s">
        <v>7924</v>
      </c>
      <c r="H1332" s="1" t="s">
        <v>662</v>
      </c>
      <c r="I1332" s="1" t="s">
        <v>7925</v>
      </c>
      <c r="J1332" s="1" t="s">
        <v>745</v>
      </c>
      <c r="K1332" s="1" t="s">
        <v>6</v>
      </c>
      <c r="L1332" s="1" t="s">
        <v>72</v>
      </c>
      <c r="M1332" s="1" t="s">
        <v>62</v>
      </c>
      <c r="N1332" s="1">
        <v>4</v>
      </c>
      <c r="O1332" s="1">
        <v>539.04</v>
      </c>
      <c r="P1332" s="1">
        <v>0.11</v>
      </c>
      <c r="Q1332" s="1">
        <v>46.47</v>
      </c>
      <c r="R1332" s="2">
        <v>45791</v>
      </c>
      <c r="S1332" s="2">
        <v>45609</v>
      </c>
      <c r="T1332" s="1" t="s">
        <v>35</v>
      </c>
      <c r="U1332" s="1" t="s">
        <v>162</v>
      </c>
      <c r="V1332" s="1">
        <v>2</v>
      </c>
      <c r="W1332" s="1" t="s">
        <v>37</v>
      </c>
      <c r="X1332" s="1" t="s">
        <v>101</v>
      </c>
      <c r="Y1332" s="1" t="s">
        <v>7926</v>
      </c>
    </row>
    <row r="1333" spans="1:25" x14ac:dyDescent="0.3">
      <c r="A1333" s="1" t="s">
        <v>12945</v>
      </c>
      <c r="B1333" s="1" t="s">
        <v>14944</v>
      </c>
      <c r="C1333" s="1" t="s">
        <v>7927</v>
      </c>
      <c r="D1333" s="1" t="s">
        <v>41</v>
      </c>
      <c r="E1333" s="1">
        <v>31</v>
      </c>
      <c r="F1333" s="1" t="s">
        <v>7928</v>
      </c>
      <c r="G1333" s="1" t="s">
        <v>7929</v>
      </c>
      <c r="H1333" s="1" t="s">
        <v>4306</v>
      </c>
      <c r="I1333" s="1" t="s">
        <v>7930</v>
      </c>
      <c r="J1333" s="1" t="s">
        <v>7931</v>
      </c>
      <c r="K1333" s="1" t="s">
        <v>109</v>
      </c>
      <c r="L1333" s="1" t="s">
        <v>110</v>
      </c>
      <c r="M1333" s="1" t="s">
        <v>126</v>
      </c>
      <c r="N1333" s="1">
        <v>2</v>
      </c>
      <c r="O1333" s="1">
        <v>997.2</v>
      </c>
      <c r="P1333" s="1">
        <v>0.25</v>
      </c>
      <c r="Q1333" s="1">
        <v>37.049999999999997</v>
      </c>
      <c r="R1333" s="2">
        <v>45227</v>
      </c>
      <c r="S1333" s="2">
        <v>45634</v>
      </c>
      <c r="T1333" s="1" t="s">
        <v>50</v>
      </c>
      <c r="U1333" s="1" t="s">
        <v>162</v>
      </c>
      <c r="V1333" s="1">
        <v>1</v>
      </c>
      <c r="W1333" s="1" t="s">
        <v>37</v>
      </c>
      <c r="X1333" s="1" t="s">
        <v>74</v>
      </c>
      <c r="Y1333" s="1" t="s">
        <v>7932</v>
      </c>
    </row>
    <row r="1334" spans="1:25" x14ac:dyDescent="0.3">
      <c r="A1334" s="1" t="s">
        <v>12946</v>
      </c>
      <c r="B1334" s="1" t="s">
        <v>14945</v>
      </c>
      <c r="C1334" s="1" t="s">
        <v>7933</v>
      </c>
      <c r="D1334" s="1" t="s">
        <v>26</v>
      </c>
      <c r="E1334" s="1">
        <v>68</v>
      </c>
      <c r="F1334" s="1" t="s">
        <v>7934</v>
      </c>
      <c r="G1334" s="1" t="s">
        <v>7935</v>
      </c>
      <c r="H1334" s="1" t="s">
        <v>3005</v>
      </c>
      <c r="I1334" s="1" t="s">
        <v>7936</v>
      </c>
      <c r="J1334" s="1" t="s">
        <v>7937</v>
      </c>
      <c r="K1334" s="1" t="s">
        <v>109</v>
      </c>
      <c r="L1334" s="1" t="s">
        <v>48</v>
      </c>
      <c r="M1334" s="1" t="s">
        <v>62</v>
      </c>
      <c r="N1334" s="1">
        <v>1</v>
      </c>
      <c r="O1334" s="1">
        <v>880.04</v>
      </c>
      <c r="P1334" s="1">
        <v>0.39</v>
      </c>
      <c r="Q1334" s="1">
        <v>20.14</v>
      </c>
      <c r="R1334" s="2">
        <v>45799</v>
      </c>
      <c r="S1334" s="2">
        <v>45155</v>
      </c>
      <c r="T1334" s="1" t="s">
        <v>83</v>
      </c>
      <c r="U1334" s="1" t="s">
        <v>51</v>
      </c>
      <c r="V1334" s="1">
        <v>1</v>
      </c>
      <c r="W1334" s="1" t="s">
        <v>37</v>
      </c>
      <c r="X1334" s="1" t="s">
        <v>101</v>
      </c>
      <c r="Y1334" s="1" t="s">
        <v>7938</v>
      </c>
    </row>
    <row r="1335" spans="1:25" x14ac:dyDescent="0.3">
      <c r="A1335" s="1" t="s">
        <v>12947</v>
      </c>
      <c r="B1335" s="1" t="s">
        <v>14946</v>
      </c>
      <c r="C1335" s="1" t="s">
        <v>7939</v>
      </c>
      <c r="D1335" s="1" t="s">
        <v>26</v>
      </c>
      <c r="E1335" s="1">
        <v>48</v>
      </c>
      <c r="F1335" s="1" t="s">
        <v>7940</v>
      </c>
      <c r="G1335" s="1" t="s">
        <v>7941</v>
      </c>
      <c r="H1335" s="1" t="s">
        <v>837</v>
      </c>
      <c r="I1335" s="1" t="s">
        <v>7942</v>
      </c>
      <c r="J1335" s="1" t="s">
        <v>7943</v>
      </c>
      <c r="K1335" s="1" t="s">
        <v>109</v>
      </c>
      <c r="L1335" s="1" t="s">
        <v>110</v>
      </c>
      <c r="M1335" s="1" t="s">
        <v>126</v>
      </c>
      <c r="N1335" s="1">
        <v>3</v>
      </c>
      <c r="O1335" s="1">
        <v>316.93</v>
      </c>
      <c r="P1335" s="1">
        <v>0.33</v>
      </c>
      <c r="Q1335" s="1">
        <v>8.19</v>
      </c>
      <c r="R1335" s="2">
        <v>45119</v>
      </c>
      <c r="S1335" s="2">
        <v>45389</v>
      </c>
      <c r="T1335" s="1" t="s">
        <v>50</v>
      </c>
      <c r="U1335" s="1" t="s">
        <v>36</v>
      </c>
      <c r="V1335" s="1">
        <v>5</v>
      </c>
      <c r="W1335" s="1" t="s">
        <v>37</v>
      </c>
      <c r="X1335" s="1" t="s">
        <v>38</v>
      </c>
      <c r="Y1335" s="1" t="s">
        <v>7944</v>
      </c>
    </row>
    <row r="1336" spans="1:25" x14ac:dyDescent="0.3">
      <c r="A1336" s="1" t="s">
        <v>12948</v>
      </c>
      <c r="B1336" s="1" t="s">
        <v>14947</v>
      </c>
      <c r="C1336" s="1" t="s">
        <v>7945</v>
      </c>
      <c r="D1336" s="1" t="s">
        <v>41</v>
      </c>
      <c r="E1336" s="1">
        <v>47</v>
      </c>
      <c r="F1336" s="1" t="s">
        <v>7946</v>
      </c>
      <c r="G1336" s="1" t="s">
        <v>7947</v>
      </c>
      <c r="H1336" s="1" t="s">
        <v>4961</v>
      </c>
      <c r="I1336" s="1" t="s">
        <v>7948</v>
      </c>
      <c r="J1336" s="1" t="s">
        <v>7949</v>
      </c>
      <c r="K1336" s="1" t="s">
        <v>6</v>
      </c>
      <c r="L1336" s="1" t="s">
        <v>48</v>
      </c>
      <c r="M1336" s="1" t="s">
        <v>34</v>
      </c>
      <c r="N1336" s="1">
        <v>2</v>
      </c>
      <c r="O1336" s="1">
        <v>392.45</v>
      </c>
      <c r="P1336" s="1">
        <v>0.22</v>
      </c>
      <c r="Q1336" s="1">
        <v>19.66</v>
      </c>
      <c r="R1336" s="2">
        <v>45358</v>
      </c>
      <c r="S1336" s="2">
        <v>45426</v>
      </c>
      <c r="T1336" s="1" t="s">
        <v>50</v>
      </c>
      <c r="U1336" s="1" t="s">
        <v>162</v>
      </c>
      <c r="V1336" s="1">
        <v>4</v>
      </c>
      <c r="W1336" s="1" t="s">
        <v>37</v>
      </c>
      <c r="X1336" s="1" t="s">
        <v>101</v>
      </c>
      <c r="Y1336" s="1" t="s">
        <v>7950</v>
      </c>
    </row>
    <row r="1337" spans="1:25" x14ac:dyDescent="0.3">
      <c r="A1337" s="1" t="s">
        <v>12949</v>
      </c>
      <c r="B1337" s="1" t="s">
        <v>14948</v>
      </c>
      <c r="C1337" s="1" t="s">
        <v>7951</v>
      </c>
      <c r="D1337" s="1" t="s">
        <v>26</v>
      </c>
      <c r="E1337" s="1">
        <v>44</v>
      </c>
      <c r="F1337" s="1" t="s">
        <v>7952</v>
      </c>
      <c r="G1337" s="1" t="s">
        <v>7953</v>
      </c>
      <c r="H1337" s="1" t="s">
        <v>777</v>
      </c>
      <c r="I1337" s="1" t="s">
        <v>7954</v>
      </c>
      <c r="J1337" s="1" t="s">
        <v>7955</v>
      </c>
      <c r="K1337" s="1" t="s">
        <v>61</v>
      </c>
      <c r="L1337" s="1" t="s">
        <v>110</v>
      </c>
      <c r="M1337" s="1" t="s">
        <v>73</v>
      </c>
      <c r="N1337" s="1">
        <v>4</v>
      </c>
      <c r="O1337" s="1">
        <v>394.03</v>
      </c>
      <c r="P1337" s="1">
        <v>0.06</v>
      </c>
      <c r="Q1337" s="1">
        <v>13.31</v>
      </c>
      <c r="R1337" s="2">
        <v>45691</v>
      </c>
      <c r="S1337" s="2">
        <v>45176</v>
      </c>
      <c r="T1337" s="1" t="s">
        <v>118</v>
      </c>
      <c r="U1337" s="1" t="s">
        <v>36</v>
      </c>
      <c r="V1337" s="1">
        <v>1</v>
      </c>
      <c r="W1337" s="1" t="s">
        <v>37</v>
      </c>
      <c r="X1337" s="1" t="s">
        <v>64</v>
      </c>
      <c r="Y1337" s="1" t="s">
        <v>7956</v>
      </c>
    </row>
    <row r="1338" spans="1:25" x14ac:dyDescent="0.3">
      <c r="A1338" s="1" t="s">
        <v>12950</v>
      </c>
      <c r="B1338" s="1" t="s">
        <v>14949</v>
      </c>
      <c r="C1338" s="1" t="s">
        <v>7957</v>
      </c>
      <c r="D1338" s="1" t="s">
        <v>41</v>
      </c>
      <c r="E1338" s="1">
        <v>53</v>
      </c>
      <c r="F1338" s="1" t="s">
        <v>7958</v>
      </c>
      <c r="G1338" s="1" t="s">
        <v>7959</v>
      </c>
      <c r="H1338" s="1" t="s">
        <v>2265</v>
      </c>
      <c r="I1338" s="1" t="s">
        <v>7960</v>
      </c>
      <c r="J1338" s="1" t="s">
        <v>7961</v>
      </c>
      <c r="K1338" s="1" t="s">
        <v>109</v>
      </c>
      <c r="L1338" s="1" t="s">
        <v>72</v>
      </c>
      <c r="M1338" s="1" t="s">
        <v>73</v>
      </c>
      <c r="N1338" s="1">
        <v>4</v>
      </c>
      <c r="O1338" s="1">
        <v>736.84</v>
      </c>
      <c r="P1338" s="1">
        <v>0.48</v>
      </c>
      <c r="Q1338" s="1">
        <v>40.380000000000003</v>
      </c>
      <c r="R1338" s="2">
        <v>45767</v>
      </c>
      <c r="S1338" s="2">
        <v>45375</v>
      </c>
      <c r="T1338" s="1" t="s">
        <v>83</v>
      </c>
      <c r="U1338" s="1" t="s">
        <v>84</v>
      </c>
      <c r="V1338" s="1">
        <v>5</v>
      </c>
      <c r="W1338" s="1" t="s">
        <v>37</v>
      </c>
      <c r="X1338" s="1" t="s">
        <v>101</v>
      </c>
      <c r="Y1338" s="1" t="s">
        <v>7962</v>
      </c>
    </row>
    <row r="1339" spans="1:25" x14ac:dyDescent="0.3">
      <c r="A1339" s="1" t="s">
        <v>12951</v>
      </c>
      <c r="B1339" s="1" t="s">
        <v>14950</v>
      </c>
      <c r="C1339" s="1" t="s">
        <v>7963</v>
      </c>
      <c r="D1339" s="1" t="s">
        <v>26</v>
      </c>
      <c r="E1339" s="1">
        <v>63</v>
      </c>
      <c r="F1339" s="1" t="s">
        <v>7964</v>
      </c>
      <c r="G1339" s="1" t="s">
        <v>7965</v>
      </c>
      <c r="H1339" s="1" t="s">
        <v>357</v>
      </c>
      <c r="I1339" s="1" t="s">
        <v>7966</v>
      </c>
      <c r="J1339" s="1" t="s">
        <v>7967</v>
      </c>
      <c r="K1339" s="1" t="s">
        <v>109</v>
      </c>
      <c r="L1339" s="1" t="s">
        <v>82</v>
      </c>
      <c r="M1339" s="1" t="s">
        <v>62</v>
      </c>
      <c r="N1339" s="1">
        <v>1</v>
      </c>
      <c r="O1339" s="1">
        <v>347.72</v>
      </c>
      <c r="P1339" s="1">
        <v>0.14000000000000001</v>
      </c>
      <c r="Q1339" s="1">
        <v>37.380000000000003</v>
      </c>
      <c r="R1339" s="2">
        <v>45761</v>
      </c>
      <c r="S1339" s="2">
        <v>45201</v>
      </c>
      <c r="T1339" s="1" t="s">
        <v>50</v>
      </c>
      <c r="U1339" s="1" t="s">
        <v>84</v>
      </c>
      <c r="V1339" s="1">
        <v>5</v>
      </c>
      <c r="W1339" s="1" t="s">
        <v>37</v>
      </c>
      <c r="X1339" s="1" t="s">
        <v>53</v>
      </c>
      <c r="Y1339" s="1" t="s">
        <v>7968</v>
      </c>
    </row>
    <row r="1340" spans="1:25" x14ac:dyDescent="0.3">
      <c r="A1340" s="1" t="s">
        <v>12952</v>
      </c>
      <c r="B1340" s="1" t="s">
        <v>14951</v>
      </c>
      <c r="C1340" s="1" t="s">
        <v>7969</v>
      </c>
      <c r="D1340" s="1" t="s">
        <v>26</v>
      </c>
      <c r="E1340" s="1">
        <v>48</v>
      </c>
      <c r="F1340" s="1" t="s">
        <v>7970</v>
      </c>
      <c r="G1340" s="1" t="s">
        <v>7971</v>
      </c>
      <c r="H1340" s="1" t="s">
        <v>431</v>
      </c>
      <c r="I1340" s="1" t="s">
        <v>7972</v>
      </c>
      <c r="J1340" s="1" t="s">
        <v>7973</v>
      </c>
      <c r="K1340" s="1" t="s">
        <v>92</v>
      </c>
      <c r="L1340" s="1" t="s">
        <v>33</v>
      </c>
      <c r="M1340" s="1" t="s">
        <v>49</v>
      </c>
      <c r="N1340" s="1">
        <v>1</v>
      </c>
      <c r="O1340" s="1">
        <v>156.32</v>
      </c>
      <c r="P1340" s="1">
        <v>0.14000000000000001</v>
      </c>
      <c r="Q1340" s="1">
        <v>27.42</v>
      </c>
      <c r="R1340" s="2">
        <v>45430</v>
      </c>
      <c r="S1340" s="2">
        <v>45433</v>
      </c>
      <c r="T1340" s="1" t="s">
        <v>35</v>
      </c>
      <c r="U1340" s="1" t="s">
        <v>36</v>
      </c>
      <c r="V1340" s="1">
        <v>5</v>
      </c>
      <c r="W1340" s="1" t="s">
        <v>52</v>
      </c>
      <c r="X1340" s="1" t="s">
        <v>64</v>
      </c>
      <c r="Y1340" s="1" t="s">
        <v>7974</v>
      </c>
    </row>
    <row r="1341" spans="1:25" x14ac:dyDescent="0.3">
      <c r="A1341" s="1" t="s">
        <v>12953</v>
      </c>
      <c r="B1341" s="1" t="s">
        <v>14952</v>
      </c>
      <c r="C1341" s="1" t="s">
        <v>7975</v>
      </c>
      <c r="D1341" s="1" t="s">
        <v>41</v>
      </c>
      <c r="E1341" s="1">
        <v>59</v>
      </c>
      <c r="F1341" s="1" t="s">
        <v>7976</v>
      </c>
      <c r="G1341" s="1" t="s">
        <v>7977</v>
      </c>
      <c r="H1341" s="1" t="s">
        <v>2536</v>
      </c>
      <c r="I1341" s="1" t="s">
        <v>7978</v>
      </c>
      <c r="J1341" s="1" t="s">
        <v>7979</v>
      </c>
      <c r="K1341" s="1" t="s">
        <v>6</v>
      </c>
      <c r="L1341" s="1" t="s">
        <v>110</v>
      </c>
      <c r="M1341" s="1" t="s">
        <v>34</v>
      </c>
      <c r="N1341" s="1">
        <v>1</v>
      </c>
      <c r="O1341" s="1">
        <v>749.64</v>
      </c>
      <c r="P1341" s="1">
        <v>0.32</v>
      </c>
      <c r="Q1341" s="1">
        <v>44.86</v>
      </c>
      <c r="R1341" s="2">
        <v>45375</v>
      </c>
      <c r="S1341" s="2">
        <v>45511</v>
      </c>
      <c r="T1341" s="1" t="s">
        <v>118</v>
      </c>
      <c r="U1341" s="1" t="s">
        <v>36</v>
      </c>
      <c r="V1341" s="1">
        <v>3</v>
      </c>
      <c r="W1341" s="1" t="s">
        <v>37</v>
      </c>
      <c r="X1341" s="1" t="s">
        <v>64</v>
      </c>
      <c r="Y1341" s="1" t="s">
        <v>7980</v>
      </c>
    </row>
    <row r="1342" spans="1:25" x14ac:dyDescent="0.3">
      <c r="A1342" s="1" t="s">
        <v>12954</v>
      </c>
      <c r="B1342" s="1" t="s">
        <v>14953</v>
      </c>
      <c r="C1342" s="1" t="s">
        <v>7981</v>
      </c>
      <c r="D1342" s="1" t="s">
        <v>26</v>
      </c>
      <c r="E1342" s="1">
        <v>23</v>
      </c>
      <c r="F1342" s="1" t="s">
        <v>7982</v>
      </c>
      <c r="G1342" s="1">
        <v>9146640623</v>
      </c>
      <c r="H1342" s="1" t="s">
        <v>1019</v>
      </c>
      <c r="I1342" s="1" t="s">
        <v>5856</v>
      </c>
      <c r="J1342" s="1" t="s">
        <v>7983</v>
      </c>
      <c r="K1342" s="1" t="s">
        <v>47</v>
      </c>
      <c r="L1342" s="1" t="s">
        <v>48</v>
      </c>
      <c r="M1342" s="1" t="s">
        <v>62</v>
      </c>
      <c r="N1342" s="1">
        <v>4</v>
      </c>
      <c r="O1342" s="1">
        <v>463.44</v>
      </c>
      <c r="P1342" s="1">
        <v>0.39</v>
      </c>
      <c r="Q1342" s="1">
        <v>13.13</v>
      </c>
      <c r="R1342" s="2">
        <v>45804</v>
      </c>
      <c r="S1342" s="2">
        <v>45299</v>
      </c>
      <c r="T1342" s="1" t="s">
        <v>83</v>
      </c>
      <c r="U1342" s="1" t="s">
        <v>84</v>
      </c>
      <c r="V1342" s="1">
        <v>4</v>
      </c>
      <c r="W1342" s="1" t="s">
        <v>37</v>
      </c>
      <c r="X1342" s="1" t="s">
        <v>64</v>
      </c>
      <c r="Y1342" s="1" t="s">
        <v>4024</v>
      </c>
    </row>
    <row r="1343" spans="1:25" x14ac:dyDescent="0.3">
      <c r="A1343" s="1" t="s">
        <v>12955</v>
      </c>
      <c r="B1343" s="1" t="s">
        <v>14954</v>
      </c>
      <c r="C1343" s="1" t="s">
        <v>7984</v>
      </c>
      <c r="D1343" s="1" t="s">
        <v>26</v>
      </c>
      <c r="E1343" s="1">
        <v>60</v>
      </c>
      <c r="F1343" s="1" t="s">
        <v>7985</v>
      </c>
      <c r="G1343" s="1" t="s">
        <v>7986</v>
      </c>
      <c r="H1343" s="1" t="s">
        <v>243</v>
      </c>
      <c r="I1343" s="1" t="s">
        <v>7987</v>
      </c>
      <c r="J1343" s="1" t="s">
        <v>7988</v>
      </c>
      <c r="K1343" s="1" t="s">
        <v>61</v>
      </c>
      <c r="L1343" s="1" t="s">
        <v>110</v>
      </c>
      <c r="M1343" s="1" t="s">
        <v>73</v>
      </c>
      <c r="N1343" s="1">
        <v>3</v>
      </c>
      <c r="O1343" s="1">
        <v>86.01</v>
      </c>
      <c r="P1343" s="1">
        <v>0.49</v>
      </c>
      <c r="Q1343" s="1">
        <v>25.34</v>
      </c>
      <c r="R1343" s="2">
        <v>45304</v>
      </c>
      <c r="S1343" s="2">
        <v>45647</v>
      </c>
      <c r="T1343" s="1" t="s">
        <v>35</v>
      </c>
      <c r="U1343" s="1" t="s">
        <v>36</v>
      </c>
      <c r="V1343" s="1">
        <v>3</v>
      </c>
      <c r="W1343" s="1" t="s">
        <v>37</v>
      </c>
      <c r="X1343" s="1" t="s">
        <v>101</v>
      </c>
      <c r="Y1343" s="1" t="s">
        <v>7989</v>
      </c>
    </row>
    <row r="1344" spans="1:25" x14ac:dyDescent="0.3">
      <c r="A1344" s="1" t="s">
        <v>12956</v>
      </c>
      <c r="B1344" s="1" t="s">
        <v>14955</v>
      </c>
      <c r="C1344" s="1" t="s">
        <v>7990</v>
      </c>
      <c r="D1344" s="1" t="s">
        <v>41</v>
      </c>
      <c r="E1344" s="1">
        <v>62</v>
      </c>
      <c r="F1344" s="1" t="s">
        <v>7991</v>
      </c>
      <c r="G1344" s="1" t="s">
        <v>7992</v>
      </c>
      <c r="H1344" s="1" t="s">
        <v>5490</v>
      </c>
      <c r="I1344" s="1" t="s">
        <v>7993</v>
      </c>
      <c r="J1344" s="1" t="s">
        <v>4912</v>
      </c>
      <c r="K1344" s="1" t="s">
        <v>109</v>
      </c>
      <c r="L1344" s="1" t="s">
        <v>110</v>
      </c>
      <c r="M1344" s="1" t="s">
        <v>93</v>
      </c>
      <c r="N1344" s="1">
        <v>1</v>
      </c>
      <c r="O1344" s="1">
        <v>792.15</v>
      </c>
      <c r="P1344" s="1">
        <v>0.48</v>
      </c>
      <c r="Q1344" s="1">
        <v>36.979999999999997</v>
      </c>
      <c r="R1344" s="2">
        <v>45539</v>
      </c>
      <c r="S1344" s="2">
        <v>45503</v>
      </c>
      <c r="T1344" s="1" t="s">
        <v>63</v>
      </c>
      <c r="U1344" s="1" t="s">
        <v>84</v>
      </c>
      <c r="V1344" s="1">
        <v>2</v>
      </c>
      <c r="W1344" s="1" t="s">
        <v>37</v>
      </c>
      <c r="X1344" s="1" t="s">
        <v>53</v>
      </c>
      <c r="Y1344" s="1" t="s">
        <v>7994</v>
      </c>
    </row>
    <row r="1345" spans="1:25" x14ac:dyDescent="0.3">
      <c r="A1345" s="1" t="s">
        <v>12957</v>
      </c>
      <c r="B1345" s="1" t="s">
        <v>14956</v>
      </c>
      <c r="C1345" s="1" t="s">
        <v>7995</v>
      </c>
      <c r="D1345" s="1" t="s">
        <v>41</v>
      </c>
      <c r="E1345" s="1">
        <v>35</v>
      </c>
      <c r="F1345" s="1" t="s">
        <v>7996</v>
      </c>
      <c r="G1345" s="1" t="s">
        <v>7997</v>
      </c>
      <c r="H1345" s="1" t="s">
        <v>1047</v>
      </c>
      <c r="I1345" s="1" t="s">
        <v>7998</v>
      </c>
      <c r="J1345" s="1" t="s">
        <v>7999</v>
      </c>
      <c r="K1345" s="1" t="s">
        <v>161</v>
      </c>
      <c r="L1345" s="1" t="s">
        <v>48</v>
      </c>
      <c r="M1345" s="1" t="s">
        <v>62</v>
      </c>
      <c r="N1345" s="1">
        <v>4</v>
      </c>
      <c r="O1345" s="1">
        <v>589.46</v>
      </c>
      <c r="P1345" s="1">
        <v>0.46</v>
      </c>
      <c r="Q1345" s="1">
        <v>8.0500000000000007</v>
      </c>
      <c r="R1345" s="2">
        <v>45137</v>
      </c>
      <c r="S1345" s="2">
        <v>45311</v>
      </c>
      <c r="T1345" s="1" t="s">
        <v>118</v>
      </c>
      <c r="U1345" s="1" t="s">
        <v>51</v>
      </c>
      <c r="V1345" s="1">
        <v>4</v>
      </c>
      <c r="W1345" s="1" t="s">
        <v>37</v>
      </c>
      <c r="X1345" s="1" t="s">
        <v>101</v>
      </c>
      <c r="Y1345" s="1" t="s">
        <v>8000</v>
      </c>
    </row>
    <row r="1346" spans="1:25" x14ac:dyDescent="0.3">
      <c r="A1346" s="1" t="s">
        <v>12958</v>
      </c>
      <c r="B1346" s="1" t="s">
        <v>14957</v>
      </c>
      <c r="C1346" s="1" t="s">
        <v>8001</v>
      </c>
      <c r="D1346" s="1" t="s">
        <v>26</v>
      </c>
      <c r="E1346" s="1">
        <v>69</v>
      </c>
      <c r="F1346" s="1" t="s">
        <v>8002</v>
      </c>
      <c r="G1346" s="1" t="s">
        <v>8003</v>
      </c>
      <c r="H1346" s="1" t="s">
        <v>4347</v>
      </c>
      <c r="I1346" s="1" t="s">
        <v>8004</v>
      </c>
      <c r="J1346" s="1" t="s">
        <v>8005</v>
      </c>
      <c r="K1346" s="1" t="s">
        <v>61</v>
      </c>
      <c r="L1346" s="1" t="s">
        <v>48</v>
      </c>
      <c r="M1346" s="1" t="s">
        <v>126</v>
      </c>
      <c r="N1346" s="1">
        <v>2</v>
      </c>
      <c r="O1346" s="1">
        <v>494.48</v>
      </c>
      <c r="P1346" s="1">
        <v>0.22</v>
      </c>
      <c r="Q1346" s="1">
        <v>21.77</v>
      </c>
      <c r="R1346" s="2">
        <v>45286</v>
      </c>
      <c r="S1346" s="2">
        <v>45285</v>
      </c>
      <c r="T1346" s="1" t="s">
        <v>35</v>
      </c>
      <c r="U1346" s="1" t="s">
        <v>51</v>
      </c>
      <c r="V1346" s="1">
        <v>3</v>
      </c>
      <c r="W1346" s="1" t="s">
        <v>37</v>
      </c>
      <c r="X1346" s="1" t="s">
        <v>38</v>
      </c>
      <c r="Y1346" s="1" t="s">
        <v>8006</v>
      </c>
    </row>
    <row r="1347" spans="1:25" x14ac:dyDescent="0.3">
      <c r="A1347" s="1" t="s">
        <v>12959</v>
      </c>
      <c r="B1347" s="1" t="s">
        <v>14958</v>
      </c>
      <c r="C1347" s="1" t="s">
        <v>8007</v>
      </c>
      <c r="D1347" s="1" t="s">
        <v>26</v>
      </c>
      <c r="E1347" s="1">
        <v>31</v>
      </c>
      <c r="F1347" s="1" t="s">
        <v>8008</v>
      </c>
      <c r="G1347" s="1" t="s">
        <v>8009</v>
      </c>
      <c r="H1347" s="1" t="s">
        <v>462</v>
      </c>
      <c r="I1347" s="1" t="s">
        <v>8010</v>
      </c>
      <c r="J1347" s="1" t="s">
        <v>8011</v>
      </c>
      <c r="K1347" s="1" t="s">
        <v>81</v>
      </c>
      <c r="L1347" s="1" t="s">
        <v>82</v>
      </c>
      <c r="M1347" s="1" t="s">
        <v>73</v>
      </c>
      <c r="N1347" s="1">
        <v>4</v>
      </c>
      <c r="O1347" s="1">
        <v>676.61</v>
      </c>
      <c r="P1347" s="1">
        <v>0.08</v>
      </c>
      <c r="Q1347" s="1">
        <v>30.72</v>
      </c>
      <c r="R1347" s="2">
        <v>45345</v>
      </c>
      <c r="S1347" s="2">
        <v>45652</v>
      </c>
      <c r="T1347" s="1" t="s">
        <v>50</v>
      </c>
      <c r="U1347" s="1" t="s">
        <v>51</v>
      </c>
      <c r="V1347" s="1">
        <v>4</v>
      </c>
      <c r="W1347" s="1" t="s">
        <v>37</v>
      </c>
      <c r="X1347" s="1" t="s">
        <v>74</v>
      </c>
      <c r="Y1347" s="1" t="s">
        <v>8012</v>
      </c>
    </row>
    <row r="1348" spans="1:25" x14ac:dyDescent="0.3">
      <c r="A1348" s="1" t="s">
        <v>12960</v>
      </c>
      <c r="B1348" s="1" t="s">
        <v>14959</v>
      </c>
      <c r="C1348" s="1" t="s">
        <v>8013</v>
      </c>
      <c r="D1348" s="1" t="s">
        <v>26</v>
      </c>
      <c r="E1348" s="1">
        <v>37</v>
      </c>
      <c r="F1348" s="1" t="s">
        <v>8014</v>
      </c>
      <c r="G1348" s="1">
        <f>1-643-868-7285</f>
        <v>-8795</v>
      </c>
      <c r="H1348" s="1" t="s">
        <v>2828</v>
      </c>
      <c r="I1348" s="1" t="s">
        <v>8015</v>
      </c>
      <c r="J1348" s="1" t="s">
        <v>8016</v>
      </c>
      <c r="K1348" s="1" t="s">
        <v>47</v>
      </c>
      <c r="L1348" s="1" t="s">
        <v>72</v>
      </c>
      <c r="M1348" s="1" t="s">
        <v>126</v>
      </c>
      <c r="N1348" s="1">
        <v>2</v>
      </c>
      <c r="O1348" s="1">
        <v>510.31</v>
      </c>
      <c r="P1348" s="1">
        <v>0.28999999999999998</v>
      </c>
      <c r="Q1348" s="1">
        <v>21.51</v>
      </c>
      <c r="R1348" s="2">
        <v>45610</v>
      </c>
      <c r="S1348" s="2">
        <v>45347</v>
      </c>
      <c r="T1348" s="1" t="s">
        <v>50</v>
      </c>
      <c r="U1348" s="1" t="s">
        <v>36</v>
      </c>
      <c r="V1348" s="1">
        <v>2</v>
      </c>
      <c r="W1348" s="1" t="s">
        <v>37</v>
      </c>
      <c r="X1348" s="1" t="s">
        <v>74</v>
      </c>
      <c r="Y1348" s="1" t="s">
        <v>8017</v>
      </c>
    </row>
    <row r="1349" spans="1:25" x14ac:dyDescent="0.3">
      <c r="A1349" s="1" t="s">
        <v>12961</v>
      </c>
      <c r="B1349" s="1" t="s">
        <v>14960</v>
      </c>
      <c r="C1349" s="1" t="s">
        <v>8018</v>
      </c>
      <c r="D1349" s="1" t="s">
        <v>26</v>
      </c>
      <c r="E1349" s="1">
        <v>69</v>
      </c>
      <c r="F1349" s="1" t="s">
        <v>8019</v>
      </c>
      <c r="G1349" s="1" t="s">
        <v>8020</v>
      </c>
      <c r="H1349" s="1" t="s">
        <v>1271</v>
      </c>
      <c r="I1349" s="1" t="s">
        <v>8021</v>
      </c>
      <c r="J1349" s="1" t="s">
        <v>8022</v>
      </c>
      <c r="K1349" s="1" t="s">
        <v>47</v>
      </c>
      <c r="L1349" s="1" t="s">
        <v>72</v>
      </c>
      <c r="M1349" s="1" t="s">
        <v>34</v>
      </c>
      <c r="N1349" s="1">
        <v>2</v>
      </c>
      <c r="O1349" s="1">
        <v>651.94000000000005</v>
      </c>
      <c r="P1349" s="1">
        <v>0.01</v>
      </c>
      <c r="Q1349" s="1">
        <v>26.61</v>
      </c>
      <c r="R1349" s="2">
        <v>45595</v>
      </c>
      <c r="S1349" s="2">
        <v>45302</v>
      </c>
      <c r="T1349" s="1" t="s">
        <v>118</v>
      </c>
      <c r="U1349" s="1" t="s">
        <v>84</v>
      </c>
      <c r="V1349" s="1">
        <v>3</v>
      </c>
      <c r="W1349" s="1" t="s">
        <v>37</v>
      </c>
      <c r="X1349" s="1" t="s">
        <v>74</v>
      </c>
      <c r="Y1349" s="1" t="s">
        <v>8023</v>
      </c>
    </row>
    <row r="1350" spans="1:25" x14ac:dyDescent="0.3">
      <c r="A1350" s="1" t="s">
        <v>12962</v>
      </c>
      <c r="B1350" s="1" t="s">
        <v>14961</v>
      </c>
      <c r="C1350" s="1" t="s">
        <v>8024</v>
      </c>
      <c r="D1350" s="1" t="s">
        <v>41</v>
      </c>
      <c r="E1350" s="1">
        <v>28</v>
      </c>
      <c r="F1350" s="1" t="s">
        <v>8025</v>
      </c>
      <c r="G1350" s="1" t="s">
        <v>8026</v>
      </c>
      <c r="H1350" s="1" t="s">
        <v>3517</v>
      </c>
      <c r="I1350" s="1" t="s">
        <v>8027</v>
      </c>
      <c r="J1350" s="1" t="s">
        <v>8028</v>
      </c>
      <c r="K1350" s="1" t="s">
        <v>161</v>
      </c>
      <c r="L1350" s="1" t="s">
        <v>72</v>
      </c>
      <c r="M1350" s="1" t="s">
        <v>49</v>
      </c>
      <c r="N1350" s="1">
        <v>3</v>
      </c>
      <c r="O1350" s="1">
        <v>868.81</v>
      </c>
      <c r="P1350" s="1">
        <v>0.1</v>
      </c>
      <c r="Q1350" s="1">
        <v>32.369999999999997</v>
      </c>
      <c r="R1350" s="2">
        <v>45742</v>
      </c>
      <c r="S1350" s="2">
        <v>45791</v>
      </c>
      <c r="T1350" s="1" t="s">
        <v>83</v>
      </c>
      <c r="U1350" s="1" t="s">
        <v>162</v>
      </c>
      <c r="V1350" s="1">
        <v>4</v>
      </c>
      <c r="W1350" s="1" t="s">
        <v>37</v>
      </c>
      <c r="X1350" s="1" t="s">
        <v>38</v>
      </c>
      <c r="Y1350" s="1" t="s">
        <v>8029</v>
      </c>
    </row>
    <row r="1351" spans="1:25" x14ac:dyDescent="0.3">
      <c r="A1351" s="1" t="s">
        <v>12963</v>
      </c>
      <c r="B1351" s="1" t="s">
        <v>14962</v>
      </c>
      <c r="C1351" s="1" t="s">
        <v>8030</v>
      </c>
      <c r="D1351" s="1" t="s">
        <v>26</v>
      </c>
      <c r="E1351" s="1">
        <v>54</v>
      </c>
      <c r="F1351" s="1" t="s">
        <v>8031</v>
      </c>
      <c r="G1351" s="1" t="s">
        <v>8032</v>
      </c>
      <c r="H1351" s="1" t="s">
        <v>438</v>
      </c>
      <c r="I1351" s="1" t="s">
        <v>8033</v>
      </c>
      <c r="J1351" s="1" t="s">
        <v>2878</v>
      </c>
      <c r="K1351" s="1" t="s">
        <v>109</v>
      </c>
      <c r="L1351" s="1" t="s">
        <v>72</v>
      </c>
      <c r="M1351" s="1" t="s">
        <v>49</v>
      </c>
      <c r="N1351" s="1">
        <v>1</v>
      </c>
      <c r="O1351" s="1">
        <v>617.38</v>
      </c>
      <c r="P1351" s="1">
        <v>0</v>
      </c>
      <c r="Q1351" s="1">
        <v>21.58</v>
      </c>
      <c r="R1351" s="2">
        <v>45165</v>
      </c>
      <c r="S1351" s="2">
        <v>45529</v>
      </c>
      <c r="T1351" s="1" t="s">
        <v>50</v>
      </c>
      <c r="U1351" s="1" t="s">
        <v>162</v>
      </c>
      <c r="V1351" s="1">
        <v>2</v>
      </c>
      <c r="W1351" s="1" t="s">
        <v>37</v>
      </c>
      <c r="X1351" s="1" t="s">
        <v>38</v>
      </c>
      <c r="Y1351" s="1" t="s">
        <v>8034</v>
      </c>
    </row>
    <row r="1352" spans="1:25" x14ac:dyDescent="0.3">
      <c r="A1352" s="1" t="s">
        <v>12964</v>
      </c>
      <c r="B1352" s="1" t="s">
        <v>14963</v>
      </c>
      <c r="C1352" s="1" t="s">
        <v>8035</v>
      </c>
      <c r="D1352" s="1" t="s">
        <v>41</v>
      </c>
      <c r="E1352" s="1">
        <v>57</v>
      </c>
      <c r="F1352" s="1" t="s">
        <v>8036</v>
      </c>
      <c r="G1352" s="1" t="s">
        <v>8037</v>
      </c>
      <c r="H1352" s="1" t="s">
        <v>1662</v>
      </c>
      <c r="I1352" s="1" t="s">
        <v>8038</v>
      </c>
      <c r="J1352" s="1" t="s">
        <v>8039</v>
      </c>
      <c r="K1352" s="1" t="s">
        <v>161</v>
      </c>
      <c r="L1352" s="1" t="s">
        <v>72</v>
      </c>
      <c r="M1352" s="1" t="s">
        <v>73</v>
      </c>
      <c r="N1352" s="1">
        <v>2</v>
      </c>
      <c r="O1352" s="1">
        <v>663</v>
      </c>
      <c r="P1352" s="1">
        <v>0.09</v>
      </c>
      <c r="Q1352" s="1">
        <v>9.77</v>
      </c>
      <c r="R1352" s="2">
        <v>45825</v>
      </c>
      <c r="S1352" s="2">
        <v>45293</v>
      </c>
      <c r="T1352" s="1" t="s">
        <v>35</v>
      </c>
      <c r="U1352" s="1" t="s">
        <v>84</v>
      </c>
      <c r="V1352" s="1">
        <v>5</v>
      </c>
      <c r="W1352" s="1" t="s">
        <v>37</v>
      </c>
      <c r="X1352" s="1" t="s">
        <v>38</v>
      </c>
      <c r="Y1352" s="1" t="s">
        <v>8040</v>
      </c>
    </row>
    <row r="1353" spans="1:25" x14ac:dyDescent="0.3">
      <c r="A1353" s="1" t="s">
        <v>12965</v>
      </c>
      <c r="B1353" s="1" t="s">
        <v>14964</v>
      </c>
      <c r="C1353" s="1" t="s">
        <v>8041</v>
      </c>
      <c r="D1353" s="1" t="s">
        <v>41</v>
      </c>
      <c r="E1353" s="1">
        <v>21</v>
      </c>
      <c r="F1353" s="1" t="s">
        <v>8042</v>
      </c>
      <c r="G1353" s="1">
        <f>1-601-922-7847</f>
        <v>-9369</v>
      </c>
      <c r="H1353" s="1" t="s">
        <v>1033</v>
      </c>
      <c r="I1353" s="1" t="s">
        <v>8043</v>
      </c>
      <c r="J1353" s="1" t="s">
        <v>8044</v>
      </c>
      <c r="K1353" s="1" t="s">
        <v>109</v>
      </c>
      <c r="L1353" s="1" t="s">
        <v>72</v>
      </c>
      <c r="M1353" s="1" t="s">
        <v>73</v>
      </c>
      <c r="N1353" s="1">
        <v>1</v>
      </c>
      <c r="O1353" s="1">
        <v>617.72</v>
      </c>
      <c r="P1353" s="1">
        <v>0.24</v>
      </c>
      <c r="Q1353" s="1">
        <v>11.28</v>
      </c>
      <c r="R1353" s="2">
        <v>45646</v>
      </c>
      <c r="S1353" s="2">
        <v>45307</v>
      </c>
      <c r="T1353" s="1" t="s">
        <v>63</v>
      </c>
      <c r="U1353" s="1" t="s">
        <v>84</v>
      </c>
      <c r="V1353" s="1">
        <v>4</v>
      </c>
      <c r="W1353" s="1" t="s">
        <v>37</v>
      </c>
      <c r="X1353" s="1" t="s">
        <v>53</v>
      </c>
      <c r="Y1353" s="1" t="s">
        <v>8045</v>
      </c>
    </row>
    <row r="1354" spans="1:25" x14ac:dyDescent="0.3">
      <c r="A1354" s="1" t="s">
        <v>12966</v>
      </c>
      <c r="B1354" s="1" t="s">
        <v>14965</v>
      </c>
      <c r="C1354" s="1" t="s">
        <v>8046</v>
      </c>
      <c r="D1354" s="1" t="s">
        <v>41</v>
      </c>
      <c r="E1354" s="1">
        <v>61</v>
      </c>
      <c r="F1354" s="1" t="s">
        <v>8047</v>
      </c>
      <c r="G1354" s="1" t="s">
        <v>8048</v>
      </c>
      <c r="H1354" s="1" t="s">
        <v>1085</v>
      </c>
      <c r="I1354" s="1" t="s">
        <v>8049</v>
      </c>
      <c r="J1354" s="1" t="s">
        <v>8050</v>
      </c>
      <c r="K1354" s="1" t="s">
        <v>92</v>
      </c>
      <c r="L1354" s="1" t="s">
        <v>48</v>
      </c>
      <c r="M1354" s="1" t="s">
        <v>49</v>
      </c>
      <c r="N1354" s="1">
        <v>4</v>
      </c>
      <c r="O1354" s="1">
        <v>535.87</v>
      </c>
      <c r="P1354" s="1">
        <v>0.2</v>
      </c>
      <c r="Q1354" s="1">
        <v>28.72</v>
      </c>
      <c r="R1354" s="2">
        <v>45389</v>
      </c>
      <c r="S1354" s="2">
        <v>45527</v>
      </c>
      <c r="T1354" s="1" t="s">
        <v>83</v>
      </c>
      <c r="U1354" s="1" t="s">
        <v>84</v>
      </c>
      <c r="V1354" s="1">
        <v>2</v>
      </c>
      <c r="W1354" s="1" t="s">
        <v>37</v>
      </c>
      <c r="X1354" s="1" t="s">
        <v>64</v>
      </c>
      <c r="Y1354" s="1" t="s">
        <v>8051</v>
      </c>
    </row>
    <row r="1355" spans="1:25" x14ac:dyDescent="0.3">
      <c r="A1355" s="1" t="s">
        <v>12967</v>
      </c>
      <c r="B1355" s="1" t="s">
        <v>14966</v>
      </c>
      <c r="C1355" s="1" t="s">
        <v>8052</v>
      </c>
      <c r="D1355" s="1" t="s">
        <v>26</v>
      </c>
      <c r="E1355" s="1">
        <v>23</v>
      </c>
      <c r="F1355" s="1" t="s">
        <v>8053</v>
      </c>
      <c r="G1355" s="1" t="s">
        <v>8054</v>
      </c>
      <c r="H1355" s="1" t="s">
        <v>337</v>
      </c>
      <c r="I1355" s="1" t="s">
        <v>8055</v>
      </c>
      <c r="J1355" s="1" t="s">
        <v>8056</v>
      </c>
      <c r="K1355" s="1" t="s">
        <v>6</v>
      </c>
      <c r="L1355" s="1" t="s">
        <v>48</v>
      </c>
      <c r="M1355" s="1" t="s">
        <v>62</v>
      </c>
      <c r="N1355" s="1">
        <v>1</v>
      </c>
      <c r="O1355" s="1">
        <v>180.25</v>
      </c>
      <c r="P1355" s="1">
        <v>0.18</v>
      </c>
      <c r="Q1355" s="1">
        <v>12.86</v>
      </c>
      <c r="R1355" s="2">
        <v>45146</v>
      </c>
      <c r="S1355" s="2">
        <v>45348</v>
      </c>
      <c r="T1355" s="1" t="s">
        <v>118</v>
      </c>
      <c r="U1355" s="1" t="s">
        <v>84</v>
      </c>
      <c r="V1355" s="1">
        <v>5</v>
      </c>
      <c r="W1355" s="1" t="s">
        <v>37</v>
      </c>
      <c r="X1355" s="1" t="s">
        <v>38</v>
      </c>
      <c r="Y1355" s="1" t="s">
        <v>8057</v>
      </c>
    </row>
    <row r="1356" spans="1:25" x14ac:dyDescent="0.3">
      <c r="A1356" s="1" t="s">
        <v>12968</v>
      </c>
      <c r="B1356" s="1" t="s">
        <v>14967</v>
      </c>
      <c r="C1356" s="1" t="s">
        <v>8058</v>
      </c>
      <c r="D1356" s="1" t="s">
        <v>26</v>
      </c>
      <c r="E1356" s="1">
        <v>40</v>
      </c>
      <c r="F1356" s="1" t="s">
        <v>8059</v>
      </c>
      <c r="G1356" s="1" t="s">
        <v>8060</v>
      </c>
      <c r="H1356" s="1" t="s">
        <v>194</v>
      </c>
      <c r="I1356" s="1" t="s">
        <v>8061</v>
      </c>
      <c r="J1356" s="1" t="s">
        <v>8062</v>
      </c>
      <c r="K1356" s="1" t="s">
        <v>47</v>
      </c>
      <c r="L1356" s="1" t="s">
        <v>72</v>
      </c>
      <c r="M1356" s="1" t="s">
        <v>49</v>
      </c>
      <c r="N1356" s="1">
        <v>4</v>
      </c>
      <c r="O1356" s="1">
        <v>342.32</v>
      </c>
      <c r="P1356" s="1">
        <v>0.42</v>
      </c>
      <c r="Q1356" s="1">
        <v>45.04</v>
      </c>
      <c r="R1356" s="2">
        <v>45781</v>
      </c>
      <c r="S1356" s="2">
        <v>45332</v>
      </c>
      <c r="T1356" s="1" t="s">
        <v>50</v>
      </c>
      <c r="U1356" s="1" t="s">
        <v>84</v>
      </c>
      <c r="V1356" s="1">
        <v>2</v>
      </c>
      <c r="W1356" s="1" t="s">
        <v>37</v>
      </c>
      <c r="X1356" s="1" t="s">
        <v>74</v>
      </c>
      <c r="Y1356" s="1" t="s">
        <v>8063</v>
      </c>
    </row>
    <row r="1357" spans="1:25" x14ac:dyDescent="0.3">
      <c r="A1357" s="1" t="s">
        <v>12969</v>
      </c>
      <c r="B1357" s="1" t="s">
        <v>14968</v>
      </c>
      <c r="C1357" s="1" t="s">
        <v>8064</v>
      </c>
      <c r="D1357" s="1" t="s">
        <v>41</v>
      </c>
      <c r="E1357" s="1">
        <v>25</v>
      </c>
      <c r="F1357" s="1" t="s">
        <v>8065</v>
      </c>
      <c r="G1357" s="1" t="s">
        <v>8066</v>
      </c>
      <c r="H1357" s="1" t="s">
        <v>1387</v>
      </c>
      <c r="I1357" s="1" t="s">
        <v>8067</v>
      </c>
      <c r="J1357" s="1" t="s">
        <v>8068</v>
      </c>
      <c r="K1357" s="1" t="s">
        <v>161</v>
      </c>
      <c r="L1357" s="1" t="s">
        <v>72</v>
      </c>
      <c r="M1357" s="1" t="s">
        <v>49</v>
      </c>
      <c r="N1357" s="1">
        <v>2</v>
      </c>
      <c r="O1357" s="1">
        <v>696.18</v>
      </c>
      <c r="P1357" s="1">
        <v>0.34</v>
      </c>
      <c r="Q1357" s="1">
        <v>42.54</v>
      </c>
      <c r="R1357" s="2">
        <v>45390</v>
      </c>
      <c r="S1357" s="2">
        <v>45132</v>
      </c>
      <c r="T1357" s="1" t="s">
        <v>83</v>
      </c>
      <c r="U1357" s="1" t="s">
        <v>162</v>
      </c>
      <c r="V1357" s="1">
        <v>1</v>
      </c>
      <c r="W1357" s="1" t="s">
        <v>37</v>
      </c>
      <c r="X1357" s="1" t="s">
        <v>74</v>
      </c>
      <c r="Y1357" s="1" t="s">
        <v>8069</v>
      </c>
    </row>
    <row r="1358" spans="1:25" x14ac:dyDescent="0.3">
      <c r="A1358" s="1" t="s">
        <v>12970</v>
      </c>
      <c r="B1358" s="1" t="s">
        <v>14969</v>
      </c>
      <c r="C1358" s="1" t="s">
        <v>8070</v>
      </c>
      <c r="D1358" s="1" t="s">
        <v>41</v>
      </c>
      <c r="E1358" s="1">
        <v>47</v>
      </c>
      <c r="F1358" s="1" t="s">
        <v>8071</v>
      </c>
      <c r="G1358" s="1" t="s">
        <v>8072</v>
      </c>
      <c r="H1358" s="1" t="s">
        <v>4194</v>
      </c>
      <c r="I1358" s="1" t="s">
        <v>8073</v>
      </c>
      <c r="J1358" s="1" t="s">
        <v>8074</v>
      </c>
      <c r="K1358" s="1" t="s">
        <v>92</v>
      </c>
      <c r="L1358" s="1" t="s">
        <v>82</v>
      </c>
      <c r="M1358" s="1" t="s">
        <v>62</v>
      </c>
      <c r="N1358" s="1">
        <v>3</v>
      </c>
      <c r="O1358" s="1">
        <v>431.22</v>
      </c>
      <c r="P1358" s="1">
        <v>0.47</v>
      </c>
      <c r="Q1358" s="1">
        <v>20.71</v>
      </c>
      <c r="R1358" s="2">
        <v>45190</v>
      </c>
      <c r="S1358" s="2">
        <v>45690</v>
      </c>
      <c r="T1358" s="1" t="s">
        <v>63</v>
      </c>
      <c r="U1358" s="1" t="s">
        <v>51</v>
      </c>
      <c r="V1358" s="1">
        <v>2</v>
      </c>
      <c r="W1358" s="1" t="s">
        <v>37</v>
      </c>
      <c r="X1358" s="1" t="s">
        <v>101</v>
      </c>
      <c r="Y1358" s="1" t="s">
        <v>8075</v>
      </c>
    </row>
    <row r="1359" spans="1:25" x14ac:dyDescent="0.3">
      <c r="A1359" s="1" t="s">
        <v>12971</v>
      </c>
      <c r="B1359" s="1" t="s">
        <v>14970</v>
      </c>
      <c r="C1359" s="1" t="s">
        <v>8076</v>
      </c>
      <c r="D1359" s="1" t="s">
        <v>41</v>
      </c>
      <c r="E1359" s="1">
        <v>53</v>
      </c>
      <c r="F1359" s="1" t="s">
        <v>8077</v>
      </c>
      <c r="G1359" s="1" t="s">
        <v>8078</v>
      </c>
      <c r="H1359" s="1" t="s">
        <v>791</v>
      </c>
      <c r="I1359" s="1" t="s">
        <v>8079</v>
      </c>
      <c r="J1359" s="1" t="s">
        <v>6234</v>
      </c>
      <c r="K1359" s="1" t="s">
        <v>81</v>
      </c>
      <c r="L1359" s="1" t="s">
        <v>110</v>
      </c>
      <c r="M1359" s="1" t="s">
        <v>126</v>
      </c>
      <c r="N1359" s="1">
        <v>2</v>
      </c>
      <c r="O1359" s="1">
        <v>412.07</v>
      </c>
      <c r="P1359" s="1">
        <v>0.22</v>
      </c>
      <c r="Q1359" s="1">
        <v>42.39</v>
      </c>
      <c r="R1359" s="2">
        <v>45712</v>
      </c>
      <c r="S1359" s="2">
        <v>45502</v>
      </c>
      <c r="T1359" s="1" t="s">
        <v>83</v>
      </c>
      <c r="U1359" s="1" t="s">
        <v>84</v>
      </c>
      <c r="V1359" s="1">
        <v>3</v>
      </c>
      <c r="W1359" s="1" t="s">
        <v>37</v>
      </c>
      <c r="X1359" s="1" t="s">
        <v>64</v>
      </c>
      <c r="Y1359" s="1" t="s">
        <v>8080</v>
      </c>
    </row>
    <row r="1360" spans="1:25" x14ac:dyDescent="0.3">
      <c r="A1360" s="1" t="s">
        <v>12972</v>
      </c>
      <c r="B1360" s="1" t="s">
        <v>14971</v>
      </c>
      <c r="C1360" s="1" t="s">
        <v>8081</v>
      </c>
      <c r="D1360" s="1" t="s">
        <v>41</v>
      </c>
      <c r="E1360" s="1">
        <v>69</v>
      </c>
      <c r="F1360" s="1" t="s">
        <v>8082</v>
      </c>
      <c r="G1360" s="1" t="s">
        <v>8083</v>
      </c>
      <c r="H1360" s="1" t="s">
        <v>1033</v>
      </c>
      <c r="I1360" s="1" t="s">
        <v>8084</v>
      </c>
      <c r="J1360" s="1" t="s">
        <v>8085</v>
      </c>
      <c r="K1360" s="1" t="s">
        <v>81</v>
      </c>
      <c r="L1360" s="1" t="s">
        <v>82</v>
      </c>
      <c r="M1360" s="1" t="s">
        <v>62</v>
      </c>
      <c r="N1360" s="1">
        <v>4</v>
      </c>
      <c r="O1360" s="1">
        <v>761.68</v>
      </c>
      <c r="P1360" s="1">
        <v>0.14000000000000001</v>
      </c>
      <c r="Q1360" s="1">
        <v>28.99</v>
      </c>
      <c r="R1360" s="2">
        <v>45128</v>
      </c>
      <c r="S1360" s="2">
        <v>45721</v>
      </c>
      <c r="T1360" s="1" t="s">
        <v>83</v>
      </c>
      <c r="U1360" s="1" t="s">
        <v>36</v>
      </c>
      <c r="V1360" s="1">
        <v>3</v>
      </c>
      <c r="W1360" s="1" t="s">
        <v>52</v>
      </c>
      <c r="X1360" s="1" t="s">
        <v>38</v>
      </c>
      <c r="Y1360" s="1" t="s">
        <v>8086</v>
      </c>
    </row>
    <row r="1361" spans="1:25" x14ac:dyDescent="0.3">
      <c r="A1361" s="1" t="s">
        <v>12973</v>
      </c>
      <c r="B1361" s="1" t="s">
        <v>14972</v>
      </c>
      <c r="C1361" s="1" t="s">
        <v>8087</v>
      </c>
      <c r="D1361" s="1" t="s">
        <v>41</v>
      </c>
      <c r="E1361" s="1">
        <v>59</v>
      </c>
      <c r="F1361" s="1" t="s">
        <v>8088</v>
      </c>
      <c r="G1361" s="1" t="s">
        <v>8089</v>
      </c>
      <c r="H1361" s="1" t="s">
        <v>2381</v>
      </c>
      <c r="I1361" s="1" t="s">
        <v>8090</v>
      </c>
      <c r="J1361" s="1" t="s">
        <v>8091</v>
      </c>
      <c r="K1361" s="1" t="s">
        <v>81</v>
      </c>
      <c r="L1361" s="1" t="s">
        <v>117</v>
      </c>
      <c r="M1361" s="1" t="s">
        <v>93</v>
      </c>
      <c r="N1361" s="1">
        <v>2</v>
      </c>
      <c r="O1361" s="1">
        <v>15.51</v>
      </c>
      <c r="P1361" s="1">
        <v>0.06</v>
      </c>
      <c r="Q1361" s="1">
        <v>12.16</v>
      </c>
      <c r="R1361" s="2">
        <v>45127</v>
      </c>
      <c r="S1361" s="2">
        <v>45711</v>
      </c>
      <c r="T1361" s="1" t="s">
        <v>118</v>
      </c>
      <c r="U1361" s="1" t="s">
        <v>51</v>
      </c>
      <c r="V1361" s="1">
        <v>3</v>
      </c>
      <c r="W1361" s="1" t="s">
        <v>37</v>
      </c>
      <c r="X1361" s="1" t="s">
        <v>64</v>
      </c>
      <c r="Y1361" s="1" t="s">
        <v>8092</v>
      </c>
    </row>
    <row r="1362" spans="1:25" x14ac:dyDescent="0.3">
      <c r="A1362" s="1" t="s">
        <v>12974</v>
      </c>
      <c r="B1362" s="1" t="s">
        <v>14973</v>
      </c>
      <c r="C1362" s="1" t="s">
        <v>8093</v>
      </c>
      <c r="D1362" s="1" t="s">
        <v>26</v>
      </c>
      <c r="E1362" s="1">
        <v>28</v>
      </c>
      <c r="F1362" s="1" t="s">
        <v>8094</v>
      </c>
      <c r="G1362" s="1" t="s">
        <v>8095</v>
      </c>
      <c r="H1362" s="1" t="s">
        <v>2217</v>
      </c>
      <c r="I1362" s="1" t="s">
        <v>8096</v>
      </c>
      <c r="J1362" s="1" t="s">
        <v>8097</v>
      </c>
      <c r="K1362" s="1" t="s">
        <v>32</v>
      </c>
      <c r="L1362" s="1" t="s">
        <v>48</v>
      </c>
      <c r="M1362" s="1" t="s">
        <v>73</v>
      </c>
      <c r="N1362" s="1">
        <v>3</v>
      </c>
      <c r="O1362" s="1">
        <v>682.2</v>
      </c>
      <c r="P1362" s="1">
        <v>0.34</v>
      </c>
      <c r="Q1362" s="1">
        <v>32.64</v>
      </c>
      <c r="R1362" s="2">
        <v>45400</v>
      </c>
      <c r="S1362" s="2">
        <v>45351</v>
      </c>
      <c r="T1362" s="1" t="s">
        <v>63</v>
      </c>
      <c r="U1362" s="1" t="s">
        <v>162</v>
      </c>
      <c r="V1362" s="1">
        <v>3</v>
      </c>
      <c r="W1362" s="1" t="s">
        <v>37</v>
      </c>
      <c r="X1362" s="1" t="s">
        <v>38</v>
      </c>
      <c r="Y1362" s="1" t="s">
        <v>8098</v>
      </c>
    </row>
    <row r="1363" spans="1:25" x14ac:dyDescent="0.3">
      <c r="A1363" s="1" t="s">
        <v>12975</v>
      </c>
      <c r="B1363" s="1" t="s">
        <v>14974</v>
      </c>
      <c r="C1363" s="1" t="s">
        <v>8099</v>
      </c>
      <c r="D1363" s="1" t="s">
        <v>26</v>
      </c>
      <c r="E1363" s="1">
        <v>64</v>
      </c>
      <c r="F1363" s="1" t="s">
        <v>8100</v>
      </c>
      <c r="G1363" s="1" t="s">
        <v>8101</v>
      </c>
      <c r="H1363" s="1" t="s">
        <v>5490</v>
      </c>
      <c r="I1363" s="1" t="s">
        <v>8102</v>
      </c>
      <c r="J1363" s="1" t="s">
        <v>3790</v>
      </c>
      <c r="K1363" s="1" t="s">
        <v>6</v>
      </c>
      <c r="L1363" s="1" t="s">
        <v>72</v>
      </c>
      <c r="M1363" s="1" t="s">
        <v>49</v>
      </c>
      <c r="N1363" s="1">
        <v>1</v>
      </c>
      <c r="O1363" s="1">
        <v>494.33</v>
      </c>
      <c r="P1363" s="1">
        <v>0.42</v>
      </c>
      <c r="Q1363" s="1">
        <v>35.58</v>
      </c>
      <c r="R1363" s="2">
        <v>45150</v>
      </c>
      <c r="S1363" s="2">
        <v>45565</v>
      </c>
      <c r="T1363" s="1" t="s">
        <v>63</v>
      </c>
      <c r="U1363" s="1" t="s">
        <v>84</v>
      </c>
      <c r="V1363" s="1">
        <v>1</v>
      </c>
      <c r="W1363" s="1" t="s">
        <v>37</v>
      </c>
      <c r="X1363" s="1" t="s">
        <v>74</v>
      </c>
      <c r="Y1363" s="1" t="s">
        <v>8103</v>
      </c>
    </row>
    <row r="1364" spans="1:25" x14ac:dyDescent="0.3">
      <c r="A1364" s="1" t="s">
        <v>12976</v>
      </c>
      <c r="B1364" s="1" t="s">
        <v>14975</v>
      </c>
      <c r="C1364" s="1" t="s">
        <v>8104</v>
      </c>
      <c r="D1364" s="1" t="s">
        <v>26</v>
      </c>
      <c r="E1364" s="1">
        <v>22</v>
      </c>
      <c r="F1364" s="1" t="s">
        <v>8105</v>
      </c>
      <c r="G1364" s="1" t="s">
        <v>8106</v>
      </c>
      <c r="H1364" s="1" t="s">
        <v>3486</v>
      </c>
      <c r="I1364" s="1" t="s">
        <v>8107</v>
      </c>
      <c r="J1364" s="1" t="s">
        <v>8108</v>
      </c>
      <c r="K1364" s="1" t="s">
        <v>6</v>
      </c>
      <c r="L1364" s="1" t="s">
        <v>110</v>
      </c>
      <c r="M1364" s="1" t="s">
        <v>34</v>
      </c>
      <c r="N1364" s="1">
        <v>4</v>
      </c>
      <c r="O1364" s="1">
        <v>382.99</v>
      </c>
      <c r="P1364" s="1">
        <v>0.09</v>
      </c>
      <c r="Q1364" s="1">
        <v>8.7799999999999994</v>
      </c>
      <c r="R1364" s="2">
        <v>45805</v>
      </c>
      <c r="S1364" s="2">
        <v>45381</v>
      </c>
      <c r="T1364" s="1" t="s">
        <v>83</v>
      </c>
      <c r="U1364" s="1" t="s">
        <v>36</v>
      </c>
      <c r="V1364" s="1">
        <v>1</v>
      </c>
      <c r="W1364" s="1" t="s">
        <v>37</v>
      </c>
      <c r="X1364" s="1" t="s">
        <v>64</v>
      </c>
      <c r="Y1364" s="1" t="s">
        <v>8109</v>
      </c>
    </row>
    <row r="1365" spans="1:25" x14ac:dyDescent="0.3">
      <c r="A1365" s="1" t="s">
        <v>12977</v>
      </c>
      <c r="B1365" s="1" t="s">
        <v>14976</v>
      </c>
      <c r="C1365" s="1" t="s">
        <v>8110</v>
      </c>
      <c r="D1365" s="1" t="s">
        <v>26</v>
      </c>
      <c r="E1365" s="1">
        <v>20</v>
      </c>
      <c r="F1365" s="1" t="s">
        <v>8111</v>
      </c>
      <c r="G1365" s="1">
        <v>4245028372</v>
      </c>
      <c r="H1365" s="1" t="s">
        <v>1033</v>
      </c>
      <c r="I1365" s="1" t="s">
        <v>8112</v>
      </c>
      <c r="J1365" s="1" t="s">
        <v>8113</v>
      </c>
      <c r="K1365" s="1" t="s">
        <v>161</v>
      </c>
      <c r="L1365" s="1" t="s">
        <v>48</v>
      </c>
      <c r="M1365" s="1" t="s">
        <v>73</v>
      </c>
      <c r="N1365" s="1">
        <v>1</v>
      </c>
      <c r="O1365" s="1">
        <v>347.13</v>
      </c>
      <c r="P1365" s="1">
        <v>0.44</v>
      </c>
      <c r="Q1365" s="1">
        <v>19.149999999999999</v>
      </c>
      <c r="R1365" s="2">
        <v>45608</v>
      </c>
      <c r="S1365" s="2">
        <v>45819</v>
      </c>
      <c r="T1365" s="1" t="s">
        <v>50</v>
      </c>
      <c r="U1365" s="1" t="s">
        <v>162</v>
      </c>
      <c r="V1365" s="1">
        <v>1</v>
      </c>
      <c r="W1365" s="1" t="s">
        <v>37</v>
      </c>
      <c r="X1365" s="1" t="s">
        <v>64</v>
      </c>
      <c r="Y1365" s="1" t="s">
        <v>8114</v>
      </c>
    </row>
    <row r="1366" spans="1:25" x14ac:dyDescent="0.3">
      <c r="A1366" s="1" t="s">
        <v>12978</v>
      </c>
      <c r="B1366" s="1" t="s">
        <v>14977</v>
      </c>
      <c r="C1366" s="1" t="s">
        <v>8115</v>
      </c>
      <c r="D1366" s="1" t="s">
        <v>41</v>
      </c>
      <c r="E1366" s="1">
        <v>32</v>
      </c>
      <c r="F1366" s="1" t="s">
        <v>8116</v>
      </c>
      <c r="G1366" s="1" t="s">
        <v>8117</v>
      </c>
      <c r="H1366" s="1" t="s">
        <v>2673</v>
      </c>
      <c r="I1366" s="1" t="s">
        <v>8118</v>
      </c>
      <c r="J1366" s="1" t="s">
        <v>8119</v>
      </c>
      <c r="K1366" s="1" t="s">
        <v>109</v>
      </c>
      <c r="L1366" s="1" t="s">
        <v>117</v>
      </c>
      <c r="M1366" s="1" t="s">
        <v>49</v>
      </c>
      <c r="N1366" s="1">
        <v>3</v>
      </c>
      <c r="O1366" s="1">
        <v>181.15</v>
      </c>
      <c r="P1366" s="1">
        <v>0.26</v>
      </c>
      <c r="Q1366" s="1">
        <v>5.24</v>
      </c>
      <c r="R1366" s="2">
        <v>45396</v>
      </c>
      <c r="S1366" s="2">
        <v>45527</v>
      </c>
      <c r="T1366" s="1" t="s">
        <v>83</v>
      </c>
      <c r="U1366" s="1" t="s">
        <v>51</v>
      </c>
      <c r="V1366" s="1">
        <v>5</v>
      </c>
      <c r="W1366" s="1" t="s">
        <v>37</v>
      </c>
      <c r="X1366" s="1" t="s">
        <v>38</v>
      </c>
      <c r="Y1366" s="1" t="s">
        <v>8120</v>
      </c>
    </row>
    <row r="1367" spans="1:25" x14ac:dyDescent="0.3">
      <c r="A1367" s="1" t="s">
        <v>12979</v>
      </c>
      <c r="B1367" s="1" t="s">
        <v>14978</v>
      </c>
      <c r="C1367" s="1" t="s">
        <v>8121</v>
      </c>
      <c r="D1367" s="1" t="s">
        <v>41</v>
      </c>
      <c r="E1367" s="1">
        <v>19</v>
      </c>
      <c r="F1367" s="1" t="s">
        <v>8122</v>
      </c>
      <c r="G1367" s="1" t="s">
        <v>8123</v>
      </c>
      <c r="H1367" s="1" t="s">
        <v>1259</v>
      </c>
      <c r="I1367" s="1" t="s">
        <v>5889</v>
      </c>
      <c r="J1367" s="1" t="s">
        <v>8124</v>
      </c>
      <c r="K1367" s="1" t="s">
        <v>6</v>
      </c>
      <c r="L1367" s="1" t="s">
        <v>82</v>
      </c>
      <c r="M1367" s="1" t="s">
        <v>126</v>
      </c>
      <c r="N1367" s="1">
        <v>2</v>
      </c>
      <c r="O1367" s="1">
        <v>340.91</v>
      </c>
      <c r="P1367" s="1">
        <v>7.0000000000000007E-2</v>
      </c>
      <c r="Q1367" s="1">
        <v>19.239999999999998</v>
      </c>
      <c r="R1367" s="2">
        <v>45667</v>
      </c>
      <c r="S1367" s="2">
        <v>45767</v>
      </c>
      <c r="T1367" s="1" t="s">
        <v>35</v>
      </c>
      <c r="U1367" s="1" t="s">
        <v>51</v>
      </c>
      <c r="V1367" s="1">
        <v>4</v>
      </c>
      <c r="W1367" s="1" t="s">
        <v>37</v>
      </c>
      <c r="X1367" s="1" t="s">
        <v>38</v>
      </c>
      <c r="Y1367" s="1" t="s">
        <v>8125</v>
      </c>
    </row>
    <row r="1368" spans="1:25" x14ac:dyDescent="0.3">
      <c r="A1368" s="1" t="s">
        <v>12980</v>
      </c>
      <c r="B1368" s="1" t="s">
        <v>14979</v>
      </c>
      <c r="C1368" s="1" t="s">
        <v>8126</v>
      </c>
      <c r="D1368" s="1" t="s">
        <v>26</v>
      </c>
      <c r="E1368" s="1">
        <v>19</v>
      </c>
      <c r="F1368" s="1" t="s">
        <v>8127</v>
      </c>
      <c r="G1368" s="1" t="s">
        <v>8128</v>
      </c>
      <c r="H1368" s="1" t="s">
        <v>1753</v>
      </c>
      <c r="I1368" s="1" t="s">
        <v>8129</v>
      </c>
      <c r="J1368" s="1" t="s">
        <v>8130</v>
      </c>
      <c r="K1368" s="1" t="s">
        <v>109</v>
      </c>
      <c r="L1368" s="1" t="s">
        <v>117</v>
      </c>
      <c r="M1368" s="1" t="s">
        <v>49</v>
      </c>
      <c r="N1368" s="1">
        <v>3</v>
      </c>
      <c r="O1368" s="1">
        <v>397.5</v>
      </c>
      <c r="P1368" s="1">
        <v>0.32</v>
      </c>
      <c r="Q1368" s="1">
        <v>20.100000000000001</v>
      </c>
      <c r="R1368" s="2">
        <v>45498</v>
      </c>
      <c r="S1368" s="2">
        <v>45582</v>
      </c>
      <c r="T1368" s="1" t="s">
        <v>50</v>
      </c>
      <c r="U1368" s="1" t="s">
        <v>36</v>
      </c>
      <c r="V1368" s="1">
        <v>3</v>
      </c>
      <c r="W1368" s="1" t="s">
        <v>52</v>
      </c>
      <c r="X1368" s="1" t="s">
        <v>64</v>
      </c>
      <c r="Y1368" s="1" t="s">
        <v>8131</v>
      </c>
    </row>
    <row r="1369" spans="1:25" x14ac:dyDescent="0.3">
      <c r="A1369" s="1" t="s">
        <v>12981</v>
      </c>
      <c r="B1369" s="1" t="s">
        <v>14980</v>
      </c>
      <c r="C1369" s="1" t="s">
        <v>8132</v>
      </c>
      <c r="D1369" s="1" t="s">
        <v>41</v>
      </c>
      <c r="E1369" s="1">
        <v>25</v>
      </c>
      <c r="F1369" s="1" t="s">
        <v>8133</v>
      </c>
      <c r="G1369" s="1" t="s">
        <v>8134</v>
      </c>
      <c r="H1369" s="1" t="s">
        <v>2809</v>
      </c>
      <c r="I1369" s="1" t="s">
        <v>8135</v>
      </c>
      <c r="J1369" s="1" t="s">
        <v>3216</v>
      </c>
      <c r="K1369" s="1" t="s">
        <v>92</v>
      </c>
      <c r="L1369" s="1" t="s">
        <v>33</v>
      </c>
      <c r="M1369" s="1" t="s">
        <v>62</v>
      </c>
      <c r="N1369" s="1">
        <v>4</v>
      </c>
      <c r="O1369" s="1">
        <v>443.07</v>
      </c>
      <c r="P1369" s="1">
        <v>0.26</v>
      </c>
      <c r="Q1369" s="1">
        <v>33.36</v>
      </c>
      <c r="R1369" s="2">
        <v>45683</v>
      </c>
      <c r="S1369" s="2">
        <v>45502</v>
      </c>
      <c r="T1369" s="1" t="s">
        <v>118</v>
      </c>
      <c r="U1369" s="1" t="s">
        <v>84</v>
      </c>
      <c r="V1369" s="1">
        <v>4</v>
      </c>
      <c r="W1369" s="1" t="s">
        <v>52</v>
      </c>
      <c r="X1369" s="1" t="s">
        <v>38</v>
      </c>
      <c r="Y1369" s="1" t="s">
        <v>8136</v>
      </c>
    </row>
    <row r="1370" spans="1:25" x14ac:dyDescent="0.3">
      <c r="A1370" s="1" t="s">
        <v>12982</v>
      </c>
      <c r="B1370" s="1" t="s">
        <v>14981</v>
      </c>
      <c r="C1370" s="1" t="s">
        <v>8137</v>
      </c>
      <c r="D1370" s="1" t="s">
        <v>41</v>
      </c>
      <c r="E1370" s="1">
        <v>63</v>
      </c>
      <c r="F1370" s="1" t="s">
        <v>8138</v>
      </c>
      <c r="G1370" s="1">
        <v>9904473614</v>
      </c>
      <c r="H1370" s="1" t="s">
        <v>2109</v>
      </c>
      <c r="I1370" s="1" t="s">
        <v>8139</v>
      </c>
      <c r="J1370" s="1" t="s">
        <v>8140</v>
      </c>
      <c r="K1370" s="1" t="s">
        <v>109</v>
      </c>
      <c r="L1370" s="1" t="s">
        <v>82</v>
      </c>
      <c r="M1370" s="1" t="s">
        <v>73</v>
      </c>
      <c r="N1370" s="1">
        <v>4</v>
      </c>
      <c r="O1370" s="1">
        <v>675.58</v>
      </c>
      <c r="P1370" s="1">
        <v>0.01</v>
      </c>
      <c r="Q1370" s="1">
        <v>13.96</v>
      </c>
      <c r="R1370" s="2">
        <v>45342</v>
      </c>
      <c r="S1370" s="2">
        <v>45586</v>
      </c>
      <c r="T1370" s="1" t="s">
        <v>63</v>
      </c>
      <c r="U1370" s="1" t="s">
        <v>36</v>
      </c>
      <c r="V1370" s="1">
        <v>3</v>
      </c>
      <c r="W1370" s="1" t="s">
        <v>37</v>
      </c>
      <c r="X1370" s="1" t="s">
        <v>64</v>
      </c>
      <c r="Y1370" s="1" t="s">
        <v>8141</v>
      </c>
    </row>
    <row r="1371" spans="1:25" x14ac:dyDescent="0.3">
      <c r="A1371" s="1" t="s">
        <v>12983</v>
      </c>
      <c r="B1371" s="1" t="s">
        <v>14982</v>
      </c>
      <c r="C1371" s="1" t="s">
        <v>8142</v>
      </c>
      <c r="D1371" s="1" t="s">
        <v>41</v>
      </c>
      <c r="E1371" s="1">
        <v>47</v>
      </c>
      <c r="F1371" s="1" t="s">
        <v>8143</v>
      </c>
      <c r="G1371" s="1" t="s">
        <v>8144</v>
      </c>
      <c r="H1371" s="1" t="s">
        <v>1892</v>
      </c>
      <c r="I1371" s="1" t="s">
        <v>7621</v>
      </c>
      <c r="J1371" s="1" t="s">
        <v>4543</v>
      </c>
      <c r="K1371" s="1" t="s">
        <v>32</v>
      </c>
      <c r="L1371" s="1" t="s">
        <v>48</v>
      </c>
      <c r="M1371" s="1" t="s">
        <v>62</v>
      </c>
      <c r="N1371" s="1">
        <v>2</v>
      </c>
      <c r="O1371" s="1">
        <v>459.04</v>
      </c>
      <c r="P1371" s="1">
        <v>0.2</v>
      </c>
      <c r="Q1371" s="1">
        <v>6.35</v>
      </c>
      <c r="R1371" s="2">
        <v>45831</v>
      </c>
      <c r="S1371" s="2">
        <v>45257</v>
      </c>
      <c r="T1371" s="1" t="s">
        <v>50</v>
      </c>
      <c r="U1371" s="1" t="s">
        <v>36</v>
      </c>
      <c r="V1371" s="1">
        <v>3</v>
      </c>
      <c r="W1371" s="1" t="s">
        <v>37</v>
      </c>
      <c r="X1371" s="1" t="s">
        <v>101</v>
      </c>
      <c r="Y1371" s="1" t="s">
        <v>8145</v>
      </c>
    </row>
    <row r="1372" spans="1:25" x14ac:dyDescent="0.3">
      <c r="A1372" s="1" t="s">
        <v>12984</v>
      </c>
      <c r="B1372" s="1" t="s">
        <v>14983</v>
      </c>
      <c r="C1372" s="1" t="s">
        <v>8146</v>
      </c>
      <c r="D1372" s="1" t="s">
        <v>26</v>
      </c>
      <c r="E1372" s="1">
        <v>58</v>
      </c>
      <c r="F1372" s="1" t="s">
        <v>8147</v>
      </c>
      <c r="G1372" s="1" t="s">
        <v>8148</v>
      </c>
      <c r="H1372" s="1" t="s">
        <v>469</v>
      </c>
      <c r="I1372" s="1" t="s">
        <v>8149</v>
      </c>
      <c r="J1372" s="1" t="s">
        <v>8150</v>
      </c>
      <c r="K1372" s="1" t="s">
        <v>92</v>
      </c>
      <c r="L1372" s="1" t="s">
        <v>82</v>
      </c>
      <c r="M1372" s="1" t="s">
        <v>49</v>
      </c>
      <c r="N1372" s="1">
        <v>4</v>
      </c>
      <c r="O1372" s="1">
        <v>798.32</v>
      </c>
      <c r="P1372" s="1">
        <v>0.39</v>
      </c>
      <c r="Q1372" s="1">
        <v>19.2</v>
      </c>
      <c r="R1372" s="2">
        <v>45491</v>
      </c>
      <c r="S1372" s="2">
        <v>45751</v>
      </c>
      <c r="T1372" s="1" t="s">
        <v>118</v>
      </c>
      <c r="U1372" s="1" t="s">
        <v>162</v>
      </c>
      <c r="V1372" s="1">
        <v>3</v>
      </c>
      <c r="W1372" s="1" t="s">
        <v>37</v>
      </c>
      <c r="X1372" s="1" t="s">
        <v>64</v>
      </c>
      <c r="Y1372" s="1" t="s">
        <v>8151</v>
      </c>
    </row>
    <row r="1373" spans="1:25" x14ac:dyDescent="0.3">
      <c r="A1373" s="1" t="s">
        <v>12985</v>
      </c>
      <c r="B1373" s="1" t="s">
        <v>14984</v>
      </c>
      <c r="C1373" s="1" t="s">
        <v>8152</v>
      </c>
      <c r="D1373" s="1" t="s">
        <v>26</v>
      </c>
      <c r="E1373" s="1">
        <v>22</v>
      </c>
      <c r="F1373" s="1" t="s">
        <v>8153</v>
      </c>
      <c r="G1373" s="1">
        <f>1-934-384-9455</f>
        <v>-10772</v>
      </c>
      <c r="H1373" s="1" t="s">
        <v>1453</v>
      </c>
      <c r="I1373" s="1" t="s">
        <v>8154</v>
      </c>
      <c r="J1373" s="1" t="s">
        <v>8155</v>
      </c>
      <c r="K1373" s="1" t="s">
        <v>6</v>
      </c>
      <c r="L1373" s="1" t="s">
        <v>117</v>
      </c>
      <c r="M1373" s="1" t="s">
        <v>126</v>
      </c>
      <c r="N1373" s="1">
        <v>3</v>
      </c>
      <c r="O1373" s="1">
        <v>643.34</v>
      </c>
      <c r="P1373" s="1">
        <v>0.28000000000000003</v>
      </c>
      <c r="Q1373" s="1">
        <v>42.15</v>
      </c>
      <c r="R1373" s="2">
        <v>45309</v>
      </c>
      <c r="S1373" s="2">
        <v>45233</v>
      </c>
      <c r="T1373" s="1" t="s">
        <v>83</v>
      </c>
      <c r="U1373" s="1" t="s">
        <v>36</v>
      </c>
      <c r="V1373" s="1">
        <v>1</v>
      </c>
      <c r="W1373" s="1" t="s">
        <v>37</v>
      </c>
      <c r="X1373" s="1" t="s">
        <v>53</v>
      </c>
      <c r="Y1373" s="1" t="s">
        <v>8156</v>
      </c>
    </row>
    <row r="1374" spans="1:25" x14ac:dyDescent="0.3">
      <c r="A1374" s="1" t="s">
        <v>12986</v>
      </c>
      <c r="B1374" s="1" t="s">
        <v>14985</v>
      </c>
      <c r="C1374" s="1" t="s">
        <v>8157</v>
      </c>
      <c r="D1374" s="1" t="s">
        <v>26</v>
      </c>
      <c r="E1374" s="1">
        <v>47</v>
      </c>
      <c r="F1374" s="1" t="s">
        <v>8158</v>
      </c>
      <c r="G1374" s="1" t="s">
        <v>8159</v>
      </c>
      <c r="H1374" s="1" t="s">
        <v>2095</v>
      </c>
      <c r="I1374" s="1" t="s">
        <v>8160</v>
      </c>
      <c r="J1374" s="1" t="s">
        <v>8161</v>
      </c>
      <c r="K1374" s="1" t="s">
        <v>6</v>
      </c>
      <c r="L1374" s="1" t="s">
        <v>72</v>
      </c>
      <c r="M1374" s="1" t="s">
        <v>62</v>
      </c>
      <c r="N1374" s="1">
        <v>4</v>
      </c>
      <c r="O1374" s="1">
        <v>197.7</v>
      </c>
      <c r="P1374" s="1">
        <v>0.14000000000000001</v>
      </c>
      <c r="Q1374" s="1">
        <v>22.96</v>
      </c>
      <c r="R1374" s="2">
        <v>45237</v>
      </c>
      <c r="S1374" s="2">
        <v>45802</v>
      </c>
      <c r="T1374" s="1" t="s">
        <v>118</v>
      </c>
      <c r="U1374" s="1" t="s">
        <v>36</v>
      </c>
      <c r="V1374" s="1">
        <v>5</v>
      </c>
      <c r="W1374" s="1" t="s">
        <v>37</v>
      </c>
      <c r="X1374" s="1" t="s">
        <v>64</v>
      </c>
      <c r="Y1374" s="1" t="s">
        <v>8162</v>
      </c>
    </row>
    <row r="1375" spans="1:25" x14ac:dyDescent="0.3">
      <c r="A1375" s="1" t="s">
        <v>12987</v>
      </c>
      <c r="B1375" s="1" t="s">
        <v>14986</v>
      </c>
      <c r="C1375" s="1" t="s">
        <v>8163</v>
      </c>
      <c r="D1375" s="1" t="s">
        <v>26</v>
      </c>
      <c r="E1375" s="1">
        <v>61</v>
      </c>
      <c r="F1375" s="1" t="s">
        <v>8164</v>
      </c>
      <c r="G1375" s="1" t="s">
        <v>8165</v>
      </c>
      <c r="H1375" s="1" t="s">
        <v>3574</v>
      </c>
      <c r="I1375" s="1" t="s">
        <v>5730</v>
      </c>
      <c r="J1375" s="1" t="s">
        <v>8166</v>
      </c>
      <c r="K1375" s="1" t="s">
        <v>32</v>
      </c>
      <c r="L1375" s="1" t="s">
        <v>110</v>
      </c>
      <c r="M1375" s="1" t="s">
        <v>34</v>
      </c>
      <c r="N1375" s="1">
        <v>1</v>
      </c>
      <c r="O1375" s="1">
        <v>284.39999999999998</v>
      </c>
      <c r="P1375" s="1">
        <v>0.46</v>
      </c>
      <c r="Q1375" s="1">
        <v>23.68</v>
      </c>
      <c r="R1375" s="2">
        <v>45424</v>
      </c>
      <c r="S1375" s="2">
        <v>45159</v>
      </c>
      <c r="T1375" s="1" t="s">
        <v>35</v>
      </c>
      <c r="U1375" s="1" t="s">
        <v>51</v>
      </c>
      <c r="V1375" s="1">
        <v>3</v>
      </c>
      <c r="W1375" s="1" t="s">
        <v>37</v>
      </c>
      <c r="X1375" s="1" t="s">
        <v>101</v>
      </c>
      <c r="Y1375" s="1" t="s">
        <v>8167</v>
      </c>
    </row>
    <row r="1376" spans="1:25" x14ac:dyDescent="0.3">
      <c r="A1376" s="1" t="s">
        <v>12988</v>
      </c>
      <c r="B1376" s="1" t="s">
        <v>14987</v>
      </c>
      <c r="C1376" s="1" t="s">
        <v>8168</v>
      </c>
      <c r="D1376" s="1" t="s">
        <v>26</v>
      </c>
      <c r="E1376" s="1">
        <v>27</v>
      </c>
      <c r="F1376" s="1" t="s">
        <v>8169</v>
      </c>
      <c r="G1376" s="1" t="s">
        <v>8170</v>
      </c>
      <c r="H1376" s="1" t="s">
        <v>555</v>
      </c>
      <c r="I1376" s="1" t="s">
        <v>8171</v>
      </c>
      <c r="J1376" s="1" t="s">
        <v>8172</v>
      </c>
      <c r="K1376" s="1" t="s">
        <v>32</v>
      </c>
      <c r="L1376" s="1" t="s">
        <v>117</v>
      </c>
      <c r="M1376" s="1" t="s">
        <v>49</v>
      </c>
      <c r="N1376" s="1">
        <v>3</v>
      </c>
      <c r="O1376" s="1">
        <v>88.46</v>
      </c>
      <c r="P1376" s="1">
        <v>0.12</v>
      </c>
      <c r="Q1376" s="1">
        <v>26.11</v>
      </c>
      <c r="R1376" s="2">
        <v>45632</v>
      </c>
      <c r="S1376" s="2">
        <v>45194</v>
      </c>
      <c r="T1376" s="1" t="s">
        <v>118</v>
      </c>
      <c r="U1376" s="1" t="s">
        <v>162</v>
      </c>
      <c r="V1376" s="1">
        <v>3</v>
      </c>
      <c r="W1376" s="1" t="s">
        <v>37</v>
      </c>
      <c r="X1376" s="1" t="s">
        <v>101</v>
      </c>
      <c r="Y1376" s="1" t="s">
        <v>8173</v>
      </c>
    </row>
    <row r="1377" spans="1:25" x14ac:dyDescent="0.3">
      <c r="A1377" s="1" t="s">
        <v>12989</v>
      </c>
      <c r="B1377" s="1" t="s">
        <v>14988</v>
      </c>
      <c r="C1377" s="1" t="s">
        <v>8174</v>
      </c>
      <c r="D1377" s="1" t="s">
        <v>26</v>
      </c>
      <c r="E1377" s="1">
        <v>50</v>
      </c>
      <c r="F1377" s="1" t="s">
        <v>8175</v>
      </c>
      <c r="G1377" s="1" t="s">
        <v>8176</v>
      </c>
      <c r="H1377" s="1" t="s">
        <v>634</v>
      </c>
      <c r="I1377" s="1" t="s">
        <v>8177</v>
      </c>
      <c r="J1377" s="1" t="s">
        <v>8178</v>
      </c>
      <c r="K1377" s="1" t="s">
        <v>92</v>
      </c>
      <c r="L1377" s="1" t="s">
        <v>117</v>
      </c>
      <c r="M1377" s="1" t="s">
        <v>126</v>
      </c>
      <c r="N1377" s="1">
        <v>3</v>
      </c>
      <c r="O1377" s="1">
        <v>946.26</v>
      </c>
      <c r="P1377" s="1">
        <v>0.13</v>
      </c>
      <c r="Q1377" s="1">
        <v>38.83</v>
      </c>
      <c r="R1377" s="2">
        <v>45648</v>
      </c>
      <c r="S1377" s="2">
        <v>45797</v>
      </c>
      <c r="T1377" s="1" t="s">
        <v>50</v>
      </c>
      <c r="U1377" s="1" t="s">
        <v>84</v>
      </c>
      <c r="V1377" s="1">
        <v>3</v>
      </c>
      <c r="W1377" s="1" t="s">
        <v>37</v>
      </c>
      <c r="X1377" s="1" t="s">
        <v>74</v>
      </c>
      <c r="Y1377" s="1" t="s">
        <v>8179</v>
      </c>
    </row>
    <row r="1378" spans="1:25" x14ac:dyDescent="0.3">
      <c r="A1378" s="1" t="s">
        <v>12990</v>
      </c>
      <c r="B1378" s="1" t="s">
        <v>14989</v>
      </c>
      <c r="C1378" s="1" t="s">
        <v>8180</v>
      </c>
      <c r="D1378" s="1" t="s">
        <v>41</v>
      </c>
      <c r="E1378" s="1">
        <v>41</v>
      </c>
      <c r="F1378" s="1" t="s">
        <v>8181</v>
      </c>
      <c r="G1378" s="1" t="s">
        <v>8182</v>
      </c>
      <c r="H1378" s="1" t="s">
        <v>589</v>
      </c>
      <c r="I1378" s="1" t="s">
        <v>8183</v>
      </c>
      <c r="J1378" s="1" t="s">
        <v>8184</v>
      </c>
      <c r="K1378" s="1" t="s">
        <v>92</v>
      </c>
      <c r="L1378" s="1" t="s">
        <v>72</v>
      </c>
      <c r="M1378" s="1" t="s">
        <v>73</v>
      </c>
      <c r="N1378" s="1">
        <v>4</v>
      </c>
      <c r="O1378" s="1">
        <v>887.68</v>
      </c>
      <c r="P1378" s="1">
        <v>0.18</v>
      </c>
      <c r="Q1378" s="1">
        <v>26.6</v>
      </c>
      <c r="R1378" s="2">
        <v>45165</v>
      </c>
      <c r="S1378" s="2">
        <v>45370</v>
      </c>
      <c r="T1378" s="1" t="s">
        <v>63</v>
      </c>
      <c r="U1378" s="1" t="s">
        <v>51</v>
      </c>
      <c r="V1378" s="1">
        <v>2</v>
      </c>
      <c r="W1378" s="1" t="s">
        <v>37</v>
      </c>
      <c r="X1378" s="1" t="s">
        <v>74</v>
      </c>
      <c r="Y1378" s="1" t="s">
        <v>7838</v>
      </c>
    </row>
    <row r="1379" spans="1:25" x14ac:dyDescent="0.3">
      <c r="A1379" s="1" t="s">
        <v>12991</v>
      </c>
      <c r="B1379" s="1" t="s">
        <v>14990</v>
      </c>
      <c r="C1379" s="1" t="s">
        <v>8185</v>
      </c>
      <c r="D1379" s="1" t="s">
        <v>26</v>
      </c>
      <c r="E1379" s="1">
        <v>36</v>
      </c>
      <c r="F1379" s="1" t="s">
        <v>8186</v>
      </c>
      <c r="G1379" s="1" t="s">
        <v>8187</v>
      </c>
      <c r="H1379" s="1" t="s">
        <v>1607</v>
      </c>
      <c r="I1379" s="1" t="s">
        <v>8188</v>
      </c>
      <c r="J1379" s="1" t="s">
        <v>4829</v>
      </c>
      <c r="K1379" s="1" t="s">
        <v>6</v>
      </c>
      <c r="L1379" s="1" t="s">
        <v>110</v>
      </c>
      <c r="M1379" s="1" t="s">
        <v>73</v>
      </c>
      <c r="N1379" s="1">
        <v>2</v>
      </c>
      <c r="O1379" s="1">
        <v>93.95</v>
      </c>
      <c r="P1379" s="1">
        <v>0.45</v>
      </c>
      <c r="Q1379" s="1">
        <v>9.11</v>
      </c>
      <c r="R1379" s="2">
        <v>45581</v>
      </c>
      <c r="S1379" s="2">
        <v>45328</v>
      </c>
      <c r="T1379" s="1" t="s">
        <v>50</v>
      </c>
      <c r="U1379" s="1" t="s">
        <v>36</v>
      </c>
      <c r="V1379" s="1">
        <v>3</v>
      </c>
      <c r="W1379" s="1" t="s">
        <v>37</v>
      </c>
      <c r="X1379" s="1" t="s">
        <v>53</v>
      </c>
      <c r="Y1379" s="1" t="s">
        <v>1750</v>
      </c>
    </row>
    <row r="1380" spans="1:25" x14ac:dyDescent="0.3">
      <c r="A1380" s="1" t="s">
        <v>12992</v>
      </c>
      <c r="B1380" s="1" t="s">
        <v>14991</v>
      </c>
      <c r="C1380" s="1" t="s">
        <v>8189</v>
      </c>
      <c r="D1380" s="1" t="s">
        <v>41</v>
      </c>
      <c r="E1380" s="1">
        <v>47</v>
      </c>
      <c r="F1380" s="1" t="s">
        <v>8190</v>
      </c>
      <c r="G1380" s="1" t="s">
        <v>8191</v>
      </c>
      <c r="H1380" s="1" t="s">
        <v>2062</v>
      </c>
      <c r="I1380" s="1" t="s">
        <v>8192</v>
      </c>
      <c r="J1380" s="1" t="s">
        <v>8193</v>
      </c>
      <c r="K1380" s="1" t="s">
        <v>6</v>
      </c>
      <c r="L1380" s="1" t="s">
        <v>48</v>
      </c>
      <c r="M1380" s="1" t="s">
        <v>34</v>
      </c>
      <c r="N1380" s="1">
        <v>2</v>
      </c>
      <c r="O1380" s="1">
        <v>578.34</v>
      </c>
      <c r="P1380" s="1">
        <v>0.25</v>
      </c>
      <c r="Q1380" s="1">
        <v>14.29</v>
      </c>
      <c r="R1380" s="2">
        <v>45779</v>
      </c>
      <c r="S1380" s="2">
        <v>45331</v>
      </c>
      <c r="T1380" s="1" t="s">
        <v>50</v>
      </c>
      <c r="U1380" s="1" t="s">
        <v>84</v>
      </c>
      <c r="V1380" s="1">
        <v>1</v>
      </c>
      <c r="W1380" s="1" t="s">
        <v>37</v>
      </c>
      <c r="X1380" s="1" t="s">
        <v>38</v>
      </c>
      <c r="Y1380" s="1" t="s">
        <v>8194</v>
      </c>
    </row>
    <row r="1381" spans="1:25" x14ac:dyDescent="0.3">
      <c r="A1381" s="1" t="s">
        <v>12993</v>
      </c>
      <c r="B1381" s="1" t="s">
        <v>14992</v>
      </c>
      <c r="C1381" s="1" t="s">
        <v>8195</v>
      </c>
      <c r="D1381" s="1" t="s">
        <v>26</v>
      </c>
      <c r="E1381" s="1">
        <v>42</v>
      </c>
      <c r="F1381" s="1" t="s">
        <v>8196</v>
      </c>
      <c r="G1381" s="1" t="s">
        <v>8197</v>
      </c>
      <c r="H1381" s="1" t="s">
        <v>690</v>
      </c>
      <c r="I1381" s="1" t="s">
        <v>8198</v>
      </c>
      <c r="J1381" s="1" t="s">
        <v>8199</v>
      </c>
      <c r="K1381" s="1" t="s">
        <v>92</v>
      </c>
      <c r="L1381" s="1" t="s">
        <v>110</v>
      </c>
      <c r="M1381" s="1" t="s">
        <v>93</v>
      </c>
      <c r="N1381" s="1">
        <v>2</v>
      </c>
      <c r="O1381" s="1">
        <v>960.8</v>
      </c>
      <c r="P1381" s="1">
        <v>0.34</v>
      </c>
      <c r="Q1381" s="1">
        <v>13.46</v>
      </c>
      <c r="R1381" s="2">
        <v>45824</v>
      </c>
      <c r="S1381" s="2">
        <v>45836</v>
      </c>
      <c r="T1381" s="1" t="s">
        <v>63</v>
      </c>
      <c r="U1381" s="1" t="s">
        <v>162</v>
      </c>
      <c r="V1381" s="1">
        <v>1</v>
      </c>
      <c r="W1381" s="1" t="s">
        <v>37</v>
      </c>
      <c r="X1381" s="1" t="s">
        <v>38</v>
      </c>
      <c r="Y1381" s="1" t="s">
        <v>8200</v>
      </c>
    </row>
    <row r="1382" spans="1:25" x14ac:dyDescent="0.3">
      <c r="A1382" s="1" t="s">
        <v>12994</v>
      </c>
      <c r="B1382" s="1" t="s">
        <v>14993</v>
      </c>
      <c r="C1382" s="1" t="s">
        <v>8201</v>
      </c>
      <c r="D1382" s="1" t="s">
        <v>26</v>
      </c>
      <c r="E1382" s="1">
        <v>28</v>
      </c>
      <c r="F1382" s="1" t="s">
        <v>8202</v>
      </c>
      <c r="G1382" s="1" t="s">
        <v>8203</v>
      </c>
      <c r="H1382" s="1" t="s">
        <v>1503</v>
      </c>
      <c r="I1382" s="1" t="s">
        <v>8204</v>
      </c>
      <c r="J1382" s="1" t="s">
        <v>8205</v>
      </c>
      <c r="K1382" s="1" t="s">
        <v>109</v>
      </c>
      <c r="L1382" s="1" t="s">
        <v>48</v>
      </c>
      <c r="M1382" s="1" t="s">
        <v>62</v>
      </c>
      <c r="N1382" s="1">
        <v>4</v>
      </c>
      <c r="O1382" s="1">
        <v>749.67</v>
      </c>
      <c r="P1382" s="1">
        <v>0.49</v>
      </c>
      <c r="Q1382" s="1">
        <v>27.85</v>
      </c>
      <c r="R1382" s="2">
        <v>45586</v>
      </c>
      <c r="S1382" s="2">
        <v>45808</v>
      </c>
      <c r="T1382" s="1" t="s">
        <v>35</v>
      </c>
      <c r="U1382" s="1" t="s">
        <v>51</v>
      </c>
      <c r="V1382" s="1">
        <v>4</v>
      </c>
      <c r="W1382" s="1" t="s">
        <v>37</v>
      </c>
      <c r="X1382" s="1" t="s">
        <v>101</v>
      </c>
      <c r="Y1382" s="1" t="s">
        <v>8206</v>
      </c>
    </row>
    <row r="1383" spans="1:25" x14ac:dyDescent="0.3">
      <c r="A1383" s="1" t="s">
        <v>12995</v>
      </c>
      <c r="B1383" s="1" t="s">
        <v>14994</v>
      </c>
      <c r="C1383" s="1" t="s">
        <v>8207</v>
      </c>
      <c r="D1383" s="1" t="s">
        <v>41</v>
      </c>
      <c r="E1383" s="1">
        <v>66</v>
      </c>
      <c r="F1383" s="1" t="s">
        <v>8208</v>
      </c>
      <c r="G1383" s="1" t="s">
        <v>8209</v>
      </c>
      <c r="H1383" s="1" t="s">
        <v>824</v>
      </c>
      <c r="I1383" s="1" t="s">
        <v>8210</v>
      </c>
      <c r="J1383" s="1" t="s">
        <v>8211</v>
      </c>
      <c r="K1383" s="1" t="s">
        <v>61</v>
      </c>
      <c r="L1383" s="1" t="s">
        <v>82</v>
      </c>
      <c r="M1383" s="1" t="s">
        <v>49</v>
      </c>
      <c r="N1383" s="1">
        <v>4</v>
      </c>
      <c r="O1383" s="1">
        <v>496.89</v>
      </c>
      <c r="P1383" s="1">
        <v>0.39</v>
      </c>
      <c r="Q1383" s="1">
        <v>6.35</v>
      </c>
      <c r="R1383" s="2">
        <v>45243</v>
      </c>
      <c r="S1383" s="2">
        <v>45292</v>
      </c>
      <c r="T1383" s="1" t="s">
        <v>50</v>
      </c>
      <c r="U1383" s="1" t="s">
        <v>84</v>
      </c>
      <c r="V1383" s="1">
        <v>1</v>
      </c>
      <c r="W1383" s="1" t="s">
        <v>37</v>
      </c>
      <c r="X1383" s="1" t="s">
        <v>101</v>
      </c>
      <c r="Y1383" s="1" t="s">
        <v>8212</v>
      </c>
    </row>
    <row r="1384" spans="1:25" x14ac:dyDescent="0.3">
      <c r="A1384" s="1" t="s">
        <v>12996</v>
      </c>
      <c r="B1384" s="1" t="s">
        <v>14995</v>
      </c>
      <c r="C1384" s="1" t="s">
        <v>8213</v>
      </c>
      <c r="D1384" s="1" t="s">
        <v>26</v>
      </c>
      <c r="E1384" s="1">
        <v>52</v>
      </c>
      <c r="F1384" s="1" t="s">
        <v>8214</v>
      </c>
      <c r="G1384" s="1" t="s">
        <v>8215</v>
      </c>
      <c r="H1384" s="1" t="s">
        <v>4513</v>
      </c>
      <c r="I1384" s="1" t="s">
        <v>8216</v>
      </c>
      <c r="J1384" s="1" t="s">
        <v>8217</v>
      </c>
      <c r="K1384" s="1" t="s">
        <v>47</v>
      </c>
      <c r="L1384" s="1" t="s">
        <v>117</v>
      </c>
      <c r="M1384" s="1" t="s">
        <v>73</v>
      </c>
      <c r="N1384" s="1">
        <v>4</v>
      </c>
      <c r="O1384" s="1">
        <v>248.69</v>
      </c>
      <c r="P1384" s="1">
        <v>0.09</v>
      </c>
      <c r="Q1384" s="1">
        <v>17.760000000000002</v>
      </c>
      <c r="R1384" s="2">
        <v>45329</v>
      </c>
      <c r="S1384" s="2">
        <v>45377</v>
      </c>
      <c r="T1384" s="1" t="s">
        <v>63</v>
      </c>
      <c r="U1384" s="1" t="s">
        <v>36</v>
      </c>
      <c r="V1384" s="1">
        <v>4</v>
      </c>
      <c r="W1384" s="1" t="s">
        <v>37</v>
      </c>
      <c r="X1384" s="1" t="s">
        <v>74</v>
      </c>
      <c r="Y1384" s="1" t="s">
        <v>8218</v>
      </c>
    </row>
    <row r="1385" spans="1:25" x14ac:dyDescent="0.3">
      <c r="A1385" s="1" t="s">
        <v>12997</v>
      </c>
      <c r="B1385" s="1" t="s">
        <v>14996</v>
      </c>
      <c r="C1385" s="1" t="s">
        <v>8219</v>
      </c>
      <c r="D1385" s="1" t="s">
        <v>41</v>
      </c>
      <c r="E1385" s="1">
        <v>18</v>
      </c>
      <c r="F1385" s="1" t="s">
        <v>8220</v>
      </c>
      <c r="G1385" s="1" t="s">
        <v>8221</v>
      </c>
      <c r="H1385" s="1" t="s">
        <v>1465</v>
      </c>
      <c r="I1385" s="1" t="s">
        <v>6300</v>
      </c>
      <c r="J1385" s="1" t="s">
        <v>8222</v>
      </c>
      <c r="K1385" s="1" t="s">
        <v>109</v>
      </c>
      <c r="L1385" s="1" t="s">
        <v>82</v>
      </c>
      <c r="M1385" s="1" t="s">
        <v>49</v>
      </c>
      <c r="N1385" s="1">
        <v>3</v>
      </c>
      <c r="O1385" s="1">
        <v>286.25</v>
      </c>
      <c r="P1385" s="1">
        <v>0.39</v>
      </c>
      <c r="Q1385" s="1">
        <v>32.32</v>
      </c>
      <c r="R1385" s="2">
        <v>45594</v>
      </c>
      <c r="S1385" s="2">
        <v>45205</v>
      </c>
      <c r="T1385" s="1" t="s">
        <v>63</v>
      </c>
      <c r="U1385" s="1" t="s">
        <v>36</v>
      </c>
      <c r="V1385" s="1">
        <v>5</v>
      </c>
      <c r="W1385" s="1" t="s">
        <v>37</v>
      </c>
      <c r="X1385" s="1" t="s">
        <v>101</v>
      </c>
      <c r="Y1385" s="1" t="s">
        <v>8223</v>
      </c>
    </row>
    <row r="1386" spans="1:25" x14ac:dyDescent="0.3">
      <c r="A1386" s="1" t="s">
        <v>12998</v>
      </c>
      <c r="B1386" s="1" t="s">
        <v>14997</v>
      </c>
      <c r="C1386" s="1" t="s">
        <v>8224</v>
      </c>
      <c r="D1386" s="1" t="s">
        <v>26</v>
      </c>
      <c r="E1386" s="1">
        <v>34</v>
      </c>
      <c r="F1386" s="1" t="s">
        <v>8225</v>
      </c>
      <c r="G1386" s="1" t="s">
        <v>8226</v>
      </c>
      <c r="H1386" s="1" t="s">
        <v>263</v>
      </c>
      <c r="I1386" s="1" t="s">
        <v>8227</v>
      </c>
      <c r="J1386" s="1" t="s">
        <v>5364</v>
      </c>
      <c r="K1386" s="1" t="s">
        <v>81</v>
      </c>
      <c r="L1386" s="1" t="s">
        <v>72</v>
      </c>
      <c r="M1386" s="1" t="s">
        <v>34</v>
      </c>
      <c r="N1386" s="1">
        <v>3</v>
      </c>
      <c r="O1386" s="1">
        <v>738.88</v>
      </c>
      <c r="P1386" s="1">
        <v>0.37</v>
      </c>
      <c r="Q1386" s="1">
        <v>20.96</v>
      </c>
      <c r="R1386" s="2">
        <v>45434</v>
      </c>
      <c r="S1386" s="2">
        <v>45306</v>
      </c>
      <c r="T1386" s="1" t="s">
        <v>50</v>
      </c>
      <c r="U1386" s="1" t="s">
        <v>84</v>
      </c>
      <c r="V1386" s="1">
        <v>2</v>
      </c>
      <c r="W1386" s="1" t="s">
        <v>37</v>
      </c>
      <c r="X1386" s="1" t="s">
        <v>64</v>
      </c>
      <c r="Y1386" s="1" t="s">
        <v>8228</v>
      </c>
    </row>
    <row r="1387" spans="1:25" x14ac:dyDescent="0.3">
      <c r="A1387" s="1" t="s">
        <v>12999</v>
      </c>
      <c r="B1387" s="1" t="s">
        <v>14998</v>
      </c>
      <c r="C1387" s="1" t="s">
        <v>8229</v>
      </c>
      <c r="D1387" s="1" t="s">
        <v>41</v>
      </c>
      <c r="E1387" s="1">
        <v>48</v>
      </c>
      <c r="F1387" s="1" t="s">
        <v>8230</v>
      </c>
      <c r="G1387" s="1" t="s">
        <v>8231</v>
      </c>
      <c r="H1387" s="1" t="s">
        <v>2168</v>
      </c>
      <c r="I1387" s="1" t="s">
        <v>310</v>
      </c>
      <c r="J1387" s="1" t="s">
        <v>8232</v>
      </c>
      <c r="K1387" s="1" t="s">
        <v>81</v>
      </c>
      <c r="L1387" s="1" t="s">
        <v>33</v>
      </c>
      <c r="M1387" s="1" t="s">
        <v>62</v>
      </c>
      <c r="N1387" s="1">
        <v>4</v>
      </c>
      <c r="O1387" s="1">
        <v>782.77</v>
      </c>
      <c r="P1387" s="1">
        <v>0.12</v>
      </c>
      <c r="Q1387" s="1">
        <v>36.85</v>
      </c>
      <c r="R1387" s="2">
        <v>45206</v>
      </c>
      <c r="S1387" s="2">
        <v>45398</v>
      </c>
      <c r="T1387" s="1" t="s">
        <v>63</v>
      </c>
      <c r="U1387" s="1" t="s">
        <v>51</v>
      </c>
      <c r="V1387" s="1">
        <v>1</v>
      </c>
      <c r="W1387" s="1" t="s">
        <v>52</v>
      </c>
      <c r="X1387" s="1" t="s">
        <v>64</v>
      </c>
      <c r="Y1387" s="1" t="s">
        <v>8233</v>
      </c>
    </row>
    <row r="1388" spans="1:25" x14ac:dyDescent="0.3">
      <c r="A1388" s="1" t="s">
        <v>13000</v>
      </c>
      <c r="B1388" s="1" t="s">
        <v>14999</v>
      </c>
      <c r="C1388" s="1" t="s">
        <v>8234</v>
      </c>
      <c r="D1388" s="1" t="s">
        <v>26</v>
      </c>
      <c r="E1388" s="1">
        <v>23</v>
      </c>
      <c r="F1388" s="1" t="s">
        <v>8235</v>
      </c>
      <c r="G1388" s="1" t="s">
        <v>8236</v>
      </c>
      <c r="H1388" s="1" t="s">
        <v>3713</v>
      </c>
      <c r="I1388" s="1" t="s">
        <v>8237</v>
      </c>
      <c r="J1388" s="1" t="s">
        <v>8238</v>
      </c>
      <c r="K1388" s="1" t="s">
        <v>61</v>
      </c>
      <c r="L1388" s="1" t="s">
        <v>48</v>
      </c>
      <c r="M1388" s="1" t="s">
        <v>126</v>
      </c>
      <c r="N1388" s="1">
        <v>2</v>
      </c>
      <c r="O1388" s="1">
        <v>533.41</v>
      </c>
      <c r="P1388" s="1">
        <v>0.16</v>
      </c>
      <c r="Q1388" s="1">
        <v>22.6</v>
      </c>
      <c r="R1388" s="2">
        <v>45533</v>
      </c>
      <c r="S1388" s="2">
        <v>45737</v>
      </c>
      <c r="T1388" s="1" t="s">
        <v>83</v>
      </c>
      <c r="U1388" s="1" t="s">
        <v>84</v>
      </c>
      <c r="V1388" s="1">
        <v>3</v>
      </c>
      <c r="W1388" s="1" t="s">
        <v>37</v>
      </c>
      <c r="X1388" s="1" t="s">
        <v>53</v>
      </c>
      <c r="Y1388" s="1" t="s">
        <v>8239</v>
      </c>
    </row>
    <row r="1389" spans="1:25" x14ac:dyDescent="0.3">
      <c r="A1389" s="1" t="s">
        <v>13001</v>
      </c>
      <c r="B1389" s="1" t="s">
        <v>15000</v>
      </c>
      <c r="C1389" s="1" t="s">
        <v>8240</v>
      </c>
      <c r="D1389" s="1" t="s">
        <v>41</v>
      </c>
      <c r="E1389" s="1">
        <v>30</v>
      </c>
      <c r="F1389" s="1" t="s">
        <v>8241</v>
      </c>
      <c r="G1389" s="1" t="s">
        <v>8242</v>
      </c>
      <c r="H1389" s="1" t="s">
        <v>857</v>
      </c>
      <c r="I1389" s="1" t="s">
        <v>8243</v>
      </c>
      <c r="J1389" s="1" t="s">
        <v>8244</v>
      </c>
      <c r="K1389" s="1" t="s">
        <v>47</v>
      </c>
      <c r="L1389" s="1" t="s">
        <v>72</v>
      </c>
      <c r="M1389" s="1" t="s">
        <v>49</v>
      </c>
      <c r="N1389" s="1">
        <v>1</v>
      </c>
      <c r="O1389" s="1">
        <v>129.74</v>
      </c>
      <c r="P1389" s="1">
        <v>0.36</v>
      </c>
      <c r="Q1389" s="1">
        <v>49.07</v>
      </c>
      <c r="R1389" s="2">
        <v>45591</v>
      </c>
      <c r="S1389" s="2">
        <v>45352</v>
      </c>
      <c r="T1389" s="1" t="s">
        <v>50</v>
      </c>
      <c r="U1389" s="1" t="s">
        <v>36</v>
      </c>
      <c r="V1389" s="1">
        <v>5</v>
      </c>
      <c r="W1389" s="1" t="s">
        <v>52</v>
      </c>
      <c r="X1389" s="1" t="s">
        <v>64</v>
      </c>
      <c r="Y1389" s="1" t="s">
        <v>8245</v>
      </c>
    </row>
    <row r="1390" spans="1:25" x14ac:dyDescent="0.3">
      <c r="A1390" s="1" t="s">
        <v>13002</v>
      </c>
      <c r="B1390" s="1" t="s">
        <v>15001</v>
      </c>
      <c r="C1390" s="1" t="s">
        <v>8246</v>
      </c>
      <c r="D1390" s="1" t="s">
        <v>26</v>
      </c>
      <c r="E1390" s="1">
        <v>69</v>
      </c>
      <c r="F1390" s="1" t="s">
        <v>8247</v>
      </c>
      <c r="G1390" s="1" t="s">
        <v>8248</v>
      </c>
      <c r="H1390" s="1" t="s">
        <v>2069</v>
      </c>
      <c r="I1390" s="1" t="s">
        <v>8249</v>
      </c>
      <c r="J1390" s="1" t="s">
        <v>8250</v>
      </c>
      <c r="K1390" s="1" t="s">
        <v>32</v>
      </c>
      <c r="L1390" s="1" t="s">
        <v>48</v>
      </c>
      <c r="M1390" s="1" t="s">
        <v>34</v>
      </c>
      <c r="N1390" s="1">
        <v>2</v>
      </c>
      <c r="O1390" s="1">
        <v>934.53</v>
      </c>
      <c r="P1390" s="1">
        <v>0.12</v>
      </c>
      <c r="Q1390" s="1">
        <v>48.44</v>
      </c>
      <c r="R1390" s="2">
        <v>45788</v>
      </c>
      <c r="S1390" s="2">
        <v>45185</v>
      </c>
      <c r="T1390" s="1" t="s">
        <v>35</v>
      </c>
      <c r="U1390" s="1" t="s">
        <v>162</v>
      </c>
      <c r="V1390" s="1">
        <v>3</v>
      </c>
      <c r="W1390" s="1" t="s">
        <v>37</v>
      </c>
      <c r="X1390" s="1" t="s">
        <v>53</v>
      </c>
      <c r="Y1390" s="1" t="s">
        <v>8251</v>
      </c>
    </row>
    <row r="1391" spans="1:25" x14ac:dyDescent="0.3">
      <c r="A1391" s="1" t="s">
        <v>13003</v>
      </c>
      <c r="B1391" s="1" t="s">
        <v>15002</v>
      </c>
      <c r="C1391" s="1" t="s">
        <v>8252</v>
      </c>
      <c r="D1391" s="1" t="s">
        <v>41</v>
      </c>
      <c r="E1391" s="1">
        <v>43</v>
      </c>
      <c r="F1391" s="1" t="s">
        <v>8253</v>
      </c>
      <c r="G1391" s="1">
        <v>6069553592</v>
      </c>
      <c r="H1391" s="1" t="s">
        <v>824</v>
      </c>
      <c r="I1391" s="1" t="s">
        <v>8254</v>
      </c>
      <c r="J1391" s="1" t="s">
        <v>8255</v>
      </c>
      <c r="K1391" s="1" t="s">
        <v>81</v>
      </c>
      <c r="L1391" s="1" t="s">
        <v>82</v>
      </c>
      <c r="M1391" s="1" t="s">
        <v>126</v>
      </c>
      <c r="N1391" s="1">
        <v>3</v>
      </c>
      <c r="O1391" s="1">
        <v>846.32</v>
      </c>
      <c r="P1391" s="1">
        <v>0.1</v>
      </c>
      <c r="Q1391" s="1">
        <v>40.99</v>
      </c>
      <c r="R1391" s="2">
        <v>45791</v>
      </c>
      <c r="S1391" s="2">
        <v>45359</v>
      </c>
      <c r="T1391" s="1" t="s">
        <v>83</v>
      </c>
      <c r="U1391" s="1" t="s">
        <v>51</v>
      </c>
      <c r="V1391" s="1">
        <v>4</v>
      </c>
      <c r="W1391" s="1" t="s">
        <v>37</v>
      </c>
      <c r="X1391" s="1" t="s">
        <v>74</v>
      </c>
      <c r="Y1391" s="1" t="s">
        <v>8256</v>
      </c>
    </row>
    <row r="1392" spans="1:25" x14ac:dyDescent="0.3">
      <c r="A1392" s="1" t="s">
        <v>13004</v>
      </c>
      <c r="B1392" s="1" t="s">
        <v>15003</v>
      </c>
      <c r="C1392" s="1" t="s">
        <v>8257</v>
      </c>
      <c r="D1392" s="1" t="s">
        <v>26</v>
      </c>
      <c r="E1392" s="1">
        <v>53</v>
      </c>
      <c r="F1392" s="1" t="s">
        <v>8258</v>
      </c>
      <c r="G1392" s="1" t="s">
        <v>8259</v>
      </c>
      <c r="H1392" s="1" t="s">
        <v>655</v>
      </c>
      <c r="I1392" s="1" t="s">
        <v>5953</v>
      </c>
      <c r="J1392" s="1" t="s">
        <v>8260</v>
      </c>
      <c r="K1392" s="1" t="s">
        <v>32</v>
      </c>
      <c r="L1392" s="1" t="s">
        <v>33</v>
      </c>
      <c r="M1392" s="1" t="s">
        <v>126</v>
      </c>
      <c r="N1392" s="1">
        <v>3</v>
      </c>
      <c r="O1392" s="1">
        <v>149.13</v>
      </c>
      <c r="P1392" s="1">
        <v>0.35</v>
      </c>
      <c r="Q1392" s="1">
        <v>47.95</v>
      </c>
      <c r="R1392" s="2">
        <v>45496</v>
      </c>
      <c r="S1392" s="2">
        <v>45701</v>
      </c>
      <c r="T1392" s="1" t="s">
        <v>35</v>
      </c>
      <c r="U1392" s="1" t="s">
        <v>36</v>
      </c>
      <c r="V1392" s="1">
        <v>4</v>
      </c>
      <c r="W1392" s="1" t="s">
        <v>52</v>
      </c>
      <c r="X1392" s="1" t="s">
        <v>64</v>
      </c>
      <c r="Y1392" s="1" t="s">
        <v>8261</v>
      </c>
    </row>
    <row r="1393" spans="1:25" x14ac:dyDescent="0.3">
      <c r="A1393" s="1" t="s">
        <v>13005</v>
      </c>
      <c r="B1393" s="1" t="s">
        <v>15004</v>
      </c>
      <c r="C1393" s="1" t="s">
        <v>8262</v>
      </c>
      <c r="D1393" s="1" t="s">
        <v>26</v>
      </c>
      <c r="E1393" s="1">
        <v>22</v>
      </c>
      <c r="F1393" s="1" t="s">
        <v>8263</v>
      </c>
      <c r="G1393" s="1" t="s">
        <v>8264</v>
      </c>
      <c r="H1393" s="1" t="s">
        <v>810</v>
      </c>
      <c r="I1393" s="1" t="s">
        <v>8265</v>
      </c>
      <c r="J1393" s="1" t="s">
        <v>8266</v>
      </c>
      <c r="K1393" s="1" t="s">
        <v>32</v>
      </c>
      <c r="L1393" s="1" t="s">
        <v>110</v>
      </c>
      <c r="M1393" s="1" t="s">
        <v>126</v>
      </c>
      <c r="N1393" s="1">
        <v>2</v>
      </c>
      <c r="O1393" s="1">
        <v>66.16</v>
      </c>
      <c r="P1393" s="1">
        <v>0.44</v>
      </c>
      <c r="Q1393" s="1">
        <v>14.22</v>
      </c>
      <c r="R1393" s="2">
        <v>45721</v>
      </c>
      <c r="S1393" s="2">
        <v>45750</v>
      </c>
      <c r="T1393" s="1" t="s">
        <v>50</v>
      </c>
      <c r="U1393" s="1" t="s">
        <v>36</v>
      </c>
      <c r="V1393" s="1">
        <v>2</v>
      </c>
      <c r="W1393" s="1" t="s">
        <v>37</v>
      </c>
      <c r="X1393" s="1" t="s">
        <v>53</v>
      </c>
      <c r="Y1393" s="1" t="s">
        <v>8267</v>
      </c>
    </row>
    <row r="1394" spans="1:25" x14ac:dyDescent="0.3">
      <c r="A1394" s="1" t="s">
        <v>13006</v>
      </c>
      <c r="B1394" s="1" t="s">
        <v>15005</v>
      </c>
      <c r="C1394" s="1" t="s">
        <v>8268</v>
      </c>
      <c r="D1394" s="1" t="s">
        <v>26</v>
      </c>
      <c r="E1394" s="1">
        <v>64</v>
      </c>
      <c r="F1394" s="1" t="s">
        <v>8269</v>
      </c>
      <c r="G1394" s="1" t="s">
        <v>8270</v>
      </c>
      <c r="H1394" s="1" t="s">
        <v>2095</v>
      </c>
      <c r="I1394" s="1" t="s">
        <v>8271</v>
      </c>
      <c r="J1394" s="1" t="s">
        <v>8272</v>
      </c>
      <c r="K1394" s="1" t="s">
        <v>109</v>
      </c>
      <c r="L1394" s="1" t="s">
        <v>117</v>
      </c>
      <c r="M1394" s="1" t="s">
        <v>62</v>
      </c>
      <c r="N1394" s="1">
        <v>2</v>
      </c>
      <c r="O1394" s="1">
        <v>540.51</v>
      </c>
      <c r="P1394" s="1">
        <v>0.04</v>
      </c>
      <c r="Q1394" s="1">
        <v>38.79</v>
      </c>
      <c r="R1394" s="2">
        <v>45781</v>
      </c>
      <c r="S1394" s="2">
        <v>45194</v>
      </c>
      <c r="T1394" s="1" t="s">
        <v>118</v>
      </c>
      <c r="U1394" s="1" t="s">
        <v>84</v>
      </c>
      <c r="V1394" s="1">
        <v>5</v>
      </c>
      <c r="W1394" s="1" t="s">
        <v>37</v>
      </c>
      <c r="X1394" s="1" t="s">
        <v>38</v>
      </c>
      <c r="Y1394" s="1" t="s">
        <v>8273</v>
      </c>
    </row>
    <row r="1395" spans="1:25" x14ac:dyDescent="0.3">
      <c r="A1395" s="1" t="s">
        <v>13007</v>
      </c>
      <c r="B1395" s="1" t="s">
        <v>15006</v>
      </c>
      <c r="C1395" s="1" t="s">
        <v>6016</v>
      </c>
      <c r="D1395" s="1" t="s">
        <v>26</v>
      </c>
      <c r="E1395" s="1">
        <v>31</v>
      </c>
      <c r="F1395" s="1" t="s">
        <v>8274</v>
      </c>
      <c r="G1395" s="1" t="s">
        <v>8275</v>
      </c>
      <c r="H1395" s="1" t="s">
        <v>2125</v>
      </c>
      <c r="I1395" s="1" t="s">
        <v>8276</v>
      </c>
      <c r="J1395" s="1" t="s">
        <v>8277</v>
      </c>
      <c r="K1395" s="1" t="s">
        <v>32</v>
      </c>
      <c r="L1395" s="1" t="s">
        <v>110</v>
      </c>
      <c r="M1395" s="1" t="s">
        <v>93</v>
      </c>
      <c r="N1395" s="1">
        <v>3</v>
      </c>
      <c r="O1395" s="1">
        <v>291.3</v>
      </c>
      <c r="P1395" s="1">
        <v>0.22</v>
      </c>
      <c r="Q1395" s="1">
        <v>19.47</v>
      </c>
      <c r="R1395" s="2">
        <v>45748</v>
      </c>
      <c r="S1395" s="2">
        <v>45844</v>
      </c>
      <c r="T1395" s="1" t="s">
        <v>63</v>
      </c>
      <c r="U1395" s="1" t="s">
        <v>36</v>
      </c>
      <c r="V1395" s="1">
        <v>4</v>
      </c>
      <c r="W1395" s="1" t="s">
        <v>37</v>
      </c>
      <c r="X1395" s="1" t="s">
        <v>53</v>
      </c>
      <c r="Y1395" s="1" t="s">
        <v>8278</v>
      </c>
    </row>
    <row r="1396" spans="1:25" x14ac:dyDescent="0.3">
      <c r="A1396" s="1" t="s">
        <v>13008</v>
      </c>
      <c r="B1396" s="1" t="s">
        <v>15007</v>
      </c>
      <c r="C1396" s="1" t="s">
        <v>8279</v>
      </c>
      <c r="D1396" s="1" t="s">
        <v>26</v>
      </c>
      <c r="E1396" s="1">
        <v>68</v>
      </c>
      <c r="F1396" s="1" t="s">
        <v>8280</v>
      </c>
      <c r="G1396" s="1" t="s">
        <v>8281</v>
      </c>
      <c r="H1396" s="1" t="s">
        <v>438</v>
      </c>
      <c r="I1396" s="1" t="s">
        <v>8282</v>
      </c>
      <c r="J1396" s="1" t="s">
        <v>8283</v>
      </c>
      <c r="K1396" s="1" t="s">
        <v>61</v>
      </c>
      <c r="L1396" s="1" t="s">
        <v>48</v>
      </c>
      <c r="M1396" s="1" t="s">
        <v>49</v>
      </c>
      <c r="N1396" s="1">
        <v>3</v>
      </c>
      <c r="O1396" s="1">
        <v>290.42</v>
      </c>
      <c r="P1396" s="1">
        <v>0.3</v>
      </c>
      <c r="Q1396" s="1">
        <v>37.64</v>
      </c>
      <c r="R1396" s="2">
        <v>45845</v>
      </c>
      <c r="S1396" s="2">
        <v>45748</v>
      </c>
      <c r="T1396" s="1" t="s">
        <v>83</v>
      </c>
      <c r="U1396" s="1" t="s">
        <v>51</v>
      </c>
      <c r="V1396" s="1">
        <v>3</v>
      </c>
      <c r="W1396" s="1" t="s">
        <v>37</v>
      </c>
      <c r="X1396" s="1" t="s">
        <v>64</v>
      </c>
      <c r="Y1396" s="1" t="s">
        <v>8284</v>
      </c>
    </row>
    <row r="1397" spans="1:25" x14ac:dyDescent="0.3">
      <c r="A1397" s="1" t="s">
        <v>13009</v>
      </c>
      <c r="B1397" s="1" t="s">
        <v>15008</v>
      </c>
      <c r="C1397" s="1" t="s">
        <v>8285</v>
      </c>
      <c r="D1397" s="1" t="s">
        <v>26</v>
      </c>
      <c r="E1397" s="1">
        <v>32</v>
      </c>
      <c r="F1397" s="1" t="s">
        <v>8286</v>
      </c>
      <c r="G1397" s="1" t="s">
        <v>8287</v>
      </c>
      <c r="H1397" s="1" t="s">
        <v>529</v>
      </c>
      <c r="I1397" s="1" t="s">
        <v>8288</v>
      </c>
      <c r="J1397" s="1" t="s">
        <v>8289</v>
      </c>
      <c r="K1397" s="1" t="s">
        <v>109</v>
      </c>
      <c r="L1397" s="1" t="s">
        <v>117</v>
      </c>
      <c r="M1397" s="1" t="s">
        <v>126</v>
      </c>
      <c r="N1397" s="1">
        <v>4</v>
      </c>
      <c r="O1397" s="1">
        <v>96.35</v>
      </c>
      <c r="P1397" s="1">
        <v>0.34</v>
      </c>
      <c r="Q1397" s="1">
        <v>21.83</v>
      </c>
      <c r="R1397" s="2">
        <v>45127</v>
      </c>
      <c r="S1397" s="2">
        <v>45659</v>
      </c>
      <c r="T1397" s="1" t="s">
        <v>50</v>
      </c>
      <c r="U1397" s="1" t="s">
        <v>84</v>
      </c>
      <c r="V1397" s="1">
        <v>1</v>
      </c>
      <c r="W1397" s="1" t="s">
        <v>37</v>
      </c>
      <c r="X1397" s="1" t="s">
        <v>53</v>
      </c>
      <c r="Y1397" s="1" t="s">
        <v>8290</v>
      </c>
    </row>
    <row r="1398" spans="1:25" x14ac:dyDescent="0.3">
      <c r="A1398" s="1" t="s">
        <v>13010</v>
      </c>
      <c r="B1398" s="1" t="s">
        <v>15009</v>
      </c>
      <c r="C1398" s="1" t="s">
        <v>8291</v>
      </c>
      <c r="D1398" s="1" t="s">
        <v>41</v>
      </c>
      <c r="E1398" s="1">
        <v>29</v>
      </c>
      <c r="F1398" s="1" t="s">
        <v>8292</v>
      </c>
      <c r="G1398" s="1" t="s">
        <v>8293</v>
      </c>
      <c r="H1398" s="1" t="s">
        <v>2993</v>
      </c>
      <c r="I1398" s="1" t="s">
        <v>8294</v>
      </c>
      <c r="J1398" s="1" t="s">
        <v>8295</v>
      </c>
      <c r="K1398" s="1" t="s">
        <v>161</v>
      </c>
      <c r="L1398" s="1" t="s">
        <v>82</v>
      </c>
      <c r="M1398" s="1" t="s">
        <v>73</v>
      </c>
      <c r="N1398" s="1">
        <v>1</v>
      </c>
      <c r="O1398" s="1">
        <v>953.85</v>
      </c>
      <c r="P1398" s="1">
        <v>0.5</v>
      </c>
      <c r="Q1398" s="1">
        <v>18.02</v>
      </c>
      <c r="R1398" s="2">
        <v>45696</v>
      </c>
      <c r="S1398" s="2">
        <v>45256</v>
      </c>
      <c r="T1398" s="1" t="s">
        <v>63</v>
      </c>
      <c r="U1398" s="1" t="s">
        <v>162</v>
      </c>
      <c r="V1398" s="1">
        <v>1</v>
      </c>
      <c r="W1398" s="1" t="s">
        <v>37</v>
      </c>
      <c r="X1398" s="1" t="s">
        <v>74</v>
      </c>
      <c r="Y1398" s="1" t="s">
        <v>8296</v>
      </c>
    </row>
    <row r="1399" spans="1:25" x14ac:dyDescent="0.3">
      <c r="A1399" s="1" t="s">
        <v>13011</v>
      </c>
      <c r="B1399" s="1" t="s">
        <v>15010</v>
      </c>
      <c r="C1399" s="1" t="s">
        <v>8297</v>
      </c>
      <c r="D1399" s="1" t="s">
        <v>41</v>
      </c>
      <c r="E1399" s="1">
        <v>67</v>
      </c>
      <c r="F1399" s="1" t="s">
        <v>8298</v>
      </c>
      <c r="G1399" s="1" t="s">
        <v>8299</v>
      </c>
      <c r="H1399" s="1" t="s">
        <v>194</v>
      </c>
      <c r="I1399" s="1" t="s">
        <v>8300</v>
      </c>
      <c r="J1399" s="1" t="s">
        <v>8301</v>
      </c>
      <c r="K1399" s="1" t="s">
        <v>161</v>
      </c>
      <c r="L1399" s="1" t="s">
        <v>48</v>
      </c>
      <c r="M1399" s="1" t="s">
        <v>62</v>
      </c>
      <c r="N1399" s="1">
        <v>4</v>
      </c>
      <c r="O1399" s="1">
        <v>831.86</v>
      </c>
      <c r="P1399" s="1">
        <v>0.34</v>
      </c>
      <c r="Q1399" s="1">
        <v>48.15</v>
      </c>
      <c r="R1399" s="2">
        <v>45484</v>
      </c>
      <c r="S1399" s="2">
        <v>45374</v>
      </c>
      <c r="T1399" s="1" t="s">
        <v>118</v>
      </c>
      <c r="U1399" s="1" t="s">
        <v>36</v>
      </c>
      <c r="V1399" s="1">
        <v>5</v>
      </c>
      <c r="W1399" s="1" t="s">
        <v>37</v>
      </c>
      <c r="X1399" s="1" t="s">
        <v>101</v>
      </c>
      <c r="Y1399" s="1" t="s">
        <v>8302</v>
      </c>
    </row>
    <row r="1400" spans="1:25" x14ac:dyDescent="0.3">
      <c r="A1400" s="1" t="s">
        <v>13012</v>
      </c>
      <c r="B1400" s="1" t="s">
        <v>15011</v>
      </c>
      <c r="C1400" s="1" t="s">
        <v>8303</v>
      </c>
      <c r="D1400" s="1" t="s">
        <v>41</v>
      </c>
      <c r="E1400" s="1">
        <v>63</v>
      </c>
      <c r="F1400" s="1" t="s">
        <v>8304</v>
      </c>
      <c r="G1400" s="1" t="s">
        <v>8305</v>
      </c>
      <c r="H1400" s="1" t="s">
        <v>89</v>
      </c>
      <c r="I1400" s="1" t="s">
        <v>8306</v>
      </c>
      <c r="J1400" s="1" t="s">
        <v>8307</v>
      </c>
      <c r="K1400" s="1" t="s">
        <v>61</v>
      </c>
      <c r="L1400" s="1" t="s">
        <v>110</v>
      </c>
      <c r="M1400" s="1" t="s">
        <v>62</v>
      </c>
      <c r="N1400" s="1">
        <v>4</v>
      </c>
      <c r="O1400" s="1">
        <v>122.7</v>
      </c>
      <c r="P1400" s="1">
        <v>0.31</v>
      </c>
      <c r="Q1400" s="1">
        <v>14.44</v>
      </c>
      <c r="R1400" s="2">
        <v>45540</v>
      </c>
      <c r="S1400" s="2">
        <v>45843</v>
      </c>
      <c r="T1400" s="1" t="s">
        <v>35</v>
      </c>
      <c r="U1400" s="1" t="s">
        <v>51</v>
      </c>
      <c r="V1400" s="1">
        <v>5</v>
      </c>
      <c r="W1400" s="1" t="s">
        <v>37</v>
      </c>
      <c r="X1400" s="1" t="s">
        <v>38</v>
      </c>
      <c r="Y1400" s="1" t="s">
        <v>478</v>
      </c>
    </row>
    <row r="1401" spans="1:25" x14ac:dyDescent="0.3">
      <c r="A1401" s="1" t="s">
        <v>13013</v>
      </c>
      <c r="B1401" s="1" t="s">
        <v>15012</v>
      </c>
      <c r="C1401" s="1" t="s">
        <v>8308</v>
      </c>
      <c r="D1401" s="1" t="s">
        <v>41</v>
      </c>
      <c r="E1401" s="1">
        <v>59</v>
      </c>
      <c r="F1401" s="1" t="s">
        <v>8309</v>
      </c>
      <c r="G1401" s="1" t="s">
        <v>8310</v>
      </c>
      <c r="H1401" s="1" t="s">
        <v>106</v>
      </c>
      <c r="I1401" s="1" t="s">
        <v>8311</v>
      </c>
      <c r="J1401" s="1" t="s">
        <v>8312</v>
      </c>
      <c r="K1401" s="1" t="s">
        <v>161</v>
      </c>
      <c r="L1401" s="1" t="s">
        <v>82</v>
      </c>
      <c r="M1401" s="1" t="s">
        <v>126</v>
      </c>
      <c r="N1401" s="1">
        <v>2</v>
      </c>
      <c r="O1401" s="1">
        <v>877.83</v>
      </c>
      <c r="P1401" s="1">
        <v>0.49</v>
      </c>
      <c r="Q1401" s="1">
        <v>39.14</v>
      </c>
      <c r="R1401" s="2">
        <v>45628</v>
      </c>
      <c r="S1401" s="2">
        <v>45347</v>
      </c>
      <c r="T1401" s="1" t="s">
        <v>50</v>
      </c>
      <c r="U1401" s="1" t="s">
        <v>51</v>
      </c>
      <c r="V1401" s="1">
        <v>4</v>
      </c>
      <c r="W1401" s="1" t="s">
        <v>52</v>
      </c>
      <c r="X1401" s="1" t="s">
        <v>74</v>
      </c>
      <c r="Y1401" s="1" t="s">
        <v>8313</v>
      </c>
    </row>
    <row r="1402" spans="1:25" x14ac:dyDescent="0.3">
      <c r="A1402" s="1" t="s">
        <v>13014</v>
      </c>
      <c r="B1402" s="1" t="s">
        <v>15013</v>
      </c>
      <c r="C1402" s="1" t="s">
        <v>8314</v>
      </c>
      <c r="D1402" s="1" t="s">
        <v>41</v>
      </c>
      <c r="E1402" s="1">
        <v>25</v>
      </c>
      <c r="F1402" s="1" t="s">
        <v>8315</v>
      </c>
      <c r="G1402" s="1" t="s">
        <v>8316</v>
      </c>
      <c r="H1402" s="1" t="s">
        <v>1271</v>
      </c>
      <c r="I1402" s="1" t="s">
        <v>8317</v>
      </c>
      <c r="J1402" s="1" t="s">
        <v>8318</v>
      </c>
      <c r="K1402" s="1" t="s">
        <v>32</v>
      </c>
      <c r="L1402" s="1" t="s">
        <v>117</v>
      </c>
      <c r="M1402" s="1" t="s">
        <v>73</v>
      </c>
      <c r="N1402" s="1">
        <v>2</v>
      </c>
      <c r="O1402" s="1">
        <v>686.13</v>
      </c>
      <c r="P1402" s="1">
        <v>0.03</v>
      </c>
      <c r="Q1402" s="1">
        <v>35.36</v>
      </c>
      <c r="R1402" s="2">
        <v>45776</v>
      </c>
      <c r="S1402" s="2">
        <v>45597</v>
      </c>
      <c r="T1402" s="1" t="s">
        <v>50</v>
      </c>
      <c r="U1402" s="1" t="s">
        <v>162</v>
      </c>
      <c r="V1402" s="1">
        <v>1</v>
      </c>
      <c r="W1402" s="1" t="s">
        <v>37</v>
      </c>
      <c r="X1402" s="1" t="s">
        <v>38</v>
      </c>
      <c r="Y1402" s="1" t="s">
        <v>8319</v>
      </c>
    </row>
    <row r="1403" spans="1:25" x14ac:dyDescent="0.3">
      <c r="A1403" s="1" t="s">
        <v>13015</v>
      </c>
      <c r="B1403" s="1" t="s">
        <v>15014</v>
      </c>
      <c r="C1403" s="1" t="s">
        <v>8320</v>
      </c>
      <c r="D1403" s="1" t="s">
        <v>41</v>
      </c>
      <c r="E1403" s="1">
        <v>48</v>
      </c>
      <c r="F1403" s="1" t="s">
        <v>8321</v>
      </c>
      <c r="G1403" s="1">
        <f>1-206-241-1553</f>
        <v>-1999</v>
      </c>
      <c r="H1403" s="1" t="s">
        <v>1948</v>
      </c>
      <c r="I1403" s="1" t="s">
        <v>8322</v>
      </c>
      <c r="J1403" s="1" t="s">
        <v>8323</v>
      </c>
      <c r="K1403" s="1" t="s">
        <v>81</v>
      </c>
      <c r="L1403" s="1" t="s">
        <v>82</v>
      </c>
      <c r="M1403" s="1" t="s">
        <v>34</v>
      </c>
      <c r="N1403" s="1">
        <v>1</v>
      </c>
      <c r="O1403" s="1">
        <v>332.19</v>
      </c>
      <c r="P1403" s="1">
        <v>0.04</v>
      </c>
      <c r="Q1403" s="1">
        <v>18.66</v>
      </c>
      <c r="R1403" s="2">
        <v>45396</v>
      </c>
      <c r="S1403" s="2">
        <v>45440</v>
      </c>
      <c r="T1403" s="1" t="s">
        <v>118</v>
      </c>
      <c r="U1403" s="1" t="s">
        <v>51</v>
      </c>
      <c r="V1403" s="1">
        <v>2</v>
      </c>
      <c r="W1403" s="1" t="s">
        <v>37</v>
      </c>
      <c r="X1403" s="1" t="s">
        <v>38</v>
      </c>
      <c r="Y1403" s="1" t="s">
        <v>8324</v>
      </c>
    </row>
    <row r="1404" spans="1:25" x14ac:dyDescent="0.3">
      <c r="A1404" s="1" t="s">
        <v>13016</v>
      </c>
      <c r="B1404" s="1" t="s">
        <v>15015</v>
      </c>
      <c r="C1404" s="1" t="s">
        <v>8325</v>
      </c>
      <c r="D1404" s="1" t="s">
        <v>26</v>
      </c>
      <c r="E1404" s="1">
        <v>43</v>
      </c>
      <c r="F1404" s="1" t="s">
        <v>8326</v>
      </c>
      <c r="G1404" s="1" t="s">
        <v>8327</v>
      </c>
      <c r="H1404" s="1" t="s">
        <v>7678</v>
      </c>
      <c r="I1404" s="1" t="s">
        <v>890</v>
      </c>
      <c r="J1404" s="1" t="s">
        <v>8328</v>
      </c>
      <c r="K1404" s="1" t="s">
        <v>47</v>
      </c>
      <c r="L1404" s="1" t="s">
        <v>82</v>
      </c>
      <c r="M1404" s="1" t="s">
        <v>62</v>
      </c>
      <c r="N1404" s="1">
        <v>4</v>
      </c>
      <c r="O1404" s="1">
        <v>872.54</v>
      </c>
      <c r="P1404" s="1">
        <v>0.28000000000000003</v>
      </c>
      <c r="Q1404" s="1">
        <v>25.63</v>
      </c>
      <c r="R1404" s="2">
        <v>45305</v>
      </c>
      <c r="S1404" s="2">
        <v>45609</v>
      </c>
      <c r="T1404" s="1" t="s">
        <v>35</v>
      </c>
      <c r="U1404" s="1" t="s">
        <v>51</v>
      </c>
      <c r="V1404" s="1">
        <v>2</v>
      </c>
      <c r="W1404" s="1" t="s">
        <v>37</v>
      </c>
      <c r="X1404" s="1" t="s">
        <v>53</v>
      </c>
      <c r="Y1404" s="1" t="s">
        <v>8329</v>
      </c>
    </row>
    <row r="1405" spans="1:25" x14ac:dyDescent="0.3">
      <c r="A1405" s="1" t="s">
        <v>13017</v>
      </c>
      <c r="B1405" s="1" t="s">
        <v>15016</v>
      </c>
      <c r="C1405" s="1" t="s">
        <v>8330</v>
      </c>
      <c r="D1405" s="1" t="s">
        <v>26</v>
      </c>
      <c r="E1405" s="1">
        <v>46</v>
      </c>
      <c r="F1405" s="1" t="s">
        <v>8331</v>
      </c>
      <c r="G1405" s="1" t="s">
        <v>8332</v>
      </c>
      <c r="H1405" s="1" t="s">
        <v>1948</v>
      </c>
      <c r="I1405" s="1" t="s">
        <v>8333</v>
      </c>
      <c r="J1405" s="1" t="s">
        <v>8334</v>
      </c>
      <c r="K1405" s="1" t="s">
        <v>32</v>
      </c>
      <c r="L1405" s="1" t="s">
        <v>82</v>
      </c>
      <c r="M1405" s="1" t="s">
        <v>126</v>
      </c>
      <c r="N1405" s="1">
        <v>4</v>
      </c>
      <c r="O1405" s="1">
        <v>602.04</v>
      </c>
      <c r="P1405" s="1">
        <v>0.18</v>
      </c>
      <c r="Q1405" s="1">
        <v>11.43</v>
      </c>
      <c r="R1405" s="2">
        <v>45720</v>
      </c>
      <c r="S1405" s="2">
        <v>45188</v>
      </c>
      <c r="T1405" s="1" t="s">
        <v>50</v>
      </c>
      <c r="U1405" s="1" t="s">
        <v>162</v>
      </c>
      <c r="V1405" s="1">
        <v>2</v>
      </c>
      <c r="W1405" s="1" t="s">
        <v>37</v>
      </c>
      <c r="X1405" s="1" t="s">
        <v>101</v>
      </c>
      <c r="Y1405" s="1" t="s">
        <v>8335</v>
      </c>
    </row>
    <row r="1406" spans="1:25" x14ac:dyDescent="0.3">
      <c r="A1406" s="1" t="s">
        <v>13018</v>
      </c>
      <c r="B1406" s="1" t="s">
        <v>15017</v>
      </c>
      <c r="C1406" s="1" t="s">
        <v>8336</v>
      </c>
      <c r="D1406" s="1" t="s">
        <v>26</v>
      </c>
      <c r="E1406" s="1">
        <v>21</v>
      </c>
      <c r="F1406" s="1" t="s">
        <v>8337</v>
      </c>
      <c r="G1406" s="1" t="s">
        <v>8338</v>
      </c>
      <c r="H1406" s="1" t="s">
        <v>2168</v>
      </c>
      <c r="I1406" s="1" t="s">
        <v>8339</v>
      </c>
      <c r="J1406" s="1" t="s">
        <v>8340</v>
      </c>
      <c r="K1406" s="1" t="s">
        <v>61</v>
      </c>
      <c r="L1406" s="1" t="s">
        <v>72</v>
      </c>
      <c r="M1406" s="1" t="s">
        <v>49</v>
      </c>
      <c r="N1406" s="1">
        <v>3</v>
      </c>
      <c r="O1406" s="1">
        <v>850.18</v>
      </c>
      <c r="P1406" s="1">
        <v>0.05</v>
      </c>
      <c r="Q1406" s="1">
        <v>46.45</v>
      </c>
      <c r="R1406" s="2">
        <v>45151</v>
      </c>
      <c r="S1406" s="2">
        <v>45401</v>
      </c>
      <c r="T1406" s="1" t="s">
        <v>63</v>
      </c>
      <c r="U1406" s="1" t="s">
        <v>36</v>
      </c>
      <c r="V1406" s="1">
        <v>2</v>
      </c>
      <c r="W1406" s="1" t="s">
        <v>37</v>
      </c>
      <c r="X1406" s="1" t="s">
        <v>53</v>
      </c>
      <c r="Y1406" s="1" t="s">
        <v>8341</v>
      </c>
    </row>
    <row r="1407" spans="1:25" x14ac:dyDescent="0.3">
      <c r="A1407" s="1" t="s">
        <v>13019</v>
      </c>
      <c r="B1407" s="1" t="s">
        <v>15018</v>
      </c>
      <c r="C1407" s="1" t="s">
        <v>8342</v>
      </c>
      <c r="D1407" s="1" t="s">
        <v>41</v>
      </c>
      <c r="E1407" s="1">
        <v>67</v>
      </c>
      <c r="F1407" s="1" t="s">
        <v>8343</v>
      </c>
      <c r="G1407" s="1" t="s">
        <v>8344</v>
      </c>
      <c r="H1407" s="1" t="s">
        <v>1892</v>
      </c>
      <c r="I1407" s="1" t="s">
        <v>8345</v>
      </c>
      <c r="J1407" s="1" t="s">
        <v>8346</v>
      </c>
      <c r="K1407" s="1" t="s">
        <v>6</v>
      </c>
      <c r="L1407" s="1" t="s">
        <v>72</v>
      </c>
      <c r="M1407" s="1" t="s">
        <v>126</v>
      </c>
      <c r="N1407" s="1">
        <v>3</v>
      </c>
      <c r="O1407" s="1">
        <v>474.58</v>
      </c>
      <c r="P1407" s="1">
        <v>0.15</v>
      </c>
      <c r="Q1407" s="1">
        <v>48.57</v>
      </c>
      <c r="R1407" s="2">
        <v>45471</v>
      </c>
      <c r="S1407" s="2">
        <v>45213</v>
      </c>
      <c r="T1407" s="1" t="s">
        <v>118</v>
      </c>
      <c r="U1407" s="1" t="s">
        <v>51</v>
      </c>
      <c r="V1407" s="1">
        <v>4</v>
      </c>
      <c r="W1407" s="1" t="s">
        <v>37</v>
      </c>
      <c r="X1407" s="1" t="s">
        <v>53</v>
      </c>
      <c r="Y1407" s="1" t="s">
        <v>8347</v>
      </c>
    </row>
    <row r="1408" spans="1:25" x14ac:dyDescent="0.3">
      <c r="A1408" s="1" t="s">
        <v>13020</v>
      </c>
      <c r="B1408" s="1" t="s">
        <v>15019</v>
      </c>
      <c r="C1408" s="1" t="s">
        <v>8348</v>
      </c>
      <c r="D1408" s="1" t="s">
        <v>26</v>
      </c>
      <c r="E1408" s="1">
        <v>45</v>
      </c>
      <c r="F1408" s="1" t="s">
        <v>8349</v>
      </c>
      <c r="G1408" s="1" t="s">
        <v>8350</v>
      </c>
      <c r="H1408" s="1" t="s">
        <v>1924</v>
      </c>
      <c r="I1408" s="1" t="s">
        <v>8351</v>
      </c>
      <c r="J1408" s="1" t="s">
        <v>8352</v>
      </c>
      <c r="K1408" s="1" t="s">
        <v>161</v>
      </c>
      <c r="L1408" s="1" t="s">
        <v>48</v>
      </c>
      <c r="M1408" s="1" t="s">
        <v>49</v>
      </c>
      <c r="N1408" s="1">
        <v>1</v>
      </c>
      <c r="O1408" s="1">
        <v>505.64</v>
      </c>
      <c r="P1408" s="1">
        <v>0.34</v>
      </c>
      <c r="Q1408" s="1">
        <v>37.96</v>
      </c>
      <c r="R1408" s="2">
        <v>45712</v>
      </c>
      <c r="S1408" s="2">
        <v>45191</v>
      </c>
      <c r="T1408" s="1" t="s">
        <v>50</v>
      </c>
      <c r="U1408" s="1" t="s">
        <v>84</v>
      </c>
      <c r="V1408" s="1">
        <v>3</v>
      </c>
      <c r="W1408" s="1" t="s">
        <v>37</v>
      </c>
      <c r="X1408" s="1" t="s">
        <v>64</v>
      </c>
      <c r="Y1408" s="1" t="s">
        <v>8353</v>
      </c>
    </row>
    <row r="1409" spans="1:25" x14ac:dyDescent="0.3">
      <c r="A1409" s="1" t="s">
        <v>13021</v>
      </c>
      <c r="B1409" s="1" t="s">
        <v>15020</v>
      </c>
      <c r="C1409" s="1" t="s">
        <v>8354</v>
      </c>
      <c r="D1409" s="1" t="s">
        <v>41</v>
      </c>
      <c r="E1409" s="1">
        <v>42</v>
      </c>
      <c r="F1409" s="1" t="s">
        <v>8355</v>
      </c>
      <c r="G1409" s="1" t="s">
        <v>8356</v>
      </c>
      <c r="H1409" s="1" t="s">
        <v>941</v>
      </c>
      <c r="I1409" s="1" t="s">
        <v>8357</v>
      </c>
      <c r="J1409" s="1" t="s">
        <v>8358</v>
      </c>
      <c r="K1409" s="1" t="s">
        <v>6</v>
      </c>
      <c r="L1409" s="1" t="s">
        <v>82</v>
      </c>
      <c r="M1409" s="1" t="s">
        <v>49</v>
      </c>
      <c r="N1409" s="1">
        <v>2</v>
      </c>
      <c r="O1409" s="1">
        <v>298.10000000000002</v>
      </c>
      <c r="P1409" s="1">
        <v>0.44</v>
      </c>
      <c r="Q1409" s="1">
        <v>43.22</v>
      </c>
      <c r="R1409" s="2">
        <v>45420</v>
      </c>
      <c r="S1409" s="2">
        <v>45502</v>
      </c>
      <c r="T1409" s="1" t="s">
        <v>35</v>
      </c>
      <c r="U1409" s="1" t="s">
        <v>51</v>
      </c>
      <c r="V1409" s="1">
        <v>2</v>
      </c>
      <c r="W1409" s="1" t="s">
        <v>37</v>
      </c>
      <c r="X1409" s="1" t="s">
        <v>53</v>
      </c>
      <c r="Y1409" s="1" t="s">
        <v>8359</v>
      </c>
    </row>
    <row r="1410" spans="1:25" x14ac:dyDescent="0.3">
      <c r="A1410" s="1" t="s">
        <v>13022</v>
      </c>
      <c r="B1410" s="1" t="s">
        <v>15021</v>
      </c>
      <c r="C1410" s="1" t="s">
        <v>8360</v>
      </c>
      <c r="D1410" s="1" t="s">
        <v>41</v>
      </c>
      <c r="E1410" s="1">
        <v>57</v>
      </c>
      <c r="F1410" s="1" t="s">
        <v>8361</v>
      </c>
      <c r="G1410" s="1" t="s">
        <v>8362</v>
      </c>
      <c r="H1410" s="1" t="s">
        <v>1936</v>
      </c>
      <c r="I1410" s="1" t="s">
        <v>8363</v>
      </c>
      <c r="J1410" s="1" t="s">
        <v>8364</v>
      </c>
      <c r="K1410" s="1" t="s">
        <v>161</v>
      </c>
      <c r="L1410" s="1" t="s">
        <v>110</v>
      </c>
      <c r="M1410" s="1" t="s">
        <v>93</v>
      </c>
      <c r="N1410" s="1">
        <v>3</v>
      </c>
      <c r="O1410" s="1">
        <v>393.82</v>
      </c>
      <c r="P1410" s="1">
        <v>0.05</v>
      </c>
      <c r="Q1410" s="1">
        <v>8.7200000000000006</v>
      </c>
      <c r="R1410" s="2">
        <v>45349</v>
      </c>
      <c r="S1410" s="2">
        <v>45286</v>
      </c>
      <c r="T1410" s="1" t="s">
        <v>83</v>
      </c>
      <c r="U1410" s="1" t="s">
        <v>84</v>
      </c>
      <c r="V1410" s="1">
        <v>4</v>
      </c>
      <c r="W1410" s="1" t="s">
        <v>37</v>
      </c>
      <c r="X1410" s="1" t="s">
        <v>101</v>
      </c>
      <c r="Y1410" s="1" t="s">
        <v>8365</v>
      </c>
    </row>
    <row r="1411" spans="1:25" x14ac:dyDescent="0.3">
      <c r="A1411" s="1" t="s">
        <v>13023</v>
      </c>
      <c r="B1411" s="1" t="s">
        <v>15022</v>
      </c>
      <c r="C1411" s="1" t="s">
        <v>8366</v>
      </c>
      <c r="D1411" s="1" t="s">
        <v>41</v>
      </c>
      <c r="E1411" s="1">
        <v>49</v>
      </c>
      <c r="F1411" s="1" t="s">
        <v>8367</v>
      </c>
      <c r="G1411" s="1" t="s">
        <v>8368</v>
      </c>
      <c r="H1411" s="1" t="s">
        <v>750</v>
      </c>
      <c r="I1411" s="1" t="s">
        <v>8369</v>
      </c>
      <c r="J1411" s="1" t="s">
        <v>8370</v>
      </c>
      <c r="K1411" s="1" t="s">
        <v>81</v>
      </c>
      <c r="L1411" s="1" t="s">
        <v>82</v>
      </c>
      <c r="M1411" s="1" t="s">
        <v>93</v>
      </c>
      <c r="N1411" s="1">
        <v>1</v>
      </c>
      <c r="O1411" s="1">
        <v>572.07000000000005</v>
      </c>
      <c r="P1411" s="1">
        <v>0.27</v>
      </c>
      <c r="Q1411" s="1">
        <v>22.28</v>
      </c>
      <c r="R1411" s="2">
        <v>45201</v>
      </c>
      <c r="S1411" s="2">
        <v>45738</v>
      </c>
      <c r="T1411" s="1" t="s">
        <v>50</v>
      </c>
      <c r="U1411" s="1" t="s">
        <v>51</v>
      </c>
      <c r="V1411" s="1">
        <v>2</v>
      </c>
      <c r="W1411" s="1" t="s">
        <v>37</v>
      </c>
      <c r="X1411" s="1" t="s">
        <v>74</v>
      </c>
      <c r="Y1411" s="1" t="s">
        <v>8371</v>
      </c>
    </row>
    <row r="1412" spans="1:25" x14ac:dyDescent="0.3">
      <c r="A1412" s="1" t="s">
        <v>13024</v>
      </c>
      <c r="B1412" s="1" t="s">
        <v>15023</v>
      </c>
      <c r="C1412" s="1" t="s">
        <v>8372</v>
      </c>
      <c r="D1412" s="1" t="s">
        <v>26</v>
      </c>
      <c r="E1412" s="1">
        <v>53</v>
      </c>
      <c r="F1412" s="1" t="s">
        <v>8373</v>
      </c>
      <c r="G1412" s="1" t="s">
        <v>8374</v>
      </c>
      <c r="H1412" s="1" t="s">
        <v>917</v>
      </c>
      <c r="I1412" s="1" t="s">
        <v>8375</v>
      </c>
      <c r="J1412" s="1" t="s">
        <v>8376</v>
      </c>
      <c r="K1412" s="1" t="s">
        <v>161</v>
      </c>
      <c r="L1412" s="1" t="s">
        <v>82</v>
      </c>
      <c r="M1412" s="1" t="s">
        <v>34</v>
      </c>
      <c r="N1412" s="1">
        <v>4</v>
      </c>
      <c r="O1412" s="1">
        <v>947.59</v>
      </c>
      <c r="P1412" s="1">
        <v>0.15</v>
      </c>
      <c r="Q1412" s="1">
        <v>19.89</v>
      </c>
      <c r="R1412" s="2">
        <v>45561</v>
      </c>
      <c r="S1412" s="2">
        <v>45269</v>
      </c>
      <c r="T1412" s="1" t="s">
        <v>35</v>
      </c>
      <c r="U1412" s="1" t="s">
        <v>36</v>
      </c>
      <c r="V1412" s="1">
        <v>2</v>
      </c>
      <c r="W1412" s="1" t="s">
        <v>37</v>
      </c>
      <c r="X1412" s="1" t="s">
        <v>53</v>
      </c>
      <c r="Y1412" s="1" t="s">
        <v>8377</v>
      </c>
    </row>
    <row r="1413" spans="1:25" x14ac:dyDescent="0.3">
      <c r="A1413" s="1" t="s">
        <v>13025</v>
      </c>
      <c r="B1413" s="1" t="s">
        <v>15024</v>
      </c>
      <c r="C1413" s="1" t="s">
        <v>8378</v>
      </c>
      <c r="D1413" s="1" t="s">
        <v>26</v>
      </c>
      <c r="E1413" s="1">
        <v>28</v>
      </c>
      <c r="F1413" s="1" t="s">
        <v>8379</v>
      </c>
      <c r="G1413" s="1" t="s">
        <v>8380</v>
      </c>
      <c r="H1413" s="1" t="s">
        <v>138</v>
      </c>
      <c r="I1413" s="1" t="s">
        <v>8381</v>
      </c>
      <c r="J1413" s="1" t="s">
        <v>8382</v>
      </c>
      <c r="K1413" s="1" t="s">
        <v>92</v>
      </c>
      <c r="L1413" s="1" t="s">
        <v>72</v>
      </c>
      <c r="M1413" s="1" t="s">
        <v>34</v>
      </c>
      <c r="N1413" s="1">
        <v>1</v>
      </c>
      <c r="O1413" s="1">
        <v>604.12</v>
      </c>
      <c r="P1413" s="1">
        <v>0.33</v>
      </c>
      <c r="Q1413" s="1">
        <v>30.42</v>
      </c>
      <c r="R1413" s="2">
        <v>45190</v>
      </c>
      <c r="S1413" s="2">
        <v>45706</v>
      </c>
      <c r="T1413" s="1" t="s">
        <v>118</v>
      </c>
      <c r="U1413" s="1" t="s">
        <v>51</v>
      </c>
      <c r="V1413" s="1">
        <v>3</v>
      </c>
      <c r="W1413" s="1" t="s">
        <v>37</v>
      </c>
      <c r="X1413" s="1" t="s">
        <v>101</v>
      </c>
      <c r="Y1413" s="1" t="s">
        <v>3570</v>
      </c>
    </row>
    <row r="1414" spans="1:25" x14ac:dyDescent="0.3">
      <c r="A1414" s="1" t="s">
        <v>13026</v>
      </c>
      <c r="B1414" s="1" t="s">
        <v>15025</v>
      </c>
      <c r="C1414" s="1" t="s">
        <v>8383</v>
      </c>
      <c r="D1414" s="1" t="s">
        <v>41</v>
      </c>
      <c r="E1414" s="1">
        <v>54</v>
      </c>
      <c r="F1414" s="1" t="s">
        <v>8384</v>
      </c>
      <c r="G1414" s="1" t="s">
        <v>8385</v>
      </c>
      <c r="H1414" s="1" t="s">
        <v>1233</v>
      </c>
      <c r="I1414" s="1" t="s">
        <v>8386</v>
      </c>
      <c r="J1414" s="1" t="s">
        <v>8387</v>
      </c>
      <c r="K1414" s="1" t="s">
        <v>47</v>
      </c>
      <c r="L1414" s="1" t="s">
        <v>117</v>
      </c>
      <c r="M1414" s="1" t="s">
        <v>49</v>
      </c>
      <c r="N1414" s="1">
        <v>1</v>
      </c>
      <c r="O1414" s="1">
        <v>155.9</v>
      </c>
      <c r="P1414" s="1">
        <v>0.27</v>
      </c>
      <c r="Q1414" s="1">
        <v>13.25</v>
      </c>
      <c r="R1414" s="2">
        <v>45753</v>
      </c>
      <c r="S1414" s="2">
        <v>45326</v>
      </c>
      <c r="T1414" s="1" t="s">
        <v>35</v>
      </c>
      <c r="U1414" s="1" t="s">
        <v>84</v>
      </c>
      <c r="V1414" s="1">
        <v>2</v>
      </c>
      <c r="W1414" s="1" t="s">
        <v>37</v>
      </c>
      <c r="X1414" s="1" t="s">
        <v>53</v>
      </c>
      <c r="Y1414" s="1" t="s">
        <v>8388</v>
      </c>
    </row>
    <row r="1415" spans="1:25" x14ac:dyDescent="0.3">
      <c r="A1415" s="1" t="s">
        <v>13027</v>
      </c>
      <c r="B1415" s="1" t="s">
        <v>15026</v>
      </c>
      <c r="C1415" s="1" t="s">
        <v>8389</v>
      </c>
      <c r="D1415" s="1" t="s">
        <v>26</v>
      </c>
      <c r="E1415" s="1">
        <v>27</v>
      </c>
      <c r="F1415" s="1" t="s">
        <v>8390</v>
      </c>
      <c r="G1415" s="1" t="s">
        <v>8391</v>
      </c>
      <c r="H1415" s="1" t="s">
        <v>1315</v>
      </c>
      <c r="I1415" s="1" t="s">
        <v>8392</v>
      </c>
      <c r="J1415" s="1" t="s">
        <v>7758</v>
      </c>
      <c r="K1415" s="1" t="s">
        <v>61</v>
      </c>
      <c r="L1415" s="1" t="s">
        <v>82</v>
      </c>
      <c r="M1415" s="1" t="s">
        <v>34</v>
      </c>
      <c r="N1415" s="1">
        <v>3</v>
      </c>
      <c r="O1415" s="1">
        <v>16.93</v>
      </c>
      <c r="P1415" s="1">
        <v>0.46</v>
      </c>
      <c r="Q1415" s="1">
        <v>30.35</v>
      </c>
      <c r="R1415" s="2">
        <v>45144</v>
      </c>
      <c r="S1415" s="2">
        <v>45211</v>
      </c>
      <c r="T1415" s="1" t="s">
        <v>35</v>
      </c>
      <c r="U1415" s="1" t="s">
        <v>51</v>
      </c>
      <c r="V1415" s="1">
        <v>4</v>
      </c>
      <c r="W1415" s="1" t="s">
        <v>37</v>
      </c>
      <c r="X1415" s="1" t="s">
        <v>38</v>
      </c>
      <c r="Y1415" s="1" t="s">
        <v>8393</v>
      </c>
    </row>
    <row r="1416" spans="1:25" x14ac:dyDescent="0.3">
      <c r="A1416" s="1" t="s">
        <v>13028</v>
      </c>
      <c r="B1416" s="1" t="s">
        <v>15027</v>
      </c>
      <c r="C1416" s="1" t="s">
        <v>8394</v>
      </c>
      <c r="D1416" s="1" t="s">
        <v>26</v>
      </c>
      <c r="E1416" s="1">
        <v>55</v>
      </c>
      <c r="F1416" s="1" t="s">
        <v>8395</v>
      </c>
      <c r="G1416" s="1">
        <v>9315763478</v>
      </c>
      <c r="H1416" s="1" t="s">
        <v>462</v>
      </c>
      <c r="I1416" s="1" t="s">
        <v>8396</v>
      </c>
      <c r="J1416" s="1" t="s">
        <v>8397</v>
      </c>
      <c r="K1416" s="1" t="s">
        <v>81</v>
      </c>
      <c r="L1416" s="1" t="s">
        <v>33</v>
      </c>
      <c r="M1416" s="1" t="s">
        <v>34</v>
      </c>
      <c r="N1416" s="1">
        <v>3</v>
      </c>
      <c r="O1416" s="1">
        <v>852.48</v>
      </c>
      <c r="P1416" s="1">
        <v>0.02</v>
      </c>
      <c r="Q1416" s="1">
        <v>34.450000000000003</v>
      </c>
      <c r="R1416" s="2">
        <v>45188</v>
      </c>
      <c r="S1416" s="2">
        <v>45765</v>
      </c>
      <c r="T1416" s="1" t="s">
        <v>118</v>
      </c>
      <c r="U1416" s="1" t="s">
        <v>84</v>
      </c>
      <c r="V1416" s="1">
        <v>4</v>
      </c>
      <c r="W1416" s="1" t="s">
        <v>37</v>
      </c>
      <c r="X1416" s="1" t="s">
        <v>53</v>
      </c>
      <c r="Y1416" s="1" t="s">
        <v>8398</v>
      </c>
    </row>
    <row r="1417" spans="1:25" x14ac:dyDescent="0.3">
      <c r="A1417" s="1" t="s">
        <v>13029</v>
      </c>
      <c r="B1417" s="1" t="s">
        <v>15028</v>
      </c>
      <c r="C1417" s="1" t="s">
        <v>8399</v>
      </c>
      <c r="D1417" s="1" t="s">
        <v>41</v>
      </c>
      <c r="E1417" s="1">
        <v>53</v>
      </c>
      <c r="F1417" s="1" t="s">
        <v>8400</v>
      </c>
      <c r="G1417" s="1">
        <v>9795168824</v>
      </c>
      <c r="H1417" s="1" t="s">
        <v>502</v>
      </c>
      <c r="I1417" s="1" t="s">
        <v>8401</v>
      </c>
      <c r="J1417" s="1" t="s">
        <v>8402</v>
      </c>
      <c r="K1417" s="1" t="s">
        <v>109</v>
      </c>
      <c r="L1417" s="1" t="s">
        <v>48</v>
      </c>
      <c r="M1417" s="1" t="s">
        <v>126</v>
      </c>
      <c r="N1417" s="1">
        <v>4</v>
      </c>
      <c r="O1417" s="1">
        <v>370.68</v>
      </c>
      <c r="P1417" s="1">
        <v>0.24</v>
      </c>
      <c r="Q1417" s="1">
        <v>10.96</v>
      </c>
      <c r="R1417" s="2">
        <v>45746</v>
      </c>
      <c r="S1417" s="2">
        <v>45744</v>
      </c>
      <c r="T1417" s="1" t="s">
        <v>83</v>
      </c>
      <c r="U1417" s="1" t="s">
        <v>162</v>
      </c>
      <c r="V1417" s="1">
        <v>1</v>
      </c>
      <c r="W1417" s="1" t="s">
        <v>37</v>
      </c>
      <c r="X1417" s="1" t="s">
        <v>64</v>
      </c>
      <c r="Y1417" s="1" t="s">
        <v>8403</v>
      </c>
    </row>
    <row r="1418" spans="1:25" x14ac:dyDescent="0.3">
      <c r="A1418" s="1" t="s">
        <v>13030</v>
      </c>
      <c r="B1418" s="1" t="s">
        <v>15029</v>
      </c>
      <c r="C1418" s="1" t="s">
        <v>8404</v>
      </c>
      <c r="D1418" s="1" t="s">
        <v>26</v>
      </c>
      <c r="E1418" s="1">
        <v>67</v>
      </c>
      <c r="F1418" s="1" t="s">
        <v>8405</v>
      </c>
      <c r="G1418" s="1">
        <v>7737408862</v>
      </c>
      <c r="H1418" s="1" t="s">
        <v>791</v>
      </c>
      <c r="I1418" s="1" t="s">
        <v>6408</v>
      </c>
      <c r="J1418" s="1" t="s">
        <v>8406</v>
      </c>
      <c r="K1418" s="1" t="s">
        <v>32</v>
      </c>
      <c r="L1418" s="1" t="s">
        <v>72</v>
      </c>
      <c r="M1418" s="1" t="s">
        <v>126</v>
      </c>
      <c r="N1418" s="1">
        <v>4</v>
      </c>
      <c r="O1418" s="1">
        <v>321.82</v>
      </c>
      <c r="P1418" s="1">
        <v>0.1</v>
      </c>
      <c r="Q1418" s="1">
        <v>10.93</v>
      </c>
      <c r="R1418" s="2">
        <v>45829</v>
      </c>
      <c r="S1418" s="2">
        <v>45273</v>
      </c>
      <c r="T1418" s="1" t="s">
        <v>63</v>
      </c>
      <c r="U1418" s="1" t="s">
        <v>51</v>
      </c>
      <c r="V1418" s="1">
        <v>5</v>
      </c>
      <c r="W1418" s="1" t="s">
        <v>37</v>
      </c>
      <c r="X1418" s="1" t="s">
        <v>38</v>
      </c>
      <c r="Y1418" s="1" t="s">
        <v>8407</v>
      </c>
    </row>
    <row r="1419" spans="1:25" x14ac:dyDescent="0.3">
      <c r="A1419" s="1" t="s">
        <v>13031</v>
      </c>
      <c r="B1419" s="1" t="s">
        <v>15030</v>
      </c>
      <c r="C1419" s="1" t="s">
        <v>8408</v>
      </c>
      <c r="D1419" s="1" t="s">
        <v>26</v>
      </c>
      <c r="E1419" s="1">
        <v>44</v>
      </c>
      <c r="F1419" s="1" t="s">
        <v>8409</v>
      </c>
      <c r="G1419" s="1" t="s">
        <v>8410</v>
      </c>
      <c r="H1419" s="1" t="s">
        <v>717</v>
      </c>
      <c r="I1419" s="1" t="s">
        <v>8411</v>
      </c>
      <c r="J1419" s="1" t="s">
        <v>8412</v>
      </c>
      <c r="K1419" s="1" t="s">
        <v>92</v>
      </c>
      <c r="L1419" s="1" t="s">
        <v>117</v>
      </c>
      <c r="M1419" s="1" t="s">
        <v>126</v>
      </c>
      <c r="N1419" s="1">
        <v>4</v>
      </c>
      <c r="O1419" s="1">
        <v>802.72</v>
      </c>
      <c r="P1419" s="1">
        <v>0.27</v>
      </c>
      <c r="Q1419" s="1">
        <v>6.59</v>
      </c>
      <c r="R1419" s="2">
        <v>45439</v>
      </c>
      <c r="S1419" s="2">
        <v>45686</v>
      </c>
      <c r="T1419" s="1" t="s">
        <v>83</v>
      </c>
      <c r="U1419" s="1" t="s">
        <v>51</v>
      </c>
      <c r="V1419" s="1">
        <v>2</v>
      </c>
      <c r="W1419" s="1" t="s">
        <v>37</v>
      </c>
      <c r="X1419" s="1" t="s">
        <v>101</v>
      </c>
      <c r="Y1419" s="1" t="s">
        <v>8413</v>
      </c>
    </row>
    <row r="1420" spans="1:25" x14ac:dyDescent="0.3">
      <c r="A1420" s="1" t="s">
        <v>13032</v>
      </c>
      <c r="B1420" s="1" t="s">
        <v>15031</v>
      </c>
      <c r="C1420" s="1" t="s">
        <v>8414</v>
      </c>
      <c r="D1420" s="1" t="s">
        <v>41</v>
      </c>
      <c r="E1420" s="1">
        <v>34</v>
      </c>
      <c r="F1420" s="1" t="s">
        <v>8415</v>
      </c>
      <c r="G1420" s="1" t="s">
        <v>8416</v>
      </c>
      <c r="H1420" s="1" t="s">
        <v>174</v>
      </c>
      <c r="I1420" s="1" t="s">
        <v>8417</v>
      </c>
      <c r="J1420" s="1" t="s">
        <v>8418</v>
      </c>
      <c r="K1420" s="1" t="s">
        <v>109</v>
      </c>
      <c r="L1420" s="1" t="s">
        <v>33</v>
      </c>
      <c r="M1420" s="1" t="s">
        <v>73</v>
      </c>
      <c r="N1420" s="1">
        <v>1</v>
      </c>
      <c r="O1420" s="1">
        <v>945.91</v>
      </c>
      <c r="P1420" s="1">
        <v>0.43</v>
      </c>
      <c r="Q1420" s="1">
        <v>39.24</v>
      </c>
      <c r="R1420" s="2">
        <v>45578</v>
      </c>
      <c r="S1420" s="2">
        <v>45785</v>
      </c>
      <c r="T1420" s="1" t="s">
        <v>63</v>
      </c>
      <c r="U1420" s="1" t="s">
        <v>84</v>
      </c>
      <c r="V1420" s="1">
        <v>2</v>
      </c>
      <c r="W1420" s="1" t="s">
        <v>37</v>
      </c>
      <c r="X1420" s="1" t="s">
        <v>53</v>
      </c>
      <c r="Y1420" s="1" t="s">
        <v>8419</v>
      </c>
    </row>
    <row r="1421" spans="1:25" x14ac:dyDescent="0.3">
      <c r="A1421" s="1" t="s">
        <v>13033</v>
      </c>
      <c r="B1421" s="1" t="s">
        <v>15032</v>
      </c>
      <c r="C1421" s="1" t="s">
        <v>8420</v>
      </c>
      <c r="D1421" s="1" t="s">
        <v>41</v>
      </c>
      <c r="E1421" s="1">
        <v>24</v>
      </c>
      <c r="F1421" s="1" t="s">
        <v>8421</v>
      </c>
      <c r="G1421" s="1" t="s">
        <v>8422</v>
      </c>
      <c r="H1421" s="1" t="s">
        <v>1315</v>
      </c>
      <c r="I1421" s="1" t="s">
        <v>8423</v>
      </c>
      <c r="J1421" s="1" t="s">
        <v>8424</v>
      </c>
      <c r="K1421" s="1" t="s">
        <v>6</v>
      </c>
      <c r="L1421" s="1" t="s">
        <v>82</v>
      </c>
      <c r="M1421" s="1" t="s">
        <v>49</v>
      </c>
      <c r="N1421" s="1">
        <v>1</v>
      </c>
      <c r="O1421" s="1">
        <v>750.56</v>
      </c>
      <c r="P1421" s="1">
        <v>0.46</v>
      </c>
      <c r="Q1421" s="1">
        <v>19.899999999999999</v>
      </c>
      <c r="R1421" s="2">
        <v>45148</v>
      </c>
      <c r="S1421" s="2">
        <v>45248</v>
      </c>
      <c r="T1421" s="1" t="s">
        <v>63</v>
      </c>
      <c r="U1421" s="1" t="s">
        <v>84</v>
      </c>
      <c r="V1421" s="1">
        <v>4</v>
      </c>
      <c r="W1421" s="1" t="s">
        <v>37</v>
      </c>
      <c r="X1421" s="1" t="s">
        <v>38</v>
      </c>
      <c r="Y1421" s="1" t="s">
        <v>8425</v>
      </c>
    </row>
    <row r="1422" spans="1:25" x14ac:dyDescent="0.3">
      <c r="A1422" s="1" t="s">
        <v>13034</v>
      </c>
      <c r="B1422" s="1" t="s">
        <v>15033</v>
      </c>
      <c r="C1422" s="1" t="s">
        <v>8426</v>
      </c>
      <c r="D1422" s="1" t="s">
        <v>26</v>
      </c>
      <c r="E1422" s="1">
        <v>26</v>
      </c>
      <c r="F1422" s="1" t="s">
        <v>8427</v>
      </c>
      <c r="G1422" s="1" t="s">
        <v>8428</v>
      </c>
      <c r="H1422" s="1" t="s">
        <v>391</v>
      </c>
      <c r="I1422" s="1" t="s">
        <v>8429</v>
      </c>
      <c r="J1422" s="1" t="s">
        <v>8430</v>
      </c>
      <c r="K1422" s="1" t="s">
        <v>32</v>
      </c>
      <c r="L1422" s="1" t="s">
        <v>110</v>
      </c>
      <c r="M1422" s="1" t="s">
        <v>34</v>
      </c>
      <c r="N1422" s="1">
        <v>3</v>
      </c>
      <c r="O1422" s="1">
        <v>182.11</v>
      </c>
      <c r="P1422" s="1">
        <v>0.2</v>
      </c>
      <c r="Q1422" s="1">
        <v>15.14</v>
      </c>
      <c r="R1422" s="2">
        <v>45655</v>
      </c>
      <c r="S1422" s="2">
        <v>45744</v>
      </c>
      <c r="T1422" s="1" t="s">
        <v>63</v>
      </c>
      <c r="U1422" s="1" t="s">
        <v>36</v>
      </c>
      <c r="V1422" s="1">
        <v>2</v>
      </c>
      <c r="W1422" s="1" t="s">
        <v>37</v>
      </c>
      <c r="X1422" s="1" t="s">
        <v>38</v>
      </c>
      <c r="Y1422" s="1" t="s">
        <v>8431</v>
      </c>
    </row>
    <row r="1423" spans="1:25" x14ac:dyDescent="0.3">
      <c r="A1423" s="1" t="s">
        <v>13035</v>
      </c>
      <c r="B1423" s="1" t="s">
        <v>15034</v>
      </c>
      <c r="C1423" s="1" t="s">
        <v>8432</v>
      </c>
      <c r="D1423" s="1" t="s">
        <v>26</v>
      </c>
      <c r="E1423" s="1">
        <v>52</v>
      </c>
      <c r="F1423" s="1" t="s">
        <v>8433</v>
      </c>
      <c r="G1423" s="1" t="s">
        <v>8434</v>
      </c>
      <c r="H1423" s="1" t="s">
        <v>89</v>
      </c>
      <c r="I1423" s="1" t="s">
        <v>8435</v>
      </c>
      <c r="J1423" s="1" t="s">
        <v>8436</v>
      </c>
      <c r="K1423" s="1" t="s">
        <v>109</v>
      </c>
      <c r="L1423" s="1" t="s">
        <v>110</v>
      </c>
      <c r="M1423" s="1" t="s">
        <v>73</v>
      </c>
      <c r="N1423" s="1">
        <v>4</v>
      </c>
      <c r="O1423" s="1">
        <v>397.46</v>
      </c>
      <c r="P1423" s="1">
        <v>0.41</v>
      </c>
      <c r="Q1423" s="1">
        <v>40.01</v>
      </c>
      <c r="R1423" s="2">
        <v>45232</v>
      </c>
      <c r="S1423" s="2">
        <v>45391</v>
      </c>
      <c r="T1423" s="1" t="s">
        <v>50</v>
      </c>
      <c r="U1423" s="1" t="s">
        <v>162</v>
      </c>
      <c r="V1423" s="1">
        <v>4</v>
      </c>
      <c r="W1423" s="1" t="s">
        <v>37</v>
      </c>
      <c r="X1423" s="1" t="s">
        <v>74</v>
      </c>
      <c r="Y1423" s="1" t="s">
        <v>8437</v>
      </c>
    </row>
    <row r="1424" spans="1:25" x14ac:dyDescent="0.3">
      <c r="A1424" s="1" t="s">
        <v>13036</v>
      </c>
      <c r="B1424" s="1" t="s">
        <v>15035</v>
      </c>
      <c r="C1424" s="1" t="s">
        <v>8438</v>
      </c>
      <c r="D1424" s="1" t="s">
        <v>26</v>
      </c>
      <c r="E1424" s="1">
        <v>26</v>
      </c>
      <c r="F1424" s="1" t="s">
        <v>8439</v>
      </c>
      <c r="G1424" s="1" t="s">
        <v>8440</v>
      </c>
      <c r="H1424" s="1" t="s">
        <v>1422</v>
      </c>
      <c r="I1424" s="1" t="s">
        <v>8441</v>
      </c>
      <c r="J1424" s="1" t="s">
        <v>8442</v>
      </c>
      <c r="K1424" s="1" t="s">
        <v>161</v>
      </c>
      <c r="L1424" s="1" t="s">
        <v>72</v>
      </c>
      <c r="M1424" s="1" t="s">
        <v>62</v>
      </c>
      <c r="N1424" s="1">
        <v>3</v>
      </c>
      <c r="O1424" s="1">
        <v>761.8</v>
      </c>
      <c r="P1424" s="1">
        <v>0.14000000000000001</v>
      </c>
      <c r="Q1424" s="1">
        <v>11.45</v>
      </c>
      <c r="R1424" s="2">
        <v>45825</v>
      </c>
      <c r="S1424" s="2">
        <v>45591</v>
      </c>
      <c r="T1424" s="1" t="s">
        <v>83</v>
      </c>
      <c r="U1424" s="1" t="s">
        <v>84</v>
      </c>
      <c r="V1424" s="1">
        <v>1</v>
      </c>
      <c r="W1424" s="1" t="s">
        <v>37</v>
      </c>
      <c r="X1424" s="1" t="s">
        <v>38</v>
      </c>
      <c r="Y1424" s="1" t="s">
        <v>8443</v>
      </c>
    </row>
    <row r="1425" spans="1:25" x14ac:dyDescent="0.3">
      <c r="A1425" s="1" t="s">
        <v>13037</v>
      </c>
      <c r="B1425" s="1" t="s">
        <v>15036</v>
      </c>
      <c r="C1425" s="1" t="s">
        <v>8444</v>
      </c>
      <c r="D1425" s="1" t="s">
        <v>41</v>
      </c>
      <c r="E1425" s="1">
        <v>53</v>
      </c>
      <c r="F1425" s="1" t="s">
        <v>8445</v>
      </c>
      <c r="G1425" s="1">
        <v>5741366637</v>
      </c>
      <c r="H1425" s="1" t="s">
        <v>542</v>
      </c>
      <c r="I1425" s="1" t="s">
        <v>8446</v>
      </c>
      <c r="J1425" s="1" t="s">
        <v>8447</v>
      </c>
      <c r="K1425" s="1" t="s">
        <v>6</v>
      </c>
      <c r="L1425" s="1" t="s">
        <v>82</v>
      </c>
      <c r="M1425" s="1" t="s">
        <v>49</v>
      </c>
      <c r="N1425" s="1">
        <v>4</v>
      </c>
      <c r="O1425" s="1">
        <v>907.86</v>
      </c>
      <c r="P1425" s="1">
        <v>0</v>
      </c>
      <c r="Q1425" s="1">
        <v>24.22</v>
      </c>
      <c r="R1425" s="2">
        <v>45571</v>
      </c>
      <c r="S1425" s="2">
        <v>45753</v>
      </c>
      <c r="T1425" s="1" t="s">
        <v>35</v>
      </c>
      <c r="U1425" s="1" t="s">
        <v>36</v>
      </c>
      <c r="V1425" s="1">
        <v>2</v>
      </c>
      <c r="W1425" s="1" t="s">
        <v>37</v>
      </c>
      <c r="X1425" s="1" t="s">
        <v>101</v>
      </c>
      <c r="Y1425" s="1" t="s">
        <v>8448</v>
      </c>
    </row>
    <row r="1426" spans="1:25" x14ac:dyDescent="0.3">
      <c r="A1426" s="1" t="s">
        <v>13038</v>
      </c>
      <c r="B1426" s="1" t="s">
        <v>15037</v>
      </c>
      <c r="C1426" s="1" t="s">
        <v>8449</v>
      </c>
      <c r="D1426" s="1" t="s">
        <v>41</v>
      </c>
      <c r="E1426" s="1">
        <v>47</v>
      </c>
      <c r="F1426" s="1" t="s">
        <v>8450</v>
      </c>
      <c r="G1426" s="1" t="s">
        <v>8451</v>
      </c>
      <c r="H1426" s="1" t="s">
        <v>1435</v>
      </c>
      <c r="I1426" s="1" t="s">
        <v>8452</v>
      </c>
      <c r="J1426" s="1" t="s">
        <v>8453</v>
      </c>
      <c r="K1426" s="1" t="s">
        <v>47</v>
      </c>
      <c r="L1426" s="1" t="s">
        <v>48</v>
      </c>
      <c r="M1426" s="1" t="s">
        <v>62</v>
      </c>
      <c r="N1426" s="1">
        <v>4</v>
      </c>
      <c r="O1426" s="1">
        <v>998.61</v>
      </c>
      <c r="P1426" s="1">
        <v>0.43</v>
      </c>
      <c r="Q1426" s="1">
        <v>38.520000000000003</v>
      </c>
      <c r="R1426" s="2">
        <v>45377</v>
      </c>
      <c r="S1426" s="2">
        <v>45568</v>
      </c>
      <c r="T1426" s="1" t="s">
        <v>50</v>
      </c>
      <c r="U1426" s="1" t="s">
        <v>84</v>
      </c>
      <c r="V1426" s="1">
        <v>1</v>
      </c>
      <c r="W1426" s="1" t="s">
        <v>37</v>
      </c>
      <c r="X1426" s="1" t="s">
        <v>53</v>
      </c>
      <c r="Y1426" s="1" t="s">
        <v>8454</v>
      </c>
    </row>
    <row r="1427" spans="1:25" x14ac:dyDescent="0.3">
      <c r="A1427" s="1" t="s">
        <v>13039</v>
      </c>
      <c r="B1427" s="1" t="s">
        <v>15038</v>
      </c>
      <c r="C1427" s="1" t="s">
        <v>8455</v>
      </c>
      <c r="D1427" s="1" t="s">
        <v>41</v>
      </c>
      <c r="E1427" s="1">
        <v>48</v>
      </c>
      <c r="F1427" s="1" t="s">
        <v>8456</v>
      </c>
      <c r="G1427" s="1" t="s">
        <v>8457</v>
      </c>
      <c r="H1427" s="1" t="s">
        <v>3974</v>
      </c>
      <c r="I1427" s="1" t="s">
        <v>8458</v>
      </c>
      <c r="J1427" s="1" t="s">
        <v>8459</v>
      </c>
      <c r="K1427" s="1" t="s">
        <v>109</v>
      </c>
      <c r="L1427" s="1" t="s">
        <v>72</v>
      </c>
      <c r="M1427" s="1" t="s">
        <v>126</v>
      </c>
      <c r="N1427" s="1">
        <v>3</v>
      </c>
      <c r="O1427" s="1">
        <v>516.45000000000005</v>
      </c>
      <c r="P1427" s="1">
        <v>0.06</v>
      </c>
      <c r="Q1427" s="1">
        <v>30.82</v>
      </c>
      <c r="R1427" s="2">
        <v>45791</v>
      </c>
      <c r="S1427" s="2">
        <v>45629</v>
      </c>
      <c r="T1427" s="1" t="s">
        <v>118</v>
      </c>
      <c r="U1427" s="1" t="s">
        <v>162</v>
      </c>
      <c r="V1427" s="1">
        <v>1</v>
      </c>
      <c r="W1427" s="1" t="s">
        <v>37</v>
      </c>
      <c r="X1427" s="1" t="s">
        <v>38</v>
      </c>
      <c r="Y1427" s="1" t="s">
        <v>8460</v>
      </c>
    </row>
    <row r="1428" spans="1:25" x14ac:dyDescent="0.3">
      <c r="A1428" s="1" t="s">
        <v>13040</v>
      </c>
      <c r="B1428" s="1" t="s">
        <v>15039</v>
      </c>
      <c r="C1428" s="1" t="s">
        <v>8461</v>
      </c>
      <c r="D1428" s="1" t="s">
        <v>26</v>
      </c>
      <c r="E1428" s="1">
        <v>36</v>
      </c>
      <c r="F1428" s="1" t="s">
        <v>8462</v>
      </c>
      <c r="G1428" s="1" t="s">
        <v>8463</v>
      </c>
      <c r="H1428" s="1" t="s">
        <v>1638</v>
      </c>
      <c r="I1428" s="1" t="s">
        <v>8464</v>
      </c>
      <c r="J1428" s="1" t="s">
        <v>8465</v>
      </c>
      <c r="K1428" s="1" t="s">
        <v>161</v>
      </c>
      <c r="L1428" s="1" t="s">
        <v>33</v>
      </c>
      <c r="M1428" s="1" t="s">
        <v>62</v>
      </c>
      <c r="N1428" s="1">
        <v>3</v>
      </c>
      <c r="O1428" s="1">
        <v>824.3</v>
      </c>
      <c r="P1428" s="1">
        <v>0.01</v>
      </c>
      <c r="Q1428" s="1">
        <v>29.93</v>
      </c>
      <c r="R1428" s="2">
        <v>45833</v>
      </c>
      <c r="S1428" s="2">
        <v>45830</v>
      </c>
      <c r="T1428" s="1" t="s">
        <v>118</v>
      </c>
      <c r="U1428" s="1" t="s">
        <v>162</v>
      </c>
      <c r="V1428" s="1">
        <v>5</v>
      </c>
      <c r="W1428" s="1" t="s">
        <v>37</v>
      </c>
      <c r="X1428" s="1" t="s">
        <v>101</v>
      </c>
      <c r="Y1428" s="1" t="s">
        <v>8466</v>
      </c>
    </row>
    <row r="1429" spans="1:25" x14ac:dyDescent="0.3">
      <c r="A1429" s="1" t="s">
        <v>13041</v>
      </c>
      <c r="B1429" s="1" t="s">
        <v>15040</v>
      </c>
      <c r="C1429" s="1" t="s">
        <v>8467</v>
      </c>
      <c r="D1429" s="1" t="s">
        <v>26</v>
      </c>
      <c r="E1429" s="1">
        <v>58</v>
      </c>
      <c r="F1429" s="1" t="s">
        <v>8468</v>
      </c>
      <c r="G1429" s="1" t="s">
        <v>8469</v>
      </c>
      <c r="H1429" s="1" t="s">
        <v>2644</v>
      </c>
      <c r="I1429" s="1" t="s">
        <v>7577</v>
      </c>
      <c r="J1429" s="1" t="s">
        <v>8470</v>
      </c>
      <c r="K1429" s="1" t="s">
        <v>32</v>
      </c>
      <c r="L1429" s="1" t="s">
        <v>110</v>
      </c>
      <c r="M1429" s="1" t="s">
        <v>126</v>
      </c>
      <c r="N1429" s="1">
        <v>3</v>
      </c>
      <c r="O1429" s="1">
        <v>56.17</v>
      </c>
      <c r="P1429" s="1">
        <v>0.18</v>
      </c>
      <c r="Q1429" s="1">
        <v>12.09</v>
      </c>
      <c r="R1429" s="2">
        <v>45269</v>
      </c>
      <c r="S1429" s="2">
        <v>45377</v>
      </c>
      <c r="T1429" s="1" t="s">
        <v>63</v>
      </c>
      <c r="U1429" s="1" t="s">
        <v>162</v>
      </c>
      <c r="V1429" s="1">
        <v>4</v>
      </c>
      <c r="W1429" s="1" t="s">
        <v>37</v>
      </c>
      <c r="X1429" s="1" t="s">
        <v>74</v>
      </c>
      <c r="Y1429" s="1" t="s">
        <v>8471</v>
      </c>
    </row>
    <row r="1430" spans="1:25" x14ac:dyDescent="0.3">
      <c r="A1430" s="1" t="s">
        <v>13042</v>
      </c>
      <c r="B1430" s="1" t="s">
        <v>15041</v>
      </c>
      <c r="C1430" s="1" t="s">
        <v>8472</v>
      </c>
      <c r="D1430" s="1" t="s">
        <v>41</v>
      </c>
      <c r="E1430" s="1">
        <v>40</v>
      </c>
      <c r="F1430" s="1" t="s">
        <v>8473</v>
      </c>
      <c r="G1430" s="1">
        <v>431075073</v>
      </c>
      <c r="H1430" s="1" t="s">
        <v>2265</v>
      </c>
      <c r="I1430" s="1" t="s">
        <v>8474</v>
      </c>
      <c r="J1430" s="1" t="s">
        <v>898</v>
      </c>
      <c r="K1430" s="1" t="s">
        <v>109</v>
      </c>
      <c r="L1430" s="1" t="s">
        <v>117</v>
      </c>
      <c r="M1430" s="1" t="s">
        <v>49</v>
      </c>
      <c r="N1430" s="1">
        <v>4</v>
      </c>
      <c r="O1430" s="1">
        <v>292.97000000000003</v>
      </c>
      <c r="P1430" s="1">
        <v>0.19</v>
      </c>
      <c r="Q1430" s="1">
        <v>13.14</v>
      </c>
      <c r="R1430" s="2">
        <v>45212</v>
      </c>
      <c r="S1430" s="2">
        <v>45736</v>
      </c>
      <c r="T1430" s="1" t="s">
        <v>50</v>
      </c>
      <c r="U1430" s="1" t="s">
        <v>162</v>
      </c>
      <c r="V1430" s="1">
        <v>1</v>
      </c>
      <c r="W1430" s="1" t="s">
        <v>52</v>
      </c>
      <c r="X1430" s="1" t="s">
        <v>53</v>
      </c>
      <c r="Y1430" s="1" t="s">
        <v>8475</v>
      </c>
    </row>
    <row r="1431" spans="1:25" x14ac:dyDescent="0.3">
      <c r="A1431" s="1" t="s">
        <v>13043</v>
      </c>
      <c r="B1431" s="1" t="s">
        <v>15042</v>
      </c>
      <c r="C1431" s="1" t="s">
        <v>8476</v>
      </c>
      <c r="D1431" s="1" t="s">
        <v>41</v>
      </c>
      <c r="E1431" s="1">
        <v>37</v>
      </c>
      <c r="F1431" s="1" t="s">
        <v>8477</v>
      </c>
      <c r="G1431" s="1" t="s">
        <v>8478</v>
      </c>
      <c r="H1431" s="1" t="s">
        <v>850</v>
      </c>
      <c r="I1431" s="1" t="s">
        <v>8479</v>
      </c>
      <c r="J1431" s="1" t="s">
        <v>8480</v>
      </c>
      <c r="K1431" s="1" t="s">
        <v>92</v>
      </c>
      <c r="L1431" s="1" t="s">
        <v>117</v>
      </c>
      <c r="M1431" s="1" t="s">
        <v>49</v>
      </c>
      <c r="N1431" s="1">
        <v>1</v>
      </c>
      <c r="O1431" s="1">
        <v>377.8</v>
      </c>
      <c r="P1431" s="1">
        <v>0.04</v>
      </c>
      <c r="Q1431" s="1">
        <v>31.22</v>
      </c>
      <c r="R1431" s="2">
        <v>45684</v>
      </c>
      <c r="S1431" s="2">
        <v>45153</v>
      </c>
      <c r="T1431" s="1" t="s">
        <v>50</v>
      </c>
      <c r="U1431" s="1" t="s">
        <v>51</v>
      </c>
      <c r="V1431" s="1">
        <v>4</v>
      </c>
      <c r="W1431" s="1" t="s">
        <v>37</v>
      </c>
      <c r="X1431" s="1" t="s">
        <v>64</v>
      </c>
      <c r="Y1431" s="1" t="s">
        <v>8481</v>
      </c>
    </row>
    <row r="1432" spans="1:25" x14ac:dyDescent="0.3">
      <c r="A1432" s="1" t="s">
        <v>13044</v>
      </c>
      <c r="B1432" s="1" t="s">
        <v>15043</v>
      </c>
      <c r="C1432" s="1" t="s">
        <v>8482</v>
      </c>
      <c r="D1432" s="1" t="s">
        <v>41</v>
      </c>
      <c r="E1432" s="1">
        <v>23</v>
      </c>
      <c r="F1432" s="1" t="s">
        <v>8483</v>
      </c>
      <c r="G1432" s="1" t="s">
        <v>8484</v>
      </c>
      <c r="H1432" s="1" t="s">
        <v>1117</v>
      </c>
      <c r="I1432" s="1" t="s">
        <v>8485</v>
      </c>
      <c r="J1432" s="1" t="s">
        <v>8486</v>
      </c>
      <c r="K1432" s="1" t="s">
        <v>161</v>
      </c>
      <c r="L1432" s="1" t="s">
        <v>48</v>
      </c>
      <c r="M1432" s="1" t="s">
        <v>34</v>
      </c>
      <c r="N1432" s="1">
        <v>3</v>
      </c>
      <c r="O1432" s="1">
        <v>975.77</v>
      </c>
      <c r="P1432" s="1">
        <v>0.41</v>
      </c>
      <c r="Q1432" s="1">
        <v>6.06</v>
      </c>
      <c r="R1432" s="2">
        <v>45461</v>
      </c>
      <c r="S1432" s="2">
        <v>45333</v>
      </c>
      <c r="T1432" s="1" t="s">
        <v>118</v>
      </c>
      <c r="U1432" s="1" t="s">
        <v>162</v>
      </c>
      <c r="V1432" s="1">
        <v>5</v>
      </c>
      <c r="W1432" s="1" t="s">
        <v>37</v>
      </c>
      <c r="X1432" s="1" t="s">
        <v>38</v>
      </c>
      <c r="Y1432" s="1" t="s">
        <v>8487</v>
      </c>
    </row>
    <row r="1433" spans="1:25" x14ac:dyDescent="0.3">
      <c r="A1433" s="1" t="s">
        <v>13045</v>
      </c>
      <c r="B1433" s="1" t="s">
        <v>15044</v>
      </c>
      <c r="C1433" s="1" t="s">
        <v>8488</v>
      </c>
      <c r="D1433" s="1" t="s">
        <v>26</v>
      </c>
      <c r="E1433" s="1">
        <v>60</v>
      </c>
      <c r="F1433" s="1" t="s">
        <v>8489</v>
      </c>
      <c r="G1433" s="1" t="s">
        <v>8490</v>
      </c>
      <c r="H1433" s="1" t="s">
        <v>1692</v>
      </c>
      <c r="I1433" s="1" t="s">
        <v>8491</v>
      </c>
      <c r="J1433" s="1" t="s">
        <v>8492</v>
      </c>
      <c r="K1433" s="1" t="s">
        <v>92</v>
      </c>
      <c r="L1433" s="1" t="s">
        <v>117</v>
      </c>
      <c r="M1433" s="1" t="s">
        <v>73</v>
      </c>
      <c r="N1433" s="1">
        <v>3</v>
      </c>
      <c r="O1433" s="1">
        <v>13.36</v>
      </c>
      <c r="P1433" s="1">
        <v>0.2</v>
      </c>
      <c r="Q1433" s="1">
        <v>44.11</v>
      </c>
      <c r="R1433" s="2">
        <v>45120</v>
      </c>
      <c r="S1433" s="2">
        <v>45744</v>
      </c>
      <c r="T1433" s="1" t="s">
        <v>35</v>
      </c>
      <c r="U1433" s="1" t="s">
        <v>162</v>
      </c>
      <c r="V1433" s="1">
        <v>4</v>
      </c>
      <c r="W1433" s="1" t="s">
        <v>37</v>
      </c>
      <c r="X1433" s="1" t="s">
        <v>38</v>
      </c>
      <c r="Y1433" s="1" t="s">
        <v>8493</v>
      </c>
    </row>
    <row r="1434" spans="1:25" x14ac:dyDescent="0.3">
      <c r="A1434" s="1" t="s">
        <v>13046</v>
      </c>
      <c r="B1434" s="1" t="s">
        <v>15045</v>
      </c>
      <c r="C1434" s="1" t="s">
        <v>8494</v>
      </c>
      <c r="D1434" s="1" t="s">
        <v>26</v>
      </c>
      <c r="E1434" s="1">
        <v>41</v>
      </c>
      <c r="F1434" s="1" t="s">
        <v>8495</v>
      </c>
      <c r="G1434" s="1" t="s">
        <v>8496</v>
      </c>
      <c r="H1434" s="1" t="s">
        <v>3974</v>
      </c>
      <c r="I1434" s="1" t="s">
        <v>8497</v>
      </c>
      <c r="J1434" s="1" t="s">
        <v>8498</v>
      </c>
      <c r="K1434" s="1" t="s">
        <v>32</v>
      </c>
      <c r="L1434" s="1" t="s">
        <v>117</v>
      </c>
      <c r="M1434" s="1" t="s">
        <v>126</v>
      </c>
      <c r="N1434" s="1">
        <v>1</v>
      </c>
      <c r="O1434" s="1">
        <v>314.94</v>
      </c>
      <c r="P1434" s="1">
        <v>0.24</v>
      </c>
      <c r="Q1434" s="1">
        <v>20.77</v>
      </c>
      <c r="R1434" s="2">
        <v>45473</v>
      </c>
      <c r="S1434" s="2">
        <v>45431</v>
      </c>
      <c r="T1434" s="1" t="s">
        <v>83</v>
      </c>
      <c r="U1434" s="1" t="s">
        <v>36</v>
      </c>
      <c r="V1434" s="1">
        <v>5</v>
      </c>
      <c r="W1434" s="1" t="s">
        <v>37</v>
      </c>
      <c r="X1434" s="1" t="s">
        <v>74</v>
      </c>
      <c r="Y1434" s="1" t="s">
        <v>8499</v>
      </c>
    </row>
    <row r="1435" spans="1:25" x14ac:dyDescent="0.3">
      <c r="A1435" s="1" t="s">
        <v>13047</v>
      </c>
      <c r="B1435" s="1" t="s">
        <v>15046</v>
      </c>
      <c r="C1435" s="1" t="s">
        <v>8500</v>
      </c>
      <c r="D1435" s="1" t="s">
        <v>26</v>
      </c>
      <c r="E1435" s="1">
        <v>64</v>
      </c>
      <c r="F1435" s="1" t="s">
        <v>8501</v>
      </c>
      <c r="G1435" s="1" t="s">
        <v>8502</v>
      </c>
      <c r="H1435" s="1" t="s">
        <v>1422</v>
      </c>
      <c r="I1435" s="1" t="s">
        <v>8503</v>
      </c>
      <c r="J1435" s="1" t="s">
        <v>8504</v>
      </c>
      <c r="K1435" s="1" t="s">
        <v>109</v>
      </c>
      <c r="L1435" s="1" t="s">
        <v>48</v>
      </c>
      <c r="M1435" s="1" t="s">
        <v>93</v>
      </c>
      <c r="N1435" s="1">
        <v>1</v>
      </c>
      <c r="O1435" s="1">
        <v>931.11</v>
      </c>
      <c r="P1435" s="1">
        <v>0.13</v>
      </c>
      <c r="Q1435" s="1">
        <v>23.75</v>
      </c>
      <c r="R1435" s="2">
        <v>45488</v>
      </c>
      <c r="S1435" s="2">
        <v>45502</v>
      </c>
      <c r="T1435" s="1" t="s">
        <v>83</v>
      </c>
      <c r="U1435" s="1" t="s">
        <v>162</v>
      </c>
      <c r="V1435" s="1">
        <v>2</v>
      </c>
      <c r="W1435" s="1" t="s">
        <v>37</v>
      </c>
      <c r="X1435" s="1" t="s">
        <v>101</v>
      </c>
      <c r="Y1435" s="1" t="s">
        <v>8505</v>
      </c>
    </row>
    <row r="1436" spans="1:25" x14ac:dyDescent="0.3">
      <c r="A1436" s="1" t="s">
        <v>13048</v>
      </c>
      <c r="B1436" s="1" t="s">
        <v>15047</v>
      </c>
      <c r="C1436" s="1" t="s">
        <v>8506</v>
      </c>
      <c r="D1436" s="1" t="s">
        <v>26</v>
      </c>
      <c r="E1436" s="1">
        <v>39</v>
      </c>
      <c r="F1436" s="1" t="s">
        <v>8507</v>
      </c>
      <c r="G1436" s="1" t="s">
        <v>8508</v>
      </c>
      <c r="H1436" s="1" t="s">
        <v>2069</v>
      </c>
      <c r="I1436" s="1" t="s">
        <v>8509</v>
      </c>
      <c r="J1436" s="1" t="s">
        <v>8510</v>
      </c>
      <c r="K1436" s="1" t="s">
        <v>81</v>
      </c>
      <c r="L1436" s="1" t="s">
        <v>110</v>
      </c>
      <c r="M1436" s="1" t="s">
        <v>93</v>
      </c>
      <c r="N1436" s="1">
        <v>2</v>
      </c>
      <c r="O1436" s="1">
        <v>313.61</v>
      </c>
      <c r="P1436" s="1">
        <v>0.26</v>
      </c>
      <c r="Q1436" s="1">
        <v>16.63</v>
      </c>
      <c r="R1436" s="2">
        <v>45361</v>
      </c>
      <c r="S1436" s="2">
        <v>45197</v>
      </c>
      <c r="T1436" s="1" t="s">
        <v>63</v>
      </c>
      <c r="U1436" s="1" t="s">
        <v>84</v>
      </c>
      <c r="V1436" s="1">
        <v>5</v>
      </c>
      <c r="W1436" s="1" t="s">
        <v>37</v>
      </c>
      <c r="X1436" s="1" t="s">
        <v>74</v>
      </c>
      <c r="Y1436" s="1" t="s">
        <v>8511</v>
      </c>
    </row>
    <row r="1437" spans="1:25" x14ac:dyDescent="0.3">
      <c r="A1437" s="1" t="s">
        <v>13049</v>
      </c>
      <c r="B1437" s="1" t="s">
        <v>15048</v>
      </c>
      <c r="C1437" s="1" t="s">
        <v>913</v>
      </c>
      <c r="D1437" s="1" t="s">
        <v>41</v>
      </c>
      <c r="E1437" s="1">
        <v>23</v>
      </c>
      <c r="F1437" s="1" t="s">
        <v>8512</v>
      </c>
      <c r="G1437" s="1" t="s">
        <v>8513</v>
      </c>
      <c r="H1437" s="1" t="s">
        <v>669</v>
      </c>
      <c r="I1437" s="1" t="s">
        <v>8514</v>
      </c>
      <c r="J1437" s="1" t="s">
        <v>8515</v>
      </c>
      <c r="K1437" s="1" t="s">
        <v>47</v>
      </c>
      <c r="L1437" s="1" t="s">
        <v>33</v>
      </c>
      <c r="M1437" s="1" t="s">
        <v>34</v>
      </c>
      <c r="N1437" s="1">
        <v>3</v>
      </c>
      <c r="O1437" s="1">
        <v>232.82</v>
      </c>
      <c r="P1437" s="1">
        <v>0.38</v>
      </c>
      <c r="Q1437" s="1">
        <v>44.45</v>
      </c>
      <c r="R1437" s="2">
        <v>45258</v>
      </c>
      <c r="S1437" s="2">
        <v>45225</v>
      </c>
      <c r="T1437" s="1" t="s">
        <v>63</v>
      </c>
      <c r="U1437" s="1" t="s">
        <v>84</v>
      </c>
      <c r="V1437" s="1">
        <v>5</v>
      </c>
      <c r="W1437" s="1" t="s">
        <v>37</v>
      </c>
      <c r="X1437" s="1" t="s">
        <v>101</v>
      </c>
      <c r="Y1437" s="1" t="s">
        <v>8516</v>
      </c>
    </row>
    <row r="1438" spans="1:25" x14ac:dyDescent="0.3">
      <c r="A1438" s="1" t="s">
        <v>13050</v>
      </c>
      <c r="B1438" s="1" t="s">
        <v>15049</v>
      </c>
      <c r="C1438" s="1" t="s">
        <v>8517</v>
      </c>
      <c r="D1438" s="1" t="s">
        <v>26</v>
      </c>
      <c r="E1438" s="1">
        <v>69</v>
      </c>
      <c r="F1438" s="1" t="s">
        <v>8518</v>
      </c>
      <c r="G1438" s="1">
        <f>1-834-420-9441</f>
        <v>-10694</v>
      </c>
      <c r="H1438" s="1" t="s">
        <v>1196</v>
      </c>
      <c r="I1438" s="1" t="s">
        <v>8519</v>
      </c>
      <c r="J1438" s="1" t="s">
        <v>8520</v>
      </c>
      <c r="K1438" s="1" t="s">
        <v>109</v>
      </c>
      <c r="L1438" s="1" t="s">
        <v>72</v>
      </c>
      <c r="M1438" s="1" t="s">
        <v>73</v>
      </c>
      <c r="N1438" s="1">
        <v>2</v>
      </c>
      <c r="O1438" s="1">
        <v>732.79</v>
      </c>
      <c r="P1438" s="1">
        <v>0.45</v>
      </c>
      <c r="Q1438" s="1">
        <v>33.909999999999997</v>
      </c>
      <c r="R1438" s="2">
        <v>45230</v>
      </c>
      <c r="S1438" s="2">
        <v>45766</v>
      </c>
      <c r="T1438" s="1" t="s">
        <v>63</v>
      </c>
      <c r="U1438" s="1" t="s">
        <v>84</v>
      </c>
      <c r="V1438" s="1">
        <v>5</v>
      </c>
      <c r="W1438" s="1" t="s">
        <v>37</v>
      </c>
      <c r="X1438" s="1" t="s">
        <v>53</v>
      </c>
      <c r="Y1438" s="1" t="s">
        <v>8521</v>
      </c>
    </row>
    <row r="1439" spans="1:25" x14ac:dyDescent="0.3">
      <c r="A1439" s="1" t="s">
        <v>13051</v>
      </c>
      <c r="B1439" s="1" t="s">
        <v>15050</v>
      </c>
      <c r="C1439" s="1" t="s">
        <v>8522</v>
      </c>
      <c r="D1439" s="1" t="s">
        <v>26</v>
      </c>
      <c r="E1439" s="1">
        <v>41</v>
      </c>
      <c r="F1439" s="1" t="s">
        <v>8523</v>
      </c>
      <c r="G1439" s="1" t="s">
        <v>8524</v>
      </c>
      <c r="H1439" s="1" t="s">
        <v>243</v>
      </c>
      <c r="I1439" s="1" t="s">
        <v>8525</v>
      </c>
      <c r="J1439" s="1" t="s">
        <v>8526</v>
      </c>
      <c r="K1439" s="1" t="s">
        <v>109</v>
      </c>
      <c r="L1439" s="1" t="s">
        <v>110</v>
      </c>
      <c r="M1439" s="1" t="s">
        <v>126</v>
      </c>
      <c r="N1439" s="1">
        <v>2</v>
      </c>
      <c r="O1439" s="1">
        <v>747.89</v>
      </c>
      <c r="P1439" s="1">
        <v>0.49</v>
      </c>
      <c r="Q1439" s="1">
        <v>25.25</v>
      </c>
      <c r="R1439" s="2">
        <v>45457</v>
      </c>
      <c r="S1439" s="2">
        <v>45771</v>
      </c>
      <c r="T1439" s="1" t="s">
        <v>118</v>
      </c>
      <c r="U1439" s="1" t="s">
        <v>51</v>
      </c>
      <c r="V1439" s="1">
        <v>3</v>
      </c>
      <c r="W1439" s="1" t="s">
        <v>37</v>
      </c>
      <c r="X1439" s="1" t="s">
        <v>38</v>
      </c>
      <c r="Y1439" s="1" t="s">
        <v>8527</v>
      </c>
    </row>
    <row r="1440" spans="1:25" x14ac:dyDescent="0.3">
      <c r="A1440" s="1" t="s">
        <v>13052</v>
      </c>
      <c r="B1440" s="1" t="s">
        <v>15051</v>
      </c>
      <c r="C1440" s="1" t="s">
        <v>8528</v>
      </c>
      <c r="D1440" s="1" t="s">
        <v>41</v>
      </c>
      <c r="E1440" s="1">
        <v>59</v>
      </c>
      <c r="F1440" s="1" t="s">
        <v>8529</v>
      </c>
      <c r="G1440" s="1" t="s">
        <v>8530</v>
      </c>
      <c r="H1440" s="1" t="s">
        <v>2673</v>
      </c>
      <c r="I1440" s="1" t="s">
        <v>8531</v>
      </c>
      <c r="J1440" s="1" t="s">
        <v>8532</v>
      </c>
      <c r="K1440" s="1" t="s">
        <v>92</v>
      </c>
      <c r="L1440" s="1" t="s">
        <v>72</v>
      </c>
      <c r="M1440" s="1" t="s">
        <v>34</v>
      </c>
      <c r="N1440" s="1">
        <v>1</v>
      </c>
      <c r="O1440" s="1">
        <v>477.46</v>
      </c>
      <c r="P1440" s="1">
        <v>0.21</v>
      </c>
      <c r="Q1440" s="1">
        <v>31.34</v>
      </c>
      <c r="R1440" s="2">
        <v>45384</v>
      </c>
      <c r="S1440" s="2">
        <v>45630</v>
      </c>
      <c r="T1440" s="1" t="s">
        <v>118</v>
      </c>
      <c r="U1440" s="1" t="s">
        <v>84</v>
      </c>
      <c r="V1440" s="1">
        <v>1</v>
      </c>
      <c r="W1440" s="1" t="s">
        <v>37</v>
      </c>
      <c r="X1440" s="1" t="s">
        <v>64</v>
      </c>
      <c r="Y1440" s="1" t="s">
        <v>8533</v>
      </c>
    </row>
    <row r="1441" spans="1:25" x14ac:dyDescent="0.3">
      <c r="A1441" s="1" t="s">
        <v>13053</v>
      </c>
      <c r="B1441" s="1" t="s">
        <v>15052</v>
      </c>
      <c r="C1441" s="1" t="s">
        <v>8534</v>
      </c>
      <c r="D1441" s="1" t="s">
        <v>41</v>
      </c>
      <c r="E1441" s="1">
        <v>39</v>
      </c>
      <c r="F1441" s="1" t="s">
        <v>8535</v>
      </c>
      <c r="G1441" s="1" t="s">
        <v>8536</v>
      </c>
      <c r="H1441" s="1" t="s">
        <v>1823</v>
      </c>
      <c r="I1441" s="1" t="s">
        <v>8537</v>
      </c>
      <c r="J1441" s="1" t="s">
        <v>8538</v>
      </c>
      <c r="K1441" s="1" t="s">
        <v>92</v>
      </c>
      <c r="L1441" s="1" t="s">
        <v>48</v>
      </c>
      <c r="M1441" s="1" t="s">
        <v>73</v>
      </c>
      <c r="N1441" s="1">
        <v>4</v>
      </c>
      <c r="O1441" s="1">
        <v>947.45</v>
      </c>
      <c r="P1441" s="1">
        <v>0.5</v>
      </c>
      <c r="Q1441" s="1">
        <v>22.12</v>
      </c>
      <c r="R1441" s="2">
        <v>45287</v>
      </c>
      <c r="S1441" s="2">
        <v>45740</v>
      </c>
      <c r="T1441" s="1" t="s">
        <v>83</v>
      </c>
      <c r="U1441" s="1" t="s">
        <v>162</v>
      </c>
      <c r="V1441" s="1">
        <v>4</v>
      </c>
      <c r="W1441" s="1" t="s">
        <v>37</v>
      </c>
      <c r="X1441" s="1" t="s">
        <v>74</v>
      </c>
      <c r="Y1441" s="1" t="s">
        <v>8539</v>
      </c>
    </row>
    <row r="1442" spans="1:25" x14ac:dyDescent="0.3">
      <c r="A1442" s="1" t="s">
        <v>13054</v>
      </c>
      <c r="B1442" s="1" t="s">
        <v>15053</v>
      </c>
      <c r="C1442" s="1" t="s">
        <v>8540</v>
      </c>
      <c r="D1442" s="1" t="s">
        <v>41</v>
      </c>
      <c r="E1442" s="1">
        <v>35</v>
      </c>
      <c r="F1442" s="1" t="s">
        <v>8541</v>
      </c>
      <c r="G1442" s="1" t="s">
        <v>8542</v>
      </c>
      <c r="H1442" s="1" t="s">
        <v>3726</v>
      </c>
      <c r="I1442" s="1" t="s">
        <v>1137</v>
      </c>
      <c r="J1442" s="1" t="s">
        <v>5470</v>
      </c>
      <c r="K1442" s="1" t="s">
        <v>81</v>
      </c>
      <c r="L1442" s="1" t="s">
        <v>110</v>
      </c>
      <c r="M1442" s="1" t="s">
        <v>93</v>
      </c>
      <c r="N1442" s="1">
        <v>4</v>
      </c>
      <c r="O1442" s="1">
        <v>210.68</v>
      </c>
      <c r="P1442" s="1">
        <v>0.15</v>
      </c>
      <c r="Q1442" s="1">
        <v>25.95</v>
      </c>
      <c r="R1442" s="2">
        <v>45212</v>
      </c>
      <c r="S1442" s="2">
        <v>45797</v>
      </c>
      <c r="T1442" s="1" t="s">
        <v>63</v>
      </c>
      <c r="U1442" s="1" t="s">
        <v>51</v>
      </c>
      <c r="V1442" s="1">
        <v>4</v>
      </c>
      <c r="W1442" s="1" t="s">
        <v>37</v>
      </c>
      <c r="X1442" s="1" t="s">
        <v>64</v>
      </c>
      <c r="Y1442" s="1" t="s">
        <v>8543</v>
      </c>
    </row>
    <row r="1443" spans="1:25" x14ac:dyDescent="0.3">
      <c r="A1443" s="1" t="s">
        <v>13055</v>
      </c>
      <c r="B1443" s="1" t="s">
        <v>15054</v>
      </c>
      <c r="C1443" s="1" t="s">
        <v>8544</v>
      </c>
      <c r="D1443" s="1" t="s">
        <v>26</v>
      </c>
      <c r="E1443" s="1">
        <v>33</v>
      </c>
      <c r="F1443" s="1" t="s">
        <v>8545</v>
      </c>
      <c r="G1443" s="1" t="s">
        <v>8546</v>
      </c>
      <c r="H1443" s="1" t="s">
        <v>469</v>
      </c>
      <c r="I1443" s="1" t="s">
        <v>8547</v>
      </c>
      <c r="J1443" s="1" t="s">
        <v>8548</v>
      </c>
      <c r="K1443" s="1" t="s">
        <v>92</v>
      </c>
      <c r="L1443" s="1" t="s">
        <v>82</v>
      </c>
      <c r="M1443" s="1" t="s">
        <v>126</v>
      </c>
      <c r="N1443" s="1">
        <v>1</v>
      </c>
      <c r="O1443" s="1">
        <v>914.28</v>
      </c>
      <c r="P1443" s="1">
        <v>0</v>
      </c>
      <c r="Q1443" s="1">
        <v>21.09</v>
      </c>
      <c r="R1443" s="2">
        <v>45721</v>
      </c>
      <c r="S1443" s="2">
        <v>45248</v>
      </c>
      <c r="T1443" s="1" t="s">
        <v>50</v>
      </c>
      <c r="U1443" s="1" t="s">
        <v>162</v>
      </c>
      <c r="V1443" s="1">
        <v>3</v>
      </c>
      <c r="W1443" s="1" t="s">
        <v>37</v>
      </c>
      <c r="X1443" s="1" t="s">
        <v>64</v>
      </c>
      <c r="Y1443" s="1" t="s">
        <v>8549</v>
      </c>
    </row>
    <row r="1444" spans="1:25" x14ac:dyDescent="0.3">
      <c r="A1444" s="1" t="s">
        <v>13056</v>
      </c>
      <c r="B1444" s="1" t="s">
        <v>15055</v>
      </c>
      <c r="C1444" s="1" t="s">
        <v>8550</v>
      </c>
      <c r="D1444" s="1" t="s">
        <v>41</v>
      </c>
      <c r="E1444" s="1">
        <v>53</v>
      </c>
      <c r="F1444" s="1" t="s">
        <v>8551</v>
      </c>
      <c r="G1444" s="1" t="s">
        <v>8552</v>
      </c>
      <c r="H1444" s="1" t="s">
        <v>3543</v>
      </c>
      <c r="I1444" s="1" t="s">
        <v>8553</v>
      </c>
      <c r="J1444" s="1" t="s">
        <v>8554</v>
      </c>
      <c r="K1444" s="1" t="s">
        <v>6</v>
      </c>
      <c r="L1444" s="1" t="s">
        <v>48</v>
      </c>
      <c r="M1444" s="1" t="s">
        <v>73</v>
      </c>
      <c r="N1444" s="1">
        <v>2</v>
      </c>
      <c r="O1444" s="1">
        <v>757.95</v>
      </c>
      <c r="P1444" s="1">
        <v>0.38</v>
      </c>
      <c r="Q1444" s="1">
        <v>23.48</v>
      </c>
      <c r="R1444" s="2">
        <v>45235</v>
      </c>
      <c r="S1444" s="2">
        <v>45165</v>
      </c>
      <c r="T1444" s="1" t="s">
        <v>35</v>
      </c>
      <c r="U1444" s="1" t="s">
        <v>36</v>
      </c>
      <c r="V1444" s="1">
        <v>2</v>
      </c>
      <c r="W1444" s="1" t="s">
        <v>37</v>
      </c>
      <c r="X1444" s="1" t="s">
        <v>38</v>
      </c>
      <c r="Y1444" s="1" t="s">
        <v>8555</v>
      </c>
    </row>
    <row r="1445" spans="1:25" x14ac:dyDescent="0.3">
      <c r="A1445" s="1" t="s">
        <v>13057</v>
      </c>
      <c r="B1445" s="1" t="s">
        <v>15056</v>
      </c>
      <c r="C1445" s="1" t="s">
        <v>8556</v>
      </c>
      <c r="D1445" s="1" t="s">
        <v>26</v>
      </c>
      <c r="E1445" s="1">
        <v>69</v>
      </c>
      <c r="F1445" s="1" t="s">
        <v>8557</v>
      </c>
      <c r="G1445" s="1" t="s">
        <v>8558</v>
      </c>
      <c r="H1445" s="1" t="s">
        <v>3005</v>
      </c>
      <c r="I1445" s="1" t="s">
        <v>8559</v>
      </c>
      <c r="J1445" s="1" t="s">
        <v>8560</v>
      </c>
      <c r="K1445" s="1" t="s">
        <v>32</v>
      </c>
      <c r="L1445" s="1" t="s">
        <v>48</v>
      </c>
      <c r="M1445" s="1" t="s">
        <v>62</v>
      </c>
      <c r="N1445" s="1">
        <v>2</v>
      </c>
      <c r="O1445" s="1">
        <v>374.53</v>
      </c>
      <c r="P1445" s="1">
        <v>0.09</v>
      </c>
      <c r="Q1445" s="1">
        <v>19.170000000000002</v>
      </c>
      <c r="R1445" s="2">
        <v>45587</v>
      </c>
      <c r="S1445" s="2">
        <v>45490</v>
      </c>
      <c r="T1445" s="1" t="s">
        <v>118</v>
      </c>
      <c r="U1445" s="1" t="s">
        <v>162</v>
      </c>
      <c r="V1445" s="1">
        <v>1</v>
      </c>
      <c r="W1445" s="1" t="s">
        <v>37</v>
      </c>
      <c r="X1445" s="1" t="s">
        <v>38</v>
      </c>
      <c r="Y1445" s="1" t="s">
        <v>8561</v>
      </c>
    </row>
    <row r="1446" spans="1:25" x14ac:dyDescent="0.3">
      <c r="A1446" s="1" t="s">
        <v>13058</v>
      </c>
      <c r="B1446" s="1" t="s">
        <v>15057</v>
      </c>
      <c r="C1446" s="1" t="s">
        <v>8562</v>
      </c>
      <c r="D1446" s="1" t="s">
        <v>41</v>
      </c>
      <c r="E1446" s="1">
        <v>30</v>
      </c>
      <c r="F1446" s="1" t="s">
        <v>8563</v>
      </c>
      <c r="G1446" s="1" t="s">
        <v>8564</v>
      </c>
      <c r="H1446" s="1" t="s">
        <v>229</v>
      </c>
      <c r="I1446" s="1" t="s">
        <v>8565</v>
      </c>
      <c r="J1446" s="1" t="s">
        <v>8566</v>
      </c>
      <c r="K1446" s="1" t="s">
        <v>61</v>
      </c>
      <c r="L1446" s="1" t="s">
        <v>48</v>
      </c>
      <c r="M1446" s="1" t="s">
        <v>126</v>
      </c>
      <c r="N1446" s="1">
        <v>2</v>
      </c>
      <c r="O1446" s="1">
        <v>808.84</v>
      </c>
      <c r="P1446" s="1">
        <v>0.03</v>
      </c>
      <c r="Q1446" s="1">
        <v>8.49</v>
      </c>
      <c r="R1446" s="2">
        <v>45629</v>
      </c>
      <c r="S1446" s="2">
        <v>45343</v>
      </c>
      <c r="T1446" s="1" t="s">
        <v>63</v>
      </c>
      <c r="U1446" s="1" t="s">
        <v>84</v>
      </c>
      <c r="V1446" s="1">
        <v>1</v>
      </c>
      <c r="W1446" s="1" t="s">
        <v>37</v>
      </c>
      <c r="X1446" s="1" t="s">
        <v>64</v>
      </c>
      <c r="Y1446" s="1" t="s">
        <v>8567</v>
      </c>
    </row>
    <row r="1447" spans="1:25" x14ac:dyDescent="0.3">
      <c r="A1447" s="1" t="s">
        <v>13059</v>
      </c>
      <c r="B1447" s="1" t="s">
        <v>15058</v>
      </c>
      <c r="C1447" s="1" t="s">
        <v>8568</v>
      </c>
      <c r="D1447" s="1" t="s">
        <v>26</v>
      </c>
      <c r="E1447" s="1">
        <v>54</v>
      </c>
      <c r="F1447" s="1" t="s">
        <v>8569</v>
      </c>
      <c r="G1447" s="1" t="s">
        <v>8570</v>
      </c>
      <c r="H1447" s="1" t="s">
        <v>1315</v>
      </c>
      <c r="I1447" s="1" t="s">
        <v>8571</v>
      </c>
      <c r="J1447" s="1" t="s">
        <v>8572</v>
      </c>
      <c r="K1447" s="1" t="s">
        <v>6</v>
      </c>
      <c r="L1447" s="1" t="s">
        <v>48</v>
      </c>
      <c r="M1447" s="1" t="s">
        <v>62</v>
      </c>
      <c r="N1447" s="1">
        <v>2</v>
      </c>
      <c r="O1447" s="1">
        <v>141.87</v>
      </c>
      <c r="P1447" s="1">
        <v>0.46</v>
      </c>
      <c r="Q1447" s="1">
        <v>6.68</v>
      </c>
      <c r="R1447" s="2">
        <v>45518</v>
      </c>
      <c r="S1447" s="2">
        <v>45621</v>
      </c>
      <c r="T1447" s="1" t="s">
        <v>63</v>
      </c>
      <c r="U1447" s="1" t="s">
        <v>36</v>
      </c>
      <c r="V1447" s="1">
        <v>1</v>
      </c>
      <c r="W1447" s="1" t="s">
        <v>37</v>
      </c>
      <c r="X1447" s="1" t="s">
        <v>53</v>
      </c>
      <c r="Y1447" s="1" t="s">
        <v>8573</v>
      </c>
    </row>
    <row r="1448" spans="1:25" x14ac:dyDescent="0.3">
      <c r="A1448" s="1" t="s">
        <v>13060</v>
      </c>
      <c r="B1448" s="1" t="s">
        <v>15059</v>
      </c>
      <c r="C1448" s="1" t="s">
        <v>8574</v>
      </c>
      <c r="D1448" s="1" t="s">
        <v>26</v>
      </c>
      <c r="E1448" s="1">
        <v>69</v>
      </c>
      <c r="F1448" s="1" t="s">
        <v>8575</v>
      </c>
      <c r="G1448" s="1" t="s">
        <v>8576</v>
      </c>
      <c r="H1448" s="1" t="s">
        <v>2747</v>
      </c>
      <c r="I1448" s="1" t="s">
        <v>2298</v>
      </c>
      <c r="J1448" s="1" t="s">
        <v>8577</v>
      </c>
      <c r="K1448" s="1" t="s">
        <v>32</v>
      </c>
      <c r="L1448" s="1" t="s">
        <v>117</v>
      </c>
      <c r="M1448" s="1" t="s">
        <v>49</v>
      </c>
      <c r="N1448" s="1">
        <v>3</v>
      </c>
      <c r="O1448" s="1">
        <v>139.66999999999999</v>
      </c>
      <c r="P1448" s="1">
        <v>0.4</v>
      </c>
      <c r="Q1448" s="1">
        <v>12.83</v>
      </c>
      <c r="R1448" s="2">
        <v>45768</v>
      </c>
      <c r="S1448" s="2">
        <v>45474</v>
      </c>
      <c r="T1448" s="1" t="s">
        <v>118</v>
      </c>
      <c r="U1448" s="1" t="s">
        <v>36</v>
      </c>
      <c r="V1448" s="1">
        <v>1</v>
      </c>
      <c r="W1448" s="1" t="s">
        <v>37</v>
      </c>
      <c r="X1448" s="1" t="s">
        <v>64</v>
      </c>
      <c r="Y1448" s="1" t="s">
        <v>8578</v>
      </c>
    </row>
    <row r="1449" spans="1:25" x14ac:dyDescent="0.3">
      <c r="A1449" s="1" t="s">
        <v>13061</v>
      </c>
      <c r="B1449" s="1" t="s">
        <v>15060</v>
      </c>
      <c r="C1449" s="1" t="s">
        <v>8579</v>
      </c>
      <c r="D1449" s="1" t="s">
        <v>41</v>
      </c>
      <c r="E1449" s="1">
        <v>41</v>
      </c>
      <c r="F1449" s="1" t="s">
        <v>8580</v>
      </c>
      <c r="G1449" s="1">
        <f>1-207-317-5736</f>
        <v>-6259</v>
      </c>
      <c r="H1449" s="1" t="s">
        <v>3080</v>
      </c>
      <c r="I1449" s="1" t="s">
        <v>8581</v>
      </c>
      <c r="J1449" s="1" t="s">
        <v>8582</v>
      </c>
      <c r="K1449" s="1" t="s">
        <v>109</v>
      </c>
      <c r="L1449" s="1" t="s">
        <v>117</v>
      </c>
      <c r="M1449" s="1" t="s">
        <v>49</v>
      </c>
      <c r="N1449" s="1">
        <v>2</v>
      </c>
      <c r="O1449" s="1">
        <v>930.64</v>
      </c>
      <c r="P1449" s="1">
        <v>0.05</v>
      </c>
      <c r="Q1449" s="1">
        <v>16.32</v>
      </c>
      <c r="R1449" s="2">
        <v>45771</v>
      </c>
      <c r="S1449" s="2">
        <v>45662</v>
      </c>
      <c r="T1449" s="1" t="s">
        <v>83</v>
      </c>
      <c r="U1449" s="1" t="s">
        <v>36</v>
      </c>
      <c r="V1449" s="1">
        <v>3</v>
      </c>
      <c r="W1449" s="1" t="s">
        <v>52</v>
      </c>
      <c r="X1449" s="1" t="s">
        <v>101</v>
      </c>
      <c r="Y1449" s="1" t="s">
        <v>8583</v>
      </c>
    </row>
    <row r="1450" spans="1:25" x14ac:dyDescent="0.3">
      <c r="A1450" s="1" t="s">
        <v>13062</v>
      </c>
      <c r="B1450" s="1" t="s">
        <v>15061</v>
      </c>
      <c r="C1450" s="1" t="s">
        <v>8584</v>
      </c>
      <c r="D1450" s="1" t="s">
        <v>41</v>
      </c>
      <c r="E1450" s="1">
        <v>36</v>
      </c>
      <c r="F1450" s="1" t="s">
        <v>8585</v>
      </c>
      <c r="G1450" s="1">
        <v>736629530</v>
      </c>
      <c r="H1450" s="1" t="s">
        <v>3054</v>
      </c>
      <c r="I1450" s="1" t="s">
        <v>8586</v>
      </c>
      <c r="J1450" s="1" t="s">
        <v>8587</v>
      </c>
      <c r="K1450" s="1" t="s">
        <v>6</v>
      </c>
      <c r="L1450" s="1" t="s">
        <v>110</v>
      </c>
      <c r="M1450" s="1" t="s">
        <v>49</v>
      </c>
      <c r="N1450" s="1">
        <v>1</v>
      </c>
      <c r="O1450" s="1">
        <v>103.83</v>
      </c>
      <c r="P1450" s="1">
        <v>0.39</v>
      </c>
      <c r="Q1450" s="1">
        <v>45.07</v>
      </c>
      <c r="R1450" s="2">
        <v>45462</v>
      </c>
      <c r="S1450" s="2">
        <v>45737</v>
      </c>
      <c r="T1450" s="1" t="s">
        <v>83</v>
      </c>
      <c r="U1450" s="1" t="s">
        <v>36</v>
      </c>
      <c r="V1450" s="1">
        <v>4</v>
      </c>
      <c r="W1450" s="1" t="s">
        <v>37</v>
      </c>
      <c r="X1450" s="1" t="s">
        <v>101</v>
      </c>
      <c r="Y1450" s="1" t="s">
        <v>8588</v>
      </c>
    </row>
    <row r="1451" spans="1:25" x14ac:dyDescent="0.3">
      <c r="A1451" s="1" t="s">
        <v>13063</v>
      </c>
      <c r="B1451" s="1" t="s">
        <v>15062</v>
      </c>
      <c r="C1451" s="1" t="s">
        <v>8589</v>
      </c>
      <c r="D1451" s="1" t="s">
        <v>26</v>
      </c>
      <c r="E1451" s="1">
        <v>67</v>
      </c>
      <c r="F1451" s="1" t="s">
        <v>8590</v>
      </c>
      <c r="G1451" s="1" t="s">
        <v>8591</v>
      </c>
      <c r="H1451" s="1" t="s">
        <v>1798</v>
      </c>
      <c r="I1451" s="1" t="s">
        <v>8592</v>
      </c>
      <c r="J1451" s="1" t="s">
        <v>8593</v>
      </c>
      <c r="K1451" s="1" t="s">
        <v>109</v>
      </c>
      <c r="L1451" s="1" t="s">
        <v>33</v>
      </c>
      <c r="M1451" s="1" t="s">
        <v>34</v>
      </c>
      <c r="N1451" s="1">
        <v>2</v>
      </c>
      <c r="O1451" s="1">
        <v>14.04</v>
      </c>
      <c r="P1451" s="1">
        <v>0.42</v>
      </c>
      <c r="Q1451" s="1">
        <v>32.51</v>
      </c>
      <c r="R1451" s="2">
        <v>45781</v>
      </c>
      <c r="S1451" s="2">
        <v>45432</v>
      </c>
      <c r="T1451" s="1" t="s">
        <v>83</v>
      </c>
      <c r="U1451" s="1" t="s">
        <v>51</v>
      </c>
      <c r="V1451" s="1">
        <v>2</v>
      </c>
      <c r="W1451" s="1" t="s">
        <v>37</v>
      </c>
      <c r="X1451" s="1" t="s">
        <v>101</v>
      </c>
      <c r="Y1451" s="1" t="s">
        <v>8594</v>
      </c>
    </row>
    <row r="1452" spans="1:25" x14ac:dyDescent="0.3">
      <c r="A1452" s="1" t="s">
        <v>13064</v>
      </c>
      <c r="B1452" s="1" t="s">
        <v>15063</v>
      </c>
      <c r="C1452" s="1" t="s">
        <v>8595</v>
      </c>
      <c r="D1452" s="1" t="s">
        <v>41</v>
      </c>
      <c r="E1452" s="1">
        <v>37</v>
      </c>
      <c r="F1452" s="1" t="s">
        <v>8596</v>
      </c>
      <c r="G1452" s="1" t="s">
        <v>8597</v>
      </c>
      <c r="H1452" s="1" t="s">
        <v>1805</v>
      </c>
      <c r="I1452" s="1" t="s">
        <v>8598</v>
      </c>
      <c r="J1452" s="1" t="s">
        <v>8599</v>
      </c>
      <c r="K1452" s="1" t="s">
        <v>6</v>
      </c>
      <c r="L1452" s="1" t="s">
        <v>48</v>
      </c>
      <c r="M1452" s="1" t="s">
        <v>73</v>
      </c>
      <c r="N1452" s="1">
        <v>2</v>
      </c>
      <c r="O1452" s="1">
        <v>395.14</v>
      </c>
      <c r="P1452" s="1">
        <v>0.45</v>
      </c>
      <c r="Q1452" s="1">
        <v>48.12</v>
      </c>
      <c r="R1452" s="2">
        <v>45702</v>
      </c>
      <c r="S1452" s="2">
        <v>45772</v>
      </c>
      <c r="T1452" s="1" t="s">
        <v>83</v>
      </c>
      <c r="U1452" s="1" t="s">
        <v>162</v>
      </c>
      <c r="V1452" s="1">
        <v>2</v>
      </c>
      <c r="W1452" s="1" t="s">
        <v>37</v>
      </c>
      <c r="X1452" s="1" t="s">
        <v>101</v>
      </c>
      <c r="Y1452" s="1" t="s">
        <v>8600</v>
      </c>
    </row>
    <row r="1453" spans="1:25" x14ac:dyDescent="0.3">
      <c r="A1453" s="1" t="s">
        <v>13065</v>
      </c>
      <c r="B1453" s="1" t="s">
        <v>15064</v>
      </c>
      <c r="C1453" s="1" t="s">
        <v>8601</v>
      </c>
      <c r="D1453" s="1" t="s">
        <v>26</v>
      </c>
      <c r="E1453" s="1">
        <v>44</v>
      </c>
      <c r="F1453" s="1" t="s">
        <v>8602</v>
      </c>
      <c r="G1453" s="1" t="s">
        <v>8603</v>
      </c>
      <c r="H1453" s="1" t="s">
        <v>289</v>
      </c>
      <c r="I1453" s="1" t="s">
        <v>8604</v>
      </c>
      <c r="J1453" s="1" t="s">
        <v>8605</v>
      </c>
      <c r="K1453" s="1" t="s">
        <v>6</v>
      </c>
      <c r="L1453" s="1" t="s">
        <v>72</v>
      </c>
      <c r="M1453" s="1" t="s">
        <v>49</v>
      </c>
      <c r="N1453" s="1">
        <v>1</v>
      </c>
      <c r="O1453" s="1">
        <v>112.81</v>
      </c>
      <c r="P1453" s="1">
        <v>0.27</v>
      </c>
      <c r="Q1453" s="1">
        <v>20.28</v>
      </c>
      <c r="R1453" s="2">
        <v>45507</v>
      </c>
      <c r="S1453" s="2">
        <v>45392</v>
      </c>
      <c r="T1453" s="1" t="s">
        <v>50</v>
      </c>
      <c r="U1453" s="1" t="s">
        <v>36</v>
      </c>
      <c r="V1453" s="1">
        <v>2</v>
      </c>
      <c r="W1453" s="1" t="s">
        <v>37</v>
      </c>
      <c r="X1453" s="1" t="s">
        <v>74</v>
      </c>
      <c r="Y1453" s="1" t="s">
        <v>8606</v>
      </c>
    </row>
    <row r="1454" spans="1:25" x14ac:dyDescent="0.3">
      <c r="A1454" s="1" t="s">
        <v>13066</v>
      </c>
      <c r="B1454" s="1" t="s">
        <v>15065</v>
      </c>
      <c r="C1454" s="1" t="s">
        <v>8607</v>
      </c>
      <c r="D1454" s="1" t="s">
        <v>41</v>
      </c>
      <c r="E1454" s="1">
        <v>34</v>
      </c>
      <c r="F1454" s="1" t="s">
        <v>8608</v>
      </c>
      <c r="G1454" s="1" t="s">
        <v>8609</v>
      </c>
      <c r="H1454" s="1" t="s">
        <v>1163</v>
      </c>
      <c r="I1454" s="1" t="s">
        <v>8610</v>
      </c>
      <c r="J1454" s="1" t="s">
        <v>8611</v>
      </c>
      <c r="K1454" s="1" t="s">
        <v>61</v>
      </c>
      <c r="L1454" s="1" t="s">
        <v>82</v>
      </c>
      <c r="M1454" s="1" t="s">
        <v>73</v>
      </c>
      <c r="N1454" s="1">
        <v>2</v>
      </c>
      <c r="O1454" s="1">
        <v>864.41</v>
      </c>
      <c r="P1454" s="1">
        <v>0.35</v>
      </c>
      <c r="Q1454" s="1">
        <v>23.08</v>
      </c>
      <c r="R1454" s="2">
        <v>45836</v>
      </c>
      <c r="S1454" s="2">
        <v>45553</v>
      </c>
      <c r="T1454" s="1" t="s">
        <v>63</v>
      </c>
      <c r="U1454" s="1" t="s">
        <v>51</v>
      </c>
      <c r="V1454" s="1">
        <v>3</v>
      </c>
      <c r="W1454" s="1" t="s">
        <v>37</v>
      </c>
      <c r="X1454" s="1" t="s">
        <v>53</v>
      </c>
      <c r="Y1454" s="1" t="s">
        <v>8612</v>
      </c>
    </row>
    <row r="1455" spans="1:25" x14ac:dyDescent="0.3">
      <c r="A1455" s="1" t="s">
        <v>13067</v>
      </c>
      <c r="B1455" s="1" t="s">
        <v>15066</v>
      </c>
      <c r="C1455" s="1" t="s">
        <v>8613</v>
      </c>
      <c r="D1455" s="1" t="s">
        <v>26</v>
      </c>
      <c r="E1455" s="1">
        <v>33</v>
      </c>
      <c r="F1455" s="1" t="s">
        <v>8614</v>
      </c>
      <c r="G1455" s="1" t="s">
        <v>8615</v>
      </c>
      <c r="H1455" s="1" t="s">
        <v>509</v>
      </c>
      <c r="I1455" s="1" t="s">
        <v>8616</v>
      </c>
      <c r="J1455" s="1" t="s">
        <v>8617</v>
      </c>
      <c r="K1455" s="1" t="s">
        <v>81</v>
      </c>
      <c r="L1455" s="1" t="s">
        <v>117</v>
      </c>
      <c r="M1455" s="1" t="s">
        <v>73</v>
      </c>
      <c r="N1455" s="1">
        <v>4</v>
      </c>
      <c r="O1455" s="1">
        <v>923.47</v>
      </c>
      <c r="P1455" s="1">
        <v>0.38</v>
      </c>
      <c r="Q1455" s="1">
        <v>37.39</v>
      </c>
      <c r="R1455" s="2">
        <v>45317</v>
      </c>
      <c r="S1455" s="2">
        <v>45275</v>
      </c>
      <c r="T1455" s="1" t="s">
        <v>83</v>
      </c>
      <c r="U1455" s="1" t="s">
        <v>51</v>
      </c>
      <c r="V1455" s="1">
        <v>3</v>
      </c>
      <c r="W1455" s="1" t="s">
        <v>37</v>
      </c>
      <c r="X1455" s="1" t="s">
        <v>74</v>
      </c>
      <c r="Y1455" s="1" t="s">
        <v>8595</v>
      </c>
    </row>
    <row r="1456" spans="1:25" x14ac:dyDescent="0.3">
      <c r="A1456" s="1" t="s">
        <v>13068</v>
      </c>
      <c r="B1456" s="1" t="s">
        <v>15067</v>
      </c>
      <c r="C1456" s="1" t="s">
        <v>8618</v>
      </c>
      <c r="D1456" s="1" t="s">
        <v>26</v>
      </c>
      <c r="E1456" s="1">
        <v>18</v>
      </c>
      <c r="F1456" s="1" t="s">
        <v>8619</v>
      </c>
      <c r="G1456" s="1" t="s">
        <v>8620</v>
      </c>
      <c r="H1456" s="1" t="s">
        <v>1924</v>
      </c>
      <c r="I1456" s="1" t="s">
        <v>8621</v>
      </c>
      <c r="J1456" s="1" t="s">
        <v>8622</v>
      </c>
      <c r="K1456" s="1" t="s">
        <v>6</v>
      </c>
      <c r="L1456" s="1" t="s">
        <v>72</v>
      </c>
      <c r="M1456" s="1" t="s">
        <v>73</v>
      </c>
      <c r="N1456" s="1">
        <v>1</v>
      </c>
      <c r="O1456" s="1">
        <v>487.6</v>
      </c>
      <c r="P1456" s="1">
        <v>0.34</v>
      </c>
      <c r="Q1456" s="1">
        <v>31.01</v>
      </c>
      <c r="R1456" s="2">
        <v>45791</v>
      </c>
      <c r="S1456" s="2">
        <v>45658</v>
      </c>
      <c r="T1456" s="1" t="s">
        <v>83</v>
      </c>
      <c r="U1456" s="1" t="s">
        <v>51</v>
      </c>
      <c r="V1456" s="1">
        <v>5</v>
      </c>
      <c r="W1456" s="1" t="s">
        <v>37</v>
      </c>
      <c r="X1456" s="1" t="s">
        <v>74</v>
      </c>
      <c r="Y1456" s="1" t="s">
        <v>8623</v>
      </c>
    </row>
    <row r="1457" spans="1:25" x14ac:dyDescent="0.3">
      <c r="A1457" s="1" t="s">
        <v>13069</v>
      </c>
      <c r="B1457" s="1" t="s">
        <v>15068</v>
      </c>
      <c r="C1457" s="1" t="s">
        <v>8624</v>
      </c>
      <c r="D1457" s="1" t="s">
        <v>41</v>
      </c>
      <c r="E1457" s="1">
        <v>38</v>
      </c>
      <c r="F1457" s="1" t="s">
        <v>8625</v>
      </c>
      <c r="G1457" s="1">
        <v>7060574583</v>
      </c>
      <c r="H1457" s="1" t="s">
        <v>1948</v>
      </c>
      <c r="I1457" s="1" t="s">
        <v>8626</v>
      </c>
      <c r="J1457" s="1" t="s">
        <v>3488</v>
      </c>
      <c r="K1457" s="1" t="s">
        <v>92</v>
      </c>
      <c r="L1457" s="1" t="s">
        <v>117</v>
      </c>
      <c r="M1457" s="1" t="s">
        <v>126</v>
      </c>
      <c r="N1457" s="1">
        <v>3</v>
      </c>
      <c r="O1457" s="1">
        <v>431.22</v>
      </c>
      <c r="P1457" s="1">
        <v>0.32</v>
      </c>
      <c r="Q1457" s="1">
        <v>28.75</v>
      </c>
      <c r="R1457" s="2">
        <v>45435</v>
      </c>
      <c r="S1457" s="2">
        <v>45536</v>
      </c>
      <c r="T1457" s="1" t="s">
        <v>35</v>
      </c>
      <c r="U1457" s="1" t="s">
        <v>162</v>
      </c>
      <c r="V1457" s="1">
        <v>3</v>
      </c>
      <c r="W1457" s="1" t="s">
        <v>37</v>
      </c>
      <c r="X1457" s="1" t="s">
        <v>101</v>
      </c>
      <c r="Y1457" s="1" t="s">
        <v>8627</v>
      </c>
    </row>
    <row r="1458" spans="1:25" x14ac:dyDescent="0.3">
      <c r="A1458" s="1" t="s">
        <v>13070</v>
      </c>
      <c r="B1458" s="1" t="s">
        <v>15069</v>
      </c>
      <c r="C1458" s="1" t="s">
        <v>8628</v>
      </c>
      <c r="D1458" s="1" t="s">
        <v>26</v>
      </c>
      <c r="E1458" s="1">
        <v>44</v>
      </c>
      <c r="F1458" s="1" t="s">
        <v>8629</v>
      </c>
      <c r="G1458" s="1" t="s">
        <v>8630</v>
      </c>
      <c r="H1458" s="1" t="s">
        <v>3277</v>
      </c>
      <c r="I1458" s="1" t="s">
        <v>8631</v>
      </c>
      <c r="J1458" s="1" t="s">
        <v>2051</v>
      </c>
      <c r="K1458" s="1" t="s">
        <v>109</v>
      </c>
      <c r="L1458" s="1" t="s">
        <v>110</v>
      </c>
      <c r="M1458" s="1" t="s">
        <v>62</v>
      </c>
      <c r="N1458" s="1">
        <v>3</v>
      </c>
      <c r="O1458" s="1">
        <v>543.65</v>
      </c>
      <c r="P1458" s="1">
        <v>0.27</v>
      </c>
      <c r="Q1458" s="1">
        <v>30.9</v>
      </c>
      <c r="R1458" s="2">
        <v>45313</v>
      </c>
      <c r="S1458" s="2">
        <v>45813</v>
      </c>
      <c r="T1458" s="1" t="s">
        <v>35</v>
      </c>
      <c r="U1458" s="1" t="s">
        <v>36</v>
      </c>
      <c r="V1458" s="1">
        <v>1</v>
      </c>
      <c r="W1458" s="1" t="s">
        <v>37</v>
      </c>
      <c r="X1458" s="1" t="s">
        <v>53</v>
      </c>
      <c r="Y1458" s="1" t="s">
        <v>8632</v>
      </c>
    </row>
    <row r="1459" spans="1:25" x14ac:dyDescent="0.3">
      <c r="A1459" s="1" t="s">
        <v>13071</v>
      </c>
      <c r="B1459" s="1" t="s">
        <v>15070</v>
      </c>
      <c r="C1459" s="1" t="s">
        <v>990</v>
      </c>
      <c r="D1459" s="1" t="s">
        <v>26</v>
      </c>
      <c r="E1459" s="1">
        <v>18</v>
      </c>
      <c r="F1459" s="1" t="s">
        <v>8633</v>
      </c>
      <c r="G1459" s="1" t="s">
        <v>8634</v>
      </c>
      <c r="H1459" s="1" t="s">
        <v>1215</v>
      </c>
      <c r="I1459" s="1" t="s">
        <v>8635</v>
      </c>
      <c r="J1459" s="1" t="s">
        <v>8636</v>
      </c>
      <c r="K1459" s="1" t="s">
        <v>61</v>
      </c>
      <c r="L1459" s="1" t="s">
        <v>33</v>
      </c>
      <c r="M1459" s="1" t="s">
        <v>62</v>
      </c>
      <c r="N1459" s="1">
        <v>1</v>
      </c>
      <c r="O1459" s="1">
        <v>233.93</v>
      </c>
      <c r="P1459" s="1">
        <v>0.24</v>
      </c>
      <c r="Q1459" s="1">
        <v>31.29</v>
      </c>
      <c r="R1459" s="2">
        <v>45816</v>
      </c>
      <c r="S1459" s="2">
        <v>45811</v>
      </c>
      <c r="T1459" s="1" t="s">
        <v>63</v>
      </c>
      <c r="U1459" s="1" t="s">
        <v>162</v>
      </c>
      <c r="V1459" s="1">
        <v>4</v>
      </c>
      <c r="W1459" s="1" t="s">
        <v>37</v>
      </c>
      <c r="X1459" s="1" t="s">
        <v>53</v>
      </c>
      <c r="Y1459" s="1" t="s">
        <v>8637</v>
      </c>
    </row>
    <row r="1460" spans="1:25" x14ac:dyDescent="0.3">
      <c r="A1460" s="1" t="s">
        <v>13072</v>
      </c>
      <c r="B1460" s="1" t="s">
        <v>15071</v>
      </c>
      <c r="C1460" s="1" t="s">
        <v>8638</v>
      </c>
      <c r="D1460" s="1" t="s">
        <v>26</v>
      </c>
      <c r="E1460" s="1">
        <v>47</v>
      </c>
      <c r="F1460" s="1" t="s">
        <v>8639</v>
      </c>
      <c r="G1460" s="1" t="s">
        <v>8640</v>
      </c>
      <c r="H1460" s="1" t="s">
        <v>3517</v>
      </c>
      <c r="I1460" s="1" t="s">
        <v>8641</v>
      </c>
      <c r="J1460" s="1" t="s">
        <v>8642</v>
      </c>
      <c r="K1460" s="1" t="s">
        <v>6</v>
      </c>
      <c r="L1460" s="1" t="s">
        <v>82</v>
      </c>
      <c r="M1460" s="1" t="s">
        <v>34</v>
      </c>
      <c r="N1460" s="1">
        <v>3</v>
      </c>
      <c r="O1460" s="1">
        <v>304.99</v>
      </c>
      <c r="P1460" s="1">
        <v>0.5</v>
      </c>
      <c r="Q1460" s="1">
        <v>39.46</v>
      </c>
      <c r="R1460" s="2">
        <v>45430</v>
      </c>
      <c r="S1460" s="2">
        <v>45434</v>
      </c>
      <c r="T1460" s="1" t="s">
        <v>118</v>
      </c>
      <c r="U1460" s="1" t="s">
        <v>51</v>
      </c>
      <c r="V1460" s="1">
        <v>2</v>
      </c>
      <c r="W1460" s="1" t="s">
        <v>37</v>
      </c>
      <c r="X1460" s="1" t="s">
        <v>64</v>
      </c>
      <c r="Y1460" s="1" t="s">
        <v>8643</v>
      </c>
    </row>
    <row r="1461" spans="1:25" x14ac:dyDescent="0.3">
      <c r="A1461" s="1" t="s">
        <v>13073</v>
      </c>
      <c r="B1461" s="1" t="s">
        <v>15072</v>
      </c>
      <c r="C1461" s="1" t="s">
        <v>8644</v>
      </c>
      <c r="D1461" s="1" t="s">
        <v>26</v>
      </c>
      <c r="E1461" s="1">
        <v>37</v>
      </c>
      <c r="F1461" s="1" t="s">
        <v>8645</v>
      </c>
      <c r="G1461" s="1" t="s">
        <v>8646</v>
      </c>
      <c r="H1461" s="1" t="s">
        <v>194</v>
      </c>
      <c r="I1461" s="1" t="s">
        <v>8647</v>
      </c>
      <c r="J1461" s="1" t="s">
        <v>8648</v>
      </c>
      <c r="K1461" s="1" t="s">
        <v>92</v>
      </c>
      <c r="L1461" s="1" t="s">
        <v>117</v>
      </c>
      <c r="M1461" s="1" t="s">
        <v>49</v>
      </c>
      <c r="N1461" s="1">
        <v>3</v>
      </c>
      <c r="O1461" s="1">
        <v>109.97</v>
      </c>
      <c r="P1461" s="1">
        <v>0.17</v>
      </c>
      <c r="Q1461" s="1">
        <v>35.06</v>
      </c>
      <c r="R1461" s="2">
        <v>45558</v>
      </c>
      <c r="S1461" s="2">
        <v>45148</v>
      </c>
      <c r="T1461" s="1" t="s">
        <v>83</v>
      </c>
      <c r="U1461" s="1" t="s">
        <v>51</v>
      </c>
      <c r="V1461" s="1">
        <v>3</v>
      </c>
      <c r="W1461" s="1" t="s">
        <v>37</v>
      </c>
      <c r="X1461" s="1" t="s">
        <v>74</v>
      </c>
      <c r="Y1461" s="1" t="s">
        <v>8649</v>
      </c>
    </row>
    <row r="1462" spans="1:25" x14ac:dyDescent="0.3">
      <c r="A1462" s="1" t="s">
        <v>13074</v>
      </c>
      <c r="B1462" s="1" t="s">
        <v>14540</v>
      </c>
      <c r="C1462" s="1" t="s">
        <v>8650</v>
      </c>
      <c r="D1462" s="1" t="s">
        <v>41</v>
      </c>
      <c r="E1462" s="1">
        <v>41</v>
      </c>
      <c r="F1462" s="1" t="s">
        <v>8651</v>
      </c>
      <c r="G1462" s="1" t="s">
        <v>8652</v>
      </c>
      <c r="H1462" s="1" t="s">
        <v>3974</v>
      </c>
      <c r="I1462" s="1" t="s">
        <v>439</v>
      </c>
      <c r="J1462" s="1" t="s">
        <v>8653</v>
      </c>
      <c r="K1462" s="1" t="s">
        <v>81</v>
      </c>
      <c r="L1462" s="1" t="s">
        <v>82</v>
      </c>
      <c r="M1462" s="1" t="s">
        <v>34</v>
      </c>
      <c r="N1462" s="1">
        <v>3</v>
      </c>
      <c r="O1462" s="1">
        <v>451.99</v>
      </c>
      <c r="P1462" s="1">
        <v>0.04</v>
      </c>
      <c r="Q1462" s="1">
        <v>48.08</v>
      </c>
      <c r="R1462" s="2">
        <v>45657</v>
      </c>
      <c r="S1462" s="2">
        <v>45592</v>
      </c>
      <c r="T1462" s="1" t="s">
        <v>50</v>
      </c>
      <c r="U1462" s="1" t="s">
        <v>162</v>
      </c>
      <c r="V1462" s="1">
        <v>4</v>
      </c>
      <c r="W1462" s="1" t="s">
        <v>37</v>
      </c>
      <c r="X1462" s="1" t="s">
        <v>53</v>
      </c>
      <c r="Y1462" s="1" t="s">
        <v>8654</v>
      </c>
    </row>
    <row r="1463" spans="1:25" x14ac:dyDescent="0.3">
      <c r="A1463" s="1" t="s">
        <v>13075</v>
      </c>
      <c r="B1463" s="1" t="s">
        <v>15073</v>
      </c>
      <c r="C1463" s="1" t="s">
        <v>8655</v>
      </c>
      <c r="D1463" s="1" t="s">
        <v>26</v>
      </c>
      <c r="E1463" s="1">
        <v>63</v>
      </c>
      <c r="F1463" s="1" t="s">
        <v>8656</v>
      </c>
      <c r="G1463" s="1">
        <f>1-592-729-3709</f>
        <v>-5029</v>
      </c>
      <c r="H1463" s="1" t="s">
        <v>3486</v>
      </c>
      <c r="I1463" s="1" t="s">
        <v>8657</v>
      </c>
      <c r="J1463" s="1" t="s">
        <v>8658</v>
      </c>
      <c r="K1463" s="1" t="s">
        <v>109</v>
      </c>
      <c r="L1463" s="1" t="s">
        <v>82</v>
      </c>
      <c r="M1463" s="1" t="s">
        <v>73</v>
      </c>
      <c r="N1463" s="1">
        <v>1</v>
      </c>
      <c r="O1463" s="1">
        <v>615.57000000000005</v>
      </c>
      <c r="P1463" s="1">
        <v>0.38</v>
      </c>
      <c r="Q1463" s="1">
        <v>47.66</v>
      </c>
      <c r="R1463" s="2">
        <v>45360</v>
      </c>
      <c r="S1463" s="2">
        <v>45807</v>
      </c>
      <c r="T1463" s="1" t="s">
        <v>35</v>
      </c>
      <c r="U1463" s="1" t="s">
        <v>51</v>
      </c>
      <c r="V1463" s="1">
        <v>1</v>
      </c>
      <c r="W1463" s="1" t="s">
        <v>37</v>
      </c>
      <c r="X1463" s="1" t="s">
        <v>38</v>
      </c>
      <c r="Y1463" s="1" t="s">
        <v>8659</v>
      </c>
    </row>
    <row r="1464" spans="1:25" x14ac:dyDescent="0.3">
      <c r="A1464" s="1" t="s">
        <v>13076</v>
      </c>
      <c r="B1464" s="1" t="s">
        <v>15074</v>
      </c>
      <c r="C1464" s="1" t="s">
        <v>8660</v>
      </c>
      <c r="D1464" s="1" t="s">
        <v>26</v>
      </c>
      <c r="E1464" s="1">
        <v>19</v>
      </c>
      <c r="F1464" s="1" t="s">
        <v>8661</v>
      </c>
      <c r="G1464" s="1">
        <f>1-359-476-1488</f>
        <v>-2322</v>
      </c>
      <c r="H1464" s="1" t="s">
        <v>1805</v>
      </c>
      <c r="I1464" s="1" t="s">
        <v>8662</v>
      </c>
      <c r="J1464" s="1" t="s">
        <v>8663</v>
      </c>
      <c r="K1464" s="1" t="s">
        <v>61</v>
      </c>
      <c r="L1464" s="1" t="s">
        <v>110</v>
      </c>
      <c r="M1464" s="1" t="s">
        <v>93</v>
      </c>
      <c r="N1464" s="1">
        <v>2</v>
      </c>
      <c r="O1464" s="1">
        <v>930.92</v>
      </c>
      <c r="P1464" s="1">
        <v>0.11</v>
      </c>
      <c r="Q1464" s="1">
        <v>23.99</v>
      </c>
      <c r="R1464" s="2">
        <v>45462</v>
      </c>
      <c r="S1464" s="2">
        <v>45768</v>
      </c>
      <c r="T1464" s="1" t="s">
        <v>83</v>
      </c>
      <c r="U1464" s="1" t="s">
        <v>51</v>
      </c>
      <c r="V1464" s="1">
        <v>3</v>
      </c>
      <c r="W1464" s="1" t="s">
        <v>37</v>
      </c>
      <c r="X1464" s="1" t="s">
        <v>74</v>
      </c>
      <c r="Y1464" s="1" t="s">
        <v>8664</v>
      </c>
    </row>
    <row r="1465" spans="1:25" x14ac:dyDescent="0.3">
      <c r="A1465" s="1" t="s">
        <v>13077</v>
      </c>
      <c r="B1465" s="1" t="s">
        <v>15075</v>
      </c>
      <c r="C1465" s="1" t="s">
        <v>8665</v>
      </c>
      <c r="D1465" s="1" t="s">
        <v>41</v>
      </c>
      <c r="E1465" s="1">
        <v>32</v>
      </c>
      <c r="F1465" s="1" t="s">
        <v>8666</v>
      </c>
      <c r="G1465" s="1" t="s">
        <v>8667</v>
      </c>
      <c r="H1465" s="1" t="s">
        <v>717</v>
      </c>
      <c r="I1465" s="1" t="s">
        <v>8668</v>
      </c>
      <c r="J1465" s="1" t="s">
        <v>3210</v>
      </c>
      <c r="K1465" s="1" t="s">
        <v>32</v>
      </c>
      <c r="L1465" s="1" t="s">
        <v>72</v>
      </c>
      <c r="M1465" s="1" t="s">
        <v>93</v>
      </c>
      <c r="N1465" s="1">
        <v>3</v>
      </c>
      <c r="O1465" s="1">
        <v>741.68</v>
      </c>
      <c r="P1465" s="1">
        <v>0.27</v>
      </c>
      <c r="Q1465" s="1">
        <v>6.61</v>
      </c>
      <c r="R1465" s="2">
        <v>45630</v>
      </c>
      <c r="S1465" s="2">
        <v>45652</v>
      </c>
      <c r="T1465" s="1" t="s">
        <v>118</v>
      </c>
      <c r="U1465" s="1" t="s">
        <v>84</v>
      </c>
      <c r="V1465" s="1">
        <v>3</v>
      </c>
      <c r="W1465" s="1" t="s">
        <v>37</v>
      </c>
      <c r="X1465" s="1" t="s">
        <v>53</v>
      </c>
      <c r="Y1465" s="1" t="s">
        <v>8669</v>
      </c>
    </row>
    <row r="1466" spans="1:25" x14ac:dyDescent="0.3">
      <c r="A1466" s="1" t="s">
        <v>13078</v>
      </c>
      <c r="B1466" s="1" t="s">
        <v>15076</v>
      </c>
      <c r="C1466" s="1" t="s">
        <v>8670</v>
      </c>
      <c r="D1466" s="1" t="s">
        <v>41</v>
      </c>
      <c r="E1466" s="1">
        <v>46</v>
      </c>
      <c r="F1466" s="1" t="s">
        <v>8671</v>
      </c>
      <c r="G1466" s="1" t="s">
        <v>8672</v>
      </c>
      <c r="H1466" s="1" t="s">
        <v>3505</v>
      </c>
      <c r="I1466" s="1" t="s">
        <v>8673</v>
      </c>
      <c r="J1466" s="1" t="s">
        <v>8674</v>
      </c>
      <c r="K1466" s="1" t="s">
        <v>47</v>
      </c>
      <c r="L1466" s="1" t="s">
        <v>117</v>
      </c>
      <c r="M1466" s="1" t="s">
        <v>73</v>
      </c>
      <c r="N1466" s="1">
        <v>4</v>
      </c>
      <c r="O1466" s="1">
        <v>725.83</v>
      </c>
      <c r="P1466" s="1">
        <v>0.05</v>
      </c>
      <c r="Q1466" s="1">
        <v>5.5</v>
      </c>
      <c r="R1466" s="2">
        <v>45355</v>
      </c>
      <c r="S1466" s="2">
        <v>45126</v>
      </c>
      <c r="T1466" s="1" t="s">
        <v>50</v>
      </c>
      <c r="U1466" s="1" t="s">
        <v>51</v>
      </c>
      <c r="V1466" s="1">
        <v>4</v>
      </c>
      <c r="W1466" s="1" t="s">
        <v>37</v>
      </c>
      <c r="X1466" s="1" t="s">
        <v>38</v>
      </c>
      <c r="Y1466" s="1" t="s">
        <v>8675</v>
      </c>
    </row>
    <row r="1467" spans="1:25" x14ac:dyDescent="0.3">
      <c r="A1467" s="1" t="s">
        <v>13079</v>
      </c>
      <c r="B1467" s="1" t="s">
        <v>15077</v>
      </c>
      <c r="C1467" s="1" t="s">
        <v>8676</v>
      </c>
      <c r="D1467" s="1" t="s">
        <v>26</v>
      </c>
      <c r="E1467" s="1">
        <v>52</v>
      </c>
      <c r="F1467" s="1" t="s">
        <v>8677</v>
      </c>
      <c r="G1467" s="1">
        <v>1910365247</v>
      </c>
      <c r="H1467" s="1" t="s">
        <v>2559</v>
      </c>
      <c r="I1467" s="1" t="s">
        <v>8678</v>
      </c>
      <c r="J1467" s="1" t="s">
        <v>8679</v>
      </c>
      <c r="K1467" s="1" t="s">
        <v>81</v>
      </c>
      <c r="L1467" s="1" t="s">
        <v>82</v>
      </c>
      <c r="M1467" s="1" t="s">
        <v>49</v>
      </c>
      <c r="N1467" s="1">
        <v>2</v>
      </c>
      <c r="O1467" s="1">
        <v>314.92</v>
      </c>
      <c r="P1467" s="1">
        <v>0.31</v>
      </c>
      <c r="Q1467" s="1">
        <v>10.54</v>
      </c>
      <c r="R1467" s="2">
        <v>45638</v>
      </c>
      <c r="S1467" s="2">
        <v>45147</v>
      </c>
      <c r="T1467" s="1" t="s">
        <v>35</v>
      </c>
      <c r="U1467" s="1" t="s">
        <v>162</v>
      </c>
      <c r="V1467" s="1">
        <v>1</v>
      </c>
      <c r="W1467" s="1" t="s">
        <v>52</v>
      </c>
      <c r="X1467" s="1" t="s">
        <v>38</v>
      </c>
      <c r="Y1467" s="1" t="s">
        <v>8680</v>
      </c>
    </row>
    <row r="1468" spans="1:25" x14ac:dyDescent="0.3">
      <c r="A1468" s="1" t="s">
        <v>13080</v>
      </c>
      <c r="B1468" s="1" t="s">
        <v>15078</v>
      </c>
      <c r="C1468" s="1" t="s">
        <v>8681</v>
      </c>
      <c r="D1468" s="1" t="s">
        <v>26</v>
      </c>
      <c r="E1468" s="1">
        <v>30</v>
      </c>
      <c r="F1468" s="1" t="s">
        <v>8682</v>
      </c>
      <c r="G1468" s="1" t="s">
        <v>8683</v>
      </c>
      <c r="H1468" s="1" t="s">
        <v>589</v>
      </c>
      <c r="I1468" s="1" t="s">
        <v>8684</v>
      </c>
      <c r="J1468" s="1" t="s">
        <v>8685</v>
      </c>
      <c r="K1468" s="1" t="s">
        <v>161</v>
      </c>
      <c r="L1468" s="1" t="s">
        <v>110</v>
      </c>
      <c r="M1468" s="1" t="s">
        <v>62</v>
      </c>
      <c r="N1468" s="1">
        <v>2</v>
      </c>
      <c r="O1468" s="1">
        <v>889.41</v>
      </c>
      <c r="P1468" s="1">
        <v>0.47</v>
      </c>
      <c r="Q1468" s="1">
        <v>8.3699999999999992</v>
      </c>
      <c r="R1468" s="2">
        <v>45456</v>
      </c>
      <c r="S1468" s="2">
        <v>45286</v>
      </c>
      <c r="T1468" s="1" t="s">
        <v>118</v>
      </c>
      <c r="U1468" s="1" t="s">
        <v>36</v>
      </c>
      <c r="V1468" s="1">
        <v>3</v>
      </c>
      <c r="W1468" s="1" t="s">
        <v>37</v>
      </c>
      <c r="X1468" s="1" t="s">
        <v>38</v>
      </c>
      <c r="Y1468" s="1" t="s">
        <v>8686</v>
      </c>
    </row>
    <row r="1469" spans="1:25" x14ac:dyDescent="0.3">
      <c r="A1469" s="1" t="s">
        <v>13081</v>
      </c>
      <c r="B1469" s="1" t="s">
        <v>15079</v>
      </c>
      <c r="C1469" s="1" t="s">
        <v>8687</v>
      </c>
      <c r="D1469" s="1" t="s">
        <v>26</v>
      </c>
      <c r="E1469" s="1">
        <v>36</v>
      </c>
      <c r="F1469" s="1" t="s">
        <v>8688</v>
      </c>
      <c r="G1469" s="1" t="s">
        <v>8689</v>
      </c>
      <c r="H1469" s="1" t="s">
        <v>1503</v>
      </c>
      <c r="I1469" s="1" t="s">
        <v>8690</v>
      </c>
      <c r="J1469" s="1" t="s">
        <v>8691</v>
      </c>
      <c r="K1469" s="1" t="s">
        <v>92</v>
      </c>
      <c r="L1469" s="1" t="s">
        <v>48</v>
      </c>
      <c r="M1469" s="1" t="s">
        <v>34</v>
      </c>
      <c r="N1469" s="1">
        <v>3</v>
      </c>
      <c r="O1469" s="1">
        <v>947.49</v>
      </c>
      <c r="P1469" s="1">
        <v>0.36</v>
      </c>
      <c r="Q1469" s="1">
        <v>21.8</v>
      </c>
      <c r="R1469" s="2">
        <v>45673</v>
      </c>
      <c r="S1469" s="2">
        <v>45468</v>
      </c>
      <c r="T1469" s="1" t="s">
        <v>118</v>
      </c>
      <c r="U1469" s="1" t="s">
        <v>36</v>
      </c>
      <c r="V1469" s="1">
        <v>4</v>
      </c>
      <c r="W1469" s="1" t="s">
        <v>37</v>
      </c>
      <c r="X1469" s="1" t="s">
        <v>101</v>
      </c>
      <c r="Y1469" s="1" t="s">
        <v>8692</v>
      </c>
    </row>
    <row r="1470" spans="1:25" x14ac:dyDescent="0.3">
      <c r="A1470" s="1" t="s">
        <v>13082</v>
      </c>
      <c r="B1470" s="1" t="s">
        <v>15080</v>
      </c>
      <c r="C1470" s="1" t="s">
        <v>8693</v>
      </c>
      <c r="D1470" s="1" t="s">
        <v>41</v>
      </c>
      <c r="E1470" s="1">
        <v>18</v>
      </c>
      <c r="F1470" s="1" t="s">
        <v>8694</v>
      </c>
      <c r="G1470" s="1" t="s">
        <v>8695</v>
      </c>
      <c r="H1470" s="1" t="s">
        <v>1465</v>
      </c>
      <c r="I1470" s="1" t="s">
        <v>2595</v>
      </c>
      <c r="J1470" s="1" t="s">
        <v>4388</v>
      </c>
      <c r="K1470" s="1" t="s">
        <v>32</v>
      </c>
      <c r="L1470" s="1" t="s">
        <v>82</v>
      </c>
      <c r="M1470" s="1" t="s">
        <v>126</v>
      </c>
      <c r="N1470" s="1">
        <v>3</v>
      </c>
      <c r="O1470" s="1">
        <v>932.94</v>
      </c>
      <c r="P1470" s="1">
        <v>0.11</v>
      </c>
      <c r="Q1470" s="1">
        <v>7.38</v>
      </c>
      <c r="R1470" s="2">
        <v>45351</v>
      </c>
      <c r="S1470" s="2">
        <v>45491</v>
      </c>
      <c r="T1470" s="1" t="s">
        <v>50</v>
      </c>
      <c r="U1470" s="1" t="s">
        <v>162</v>
      </c>
      <c r="V1470" s="1">
        <v>1</v>
      </c>
      <c r="W1470" s="1" t="s">
        <v>37</v>
      </c>
      <c r="X1470" s="1" t="s">
        <v>64</v>
      </c>
      <c r="Y1470" s="1" t="s">
        <v>8696</v>
      </c>
    </row>
    <row r="1471" spans="1:25" x14ac:dyDescent="0.3">
      <c r="A1471" s="1" t="s">
        <v>13083</v>
      </c>
      <c r="B1471" s="1" t="s">
        <v>15081</v>
      </c>
      <c r="C1471" s="1" t="s">
        <v>8697</v>
      </c>
      <c r="D1471" s="1" t="s">
        <v>26</v>
      </c>
      <c r="E1471" s="1">
        <v>62</v>
      </c>
      <c r="F1471" s="1" t="s">
        <v>8698</v>
      </c>
      <c r="G1471" s="1" t="s">
        <v>8699</v>
      </c>
      <c r="H1471" s="1" t="s">
        <v>3627</v>
      </c>
      <c r="I1471" s="1" t="s">
        <v>8700</v>
      </c>
      <c r="J1471" s="1" t="s">
        <v>8701</v>
      </c>
      <c r="K1471" s="1" t="s">
        <v>32</v>
      </c>
      <c r="L1471" s="1" t="s">
        <v>82</v>
      </c>
      <c r="M1471" s="1" t="s">
        <v>93</v>
      </c>
      <c r="N1471" s="1">
        <v>2</v>
      </c>
      <c r="O1471" s="1">
        <v>48.41</v>
      </c>
      <c r="P1471" s="1">
        <v>0.49</v>
      </c>
      <c r="Q1471" s="1">
        <v>33.119999999999997</v>
      </c>
      <c r="R1471" s="2">
        <v>45121</v>
      </c>
      <c r="S1471" s="2">
        <v>45790</v>
      </c>
      <c r="T1471" s="1" t="s">
        <v>50</v>
      </c>
      <c r="U1471" s="1" t="s">
        <v>162</v>
      </c>
      <c r="V1471" s="1">
        <v>3</v>
      </c>
      <c r="W1471" s="1" t="s">
        <v>37</v>
      </c>
      <c r="X1471" s="1" t="s">
        <v>64</v>
      </c>
      <c r="Y1471" s="1" t="s">
        <v>8702</v>
      </c>
    </row>
    <row r="1472" spans="1:25" x14ac:dyDescent="0.3">
      <c r="A1472" s="1" t="s">
        <v>13084</v>
      </c>
      <c r="B1472" s="1" t="s">
        <v>15082</v>
      </c>
      <c r="C1472" s="1" t="s">
        <v>8703</v>
      </c>
      <c r="D1472" s="1" t="s">
        <v>26</v>
      </c>
      <c r="E1472" s="1">
        <v>64</v>
      </c>
      <c r="F1472" s="1" t="s">
        <v>8704</v>
      </c>
      <c r="G1472" s="1" t="s">
        <v>8705</v>
      </c>
      <c r="H1472" s="1" t="s">
        <v>582</v>
      </c>
      <c r="I1472" s="1" t="s">
        <v>8706</v>
      </c>
      <c r="J1472" s="1" t="s">
        <v>8707</v>
      </c>
      <c r="K1472" s="1" t="s">
        <v>61</v>
      </c>
      <c r="L1472" s="1" t="s">
        <v>117</v>
      </c>
      <c r="M1472" s="1" t="s">
        <v>34</v>
      </c>
      <c r="N1472" s="1">
        <v>3</v>
      </c>
      <c r="O1472" s="1">
        <v>608.30999999999995</v>
      </c>
      <c r="P1472" s="1">
        <v>0.15</v>
      </c>
      <c r="Q1472" s="1">
        <v>13.56</v>
      </c>
      <c r="R1472" s="2">
        <v>45808</v>
      </c>
      <c r="S1472" s="2">
        <v>45705</v>
      </c>
      <c r="T1472" s="1" t="s">
        <v>35</v>
      </c>
      <c r="U1472" s="1" t="s">
        <v>51</v>
      </c>
      <c r="V1472" s="1">
        <v>3</v>
      </c>
      <c r="W1472" s="1" t="s">
        <v>37</v>
      </c>
      <c r="X1472" s="1" t="s">
        <v>53</v>
      </c>
      <c r="Y1472" s="1" t="s">
        <v>8708</v>
      </c>
    </row>
    <row r="1473" spans="1:25" x14ac:dyDescent="0.3">
      <c r="A1473" s="1" t="s">
        <v>13085</v>
      </c>
      <c r="B1473" s="1" t="s">
        <v>15083</v>
      </c>
      <c r="C1473" s="1" t="s">
        <v>8709</v>
      </c>
      <c r="D1473" s="1" t="s">
        <v>41</v>
      </c>
      <c r="E1473" s="1">
        <v>33</v>
      </c>
      <c r="F1473" s="1" t="s">
        <v>8710</v>
      </c>
      <c r="G1473" s="1" t="s">
        <v>8711</v>
      </c>
      <c r="H1473" s="1" t="s">
        <v>1196</v>
      </c>
      <c r="I1473" s="1" t="s">
        <v>8712</v>
      </c>
      <c r="J1473" s="1" t="s">
        <v>8713</v>
      </c>
      <c r="K1473" s="1" t="s">
        <v>61</v>
      </c>
      <c r="L1473" s="1" t="s">
        <v>48</v>
      </c>
      <c r="M1473" s="1" t="s">
        <v>93</v>
      </c>
      <c r="N1473" s="1">
        <v>1</v>
      </c>
      <c r="O1473" s="1">
        <v>646.79</v>
      </c>
      <c r="P1473" s="1">
        <v>0.22</v>
      </c>
      <c r="Q1473" s="1">
        <v>28.13</v>
      </c>
      <c r="R1473" s="2">
        <v>45318</v>
      </c>
      <c r="S1473" s="2">
        <v>45648</v>
      </c>
      <c r="T1473" s="1" t="s">
        <v>50</v>
      </c>
      <c r="U1473" s="1" t="s">
        <v>162</v>
      </c>
      <c r="V1473" s="1">
        <v>2</v>
      </c>
      <c r="W1473" s="1" t="s">
        <v>37</v>
      </c>
      <c r="X1473" s="1" t="s">
        <v>53</v>
      </c>
      <c r="Y1473" s="1" t="s">
        <v>8714</v>
      </c>
    </row>
    <row r="1474" spans="1:25" x14ac:dyDescent="0.3">
      <c r="A1474" s="1" t="s">
        <v>13086</v>
      </c>
      <c r="B1474" s="1" t="s">
        <v>15084</v>
      </c>
      <c r="C1474" s="1" t="s">
        <v>8715</v>
      </c>
      <c r="D1474" s="1" t="s">
        <v>26</v>
      </c>
      <c r="E1474" s="1">
        <v>60</v>
      </c>
      <c r="F1474" s="1" t="s">
        <v>8716</v>
      </c>
      <c r="G1474" s="1" t="s">
        <v>8717</v>
      </c>
      <c r="H1474" s="1" t="s">
        <v>1740</v>
      </c>
      <c r="I1474" s="1" t="s">
        <v>8718</v>
      </c>
      <c r="J1474" s="1" t="s">
        <v>8719</v>
      </c>
      <c r="K1474" s="1" t="s">
        <v>61</v>
      </c>
      <c r="L1474" s="1" t="s">
        <v>82</v>
      </c>
      <c r="M1474" s="1" t="s">
        <v>62</v>
      </c>
      <c r="N1474" s="1">
        <v>1</v>
      </c>
      <c r="O1474" s="1">
        <v>302.11</v>
      </c>
      <c r="P1474" s="1">
        <v>0.25</v>
      </c>
      <c r="Q1474" s="1">
        <v>9.64</v>
      </c>
      <c r="R1474" s="2">
        <v>45441</v>
      </c>
      <c r="S1474" s="2">
        <v>45145</v>
      </c>
      <c r="T1474" s="1" t="s">
        <v>83</v>
      </c>
      <c r="U1474" s="1" t="s">
        <v>162</v>
      </c>
      <c r="V1474" s="1">
        <v>5</v>
      </c>
      <c r="W1474" s="1" t="s">
        <v>37</v>
      </c>
      <c r="X1474" s="1" t="s">
        <v>64</v>
      </c>
      <c r="Y1474" s="1" t="s">
        <v>8720</v>
      </c>
    </row>
    <row r="1475" spans="1:25" x14ac:dyDescent="0.3">
      <c r="A1475" s="1" t="s">
        <v>13087</v>
      </c>
      <c r="B1475" s="1" t="s">
        <v>15085</v>
      </c>
      <c r="C1475" s="1" t="s">
        <v>8721</v>
      </c>
      <c r="D1475" s="1" t="s">
        <v>41</v>
      </c>
      <c r="E1475" s="1">
        <v>20</v>
      </c>
      <c r="F1475" s="1" t="s">
        <v>8722</v>
      </c>
      <c r="G1475" s="1" t="s">
        <v>8723</v>
      </c>
      <c r="H1475" s="1" t="s">
        <v>1662</v>
      </c>
      <c r="I1475" s="1" t="s">
        <v>8724</v>
      </c>
      <c r="J1475" s="1" t="s">
        <v>8725</v>
      </c>
      <c r="K1475" s="1" t="s">
        <v>92</v>
      </c>
      <c r="L1475" s="1" t="s">
        <v>117</v>
      </c>
      <c r="M1475" s="1" t="s">
        <v>62</v>
      </c>
      <c r="N1475" s="1">
        <v>3</v>
      </c>
      <c r="O1475" s="1">
        <v>992.49</v>
      </c>
      <c r="P1475" s="1">
        <v>0.5</v>
      </c>
      <c r="Q1475" s="1">
        <v>42.25</v>
      </c>
      <c r="R1475" s="2">
        <v>45477</v>
      </c>
      <c r="S1475" s="2">
        <v>45408</v>
      </c>
      <c r="T1475" s="1" t="s">
        <v>50</v>
      </c>
      <c r="U1475" s="1" t="s">
        <v>51</v>
      </c>
      <c r="V1475" s="1">
        <v>1</v>
      </c>
      <c r="W1475" s="1" t="s">
        <v>37</v>
      </c>
      <c r="X1475" s="1" t="s">
        <v>38</v>
      </c>
      <c r="Y1475" s="1" t="s">
        <v>8726</v>
      </c>
    </row>
    <row r="1476" spans="1:25" x14ac:dyDescent="0.3">
      <c r="A1476" s="1" t="s">
        <v>13088</v>
      </c>
      <c r="B1476" s="1" t="s">
        <v>15086</v>
      </c>
      <c r="C1476" s="1" t="s">
        <v>8727</v>
      </c>
      <c r="D1476" s="1" t="s">
        <v>26</v>
      </c>
      <c r="E1476" s="1">
        <v>57</v>
      </c>
      <c r="F1476" s="1" t="s">
        <v>8728</v>
      </c>
      <c r="G1476" s="1" t="s">
        <v>8729</v>
      </c>
      <c r="H1476" s="1" t="s">
        <v>431</v>
      </c>
      <c r="I1476" s="1" t="s">
        <v>8730</v>
      </c>
      <c r="J1476" s="1" t="s">
        <v>8731</v>
      </c>
      <c r="K1476" s="1" t="s">
        <v>161</v>
      </c>
      <c r="L1476" s="1" t="s">
        <v>117</v>
      </c>
      <c r="M1476" s="1" t="s">
        <v>73</v>
      </c>
      <c r="N1476" s="1">
        <v>2</v>
      </c>
      <c r="O1476" s="1">
        <v>298.27999999999997</v>
      </c>
      <c r="P1476" s="1">
        <v>0.03</v>
      </c>
      <c r="Q1476" s="1">
        <v>40.1</v>
      </c>
      <c r="R1476" s="2">
        <v>45520</v>
      </c>
      <c r="S1476" s="2">
        <v>45492</v>
      </c>
      <c r="T1476" s="1" t="s">
        <v>118</v>
      </c>
      <c r="U1476" s="1" t="s">
        <v>84</v>
      </c>
      <c r="V1476" s="1">
        <v>4</v>
      </c>
      <c r="W1476" s="1" t="s">
        <v>37</v>
      </c>
      <c r="X1476" s="1" t="s">
        <v>53</v>
      </c>
      <c r="Y1476" s="1" t="s">
        <v>8732</v>
      </c>
    </row>
    <row r="1477" spans="1:25" x14ac:dyDescent="0.3">
      <c r="A1477" s="1" t="s">
        <v>13089</v>
      </c>
      <c r="B1477" s="1" t="s">
        <v>15087</v>
      </c>
      <c r="C1477" s="1" t="s">
        <v>8733</v>
      </c>
      <c r="D1477" s="1" t="s">
        <v>41</v>
      </c>
      <c r="E1477" s="1">
        <v>23</v>
      </c>
      <c r="F1477" s="1" t="s">
        <v>8734</v>
      </c>
      <c r="G1477" s="1" t="s">
        <v>8735</v>
      </c>
      <c r="H1477" s="1" t="s">
        <v>2637</v>
      </c>
      <c r="I1477" s="1" t="s">
        <v>8736</v>
      </c>
      <c r="J1477" s="1" t="s">
        <v>8737</v>
      </c>
      <c r="K1477" s="1" t="s">
        <v>92</v>
      </c>
      <c r="L1477" s="1" t="s">
        <v>110</v>
      </c>
      <c r="M1477" s="1" t="s">
        <v>73</v>
      </c>
      <c r="N1477" s="1">
        <v>3</v>
      </c>
      <c r="O1477" s="1">
        <v>224.45</v>
      </c>
      <c r="P1477" s="1">
        <v>0.35</v>
      </c>
      <c r="Q1477" s="1">
        <v>22.39</v>
      </c>
      <c r="R1477" s="2">
        <v>45187</v>
      </c>
      <c r="S1477" s="2">
        <v>45181</v>
      </c>
      <c r="T1477" s="1" t="s">
        <v>50</v>
      </c>
      <c r="U1477" s="1" t="s">
        <v>84</v>
      </c>
      <c r="V1477" s="1">
        <v>2</v>
      </c>
      <c r="W1477" s="1" t="s">
        <v>52</v>
      </c>
      <c r="X1477" s="1" t="s">
        <v>101</v>
      </c>
      <c r="Y1477" s="1" t="s">
        <v>8738</v>
      </c>
    </row>
    <row r="1478" spans="1:25" x14ac:dyDescent="0.3">
      <c r="A1478" s="1" t="s">
        <v>13090</v>
      </c>
      <c r="B1478" s="1" t="s">
        <v>15088</v>
      </c>
      <c r="C1478" s="1" t="s">
        <v>8739</v>
      </c>
      <c r="D1478" s="1" t="s">
        <v>26</v>
      </c>
      <c r="E1478" s="1">
        <v>48</v>
      </c>
      <c r="F1478" s="1" t="s">
        <v>8740</v>
      </c>
      <c r="G1478" s="1" t="s">
        <v>8741</v>
      </c>
      <c r="H1478" s="1" t="s">
        <v>330</v>
      </c>
      <c r="I1478" s="1" t="s">
        <v>8742</v>
      </c>
      <c r="J1478" s="1" t="s">
        <v>8743</v>
      </c>
      <c r="K1478" s="1" t="s">
        <v>32</v>
      </c>
      <c r="L1478" s="1" t="s">
        <v>82</v>
      </c>
      <c r="M1478" s="1" t="s">
        <v>93</v>
      </c>
      <c r="N1478" s="1">
        <v>4</v>
      </c>
      <c r="O1478" s="1">
        <v>489.3</v>
      </c>
      <c r="P1478" s="1">
        <v>0.18</v>
      </c>
      <c r="Q1478" s="1">
        <v>45.98</v>
      </c>
      <c r="R1478" s="2">
        <v>45346</v>
      </c>
      <c r="S1478" s="2">
        <v>45201</v>
      </c>
      <c r="T1478" s="1" t="s">
        <v>35</v>
      </c>
      <c r="U1478" s="1" t="s">
        <v>51</v>
      </c>
      <c r="V1478" s="1">
        <v>3</v>
      </c>
      <c r="W1478" s="1" t="s">
        <v>52</v>
      </c>
      <c r="X1478" s="1" t="s">
        <v>101</v>
      </c>
      <c r="Y1478" s="1" t="s">
        <v>8744</v>
      </c>
    </row>
    <row r="1479" spans="1:25" x14ac:dyDescent="0.3">
      <c r="A1479" s="1" t="s">
        <v>13091</v>
      </c>
      <c r="B1479" s="1" t="s">
        <v>15089</v>
      </c>
      <c r="C1479" s="1" t="s">
        <v>8745</v>
      </c>
      <c r="D1479" s="1" t="s">
        <v>26</v>
      </c>
      <c r="E1479" s="1">
        <v>22</v>
      </c>
      <c r="F1479" s="1" t="s">
        <v>8746</v>
      </c>
      <c r="G1479" s="1" t="s">
        <v>8747</v>
      </c>
      <c r="H1479" s="1" t="s">
        <v>495</v>
      </c>
      <c r="I1479" s="1" t="s">
        <v>8748</v>
      </c>
      <c r="J1479" s="1" t="s">
        <v>2895</v>
      </c>
      <c r="K1479" s="1" t="s">
        <v>47</v>
      </c>
      <c r="L1479" s="1" t="s">
        <v>33</v>
      </c>
      <c r="M1479" s="1" t="s">
        <v>93</v>
      </c>
      <c r="N1479" s="1">
        <v>1</v>
      </c>
      <c r="O1479" s="1">
        <v>329.92</v>
      </c>
      <c r="P1479" s="1">
        <v>0.04</v>
      </c>
      <c r="Q1479" s="1">
        <v>13.36</v>
      </c>
      <c r="R1479" s="2">
        <v>45687</v>
      </c>
      <c r="S1479" s="2">
        <v>45657</v>
      </c>
      <c r="T1479" s="1" t="s">
        <v>83</v>
      </c>
      <c r="U1479" s="1" t="s">
        <v>84</v>
      </c>
      <c r="V1479" s="1">
        <v>4</v>
      </c>
      <c r="W1479" s="1" t="s">
        <v>37</v>
      </c>
      <c r="X1479" s="1" t="s">
        <v>64</v>
      </c>
      <c r="Y1479" s="1" t="s">
        <v>8749</v>
      </c>
    </row>
    <row r="1480" spans="1:25" x14ac:dyDescent="0.3">
      <c r="A1480" s="1" t="s">
        <v>13092</v>
      </c>
      <c r="B1480" s="1" t="s">
        <v>15090</v>
      </c>
      <c r="C1480" s="1" t="s">
        <v>8750</v>
      </c>
      <c r="D1480" s="1" t="s">
        <v>41</v>
      </c>
      <c r="E1480" s="1">
        <v>43</v>
      </c>
      <c r="F1480" s="1" t="s">
        <v>8751</v>
      </c>
      <c r="G1480" s="1" t="s">
        <v>8752</v>
      </c>
      <c r="H1480" s="1" t="s">
        <v>236</v>
      </c>
      <c r="I1480" s="1" t="s">
        <v>8753</v>
      </c>
      <c r="J1480" s="1" t="s">
        <v>8754</v>
      </c>
      <c r="K1480" s="1" t="s">
        <v>109</v>
      </c>
      <c r="L1480" s="1" t="s">
        <v>33</v>
      </c>
      <c r="M1480" s="1" t="s">
        <v>34</v>
      </c>
      <c r="N1480" s="1">
        <v>2</v>
      </c>
      <c r="O1480" s="1">
        <v>924.79</v>
      </c>
      <c r="P1480" s="1">
        <v>0.47</v>
      </c>
      <c r="Q1480" s="1">
        <v>41.63</v>
      </c>
      <c r="R1480" s="2">
        <v>45238</v>
      </c>
      <c r="S1480" s="2">
        <v>45395</v>
      </c>
      <c r="T1480" s="1" t="s">
        <v>50</v>
      </c>
      <c r="U1480" s="1" t="s">
        <v>84</v>
      </c>
      <c r="V1480" s="1">
        <v>2</v>
      </c>
      <c r="W1480" s="1" t="s">
        <v>37</v>
      </c>
      <c r="X1480" s="1" t="s">
        <v>53</v>
      </c>
      <c r="Y1480" s="1" t="s">
        <v>8755</v>
      </c>
    </row>
    <row r="1481" spans="1:25" x14ac:dyDescent="0.3">
      <c r="A1481" s="1" t="s">
        <v>13093</v>
      </c>
      <c r="B1481" s="1" t="s">
        <v>15091</v>
      </c>
      <c r="C1481" s="1" t="s">
        <v>8756</v>
      </c>
      <c r="D1481" s="1" t="s">
        <v>41</v>
      </c>
      <c r="E1481" s="1">
        <v>45</v>
      </c>
      <c r="F1481" s="1" t="s">
        <v>8757</v>
      </c>
      <c r="G1481" s="1" t="s">
        <v>8758</v>
      </c>
      <c r="H1481" s="1" t="s">
        <v>3627</v>
      </c>
      <c r="I1481" s="1" t="s">
        <v>8759</v>
      </c>
      <c r="J1481" s="1" t="s">
        <v>8760</v>
      </c>
      <c r="K1481" s="1" t="s">
        <v>61</v>
      </c>
      <c r="L1481" s="1" t="s">
        <v>72</v>
      </c>
      <c r="M1481" s="1" t="s">
        <v>73</v>
      </c>
      <c r="N1481" s="1">
        <v>4</v>
      </c>
      <c r="O1481" s="1">
        <v>445.68</v>
      </c>
      <c r="P1481" s="1">
        <v>0.28999999999999998</v>
      </c>
      <c r="Q1481" s="1">
        <v>29.56</v>
      </c>
      <c r="R1481" s="2">
        <v>45808</v>
      </c>
      <c r="S1481" s="2">
        <v>45581</v>
      </c>
      <c r="T1481" s="1" t="s">
        <v>83</v>
      </c>
      <c r="U1481" s="1" t="s">
        <v>51</v>
      </c>
      <c r="V1481" s="1">
        <v>2</v>
      </c>
      <c r="W1481" s="1" t="s">
        <v>37</v>
      </c>
      <c r="X1481" s="1" t="s">
        <v>53</v>
      </c>
      <c r="Y1481" s="1" t="s">
        <v>8761</v>
      </c>
    </row>
    <row r="1482" spans="1:25" x14ac:dyDescent="0.3">
      <c r="A1482" s="1" t="s">
        <v>13094</v>
      </c>
      <c r="B1482" s="1" t="s">
        <v>15092</v>
      </c>
      <c r="C1482" s="1" t="s">
        <v>8762</v>
      </c>
      <c r="D1482" s="1" t="s">
        <v>26</v>
      </c>
      <c r="E1482" s="1">
        <v>32</v>
      </c>
      <c r="F1482" s="1" t="s">
        <v>8763</v>
      </c>
      <c r="G1482" s="1" t="s">
        <v>8764</v>
      </c>
      <c r="H1482" s="1" t="s">
        <v>229</v>
      </c>
      <c r="I1482" s="1" t="s">
        <v>8765</v>
      </c>
      <c r="J1482" s="1" t="s">
        <v>8766</v>
      </c>
      <c r="K1482" s="1" t="s">
        <v>81</v>
      </c>
      <c r="L1482" s="1" t="s">
        <v>33</v>
      </c>
      <c r="M1482" s="1" t="s">
        <v>62</v>
      </c>
      <c r="N1482" s="1">
        <v>3</v>
      </c>
      <c r="O1482" s="1">
        <v>416.05</v>
      </c>
      <c r="P1482" s="1">
        <v>0.38</v>
      </c>
      <c r="Q1482" s="1">
        <v>19.829999999999998</v>
      </c>
      <c r="R1482" s="2">
        <v>45290</v>
      </c>
      <c r="S1482" s="2">
        <v>45290</v>
      </c>
      <c r="T1482" s="1" t="s">
        <v>50</v>
      </c>
      <c r="U1482" s="1" t="s">
        <v>84</v>
      </c>
      <c r="V1482" s="1">
        <v>5</v>
      </c>
      <c r="W1482" s="1" t="s">
        <v>37</v>
      </c>
      <c r="X1482" s="1" t="s">
        <v>38</v>
      </c>
      <c r="Y1482" s="1" t="s">
        <v>8767</v>
      </c>
    </row>
    <row r="1483" spans="1:25" x14ac:dyDescent="0.3">
      <c r="A1483" s="1" t="s">
        <v>13095</v>
      </c>
      <c r="B1483" s="1" t="s">
        <v>15093</v>
      </c>
      <c r="C1483" s="1" t="s">
        <v>8768</v>
      </c>
      <c r="D1483" s="1" t="s">
        <v>41</v>
      </c>
      <c r="E1483" s="1">
        <v>26</v>
      </c>
      <c r="F1483" s="1" t="s">
        <v>8769</v>
      </c>
      <c r="G1483" s="1" t="s">
        <v>8770</v>
      </c>
      <c r="H1483" s="1" t="s">
        <v>194</v>
      </c>
      <c r="I1483" s="1" t="s">
        <v>8771</v>
      </c>
      <c r="J1483" s="1" t="s">
        <v>8772</v>
      </c>
      <c r="K1483" s="1" t="s">
        <v>61</v>
      </c>
      <c r="L1483" s="1" t="s">
        <v>33</v>
      </c>
      <c r="M1483" s="1" t="s">
        <v>49</v>
      </c>
      <c r="N1483" s="1">
        <v>1</v>
      </c>
      <c r="O1483" s="1">
        <v>629.6</v>
      </c>
      <c r="P1483" s="1">
        <v>0.12</v>
      </c>
      <c r="Q1483" s="1">
        <v>8.8000000000000007</v>
      </c>
      <c r="R1483" s="2">
        <v>45498</v>
      </c>
      <c r="S1483" s="2">
        <v>45538</v>
      </c>
      <c r="T1483" s="1" t="s">
        <v>83</v>
      </c>
      <c r="U1483" s="1" t="s">
        <v>162</v>
      </c>
      <c r="V1483" s="1">
        <v>2</v>
      </c>
      <c r="W1483" s="1" t="s">
        <v>37</v>
      </c>
      <c r="X1483" s="1" t="s">
        <v>53</v>
      </c>
      <c r="Y1483" s="1" t="s">
        <v>8773</v>
      </c>
    </row>
    <row r="1484" spans="1:25" x14ac:dyDescent="0.3">
      <c r="A1484" s="1" t="s">
        <v>13096</v>
      </c>
      <c r="B1484" s="1" t="s">
        <v>15094</v>
      </c>
      <c r="C1484" s="1" t="s">
        <v>8774</v>
      </c>
      <c r="D1484" s="1" t="s">
        <v>41</v>
      </c>
      <c r="E1484" s="1">
        <v>39</v>
      </c>
      <c r="F1484" s="1" t="s">
        <v>8775</v>
      </c>
      <c r="G1484" s="1" t="s">
        <v>8776</v>
      </c>
      <c r="H1484" s="1" t="s">
        <v>595</v>
      </c>
      <c r="I1484" s="1" t="s">
        <v>8777</v>
      </c>
      <c r="J1484" s="1" t="s">
        <v>8778</v>
      </c>
      <c r="K1484" s="1" t="s">
        <v>47</v>
      </c>
      <c r="L1484" s="1" t="s">
        <v>117</v>
      </c>
      <c r="M1484" s="1" t="s">
        <v>34</v>
      </c>
      <c r="N1484" s="1">
        <v>4</v>
      </c>
      <c r="O1484" s="1">
        <v>90.3</v>
      </c>
      <c r="P1484" s="1">
        <v>0.38</v>
      </c>
      <c r="Q1484" s="1">
        <v>12.71</v>
      </c>
      <c r="R1484" s="2">
        <v>45320</v>
      </c>
      <c r="S1484" s="2">
        <v>45577</v>
      </c>
      <c r="T1484" s="1" t="s">
        <v>50</v>
      </c>
      <c r="U1484" s="1" t="s">
        <v>84</v>
      </c>
      <c r="V1484" s="1">
        <v>1</v>
      </c>
      <c r="W1484" s="1" t="s">
        <v>37</v>
      </c>
      <c r="X1484" s="1" t="s">
        <v>64</v>
      </c>
      <c r="Y1484" s="1" t="s">
        <v>8779</v>
      </c>
    </row>
    <row r="1485" spans="1:25" x14ac:dyDescent="0.3">
      <c r="A1485" s="1" t="s">
        <v>13097</v>
      </c>
      <c r="B1485" s="1" t="s">
        <v>15095</v>
      </c>
      <c r="C1485" s="1" t="s">
        <v>8780</v>
      </c>
      <c r="D1485" s="1" t="s">
        <v>41</v>
      </c>
      <c r="E1485" s="1">
        <v>54</v>
      </c>
      <c r="F1485" s="1" t="s">
        <v>8781</v>
      </c>
      <c r="G1485" s="1">
        <f>1-74-673-8027</f>
        <v>-8773</v>
      </c>
      <c r="H1485" s="1" t="s">
        <v>2809</v>
      </c>
      <c r="I1485" s="1" t="s">
        <v>8782</v>
      </c>
      <c r="J1485" s="1" t="s">
        <v>8783</v>
      </c>
      <c r="K1485" s="1" t="s">
        <v>61</v>
      </c>
      <c r="L1485" s="1" t="s">
        <v>117</v>
      </c>
      <c r="M1485" s="1" t="s">
        <v>34</v>
      </c>
      <c r="N1485" s="1">
        <v>2</v>
      </c>
      <c r="O1485" s="1">
        <v>759.17</v>
      </c>
      <c r="P1485" s="1">
        <v>0.41</v>
      </c>
      <c r="Q1485" s="1">
        <v>43.83</v>
      </c>
      <c r="R1485" s="2">
        <v>45197</v>
      </c>
      <c r="S1485" s="2">
        <v>45519</v>
      </c>
      <c r="T1485" s="1" t="s">
        <v>50</v>
      </c>
      <c r="U1485" s="1" t="s">
        <v>84</v>
      </c>
      <c r="V1485" s="1">
        <v>5</v>
      </c>
      <c r="W1485" s="1" t="s">
        <v>37</v>
      </c>
      <c r="X1485" s="1" t="s">
        <v>53</v>
      </c>
      <c r="Y1485" s="1" t="s">
        <v>8784</v>
      </c>
    </row>
    <row r="1486" spans="1:25" x14ac:dyDescent="0.3">
      <c r="A1486" s="1" t="s">
        <v>13098</v>
      </c>
      <c r="B1486" s="1" t="s">
        <v>15096</v>
      </c>
      <c r="C1486" s="1" t="s">
        <v>8785</v>
      </c>
      <c r="D1486" s="1" t="s">
        <v>26</v>
      </c>
      <c r="E1486" s="1">
        <v>38</v>
      </c>
      <c r="F1486" s="1" t="s">
        <v>8786</v>
      </c>
      <c r="G1486" s="1">
        <v>4429839726</v>
      </c>
      <c r="H1486" s="1" t="s">
        <v>810</v>
      </c>
      <c r="I1486" s="1" t="s">
        <v>8787</v>
      </c>
      <c r="J1486" s="1" t="s">
        <v>3254</v>
      </c>
      <c r="K1486" s="1" t="s">
        <v>47</v>
      </c>
      <c r="L1486" s="1" t="s">
        <v>110</v>
      </c>
      <c r="M1486" s="1" t="s">
        <v>126</v>
      </c>
      <c r="N1486" s="1">
        <v>1</v>
      </c>
      <c r="O1486" s="1">
        <v>770.71</v>
      </c>
      <c r="P1486" s="1">
        <v>0.22</v>
      </c>
      <c r="Q1486" s="1">
        <v>32.31</v>
      </c>
      <c r="R1486" s="2">
        <v>45417</v>
      </c>
      <c r="S1486" s="2">
        <v>45828</v>
      </c>
      <c r="T1486" s="1" t="s">
        <v>63</v>
      </c>
      <c r="U1486" s="1" t="s">
        <v>162</v>
      </c>
      <c r="V1486" s="1">
        <v>5</v>
      </c>
      <c r="W1486" s="1" t="s">
        <v>37</v>
      </c>
      <c r="X1486" s="1" t="s">
        <v>53</v>
      </c>
      <c r="Y1486" s="1" t="s">
        <v>8788</v>
      </c>
    </row>
    <row r="1487" spans="1:25" x14ac:dyDescent="0.3">
      <c r="A1487" s="1" t="s">
        <v>13099</v>
      </c>
      <c r="B1487" s="1" t="s">
        <v>15097</v>
      </c>
      <c r="C1487" s="1" t="s">
        <v>8789</v>
      </c>
      <c r="D1487" s="1" t="s">
        <v>26</v>
      </c>
      <c r="E1487" s="1">
        <v>59</v>
      </c>
      <c r="F1487" s="1" t="s">
        <v>8790</v>
      </c>
      <c r="G1487" s="1" t="s">
        <v>8791</v>
      </c>
      <c r="H1487" s="1" t="s">
        <v>282</v>
      </c>
      <c r="I1487" s="1" t="s">
        <v>8792</v>
      </c>
      <c r="J1487" s="1" t="s">
        <v>8793</v>
      </c>
      <c r="K1487" s="1" t="s">
        <v>61</v>
      </c>
      <c r="L1487" s="1" t="s">
        <v>82</v>
      </c>
      <c r="M1487" s="1" t="s">
        <v>49</v>
      </c>
      <c r="N1487" s="1">
        <v>3</v>
      </c>
      <c r="O1487" s="1">
        <v>479.29</v>
      </c>
      <c r="P1487" s="1">
        <v>0.28999999999999998</v>
      </c>
      <c r="Q1487" s="1">
        <v>15.67</v>
      </c>
      <c r="R1487" s="2">
        <v>45669</v>
      </c>
      <c r="S1487" s="2">
        <v>45238</v>
      </c>
      <c r="T1487" s="1" t="s">
        <v>118</v>
      </c>
      <c r="U1487" s="1" t="s">
        <v>162</v>
      </c>
      <c r="V1487" s="1">
        <v>3</v>
      </c>
      <c r="W1487" s="1" t="s">
        <v>37</v>
      </c>
      <c r="X1487" s="1" t="s">
        <v>101</v>
      </c>
      <c r="Y1487" s="1" t="s">
        <v>8794</v>
      </c>
    </row>
    <row r="1488" spans="1:25" x14ac:dyDescent="0.3">
      <c r="A1488" s="1" t="s">
        <v>13100</v>
      </c>
      <c r="B1488" s="1" t="s">
        <v>15098</v>
      </c>
      <c r="C1488" s="1" t="s">
        <v>8795</v>
      </c>
      <c r="D1488" s="1" t="s">
        <v>41</v>
      </c>
      <c r="E1488" s="1">
        <v>46</v>
      </c>
      <c r="F1488" s="1" t="s">
        <v>8796</v>
      </c>
      <c r="G1488" s="1" t="s">
        <v>8797</v>
      </c>
      <c r="H1488" s="1" t="s">
        <v>3505</v>
      </c>
      <c r="I1488" s="1" t="s">
        <v>8798</v>
      </c>
      <c r="J1488" s="1" t="s">
        <v>8799</v>
      </c>
      <c r="K1488" s="1" t="s">
        <v>161</v>
      </c>
      <c r="L1488" s="1" t="s">
        <v>82</v>
      </c>
      <c r="M1488" s="1" t="s">
        <v>62</v>
      </c>
      <c r="N1488" s="1">
        <v>3</v>
      </c>
      <c r="O1488" s="1">
        <v>956.14</v>
      </c>
      <c r="P1488" s="1">
        <v>0.49</v>
      </c>
      <c r="Q1488" s="1">
        <v>27.31</v>
      </c>
      <c r="R1488" s="2">
        <v>45414</v>
      </c>
      <c r="S1488" s="2">
        <v>45171</v>
      </c>
      <c r="T1488" s="1" t="s">
        <v>35</v>
      </c>
      <c r="U1488" s="1" t="s">
        <v>36</v>
      </c>
      <c r="V1488" s="1">
        <v>3</v>
      </c>
      <c r="W1488" s="1" t="s">
        <v>37</v>
      </c>
      <c r="X1488" s="1" t="s">
        <v>64</v>
      </c>
      <c r="Y1488" s="1" t="s">
        <v>8800</v>
      </c>
    </row>
    <row r="1489" spans="1:25" x14ac:dyDescent="0.3">
      <c r="A1489" s="1" t="s">
        <v>13101</v>
      </c>
      <c r="B1489" s="1" t="s">
        <v>15099</v>
      </c>
      <c r="C1489" s="1" t="s">
        <v>8801</v>
      </c>
      <c r="D1489" s="1" t="s">
        <v>41</v>
      </c>
      <c r="E1489" s="1">
        <v>43</v>
      </c>
      <c r="F1489" s="1" t="s">
        <v>8802</v>
      </c>
      <c r="G1489" s="1">
        <v>1759913599</v>
      </c>
      <c r="H1489" s="1" t="s">
        <v>201</v>
      </c>
      <c r="I1489" s="1" t="s">
        <v>7531</v>
      </c>
      <c r="J1489" s="1" t="s">
        <v>8803</v>
      </c>
      <c r="K1489" s="1" t="s">
        <v>32</v>
      </c>
      <c r="L1489" s="1" t="s">
        <v>117</v>
      </c>
      <c r="M1489" s="1" t="s">
        <v>34</v>
      </c>
      <c r="N1489" s="1">
        <v>1</v>
      </c>
      <c r="O1489" s="1">
        <v>583.54999999999995</v>
      </c>
      <c r="P1489" s="1">
        <v>0.42</v>
      </c>
      <c r="Q1489" s="1">
        <v>9.85</v>
      </c>
      <c r="R1489" s="2">
        <v>45810</v>
      </c>
      <c r="S1489" s="2">
        <v>45358</v>
      </c>
      <c r="T1489" s="1" t="s">
        <v>35</v>
      </c>
      <c r="U1489" s="1" t="s">
        <v>51</v>
      </c>
      <c r="V1489" s="1">
        <v>1</v>
      </c>
      <c r="W1489" s="1" t="s">
        <v>37</v>
      </c>
      <c r="X1489" s="1" t="s">
        <v>74</v>
      </c>
      <c r="Y1489" s="1" t="s">
        <v>8804</v>
      </c>
    </row>
    <row r="1490" spans="1:25" x14ac:dyDescent="0.3">
      <c r="A1490" s="1" t="s">
        <v>13102</v>
      </c>
      <c r="B1490" s="1" t="s">
        <v>15100</v>
      </c>
      <c r="C1490" s="1" t="s">
        <v>8805</v>
      </c>
      <c r="D1490" s="1" t="s">
        <v>41</v>
      </c>
      <c r="E1490" s="1">
        <v>23</v>
      </c>
      <c r="F1490" s="1" t="s">
        <v>8806</v>
      </c>
      <c r="G1490" s="1" t="s">
        <v>8807</v>
      </c>
      <c r="H1490" s="1" t="s">
        <v>690</v>
      </c>
      <c r="I1490" s="1" t="s">
        <v>8808</v>
      </c>
      <c r="J1490" s="1" t="s">
        <v>936</v>
      </c>
      <c r="K1490" s="1" t="s">
        <v>47</v>
      </c>
      <c r="L1490" s="1" t="s">
        <v>82</v>
      </c>
      <c r="M1490" s="1" t="s">
        <v>49</v>
      </c>
      <c r="N1490" s="1">
        <v>4</v>
      </c>
      <c r="O1490" s="1">
        <v>698.28</v>
      </c>
      <c r="P1490" s="1">
        <v>0.22</v>
      </c>
      <c r="Q1490" s="1">
        <v>9.4499999999999993</v>
      </c>
      <c r="R1490" s="2">
        <v>45793</v>
      </c>
      <c r="S1490" s="2">
        <v>45560</v>
      </c>
      <c r="T1490" s="1" t="s">
        <v>63</v>
      </c>
      <c r="U1490" s="1" t="s">
        <v>36</v>
      </c>
      <c r="V1490" s="1">
        <v>4</v>
      </c>
      <c r="W1490" s="1" t="s">
        <v>37</v>
      </c>
      <c r="X1490" s="1" t="s">
        <v>64</v>
      </c>
      <c r="Y1490" s="1" t="s">
        <v>8809</v>
      </c>
    </row>
    <row r="1491" spans="1:25" x14ac:dyDescent="0.3">
      <c r="A1491" s="1" t="s">
        <v>13103</v>
      </c>
      <c r="B1491" s="1" t="s">
        <v>15101</v>
      </c>
      <c r="C1491" s="1" t="s">
        <v>8810</v>
      </c>
      <c r="D1491" s="1" t="s">
        <v>26</v>
      </c>
      <c r="E1491" s="1">
        <v>28</v>
      </c>
      <c r="F1491" s="1" t="s">
        <v>8811</v>
      </c>
      <c r="G1491" s="1" t="s">
        <v>8812</v>
      </c>
      <c r="H1491" s="1" t="s">
        <v>3221</v>
      </c>
      <c r="I1491" s="1" t="s">
        <v>8813</v>
      </c>
      <c r="J1491" s="1" t="s">
        <v>8814</v>
      </c>
      <c r="K1491" s="1" t="s">
        <v>109</v>
      </c>
      <c r="L1491" s="1" t="s">
        <v>117</v>
      </c>
      <c r="M1491" s="1" t="s">
        <v>126</v>
      </c>
      <c r="N1491" s="1">
        <v>1</v>
      </c>
      <c r="O1491" s="1">
        <v>925.1</v>
      </c>
      <c r="P1491" s="1">
        <v>0.33</v>
      </c>
      <c r="Q1491" s="1">
        <v>45.85</v>
      </c>
      <c r="R1491" s="2">
        <v>45805</v>
      </c>
      <c r="S1491" s="2">
        <v>45745</v>
      </c>
      <c r="T1491" s="1" t="s">
        <v>50</v>
      </c>
      <c r="U1491" s="1" t="s">
        <v>36</v>
      </c>
      <c r="V1491" s="1">
        <v>1</v>
      </c>
      <c r="W1491" s="1" t="s">
        <v>52</v>
      </c>
      <c r="X1491" s="1" t="s">
        <v>64</v>
      </c>
      <c r="Y1491" s="1" t="s">
        <v>8815</v>
      </c>
    </row>
    <row r="1492" spans="1:25" x14ac:dyDescent="0.3">
      <c r="A1492" s="1" t="s">
        <v>13104</v>
      </c>
      <c r="B1492" s="1" t="s">
        <v>15102</v>
      </c>
      <c r="C1492" s="1" t="s">
        <v>8816</v>
      </c>
      <c r="D1492" s="1" t="s">
        <v>41</v>
      </c>
      <c r="E1492" s="1">
        <v>53</v>
      </c>
      <c r="F1492" s="1" t="s">
        <v>8817</v>
      </c>
      <c r="G1492" s="1" t="s">
        <v>8818</v>
      </c>
      <c r="H1492" s="1" t="s">
        <v>903</v>
      </c>
      <c r="I1492" s="1" t="s">
        <v>8819</v>
      </c>
      <c r="J1492" s="1" t="s">
        <v>8820</v>
      </c>
      <c r="K1492" s="1" t="s">
        <v>61</v>
      </c>
      <c r="L1492" s="1" t="s">
        <v>33</v>
      </c>
      <c r="M1492" s="1" t="s">
        <v>49</v>
      </c>
      <c r="N1492" s="1">
        <v>1</v>
      </c>
      <c r="O1492" s="1">
        <v>669.68</v>
      </c>
      <c r="P1492" s="1">
        <v>0.39</v>
      </c>
      <c r="Q1492" s="1">
        <v>25.6</v>
      </c>
      <c r="R1492" s="2">
        <v>45847</v>
      </c>
      <c r="S1492" s="2">
        <v>45663</v>
      </c>
      <c r="T1492" s="1" t="s">
        <v>118</v>
      </c>
      <c r="U1492" s="1" t="s">
        <v>84</v>
      </c>
      <c r="V1492" s="1">
        <v>5</v>
      </c>
      <c r="W1492" s="1" t="s">
        <v>37</v>
      </c>
      <c r="X1492" s="1" t="s">
        <v>74</v>
      </c>
      <c r="Y1492" s="1" t="s">
        <v>8821</v>
      </c>
    </row>
    <row r="1493" spans="1:25" x14ac:dyDescent="0.3">
      <c r="A1493" s="1" t="s">
        <v>13105</v>
      </c>
      <c r="B1493" s="1" t="s">
        <v>15103</v>
      </c>
      <c r="C1493" s="1" t="s">
        <v>8822</v>
      </c>
      <c r="D1493" s="1" t="s">
        <v>41</v>
      </c>
      <c r="E1493" s="1">
        <v>37</v>
      </c>
      <c r="F1493" s="1" t="s">
        <v>8823</v>
      </c>
      <c r="G1493" s="1" t="s">
        <v>8824</v>
      </c>
      <c r="H1493" s="1" t="s">
        <v>864</v>
      </c>
      <c r="I1493" s="1" t="s">
        <v>8825</v>
      </c>
      <c r="J1493" s="1" t="s">
        <v>8826</v>
      </c>
      <c r="K1493" s="1" t="s">
        <v>32</v>
      </c>
      <c r="L1493" s="1" t="s">
        <v>82</v>
      </c>
      <c r="M1493" s="1" t="s">
        <v>73</v>
      </c>
      <c r="N1493" s="1">
        <v>1</v>
      </c>
      <c r="O1493" s="1">
        <v>437.51</v>
      </c>
      <c r="P1493" s="1">
        <v>0.01</v>
      </c>
      <c r="Q1493" s="1">
        <v>21.27</v>
      </c>
      <c r="R1493" s="2">
        <v>45523</v>
      </c>
      <c r="S1493" s="2">
        <v>45366</v>
      </c>
      <c r="T1493" s="1" t="s">
        <v>83</v>
      </c>
      <c r="U1493" s="1" t="s">
        <v>162</v>
      </c>
      <c r="V1493" s="1">
        <v>3</v>
      </c>
      <c r="W1493" s="1" t="s">
        <v>37</v>
      </c>
      <c r="X1493" s="1" t="s">
        <v>74</v>
      </c>
      <c r="Y1493" s="1" t="s">
        <v>8827</v>
      </c>
    </row>
    <row r="1494" spans="1:25" x14ac:dyDescent="0.3">
      <c r="A1494" s="1" t="s">
        <v>13106</v>
      </c>
      <c r="B1494" s="1" t="s">
        <v>15104</v>
      </c>
      <c r="C1494" s="1" t="s">
        <v>8828</v>
      </c>
      <c r="D1494" s="1" t="s">
        <v>26</v>
      </c>
      <c r="E1494" s="1">
        <v>61</v>
      </c>
      <c r="F1494" s="1" t="s">
        <v>8829</v>
      </c>
      <c r="G1494" s="1" t="s">
        <v>8830</v>
      </c>
      <c r="H1494" s="1" t="s">
        <v>2168</v>
      </c>
      <c r="I1494" s="1" t="s">
        <v>6175</v>
      </c>
      <c r="J1494" s="1" t="s">
        <v>8831</v>
      </c>
      <c r="K1494" s="1" t="s">
        <v>161</v>
      </c>
      <c r="L1494" s="1" t="s">
        <v>33</v>
      </c>
      <c r="M1494" s="1" t="s">
        <v>62</v>
      </c>
      <c r="N1494" s="1">
        <v>4</v>
      </c>
      <c r="O1494" s="1">
        <v>34.520000000000003</v>
      </c>
      <c r="P1494" s="1">
        <v>0.28999999999999998</v>
      </c>
      <c r="Q1494" s="1">
        <v>47.71</v>
      </c>
      <c r="R1494" s="2">
        <v>45153</v>
      </c>
      <c r="S1494" s="2">
        <v>45741</v>
      </c>
      <c r="T1494" s="1" t="s">
        <v>63</v>
      </c>
      <c r="U1494" s="1" t="s">
        <v>36</v>
      </c>
      <c r="V1494" s="1">
        <v>1</v>
      </c>
      <c r="W1494" s="1" t="s">
        <v>37</v>
      </c>
      <c r="X1494" s="1" t="s">
        <v>101</v>
      </c>
      <c r="Y1494" s="1" t="s">
        <v>8832</v>
      </c>
    </row>
    <row r="1495" spans="1:25" x14ac:dyDescent="0.3">
      <c r="A1495" s="1" t="s">
        <v>13107</v>
      </c>
      <c r="B1495" s="1" t="s">
        <v>15105</v>
      </c>
      <c r="C1495" s="1" t="s">
        <v>8833</v>
      </c>
      <c r="D1495" s="1" t="s">
        <v>41</v>
      </c>
      <c r="E1495" s="1">
        <v>37</v>
      </c>
      <c r="F1495" s="1" t="s">
        <v>8834</v>
      </c>
      <c r="G1495" s="1" t="s">
        <v>8835</v>
      </c>
      <c r="H1495" s="1" t="s">
        <v>229</v>
      </c>
      <c r="I1495" s="1" t="s">
        <v>8836</v>
      </c>
      <c r="J1495" s="1" t="s">
        <v>8837</v>
      </c>
      <c r="K1495" s="1" t="s">
        <v>81</v>
      </c>
      <c r="L1495" s="1" t="s">
        <v>72</v>
      </c>
      <c r="M1495" s="1" t="s">
        <v>73</v>
      </c>
      <c r="N1495" s="1">
        <v>1</v>
      </c>
      <c r="O1495" s="1">
        <v>731.02</v>
      </c>
      <c r="P1495" s="1">
        <v>0.49</v>
      </c>
      <c r="Q1495" s="1">
        <v>22.96</v>
      </c>
      <c r="R1495" s="2">
        <v>45535</v>
      </c>
      <c r="S1495" s="2">
        <v>45396</v>
      </c>
      <c r="T1495" s="1" t="s">
        <v>35</v>
      </c>
      <c r="U1495" s="1" t="s">
        <v>51</v>
      </c>
      <c r="V1495" s="1">
        <v>3</v>
      </c>
      <c r="W1495" s="1" t="s">
        <v>37</v>
      </c>
      <c r="X1495" s="1" t="s">
        <v>38</v>
      </c>
      <c r="Y1495" s="1" t="s">
        <v>8838</v>
      </c>
    </row>
    <row r="1496" spans="1:25" x14ac:dyDescent="0.3">
      <c r="A1496" s="1" t="s">
        <v>13108</v>
      </c>
      <c r="B1496" s="1" t="s">
        <v>15106</v>
      </c>
      <c r="C1496" s="1" t="s">
        <v>8839</v>
      </c>
      <c r="D1496" s="1" t="s">
        <v>26</v>
      </c>
      <c r="E1496" s="1">
        <v>44</v>
      </c>
      <c r="F1496" s="1" t="s">
        <v>8840</v>
      </c>
      <c r="G1496" s="1" t="s">
        <v>8841</v>
      </c>
      <c r="H1496" s="1" t="s">
        <v>1387</v>
      </c>
      <c r="I1496" s="1" t="s">
        <v>8842</v>
      </c>
      <c r="J1496" s="1" t="s">
        <v>8843</v>
      </c>
      <c r="K1496" s="1" t="s">
        <v>109</v>
      </c>
      <c r="L1496" s="1" t="s">
        <v>110</v>
      </c>
      <c r="M1496" s="1" t="s">
        <v>126</v>
      </c>
      <c r="N1496" s="1">
        <v>2</v>
      </c>
      <c r="O1496" s="1">
        <v>965.22</v>
      </c>
      <c r="P1496" s="1">
        <v>0.47</v>
      </c>
      <c r="Q1496" s="1">
        <v>20.13</v>
      </c>
      <c r="R1496" s="2">
        <v>45452</v>
      </c>
      <c r="S1496" s="2">
        <v>45781</v>
      </c>
      <c r="T1496" s="1" t="s">
        <v>35</v>
      </c>
      <c r="U1496" s="1" t="s">
        <v>36</v>
      </c>
      <c r="V1496" s="1">
        <v>1</v>
      </c>
      <c r="W1496" s="1" t="s">
        <v>37</v>
      </c>
      <c r="X1496" s="1" t="s">
        <v>64</v>
      </c>
      <c r="Y1496" s="1" t="s">
        <v>8844</v>
      </c>
    </row>
    <row r="1497" spans="1:25" x14ac:dyDescent="0.3">
      <c r="A1497" s="1" t="s">
        <v>13109</v>
      </c>
      <c r="B1497" s="1" t="s">
        <v>15107</v>
      </c>
      <c r="C1497" s="1" t="s">
        <v>8845</v>
      </c>
      <c r="D1497" s="1" t="s">
        <v>26</v>
      </c>
      <c r="E1497" s="1">
        <v>23</v>
      </c>
      <c r="F1497" s="1" t="s">
        <v>8846</v>
      </c>
      <c r="G1497" s="1" t="s">
        <v>8847</v>
      </c>
      <c r="H1497" s="1" t="s">
        <v>351</v>
      </c>
      <c r="I1497" s="1" t="s">
        <v>8848</v>
      </c>
      <c r="J1497" s="1" t="s">
        <v>8849</v>
      </c>
      <c r="K1497" s="1" t="s">
        <v>32</v>
      </c>
      <c r="L1497" s="1" t="s">
        <v>110</v>
      </c>
      <c r="M1497" s="1" t="s">
        <v>62</v>
      </c>
      <c r="N1497" s="1">
        <v>3</v>
      </c>
      <c r="O1497" s="1">
        <v>475.53</v>
      </c>
      <c r="P1497" s="1">
        <v>0.42</v>
      </c>
      <c r="Q1497" s="1">
        <v>17.28</v>
      </c>
      <c r="R1497" s="2">
        <v>45629</v>
      </c>
      <c r="S1497" s="2">
        <v>45352</v>
      </c>
      <c r="T1497" s="1" t="s">
        <v>35</v>
      </c>
      <c r="U1497" s="1" t="s">
        <v>84</v>
      </c>
      <c r="V1497" s="1">
        <v>1</v>
      </c>
      <c r="W1497" s="1" t="s">
        <v>37</v>
      </c>
      <c r="X1497" s="1" t="s">
        <v>64</v>
      </c>
      <c r="Y1497" s="1" t="s">
        <v>4587</v>
      </c>
    </row>
    <row r="1498" spans="1:25" x14ac:dyDescent="0.3">
      <c r="A1498" s="1" t="s">
        <v>13110</v>
      </c>
      <c r="B1498" s="1" t="s">
        <v>15108</v>
      </c>
      <c r="C1498" s="1" t="s">
        <v>8850</v>
      </c>
      <c r="D1498" s="1" t="s">
        <v>41</v>
      </c>
      <c r="E1498" s="1">
        <v>50</v>
      </c>
      <c r="F1498" s="1" t="s">
        <v>8851</v>
      </c>
      <c r="G1498" s="1" t="s">
        <v>8852</v>
      </c>
      <c r="H1498" s="1" t="s">
        <v>1047</v>
      </c>
      <c r="I1498" s="1" t="s">
        <v>8678</v>
      </c>
      <c r="J1498" s="1" t="s">
        <v>8853</v>
      </c>
      <c r="K1498" s="1" t="s">
        <v>161</v>
      </c>
      <c r="L1498" s="1" t="s">
        <v>82</v>
      </c>
      <c r="M1498" s="1" t="s">
        <v>93</v>
      </c>
      <c r="N1498" s="1">
        <v>4</v>
      </c>
      <c r="O1498" s="1">
        <v>346.37</v>
      </c>
      <c r="P1498" s="1">
        <v>0.05</v>
      </c>
      <c r="Q1498" s="1">
        <v>30.43</v>
      </c>
      <c r="R1498" s="2">
        <v>45376</v>
      </c>
      <c r="S1498" s="2">
        <v>45801</v>
      </c>
      <c r="T1498" s="1" t="s">
        <v>50</v>
      </c>
      <c r="U1498" s="1" t="s">
        <v>36</v>
      </c>
      <c r="V1498" s="1">
        <v>2</v>
      </c>
      <c r="W1498" s="1" t="s">
        <v>37</v>
      </c>
      <c r="X1498" s="1" t="s">
        <v>64</v>
      </c>
      <c r="Y1498" s="1" t="s">
        <v>8854</v>
      </c>
    </row>
    <row r="1499" spans="1:25" x14ac:dyDescent="0.3">
      <c r="A1499" s="1" t="s">
        <v>13111</v>
      </c>
      <c r="B1499" s="1" t="s">
        <v>15109</v>
      </c>
      <c r="C1499" s="1" t="s">
        <v>8855</v>
      </c>
      <c r="D1499" s="1" t="s">
        <v>26</v>
      </c>
      <c r="E1499" s="1">
        <v>47</v>
      </c>
      <c r="F1499" s="1" t="s">
        <v>8856</v>
      </c>
      <c r="G1499" s="1" t="s">
        <v>8857</v>
      </c>
      <c r="H1499" s="1" t="s">
        <v>784</v>
      </c>
      <c r="I1499" s="1" t="s">
        <v>8858</v>
      </c>
      <c r="J1499" s="1" t="s">
        <v>8859</v>
      </c>
      <c r="K1499" s="1" t="s">
        <v>47</v>
      </c>
      <c r="L1499" s="1" t="s">
        <v>117</v>
      </c>
      <c r="M1499" s="1" t="s">
        <v>93</v>
      </c>
      <c r="N1499" s="1">
        <v>2</v>
      </c>
      <c r="O1499" s="1">
        <v>524.07000000000005</v>
      </c>
      <c r="P1499" s="1">
        <v>0.5</v>
      </c>
      <c r="Q1499" s="1">
        <v>30.13</v>
      </c>
      <c r="R1499" s="2">
        <v>45469</v>
      </c>
      <c r="S1499" s="2">
        <v>45692</v>
      </c>
      <c r="T1499" s="1" t="s">
        <v>83</v>
      </c>
      <c r="U1499" s="1" t="s">
        <v>162</v>
      </c>
      <c r="V1499" s="1">
        <v>1</v>
      </c>
      <c r="W1499" s="1" t="s">
        <v>37</v>
      </c>
      <c r="X1499" s="1" t="s">
        <v>64</v>
      </c>
      <c r="Y1499" s="1" t="s">
        <v>8860</v>
      </c>
    </row>
    <row r="1500" spans="1:25" x14ac:dyDescent="0.3">
      <c r="A1500" s="1" t="s">
        <v>13112</v>
      </c>
      <c r="B1500" s="1" t="s">
        <v>15110</v>
      </c>
      <c r="C1500" s="1" t="s">
        <v>8861</v>
      </c>
      <c r="D1500" s="1" t="s">
        <v>26</v>
      </c>
      <c r="E1500" s="1">
        <v>67</v>
      </c>
      <c r="F1500" s="1" t="s">
        <v>8862</v>
      </c>
      <c r="G1500" s="1" t="s">
        <v>8863</v>
      </c>
      <c r="H1500" s="1" t="s">
        <v>44</v>
      </c>
      <c r="I1500" s="1" t="s">
        <v>8864</v>
      </c>
      <c r="J1500" s="1" t="s">
        <v>8865</v>
      </c>
      <c r="K1500" s="1" t="s">
        <v>6</v>
      </c>
      <c r="L1500" s="1" t="s">
        <v>110</v>
      </c>
      <c r="M1500" s="1" t="s">
        <v>93</v>
      </c>
      <c r="N1500" s="1">
        <v>1</v>
      </c>
      <c r="O1500" s="1">
        <v>731.15</v>
      </c>
      <c r="P1500" s="1">
        <v>0.3</v>
      </c>
      <c r="Q1500" s="1">
        <v>5.73</v>
      </c>
      <c r="R1500" s="2">
        <v>45216</v>
      </c>
      <c r="S1500" s="2">
        <v>45630</v>
      </c>
      <c r="T1500" s="1" t="s">
        <v>83</v>
      </c>
      <c r="U1500" s="1" t="s">
        <v>162</v>
      </c>
      <c r="V1500" s="1">
        <v>3</v>
      </c>
      <c r="W1500" s="1" t="s">
        <v>37</v>
      </c>
      <c r="X1500" s="1" t="s">
        <v>101</v>
      </c>
      <c r="Y1500" s="1" t="s">
        <v>8866</v>
      </c>
    </row>
    <row r="1501" spans="1:25" x14ac:dyDescent="0.3">
      <c r="A1501" s="1" t="s">
        <v>13113</v>
      </c>
      <c r="B1501" s="1" t="s">
        <v>15111</v>
      </c>
      <c r="C1501" s="1" t="s">
        <v>8867</v>
      </c>
      <c r="D1501" s="1" t="s">
        <v>26</v>
      </c>
      <c r="E1501" s="1">
        <v>51</v>
      </c>
      <c r="F1501" s="1" t="s">
        <v>8868</v>
      </c>
      <c r="G1501" s="1" t="s">
        <v>8869</v>
      </c>
      <c r="H1501" s="1" t="s">
        <v>589</v>
      </c>
      <c r="I1501" s="1" t="s">
        <v>8870</v>
      </c>
      <c r="J1501" s="1" t="s">
        <v>8871</v>
      </c>
      <c r="K1501" s="1" t="s">
        <v>81</v>
      </c>
      <c r="L1501" s="1" t="s">
        <v>117</v>
      </c>
      <c r="M1501" s="1" t="s">
        <v>49</v>
      </c>
      <c r="N1501" s="1">
        <v>2</v>
      </c>
      <c r="O1501" s="1">
        <v>10.68</v>
      </c>
      <c r="P1501" s="1">
        <v>0.11</v>
      </c>
      <c r="Q1501" s="1">
        <v>34.43</v>
      </c>
      <c r="R1501" s="2">
        <v>45377</v>
      </c>
      <c r="S1501" s="2">
        <v>45278</v>
      </c>
      <c r="T1501" s="1" t="s">
        <v>83</v>
      </c>
      <c r="U1501" s="1" t="s">
        <v>51</v>
      </c>
      <c r="V1501" s="1">
        <v>1</v>
      </c>
      <c r="W1501" s="1" t="s">
        <v>37</v>
      </c>
      <c r="X1501" s="1" t="s">
        <v>64</v>
      </c>
      <c r="Y1501" s="1" t="s">
        <v>8872</v>
      </c>
    </row>
    <row r="1502" spans="1:25" x14ac:dyDescent="0.3">
      <c r="A1502" s="1" t="s">
        <v>13114</v>
      </c>
      <c r="B1502" s="1" t="s">
        <v>15112</v>
      </c>
      <c r="C1502" s="1" t="s">
        <v>8873</v>
      </c>
      <c r="D1502" s="1" t="s">
        <v>26</v>
      </c>
      <c r="E1502" s="1">
        <v>22</v>
      </c>
      <c r="F1502" s="1" t="s">
        <v>8874</v>
      </c>
      <c r="G1502" s="1" t="s">
        <v>8875</v>
      </c>
      <c r="H1502" s="1" t="s">
        <v>2993</v>
      </c>
      <c r="I1502" s="1" t="s">
        <v>8876</v>
      </c>
      <c r="J1502" s="1" t="s">
        <v>8877</v>
      </c>
      <c r="K1502" s="1" t="s">
        <v>81</v>
      </c>
      <c r="L1502" s="1" t="s">
        <v>110</v>
      </c>
      <c r="M1502" s="1" t="s">
        <v>34</v>
      </c>
      <c r="N1502" s="1">
        <v>4</v>
      </c>
      <c r="O1502" s="1">
        <v>888.34</v>
      </c>
      <c r="P1502" s="1">
        <v>0.34</v>
      </c>
      <c r="Q1502" s="1">
        <v>40.47</v>
      </c>
      <c r="R1502" s="2">
        <v>45620</v>
      </c>
      <c r="S1502" s="2">
        <v>45802</v>
      </c>
      <c r="T1502" s="1" t="s">
        <v>50</v>
      </c>
      <c r="U1502" s="1" t="s">
        <v>36</v>
      </c>
      <c r="V1502" s="1">
        <v>4</v>
      </c>
      <c r="W1502" s="1" t="s">
        <v>37</v>
      </c>
      <c r="X1502" s="1" t="s">
        <v>74</v>
      </c>
      <c r="Y1502" s="1" t="s">
        <v>8878</v>
      </c>
    </row>
    <row r="1503" spans="1:25" x14ac:dyDescent="0.3">
      <c r="A1503" s="1" t="s">
        <v>13115</v>
      </c>
      <c r="B1503" s="1" t="s">
        <v>15113</v>
      </c>
      <c r="C1503" s="1" t="s">
        <v>8879</v>
      </c>
      <c r="D1503" s="1" t="s">
        <v>41</v>
      </c>
      <c r="E1503" s="1">
        <v>33</v>
      </c>
      <c r="F1503" s="1" t="s">
        <v>8880</v>
      </c>
      <c r="G1503" s="1" t="s">
        <v>8881</v>
      </c>
      <c r="H1503" s="1" t="s">
        <v>131</v>
      </c>
      <c r="I1503" s="1" t="s">
        <v>8882</v>
      </c>
      <c r="J1503" s="1" t="s">
        <v>2773</v>
      </c>
      <c r="K1503" s="1" t="s">
        <v>6</v>
      </c>
      <c r="L1503" s="1" t="s">
        <v>72</v>
      </c>
      <c r="M1503" s="1" t="s">
        <v>49</v>
      </c>
      <c r="N1503" s="1">
        <v>3</v>
      </c>
      <c r="O1503" s="1">
        <v>887.5</v>
      </c>
      <c r="P1503" s="1">
        <v>0.43</v>
      </c>
      <c r="Q1503" s="1">
        <v>32.72</v>
      </c>
      <c r="R1503" s="2">
        <v>45381</v>
      </c>
      <c r="S1503" s="2">
        <v>45681</v>
      </c>
      <c r="T1503" s="1" t="s">
        <v>35</v>
      </c>
      <c r="U1503" s="1" t="s">
        <v>162</v>
      </c>
      <c r="V1503" s="1">
        <v>2</v>
      </c>
      <c r="W1503" s="1" t="s">
        <v>37</v>
      </c>
      <c r="X1503" s="1" t="s">
        <v>74</v>
      </c>
      <c r="Y1503" s="1" t="s">
        <v>8883</v>
      </c>
    </row>
    <row r="1504" spans="1:25" x14ac:dyDescent="0.3">
      <c r="A1504" s="1" t="s">
        <v>13116</v>
      </c>
      <c r="B1504" s="1" t="s">
        <v>15114</v>
      </c>
      <c r="C1504" s="1" t="s">
        <v>8884</v>
      </c>
      <c r="D1504" s="1" t="s">
        <v>26</v>
      </c>
      <c r="E1504" s="1">
        <v>29</v>
      </c>
      <c r="F1504" s="1" t="s">
        <v>8885</v>
      </c>
      <c r="G1504" s="1" t="s">
        <v>8886</v>
      </c>
      <c r="H1504" s="1" t="s">
        <v>2993</v>
      </c>
      <c r="I1504" s="1" t="s">
        <v>8887</v>
      </c>
      <c r="J1504" s="1" t="s">
        <v>8888</v>
      </c>
      <c r="K1504" s="1" t="s">
        <v>32</v>
      </c>
      <c r="L1504" s="1" t="s">
        <v>117</v>
      </c>
      <c r="M1504" s="1" t="s">
        <v>49</v>
      </c>
      <c r="N1504" s="1">
        <v>4</v>
      </c>
      <c r="O1504" s="1">
        <v>545.88</v>
      </c>
      <c r="P1504" s="1">
        <v>0.06</v>
      </c>
      <c r="Q1504" s="1">
        <v>44.14</v>
      </c>
      <c r="R1504" s="2">
        <v>45530</v>
      </c>
      <c r="S1504" s="2">
        <v>45763</v>
      </c>
      <c r="T1504" s="1" t="s">
        <v>35</v>
      </c>
      <c r="U1504" s="1" t="s">
        <v>36</v>
      </c>
      <c r="V1504" s="1">
        <v>1</v>
      </c>
      <c r="W1504" s="1" t="s">
        <v>37</v>
      </c>
      <c r="X1504" s="1" t="s">
        <v>53</v>
      </c>
      <c r="Y1504" s="1" t="s">
        <v>8889</v>
      </c>
    </row>
    <row r="1505" spans="1:25" x14ac:dyDescent="0.3">
      <c r="A1505" s="1" t="s">
        <v>13117</v>
      </c>
      <c r="B1505" s="1" t="s">
        <v>15115</v>
      </c>
      <c r="C1505" s="1" t="s">
        <v>8890</v>
      </c>
      <c r="D1505" s="1" t="s">
        <v>41</v>
      </c>
      <c r="E1505" s="1">
        <v>29</v>
      </c>
      <c r="F1505" s="1" t="s">
        <v>8891</v>
      </c>
      <c r="G1505" s="1">
        <v>3312905541</v>
      </c>
      <c r="H1505" s="1" t="s">
        <v>2946</v>
      </c>
      <c r="I1505" s="1" t="s">
        <v>8892</v>
      </c>
      <c r="J1505" s="1" t="s">
        <v>8893</v>
      </c>
      <c r="K1505" s="1" t="s">
        <v>32</v>
      </c>
      <c r="L1505" s="1" t="s">
        <v>33</v>
      </c>
      <c r="M1505" s="1" t="s">
        <v>49</v>
      </c>
      <c r="N1505" s="1">
        <v>1</v>
      </c>
      <c r="O1505" s="1">
        <v>131.15</v>
      </c>
      <c r="P1505" s="1">
        <v>0.46</v>
      </c>
      <c r="Q1505" s="1">
        <v>17.440000000000001</v>
      </c>
      <c r="R1505" s="2">
        <v>45395</v>
      </c>
      <c r="S1505" s="2">
        <v>45844</v>
      </c>
      <c r="T1505" s="1" t="s">
        <v>50</v>
      </c>
      <c r="U1505" s="1" t="s">
        <v>36</v>
      </c>
      <c r="V1505" s="1">
        <v>4</v>
      </c>
      <c r="W1505" s="1" t="s">
        <v>52</v>
      </c>
      <c r="X1505" s="1" t="s">
        <v>101</v>
      </c>
      <c r="Y1505" s="1" t="s">
        <v>8894</v>
      </c>
    </row>
    <row r="1506" spans="1:25" x14ac:dyDescent="0.3">
      <c r="A1506" s="1" t="s">
        <v>13118</v>
      </c>
      <c r="B1506" s="1" t="s">
        <v>15116</v>
      </c>
      <c r="C1506" s="1" t="s">
        <v>8895</v>
      </c>
      <c r="D1506" s="1" t="s">
        <v>26</v>
      </c>
      <c r="E1506" s="1">
        <v>28</v>
      </c>
      <c r="F1506" s="1" t="s">
        <v>8896</v>
      </c>
      <c r="G1506" s="1" t="s">
        <v>8897</v>
      </c>
      <c r="H1506" s="1" t="s">
        <v>1785</v>
      </c>
      <c r="I1506" s="1" t="s">
        <v>8898</v>
      </c>
      <c r="J1506" s="1" t="s">
        <v>8899</v>
      </c>
      <c r="K1506" s="1" t="s">
        <v>92</v>
      </c>
      <c r="L1506" s="1" t="s">
        <v>117</v>
      </c>
      <c r="M1506" s="1" t="s">
        <v>49</v>
      </c>
      <c r="N1506" s="1">
        <v>1</v>
      </c>
      <c r="O1506" s="1">
        <v>675.09</v>
      </c>
      <c r="P1506" s="1">
        <v>0.46</v>
      </c>
      <c r="Q1506" s="1">
        <v>13.64</v>
      </c>
      <c r="R1506" s="2">
        <v>45160</v>
      </c>
      <c r="S1506" s="2">
        <v>45777</v>
      </c>
      <c r="T1506" s="1" t="s">
        <v>118</v>
      </c>
      <c r="U1506" s="1" t="s">
        <v>162</v>
      </c>
      <c r="V1506" s="1">
        <v>3</v>
      </c>
      <c r="W1506" s="1" t="s">
        <v>37</v>
      </c>
      <c r="X1506" s="1" t="s">
        <v>53</v>
      </c>
      <c r="Y1506" s="1" t="s">
        <v>8900</v>
      </c>
    </row>
    <row r="1507" spans="1:25" x14ac:dyDescent="0.3">
      <c r="A1507" s="1" t="s">
        <v>13119</v>
      </c>
      <c r="B1507" s="1" t="s">
        <v>15117</v>
      </c>
      <c r="C1507" s="1" t="s">
        <v>8901</v>
      </c>
      <c r="D1507" s="1" t="s">
        <v>26</v>
      </c>
      <c r="E1507" s="1">
        <v>69</v>
      </c>
      <c r="F1507" s="1" t="s">
        <v>8902</v>
      </c>
      <c r="G1507" s="1" t="s">
        <v>8903</v>
      </c>
      <c r="H1507" s="1" t="s">
        <v>3574</v>
      </c>
      <c r="I1507" s="1" t="s">
        <v>5305</v>
      </c>
      <c r="J1507" s="1" t="s">
        <v>8904</v>
      </c>
      <c r="K1507" s="1" t="s">
        <v>47</v>
      </c>
      <c r="L1507" s="1" t="s">
        <v>72</v>
      </c>
      <c r="M1507" s="1" t="s">
        <v>93</v>
      </c>
      <c r="N1507" s="1">
        <v>3</v>
      </c>
      <c r="O1507" s="1">
        <v>146.47</v>
      </c>
      <c r="P1507" s="1">
        <v>0.01</v>
      </c>
      <c r="Q1507" s="1">
        <v>36.380000000000003</v>
      </c>
      <c r="R1507" s="2">
        <v>45282</v>
      </c>
      <c r="S1507" s="2">
        <v>45340</v>
      </c>
      <c r="T1507" s="1" t="s">
        <v>50</v>
      </c>
      <c r="U1507" s="1" t="s">
        <v>162</v>
      </c>
      <c r="V1507" s="1">
        <v>4</v>
      </c>
      <c r="W1507" s="1" t="s">
        <v>37</v>
      </c>
      <c r="X1507" s="1" t="s">
        <v>64</v>
      </c>
      <c r="Y1507" s="1" t="s">
        <v>8905</v>
      </c>
    </row>
    <row r="1508" spans="1:25" x14ac:dyDescent="0.3">
      <c r="A1508" s="1" t="s">
        <v>13120</v>
      </c>
      <c r="B1508" s="1" t="s">
        <v>15118</v>
      </c>
      <c r="C1508" s="1" t="s">
        <v>8906</v>
      </c>
      <c r="D1508" s="1" t="s">
        <v>41</v>
      </c>
      <c r="E1508" s="1">
        <v>68</v>
      </c>
      <c r="F1508" s="1" t="s">
        <v>8907</v>
      </c>
      <c r="G1508" s="1" t="s">
        <v>8908</v>
      </c>
      <c r="H1508" s="1" t="s">
        <v>784</v>
      </c>
      <c r="I1508" s="1" t="s">
        <v>8909</v>
      </c>
      <c r="J1508" s="1" t="s">
        <v>8910</v>
      </c>
      <c r="K1508" s="1" t="s">
        <v>81</v>
      </c>
      <c r="L1508" s="1" t="s">
        <v>48</v>
      </c>
      <c r="M1508" s="1" t="s">
        <v>34</v>
      </c>
      <c r="N1508" s="1">
        <v>4</v>
      </c>
      <c r="O1508" s="1">
        <v>512.47</v>
      </c>
      <c r="P1508" s="1">
        <v>0.45</v>
      </c>
      <c r="Q1508" s="1">
        <v>13.49</v>
      </c>
      <c r="R1508" s="2">
        <v>45229</v>
      </c>
      <c r="S1508" s="2">
        <v>45340</v>
      </c>
      <c r="T1508" s="1" t="s">
        <v>50</v>
      </c>
      <c r="U1508" s="1" t="s">
        <v>84</v>
      </c>
      <c r="V1508" s="1">
        <v>2</v>
      </c>
      <c r="W1508" s="1" t="s">
        <v>37</v>
      </c>
      <c r="X1508" s="1" t="s">
        <v>101</v>
      </c>
      <c r="Y1508" s="1" t="s">
        <v>8911</v>
      </c>
    </row>
    <row r="1509" spans="1:25" x14ac:dyDescent="0.3">
      <c r="A1509" s="1" t="s">
        <v>13121</v>
      </c>
      <c r="B1509" s="1" t="s">
        <v>15119</v>
      </c>
      <c r="C1509" s="1" t="s">
        <v>8912</v>
      </c>
      <c r="D1509" s="1" t="s">
        <v>26</v>
      </c>
      <c r="E1509" s="1">
        <v>38</v>
      </c>
      <c r="F1509" s="1" t="s">
        <v>8913</v>
      </c>
      <c r="G1509" s="1" t="s">
        <v>8914</v>
      </c>
      <c r="H1509" s="1" t="s">
        <v>3517</v>
      </c>
      <c r="I1509" s="1" t="s">
        <v>8915</v>
      </c>
      <c r="J1509" s="1" t="s">
        <v>8916</v>
      </c>
      <c r="K1509" s="1" t="s">
        <v>92</v>
      </c>
      <c r="L1509" s="1" t="s">
        <v>48</v>
      </c>
      <c r="M1509" s="1" t="s">
        <v>34</v>
      </c>
      <c r="N1509" s="1">
        <v>4</v>
      </c>
      <c r="O1509" s="1">
        <v>102.69</v>
      </c>
      <c r="P1509" s="1">
        <v>0.47</v>
      </c>
      <c r="Q1509" s="1">
        <v>9.1</v>
      </c>
      <c r="R1509" s="2">
        <v>45259</v>
      </c>
      <c r="S1509" s="2">
        <v>45245</v>
      </c>
      <c r="T1509" s="1" t="s">
        <v>35</v>
      </c>
      <c r="U1509" s="1" t="s">
        <v>84</v>
      </c>
      <c r="V1509" s="1">
        <v>3</v>
      </c>
      <c r="W1509" s="1" t="s">
        <v>37</v>
      </c>
      <c r="X1509" s="1" t="s">
        <v>101</v>
      </c>
      <c r="Y1509" s="1" t="s">
        <v>8917</v>
      </c>
    </row>
    <row r="1510" spans="1:25" x14ac:dyDescent="0.3">
      <c r="A1510" s="1" t="s">
        <v>13122</v>
      </c>
      <c r="B1510" s="1" t="s">
        <v>15120</v>
      </c>
      <c r="C1510" s="1" t="s">
        <v>8918</v>
      </c>
      <c r="D1510" s="1" t="s">
        <v>41</v>
      </c>
      <c r="E1510" s="1">
        <v>24</v>
      </c>
      <c r="F1510" s="1" t="s">
        <v>8919</v>
      </c>
      <c r="G1510" s="1" t="s">
        <v>8920</v>
      </c>
      <c r="H1510" s="1" t="s">
        <v>3505</v>
      </c>
      <c r="I1510" s="1" t="s">
        <v>3372</v>
      </c>
      <c r="J1510" s="1" t="s">
        <v>8921</v>
      </c>
      <c r="K1510" s="1" t="s">
        <v>32</v>
      </c>
      <c r="L1510" s="1" t="s">
        <v>33</v>
      </c>
      <c r="M1510" s="1" t="s">
        <v>126</v>
      </c>
      <c r="N1510" s="1">
        <v>4</v>
      </c>
      <c r="O1510" s="1">
        <v>593.16999999999996</v>
      </c>
      <c r="P1510" s="1">
        <v>0.02</v>
      </c>
      <c r="Q1510" s="1">
        <v>9.35</v>
      </c>
      <c r="R1510" s="2">
        <v>45276</v>
      </c>
      <c r="S1510" s="2">
        <v>45369</v>
      </c>
      <c r="T1510" s="1" t="s">
        <v>83</v>
      </c>
      <c r="U1510" s="1" t="s">
        <v>51</v>
      </c>
      <c r="V1510" s="1">
        <v>1</v>
      </c>
      <c r="W1510" s="1" t="s">
        <v>37</v>
      </c>
      <c r="X1510" s="1" t="s">
        <v>38</v>
      </c>
      <c r="Y1510" s="1" t="s">
        <v>8922</v>
      </c>
    </row>
    <row r="1511" spans="1:25" x14ac:dyDescent="0.3">
      <c r="A1511" s="1" t="s">
        <v>13123</v>
      </c>
      <c r="B1511" s="1" t="s">
        <v>15121</v>
      </c>
      <c r="C1511" s="1" t="s">
        <v>8923</v>
      </c>
      <c r="D1511" s="1" t="s">
        <v>26</v>
      </c>
      <c r="E1511" s="1">
        <v>51</v>
      </c>
      <c r="F1511" s="1" t="s">
        <v>8924</v>
      </c>
      <c r="G1511" s="1" t="s">
        <v>8925</v>
      </c>
      <c r="H1511" s="1" t="s">
        <v>106</v>
      </c>
      <c r="I1511" s="1" t="s">
        <v>8926</v>
      </c>
      <c r="J1511" s="1" t="s">
        <v>7908</v>
      </c>
      <c r="K1511" s="1" t="s">
        <v>6</v>
      </c>
      <c r="L1511" s="1" t="s">
        <v>48</v>
      </c>
      <c r="M1511" s="1" t="s">
        <v>93</v>
      </c>
      <c r="N1511" s="1">
        <v>2</v>
      </c>
      <c r="O1511" s="1">
        <v>324.89</v>
      </c>
      <c r="P1511" s="1">
        <v>0.15</v>
      </c>
      <c r="Q1511" s="1">
        <v>39.58</v>
      </c>
      <c r="R1511" s="2">
        <v>45525</v>
      </c>
      <c r="S1511" s="2">
        <v>45204</v>
      </c>
      <c r="T1511" s="1" t="s">
        <v>35</v>
      </c>
      <c r="U1511" s="1" t="s">
        <v>51</v>
      </c>
      <c r="V1511" s="1">
        <v>1</v>
      </c>
      <c r="W1511" s="1" t="s">
        <v>37</v>
      </c>
      <c r="X1511" s="1" t="s">
        <v>38</v>
      </c>
      <c r="Y1511" s="1" t="s">
        <v>8927</v>
      </c>
    </row>
    <row r="1512" spans="1:25" x14ac:dyDescent="0.3">
      <c r="A1512" s="1" t="s">
        <v>13124</v>
      </c>
      <c r="B1512" s="1" t="s">
        <v>15122</v>
      </c>
      <c r="C1512" s="1" t="s">
        <v>8928</v>
      </c>
      <c r="D1512" s="1" t="s">
        <v>26</v>
      </c>
      <c r="E1512" s="1">
        <v>46</v>
      </c>
      <c r="F1512" s="1" t="s">
        <v>8929</v>
      </c>
      <c r="G1512" s="1" t="s">
        <v>8930</v>
      </c>
      <c r="H1512" s="1" t="s">
        <v>1033</v>
      </c>
      <c r="I1512" s="1" t="s">
        <v>8931</v>
      </c>
      <c r="J1512" s="1" t="s">
        <v>8932</v>
      </c>
      <c r="K1512" s="1" t="s">
        <v>92</v>
      </c>
      <c r="L1512" s="1" t="s">
        <v>117</v>
      </c>
      <c r="M1512" s="1" t="s">
        <v>62</v>
      </c>
      <c r="N1512" s="1">
        <v>3</v>
      </c>
      <c r="O1512" s="1">
        <v>832.68</v>
      </c>
      <c r="P1512" s="1">
        <v>0.19</v>
      </c>
      <c r="Q1512" s="1">
        <v>6.29</v>
      </c>
      <c r="R1512" s="2">
        <v>45492</v>
      </c>
      <c r="S1512" s="2">
        <v>45469</v>
      </c>
      <c r="T1512" s="1" t="s">
        <v>118</v>
      </c>
      <c r="U1512" s="1" t="s">
        <v>51</v>
      </c>
      <c r="V1512" s="1">
        <v>4</v>
      </c>
      <c r="W1512" s="1" t="s">
        <v>37</v>
      </c>
      <c r="X1512" s="1" t="s">
        <v>53</v>
      </c>
      <c r="Y1512" s="1" t="s">
        <v>8933</v>
      </c>
    </row>
    <row r="1513" spans="1:25" x14ac:dyDescent="0.3">
      <c r="A1513" s="1" t="s">
        <v>13125</v>
      </c>
      <c r="B1513" s="1" t="s">
        <v>15123</v>
      </c>
      <c r="C1513" s="1" t="s">
        <v>8934</v>
      </c>
      <c r="D1513" s="1" t="s">
        <v>41</v>
      </c>
      <c r="E1513" s="1">
        <v>23</v>
      </c>
      <c r="F1513" s="1" t="s">
        <v>8935</v>
      </c>
      <c r="G1513" s="1" t="s">
        <v>8936</v>
      </c>
      <c r="H1513" s="1" t="s">
        <v>222</v>
      </c>
      <c r="I1513" s="1" t="s">
        <v>8937</v>
      </c>
      <c r="J1513" s="1" t="s">
        <v>8938</v>
      </c>
      <c r="K1513" s="1" t="s">
        <v>32</v>
      </c>
      <c r="L1513" s="1" t="s">
        <v>72</v>
      </c>
      <c r="M1513" s="1" t="s">
        <v>49</v>
      </c>
      <c r="N1513" s="1">
        <v>4</v>
      </c>
      <c r="O1513" s="1">
        <v>801.95</v>
      </c>
      <c r="P1513" s="1">
        <v>0.17</v>
      </c>
      <c r="Q1513" s="1">
        <v>18.03</v>
      </c>
      <c r="R1513" s="2">
        <v>45666</v>
      </c>
      <c r="S1513" s="2">
        <v>45825</v>
      </c>
      <c r="T1513" s="1" t="s">
        <v>63</v>
      </c>
      <c r="U1513" s="1" t="s">
        <v>36</v>
      </c>
      <c r="V1513" s="1">
        <v>1</v>
      </c>
      <c r="W1513" s="1" t="s">
        <v>37</v>
      </c>
      <c r="X1513" s="1" t="s">
        <v>53</v>
      </c>
      <c r="Y1513" s="1" t="s">
        <v>8939</v>
      </c>
    </row>
    <row r="1514" spans="1:25" x14ac:dyDescent="0.3">
      <c r="A1514" s="1" t="s">
        <v>13126</v>
      </c>
      <c r="B1514" s="1" t="s">
        <v>15124</v>
      </c>
      <c r="C1514" s="1" t="s">
        <v>8940</v>
      </c>
      <c r="D1514" s="1" t="s">
        <v>26</v>
      </c>
      <c r="E1514" s="1">
        <v>53</v>
      </c>
      <c r="F1514" s="1" t="s">
        <v>8941</v>
      </c>
      <c r="G1514" s="1" t="s">
        <v>8942</v>
      </c>
      <c r="H1514" s="1" t="s">
        <v>5533</v>
      </c>
      <c r="I1514" s="1" t="s">
        <v>8943</v>
      </c>
      <c r="J1514" s="1" t="s">
        <v>8944</v>
      </c>
      <c r="K1514" s="1" t="s">
        <v>81</v>
      </c>
      <c r="L1514" s="1" t="s">
        <v>110</v>
      </c>
      <c r="M1514" s="1" t="s">
        <v>34</v>
      </c>
      <c r="N1514" s="1">
        <v>3</v>
      </c>
      <c r="O1514" s="1">
        <v>998.49</v>
      </c>
      <c r="P1514" s="1">
        <v>0.38</v>
      </c>
      <c r="Q1514" s="1">
        <v>10.81</v>
      </c>
      <c r="R1514" s="2">
        <v>45749</v>
      </c>
      <c r="S1514" s="2">
        <v>45739</v>
      </c>
      <c r="T1514" s="1" t="s">
        <v>63</v>
      </c>
      <c r="U1514" s="1" t="s">
        <v>51</v>
      </c>
      <c r="V1514" s="1">
        <v>3</v>
      </c>
      <c r="W1514" s="1" t="s">
        <v>37</v>
      </c>
      <c r="X1514" s="1" t="s">
        <v>74</v>
      </c>
      <c r="Y1514" s="1" t="s">
        <v>8945</v>
      </c>
    </row>
    <row r="1515" spans="1:25" x14ac:dyDescent="0.3">
      <c r="A1515" s="1" t="s">
        <v>13127</v>
      </c>
      <c r="B1515" s="1" t="s">
        <v>15125</v>
      </c>
      <c r="C1515" s="1" t="s">
        <v>8946</v>
      </c>
      <c r="D1515" s="1" t="s">
        <v>26</v>
      </c>
      <c r="E1515" s="1">
        <v>51</v>
      </c>
      <c r="F1515" s="1" t="s">
        <v>8947</v>
      </c>
      <c r="G1515" s="1" t="s">
        <v>8948</v>
      </c>
      <c r="H1515" s="1" t="s">
        <v>1805</v>
      </c>
      <c r="I1515" s="1" t="s">
        <v>8949</v>
      </c>
      <c r="J1515" s="1" t="s">
        <v>8950</v>
      </c>
      <c r="K1515" s="1" t="s">
        <v>32</v>
      </c>
      <c r="L1515" s="1" t="s">
        <v>33</v>
      </c>
      <c r="M1515" s="1" t="s">
        <v>126</v>
      </c>
      <c r="N1515" s="1">
        <v>2</v>
      </c>
      <c r="O1515" s="1">
        <v>264.93</v>
      </c>
      <c r="P1515" s="1">
        <v>0.18</v>
      </c>
      <c r="Q1515" s="1">
        <v>38.97</v>
      </c>
      <c r="R1515" s="2">
        <v>45512</v>
      </c>
      <c r="S1515" s="2">
        <v>45485</v>
      </c>
      <c r="T1515" s="1" t="s">
        <v>50</v>
      </c>
      <c r="U1515" s="1" t="s">
        <v>162</v>
      </c>
      <c r="V1515" s="1">
        <v>3</v>
      </c>
      <c r="W1515" s="1" t="s">
        <v>37</v>
      </c>
      <c r="X1515" s="1" t="s">
        <v>74</v>
      </c>
      <c r="Y1515" s="1" t="s">
        <v>8951</v>
      </c>
    </row>
    <row r="1516" spans="1:25" x14ac:dyDescent="0.3">
      <c r="A1516" s="1" t="s">
        <v>13128</v>
      </c>
      <c r="B1516" s="1" t="s">
        <v>15126</v>
      </c>
      <c r="C1516" s="1" t="s">
        <v>8952</v>
      </c>
      <c r="D1516" s="1" t="s">
        <v>41</v>
      </c>
      <c r="E1516" s="1">
        <v>66</v>
      </c>
      <c r="F1516" s="1" t="s">
        <v>8953</v>
      </c>
      <c r="G1516" s="1" t="s">
        <v>8954</v>
      </c>
      <c r="H1516" s="1" t="s">
        <v>138</v>
      </c>
      <c r="I1516" s="1" t="s">
        <v>8955</v>
      </c>
      <c r="J1516" s="1" t="s">
        <v>8956</v>
      </c>
      <c r="K1516" s="1" t="s">
        <v>109</v>
      </c>
      <c r="L1516" s="1" t="s">
        <v>48</v>
      </c>
      <c r="M1516" s="1" t="s">
        <v>34</v>
      </c>
      <c r="N1516" s="1">
        <v>4</v>
      </c>
      <c r="O1516" s="1">
        <v>71.180000000000007</v>
      </c>
      <c r="P1516" s="1">
        <v>0.48</v>
      </c>
      <c r="Q1516" s="1">
        <v>27.66</v>
      </c>
      <c r="R1516" s="2">
        <v>45150</v>
      </c>
      <c r="S1516" s="2">
        <v>45360</v>
      </c>
      <c r="T1516" s="1" t="s">
        <v>63</v>
      </c>
      <c r="U1516" s="1" t="s">
        <v>51</v>
      </c>
      <c r="V1516" s="1">
        <v>1</v>
      </c>
      <c r="W1516" s="1" t="s">
        <v>37</v>
      </c>
      <c r="X1516" s="1" t="s">
        <v>74</v>
      </c>
      <c r="Y1516" s="1" t="s">
        <v>8957</v>
      </c>
    </row>
    <row r="1517" spans="1:25" x14ac:dyDescent="0.3">
      <c r="A1517" s="1" t="s">
        <v>13129</v>
      </c>
      <c r="B1517" s="1" t="s">
        <v>15127</v>
      </c>
      <c r="C1517" s="1" t="s">
        <v>8958</v>
      </c>
      <c r="D1517" s="1" t="s">
        <v>26</v>
      </c>
      <c r="E1517" s="1">
        <v>25</v>
      </c>
      <c r="F1517" s="1" t="s">
        <v>8959</v>
      </c>
      <c r="G1517" s="1" t="s">
        <v>8960</v>
      </c>
      <c r="H1517" s="1" t="s">
        <v>609</v>
      </c>
      <c r="I1517" s="1" t="s">
        <v>5106</v>
      </c>
      <c r="J1517" s="1" t="s">
        <v>8961</v>
      </c>
      <c r="K1517" s="1" t="s">
        <v>6</v>
      </c>
      <c r="L1517" s="1" t="s">
        <v>117</v>
      </c>
      <c r="M1517" s="1" t="s">
        <v>62</v>
      </c>
      <c r="N1517" s="1">
        <v>2</v>
      </c>
      <c r="O1517" s="1">
        <v>448.57</v>
      </c>
      <c r="P1517" s="1">
        <v>0.5</v>
      </c>
      <c r="Q1517" s="1">
        <v>14.25</v>
      </c>
      <c r="R1517" s="2">
        <v>45634</v>
      </c>
      <c r="S1517" s="2">
        <v>45669</v>
      </c>
      <c r="T1517" s="1" t="s">
        <v>83</v>
      </c>
      <c r="U1517" s="1" t="s">
        <v>36</v>
      </c>
      <c r="V1517" s="1">
        <v>4</v>
      </c>
      <c r="W1517" s="1" t="s">
        <v>37</v>
      </c>
      <c r="X1517" s="1" t="s">
        <v>101</v>
      </c>
      <c r="Y1517" s="1" t="s">
        <v>8962</v>
      </c>
    </row>
    <row r="1518" spans="1:25" x14ac:dyDescent="0.3">
      <c r="A1518" s="1" t="s">
        <v>13130</v>
      </c>
      <c r="B1518" s="1" t="s">
        <v>15128</v>
      </c>
      <c r="C1518" s="1" t="s">
        <v>8963</v>
      </c>
      <c r="D1518" s="1" t="s">
        <v>26</v>
      </c>
      <c r="E1518" s="1">
        <v>54</v>
      </c>
      <c r="F1518" s="1" t="s">
        <v>8964</v>
      </c>
      <c r="G1518" s="1">
        <v>870766491</v>
      </c>
      <c r="H1518" s="1" t="s">
        <v>4163</v>
      </c>
      <c r="I1518" s="1" t="s">
        <v>8965</v>
      </c>
      <c r="J1518" s="1" t="s">
        <v>4670</v>
      </c>
      <c r="K1518" s="1" t="s">
        <v>161</v>
      </c>
      <c r="L1518" s="1" t="s">
        <v>110</v>
      </c>
      <c r="M1518" s="1" t="s">
        <v>62</v>
      </c>
      <c r="N1518" s="1">
        <v>1</v>
      </c>
      <c r="O1518" s="1">
        <v>92.57</v>
      </c>
      <c r="P1518" s="1">
        <v>0.16</v>
      </c>
      <c r="Q1518" s="1">
        <v>38.770000000000003</v>
      </c>
      <c r="R1518" s="2">
        <v>45735</v>
      </c>
      <c r="S1518" s="2">
        <v>45535</v>
      </c>
      <c r="T1518" s="1" t="s">
        <v>35</v>
      </c>
      <c r="U1518" s="1" t="s">
        <v>84</v>
      </c>
      <c r="V1518" s="1">
        <v>1</v>
      </c>
      <c r="W1518" s="1" t="s">
        <v>37</v>
      </c>
      <c r="X1518" s="1" t="s">
        <v>64</v>
      </c>
      <c r="Y1518" s="1" t="s">
        <v>8966</v>
      </c>
    </row>
    <row r="1519" spans="1:25" x14ac:dyDescent="0.3">
      <c r="A1519" s="1" t="s">
        <v>13131</v>
      </c>
      <c r="B1519" s="1" t="s">
        <v>15129</v>
      </c>
      <c r="C1519" s="1" t="s">
        <v>4660</v>
      </c>
      <c r="D1519" s="1" t="s">
        <v>26</v>
      </c>
      <c r="E1519" s="1">
        <v>27</v>
      </c>
      <c r="F1519" s="1" t="s">
        <v>8967</v>
      </c>
      <c r="G1519" s="1">
        <f>1-921-791-9451</f>
        <v>-11162</v>
      </c>
      <c r="H1519" s="1" t="s">
        <v>296</v>
      </c>
      <c r="I1519" s="1" t="s">
        <v>8968</v>
      </c>
      <c r="J1519" s="1" t="s">
        <v>8969</v>
      </c>
      <c r="K1519" s="1" t="s">
        <v>6</v>
      </c>
      <c r="L1519" s="1" t="s">
        <v>110</v>
      </c>
      <c r="M1519" s="1" t="s">
        <v>93</v>
      </c>
      <c r="N1519" s="1">
        <v>1</v>
      </c>
      <c r="O1519" s="1">
        <v>186.71</v>
      </c>
      <c r="P1519" s="1">
        <v>0.25</v>
      </c>
      <c r="Q1519" s="1">
        <v>38.770000000000003</v>
      </c>
      <c r="R1519" s="2">
        <v>45756</v>
      </c>
      <c r="S1519" s="2">
        <v>45449</v>
      </c>
      <c r="T1519" s="1" t="s">
        <v>118</v>
      </c>
      <c r="U1519" s="1" t="s">
        <v>36</v>
      </c>
      <c r="V1519" s="1">
        <v>5</v>
      </c>
      <c r="W1519" s="1" t="s">
        <v>37</v>
      </c>
      <c r="X1519" s="1" t="s">
        <v>53</v>
      </c>
      <c r="Y1519" s="1" t="s">
        <v>8970</v>
      </c>
    </row>
    <row r="1520" spans="1:25" x14ac:dyDescent="0.3">
      <c r="A1520" s="1" t="s">
        <v>13132</v>
      </c>
      <c r="B1520" s="1" t="s">
        <v>15130</v>
      </c>
      <c r="C1520" s="1" t="s">
        <v>8971</v>
      </c>
      <c r="D1520" s="1" t="s">
        <v>26</v>
      </c>
      <c r="E1520" s="1">
        <v>33</v>
      </c>
      <c r="F1520" s="1" t="s">
        <v>8972</v>
      </c>
      <c r="G1520" s="1" t="s">
        <v>8973</v>
      </c>
      <c r="H1520" s="1" t="s">
        <v>1170</v>
      </c>
      <c r="I1520" s="1" t="s">
        <v>8974</v>
      </c>
      <c r="J1520" s="1" t="s">
        <v>8975</v>
      </c>
      <c r="K1520" s="1" t="s">
        <v>161</v>
      </c>
      <c r="L1520" s="1" t="s">
        <v>117</v>
      </c>
      <c r="M1520" s="1" t="s">
        <v>34</v>
      </c>
      <c r="N1520" s="1">
        <v>1</v>
      </c>
      <c r="O1520" s="1">
        <v>601.33000000000004</v>
      </c>
      <c r="P1520" s="1">
        <v>0.28000000000000003</v>
      </c>
      <c r="Q1520" s="1">
        <v>28.54</v>
      </c>
      <c r="R1520" s="2">
        <v>45282</v>
      </c>
      <c r="S1520" s="2">
        <v>45329</v>
      </c>
      <c r="T1520" s="1" t="s">
        <v>118</v>
      </c>
      <c r="U1520" s="1" t="s">
        <v>162</v>
      </c>
      <c r="V1520" s="1">
        <v>1</v>
      </c>
      <c r="W1520" s="1" t="s">
        <v>52</v>
      </c>
      <c r="X1520" s="1" t="s">
        <v>74</v>
      </c>
      <c r="Y1520" s="1" t="s">
        <v>8976</v>
      </c>
    </row>
    <row r="1521" spans="1:25" x14ac:dyDescent="0.3">
      <c r="A1521" s="1" t="s">
        <v>13133</v>
      </c>
      <c r="B1521" s="1" t="s">
        <v>15131</v>
      </c>
      <c r="C1521" s="1" t="s">
        <v>8977</v>
      </c>
      <c r="D1521" s="1" t="s">
        <v>26</v>
      </c>
      <c r="E1521" s="1">
        <v>19</v>
      </c>
      <c r="F1521" s="1" t="s">
        <v>8978</v>
      </c>
      <c r="G1521" s="1" t="s">
        <v>8979</v>
      </c>
      <c r="H1521" s="1" t="s">
        <v>2381</v>
      </c>
      <c r="I1521" s="1" t="s">
        <v>8980</v>
      </c>
      <c r="J1521" s="1" t="s">
        <v>8981</v>
      </c>
      <c r="K1521" s="1" t="s">
        <v>61</v>
      </c>
      <c r="L1521" s="1" t="s">
        <v>82</v>
      </c>
      <c r="M1521" s="1" t="s">
        <v>62</v>
      </c>
      <c r="N1521" s="1">
        <v>3</v>
      </c>
      <c r="O1521" s="1">
        <v>596.21</v>
      </c>
      <c r="P1521" s="1">
        <v>0.28999999999999998</v>
      </c>
      <c r="Q1521" s="1">
        <v>17.41</v>
      </c>
      <c r="R1521" s="2">
        <v>45175</v>
      </c>
      <c r="S1521" s="2">
        <v>45639</v>
      </c>
      <c r="T1521" s="1" t="s">
        <v>118</v>
      </c>
      <c r="U1521" s="1" t="s">
        <v>51</v>
      </c>
      <c r="V1521" s="1">
        <v>2</v>
      </c>
      <c r="W1521" s="1" t="s">
        <v>37</v>
      </c>
      <c r="X1521" s="1" t="s">
        <v>101</v>
      </c>
      <c r="Y1521" s="1" t="s">
        <v>8982</v>
      </c>
    </row>
    <row r="1522" spans="1:25" x14ac:dyDescent="0.3">
      <c r="A1522" s="1" t="s">
        <v>13134</v>
      </c>
      <c r="B1522" s="1" t="s">
        <v>15132</v>
      </c>
      <c r="C1522" s="1" t="s">
        <v>8983</v>
      </c>
      <c r="D1522" s="1" t="s">
        <v>41</v>
      </c>
      <c r="E1522" s="1">
        <v>36</v>
      </c>
      <c r="F1522" s="1" t="s">
        <v>8984</v>
      </c>
      <c r="G1522" s="1">
        <f>1-673-395-204</f>
        <v>-1271</v>
      </c>
      <c r="H1522" s="1" t="s">
        <v>2125</v>
      </c>
      <c r="I1522" s="1" t="s">
        <v>8985</v>
      </c>
      <c r="J1522" s="1" t="s">
        <v>8986</v>
      </c>
      <c r="K1522" s="1" t="s">
        <v>32</v>
      </c>
      <c r="L1522" s="1" t="s">
        <v>82</v>
      </c>
      <c r="M1522" s="1" t="s">
        <v>73</v>
      </c>
      <c r="N1522" s="1">
        <v>4</v>
      </c>
      <c r="O1522" s="1">
        <v>52.89</v>
      </c>
      <c r="P1522" s="1">
        <v>0.19</v>
      </c>
      <c r="Q1522" s="1">
        <v>31.38</v>
      </c>
      <c r="R1522" s="2">
        <v>45658</v>
      </c>
      <c r="S1522" s="2">
        <v>45203</v>
      </c>
      <c r="T1522" s="1" t="s">
        <v>35</v>
      </c>
      <c r="U1522" s="1" t="s">
        <v>51</v>
      </c>
      <c r="V1522" s="1">
        <v>1</v>
      </c>
      <c r="W1522" s="1" t="s">
        <v>37</v>
      </c>
      <c r="X1522" s="1" t="s">
        <v>38</v>
      </c>
      <c r="Y1522" s="1" t="s">
        <v>8987</v>
      </c>
    </row>
    <row r="1523" spans="1:25" x14ac:dyDescent="0.3">
      <c r="A1523" s="1" t="s">
        <v>13135</v>
      </c>
      <c r="B1523" s="1" t="s">
        <v>15133</v>
      </c>
      <c r="C1523" s="1" t="s">
        <v>4740</v>
      </c>
      <c r="D1523" s="1" t="s">
        <v>41</v>
      </c>
      <c r="E1523" s="1">
        <v>24</v>
      </c>
      <c r="F1523" s="1" t="s">
        <v>8988</v>
      </c>
      <c r="G1523" s="1" t="s">
        <v>8989</v>
      </c>
      <c r="H1523" s="1" t="s">
        <v>5490</v>
      </c>
      <c r="I1523" s="1" t="s">
        <v>8990</v>
      </c>
      <c r="J1523" s="1" t="s">
        <v>8991</v>
      </c>
      <c r="K1523" s="1" t="s">
        <v>47</v>
      </c>
      <c r="L1523" s="1" t="s">
        <v>72</v>
      </c>
      <c r="M1523" s="1" t="s">
        <v>62</v>
      </c>
      <c r="N1523" s="1">
        <v>4</v>
      </c>
      <c r="O1523" s="1">
        <v>448.48</v>
      </c>
      <c r="P1523" s="1">
        <v>0.08</v>
      </c>
      <c r="Q1523" s="1">
        <v>47.01</v>
      </c>
      <c r="R1523" s="2">
        <v>45827</v>
      </c>
      <c r="S1523" s="2">
        <v>45454</v>
      </c>
      <c r="T1523" s="1" t="s">
        <v>83</v>
      </c>
      <c r="U1523" s="1" t="s">
        <v>162</v>
      </c>
      <c r="V1523" s="1">
        <v>5</v>
      </c>
      <c r="W1523" s="1" t="s">
        <v>37</v>
      </c>
      <c r="X1523" s="1" t="s">
        <v>64</v>
      </c>
      <c r="Y1523" s="1" t="s">
        <v>8992</v>
      </c>
    </row>
    <row r="1524" spans="1:25" x14ac:dyDescent="0.3">
      <c r="A1524" s="1" t="s">
        <v>13136</v>
      </c>
      <c r="B1524" s="1" t="s">
        <v>15134</v>
      </c>
      <c r="C1524" s="1" t="s">
        <v>8993</v>
      </c>
      <c r="D1524" s="1" t="s">
        <v>26</v>
      </c>
      <c r="E1524" s="1">
        <v>19</v>
      </c>
      <c r="F1524" s="1" t="s">
        <v>8994</v>
      </c>
      <c r="G1524" s="1" t="s">
        <v>8995</v>
      </c>
      <c r="H1524" s="1" t="s">
        <v>757</v>
      </c>
      <c r="I1524" s="1" t="s">
        <v>8996</v>
      </c>
      <c r="J1524" s="1" t="s">
        <v>7360</v>
      </c>
      <c r="K1524" s="1" t="s">
        <v>161</v>
      </c>
      <c r="L1524" s="1" t="s">
        <v>33</v>
      </c>
      <c r="M1524" s="1" t="s">
        <v>62</v>
      </c>
      <c r="N1524" s="1">
        <v>2</v>
      </c>
      <c r="O1524" s="1">
        <v>534.91999999999996</v>
      </c>
      <c r="P1524" s="1">
        <v>0.03</v>
      </c>
      <c r="Q1524" s="1">
        <v>7.32</v>
      </c>
      <c r="R1524" s="2">
        <v>45841</v>
      </c>
      <c r="S1524" s="2">
        <v>45580</v>
      </c>
      <c r="T1524" s="1" t="s">
        <v>118</v>
      </c>
      <c r="U1524" s="1" t="s">
        <v>51</v>
      </c>
      <c r="V1524" s="1">
        <v>2</v>
      </c>
      <c r="W1524" s="1" t="s">
        <v>37</v>
      </c>
      <c r="X1524" s="1" t="s">
        <v>38</v>
      </c>
      <c r="Y1524" s="1" t="s">
        <v>8997</v>
      </c>
    </row>
    <row r="1525" spans="1:25" x14ac:dyDescent="0.3">
      <c r="A1525" s="1" t="s">
        <v>13137</v>
      </c>
      <c r="B1525" s="1" t="s">
        <v>15135</v>
      </c>
      <c r="C1525" s="1" t="s">
        <v>8998</v>
      </c>
      <c r="D1525" s="1" t="s">
        <v>26</v>
      </c>
      <c r="E1525" s="1">
        <v>62</v>
      </c>
      <c r="F1525" s="1" t="s">
        <v>8999</v>
      </c>
      <c r="G1525" s="1">
        <f>1-630-827-254</f>
        <v>-1710</v>
      </c>
      <c r="H1525" s="1" t="s">
        <v>78</v>
      </c>
      <c r="I1525" s="1" t="s">
        <v>9000</v>
      </c>
      <c r="J1525" s="1" t="s">
        <v>9001</v>
      </c>
      <c r="K1525" s="1" t="s">
        <v>6</v>
      </c>
      <c r="L1525" s="1" t="s">
        <v>48</v>
      </c>
      <c r="M1525" s="1" t="s">
        <v>34</v>
      </c>
      <c r="N1525" s="1">
        <v>2</v>
      </c>
      <c r="O1525" s="1">
        <v>275.33999999999997</v>
      </c>
      <c r="P1525" s="1">
        <v>0.05</v>
      </c>
      <c r="Q1525" s="1">
        <v>17.010000000000002</v>
      </c>
      <c r="R1525" s="2">
        <v>45483</v>
      </c>
      <c r="S1525" s="2">
        <v>45740</v>
      </c>
      <c r="T1525" s="1" t="s">
        <v>63</v>
      </c>
      <c r="U1525" s="1" t="s">
        <v>84</v>
      </c>
      <c r="V1525" s="1">
        <v>4</v>
      </c>
      <c r="W1525" s="1" t="s">
        <v>37</v>
      </c>
      <c r="X1525" s="1" t="s">
        <v>38</v>
      </c>
      <c r="Y1525" s="1" t="s">
        <v>9002</v>
      </c>
    </row>
    <row r="1526" spans="1:25" x14ac:dyDescent="0.3">
      <c r="A1526" s="1" t="s">
        <v>13138</v>
      </c>
      <c r="B1526" s="1" t="s">
        <v>15136</v>
      </c>
      <c r="C1526" s="1" t="s">
        <v>9003</v>
      </c>
      <c r="D1526" s="1" t="s">
        <v>26</v>
      </c>
      <c r="E1526" s="1">
        <v>40</v>
      </c>
      <c r="F1526" s="1" t="s">
        <v>9004</v>
      </c>
      <c r="G1526" s="1" t="s">
        <v>9005</v>
      </c>
      <c r="H1526" s="1" t="s">
        <v>1189</v>
      </c>
      <c r="I1526" s="1" t="s">
        <v>9006</v>
      </c>
      <c r="J1526" s="1" t="s">
        <v>9007</v>
      </c>
      <c r="K1526" s="1" t="s">
        <v>32</v>
      </c>
      <c r="L1526" s="1" t="s">
        <v>48</v>
      </c>
      <c r="M1526" s="1" t="s">
        <v>49</v>
      </c>
      <c r="N1526" s="1">
        <v>1</v>
      </c>
      <c r="O1526" s="1">
        <v>873.32</v>
      </c>
      <c r="P1526" s="1">
        <v>0.45</v>
      </c>
      <c r="Q1526" s="1">
        <v>17.82</v>
      </c>
      <c r="R1526" s="2">
        <v>45576</v>
      </c>
      <c r="S1526" s="2">
        <v>45600</v>
      </c>
      <c r="T1526" s="1" t="s">
        <v>83</v>
      </c>
      <c r="U1526" s="1" t="s">
        <v>36</v>
      </c>
      <c r="V1526" s="1">
        <v>2</v>
      </c>
      <c r="W1526" s="1" t="s">
        <v>37</v>
      </c>
      <c r="X1526" s="1" t="s">
        <v>64</v>
      </c>
      <c r="Y1526" s="1" t="s">
        <v>9008</v>
      </c>
    </row>
    <row r="1527" spans="1:25" x14ac:dyDescent="0.3">
      <c r="A1527" s="1" t="s">
        <v>13139</v>
      </c>
      <c r="B1527" s="1" t="s">
        <v>15137</v>
      </c>
      <c r="C1527" s="1" t="s">
        <v>9009</v>
      </c>
      <c r="D1527" s="1" t="s">
        <v>41</v>
      </c>
      <c r="E1527" s="1">
        <v>48</v>
      </c>
      <c r="F1527" s="1" t="s">
        <v>9010</v>
      </c>
      <c r="G1527" s="1" t="s">
        <v>9011</v>
      </c>
      <c r="H1527" s="1" t="s">
        <v>123</v>
      </c>
      <c r="I1527" s="1" t="s">
        <v>9012</v>
      </c>
      <c r="J1527" s="1" t="s">
        <v>7497</v>
      </c>
      <c r="K1527" s="1" t="s">
        <v>109</v>
      </c>
      <c r="L1527" s="1" t="s">
        <v>117</v>
      </c>
      <c r="M1527" s="1" t="s">
        <v>62</v>
      </c>
      <c r="N1527" s="1">
        <v>3</v>
      </c>
      <c r="O1527" s="1">
        <v>169.49</v>
      </c>
      <c r="P1527" s="1">
        <v>0.14000000000000001</v>
      </c>
      <c r="Q1527" s="1">
        <v>33.43</v>
      </c>
      <c r="R1527" s="2">
        <v>45479</v>
      </c>
      <c r="S1527" s="2">
        <v>45682</v>
      </c>
      <c r="T1527" s="1" t="s">
        <v>83</v>
      </c>
      <c r="U1527" s="1" t="s">
        <v>36</v>
      </c>
      <c r="V1527" s="1">
        <v>3</v>
      </c>
      <c r="W1527" s="1" t="s">
        <v>37</v>
      </c>
      <c r="X1527" s="1" t="s">
        <v>101</v>
      </c>
      <c r="Y1527" s="1" t="s">
        <v>9013</v>
      </c>
    </row>
    <row r="1528" spans="1:25" x14ac:dyDescent="0.3">
      <c r="A1528" s="1" t="s">
        <v>13140</v>
      </c>
      <c r="B1528" s="1" t="s">
        <v>15138</v>
      </c>
      <c r="C1528" s="1" t="s">
        <v>9014</v>
      </c>
      <c r="D1528" s="1" t="s">
        <v>26</v>
      </c>
      <c r="E1528" s="1">
        <v>21</v>
      </c>
      <c r="F1528" s="1" t="s">
        <v>9015</v>
      </c>
      <c r="G1528" s="1" t="s">
        <v>9016</v>
      </c>
      <c r="H1528" s="1" t="s">
        <v>2964</v>
      </c>
      <c r="I1528" s="1" t="s">
        <v>9017</v>
      </c>
      <c r="J1528" s="1" t="s">
        <v>9018</v>
      </c>
      <c r="K1528" s="1" t="s">
        <v>92</v>
      </c>
      <c r="L1528" s="1" t="s">
        <v>48</v>
      </c>
      <c r="M1528" s="1" t="s">
        <v>126</v>
      </c>
      <c r="N1528" s="1">
        <v>3</v>
      </c>
      <c r="O1528" s="1">
        <v>261.36</v>
      </c>
      <c r="P1528" s="1">
        <v>0.04</v>
      </c>
      <c r="Q1528" s="1">
        <v>34.299999999999997</v>
      </c>
      <c r="R1528" s="2">
        <v>45532</v>
      </c>
      <c r="S1528" s="2">
        <v>45581</v>
      </c>
      <c r="T1528" s="1" t="s">
        <v>83</v>
      </c>
      <c r="U1528" s="1" t="s">
        <v>162</v>
      </c>
      <c r="V1528" s="1">
        <v>5</v>
      </c>
      <c r="W1528" s="1" t="s">
        <v>37</v>
      </c>
      <c r="X1528" s="1" t="s">
        <v>38</v>
      </c>
      <c r="Y1528" s="1" t="s">
        <v>9019</v>
      </c>
    </row>
    <row r="1529" spans="1:25" x14ac:dyDescent="0.3">
      <c r="A1529" s="1" t="s">
        <v>13141</v>
      </c>
      <c r="B1529" s="1" t="s">
        <v>15139</v>
      </c>
      <c r="C1529" s="1" t="s">
        <v>9020</v>
      </c>
      <c r="D1529" s="1" t="s">
        <v>26</v>
      </c>
      <c r="E1529" s="1">
        <v>33</v>
      </c>
      <c r="F1529" s="1" t="s">
        <v>9021</v>
      </c>
      <c r="G1529" s="1" t="s">
        <v>9022</v>
      </c>
      <c r="H1529" s="1" t="s">
        <v>250</v>
      </c>
      <c r="I1529" s="1" t="s">
        <v>9023</v>
      </c>
      <c r="J1529" s="1" t="s">
        <v>9024</v>
      </c>
      <c r="K1529" s="1" t="s">
        <v>81</v>
      </c>
      <c r="L1529" s="1" t="s">
        <v>72</v>
      </c>
      <c r="M1529" s="1" t="s">
        <v>49</v>
      </c>
      <c r="N1529" s="1">
        <v>2</v>
      </c>
      <c r="O1529" s="1">
        <v>165.42</v>
      </c>
      <c r="P1529" s="1">
        <v>0.31</v>
      </c>
      <c r="Q1529" s="1">
        <v>14.28</v>
      </c>
      <c r="R1529" s="2">
        <v>45578</v>
      </c>
      <c r="S1529" s="2">
        <v>45775</v>
      </c>
      <c r="T1529" s="1" t="s">
        <v>118</v>
      </c>
      <c r="U1529" s="1" t="s">
        <v>84</v>
      </c>
      <c r="V1529" s="1">
        <v>3</v>
      </c>
      <c r="W1529" s="1" t="s">
        <v>37</v>
      </c>
      <c r="X1529" s="1" t="s">
        <v>101</v>
      </c>
      <c r="Y1529" s="1" t="s">
        <v>9025</v>
      </c>
    </row>
    <row r="1530" spans="1:25" x14ac:dyDescent="0.3">
      <c r="A1530" s="1" t="s">
        <v>13142</v>
      </c>
      <c r="B1530" s="1" t="s">
        <v>15140</v>
      </c>
      <c r="C1530" s="1" t="s">
        <v>9026</v>
      </c>
      <c r="D1530" s="1" t="s">
        <v>26</v>
      </c>
      <c r="E1530" s="1">
        <v>27</v>
      </c>
      <c r="F1530" s="1" t="s">
        <v>9027</v>
      </c>
      <c r="G1530" s="1" t="s">
        <v>9028</v>
      </c>
      <c r="H1530" s="1" t="s">
        <v>3543</v>
      </c>
      <c r="I1530" s="1" t="s">
        <v>9029</v>
      </c>
      <c r="J1530" s="1" t="s">
        <v>9030</v>
      </c>
      <c r="K1530" s="1" t="s">
        <v>81</v>
      </c>
      <c r="L1530" s="1" t="s">
        <v>82</v>
      </c>
      <c r="M1530" s="1" t="s">
        <v>62</v>
      </c>
      <c r="N1530" s="1">
        <v>2</v>
      </c>
      <c r="O1530" s="1">
        <v>125.38</v>
      </c>
      <c r="P1530" s="1">
        <v>0.04</v>
      </c>
      <c r="Q1530" s="1">
        <v>14.72</v>
      </c>
      <c r="R1530" s="2">
        <v>45318</v>
      </c>
      <c r="S1530" s="2">
        <v>45680</v>
      </c>
      <c r="T1530" s="1" t="s">
        <v>83</v>
      </c>
      <c r="U1530" s="1" t="s">
        <v>162</v>
      </c>
      <c r="V1530" s="1">
        <v>3</v>
      </c>
      <c r="W1530" s="1" t="s">
        <v>37</v>
      </c>
      <c r="X1530" s="1" t="s">
        <v>38</v>
      </c>
      <c r="Y1530" s="1" t="s">
        <v>9031</v>
      </c>
    </row>
    <row r="1531" spans="1:25" x14ac:dyDescent="0.3">
      <c r="A1531" s="1" t="s">
        <v>13143</v>
      </c>
      <c r="B1531" s="1" t="s">
        <v>15141</v>
      </c>
      <c r="C1531" s="1" t="s">
        <v>9032</v>
      </c>
      <c r="D1531" s="1" t="s">
        <v>26</v>
      </c>
      <c r="E1531" s="1">
        <v>66</v>
      </c>
      <c r="F1531" s="1" t="s">
        <v>9033</v>
      </c>
      <c r="G1531" s="1" t="s">
        <v>9034</v>
      </c>
      <c r="H1531" s="1" t="s">
        <v>1798</v>
      </c>
      <c r="I1531" s="1" t="s">
        <v>9035</v>
      </c>
      <c r="J1531" s="1" t="s">
        <v>9036</v>
      </c>
      <c r="K1531" s="1" t="s">
        <v>61</v>
      </c>
      <c r="L1531" s="1" t="s">
        <v>117</v>
      </c>
      <c r="M1531" s="1" t="s">
        <v>73</v>
      </c>
      <c r="N1531" s="1">
        <v>4</v>
      </c>
      <c r="O1531" s="1">
        <v>880.19</v>
      </c>
      <c r="P1531" s="1">
        <v>0.04</v>
      </c>
      <c r="Q1531" s="1">
        <v>46.77</v>
      </c>
      <c r="R1531" s="2">
        <v>45828</v>
      </c>
      <c r="S1531" s="2">
        <v>45627</v>
      </c>
      <c r="T1531" s="1" t="s">
        <v>118</v>
      </c>
      <c r="U1531" s="1" t="s">
        <v>162</v>
      </c>
      <c r="V1531" s="1">
        <v>2</v>
      </c>
      <c r="W1531" s="1" t="s">
        <v>37</v>
      </c>
      <c r="X1531" s="1" t="s">
        <v>74</v>
      </c>
      <c r="Y1531" s="1" t="s">
        <v>9037</v>
      </c>
    </row>
    <row r="1532" spans="1:25" x14ac:dyDescent="0.3">
      <c r="A1532" s="1" t="s">
        <v>13144</v>
      </c>
      <c r="B1532" s="1" t="s">
        <v>15142</v>
      </c>
      <c r="C1532" s="1" t="s">
        <v>9038</v>
      </c>
      <c r="D1532" s="1" t="s">
        <v>41</v>
      </c>
      <c r="E1532" s="1">
        <v>38</v>
      </c>
      <c r="F1532" s="1" t="s">
        <v>9039</v>
      </c>
      <c r="G1532" s="1" t="s">
        <v>9040</v>
      </c>
      <c r="H1532" s="1" t="s">
        <v>2062</v>
      </c>
      <c r="I1532" s="1" t="s">
        <v>7005</v>
      </c>
      <c r="J1532" s="1" t="s">
        <v>9041</v>
      </c>
      <c r="K1532" s="1" t="s">
        <v>61</v>
      </c>
      <c r="L1532" s="1" t="s">
        <v>33</v>
      </c>
      <c r="M1532" s="1" t="s">
        <v>62</v>
      </c>
      <c r="N1532" s="1">
        <v>4</v>
      </c>
      <c r="O1532" s="1">
        <v>285.08</v>
      </c>
      <c r="P1532" s="1">
        <v>0.31</v>
      </c>
      <c r="Q1532" s="1">
        <v>39.03</v>
      </c>
      <c r="R1532" s="2">
        <v>45438</v>
      </c>
      <c r="S1532" s="2">
        <v>45441</v>
      </c>
      <c r="T1532" s="1" t="s">
        <v>63</v>
      </c>
      <c r="U1532" s="1" t="s">
        <v>84</v>
      </c>
      <c r="V1532" s="1">
        <v>2</v>
      </c>
      <c r="W1532" s="1" t="s">
        <v>37</v>
      </c>
      <c r="X1532" s="1" t="s">
        <v>64</v>
      </c>
      <c r="Y1532" s="1" t="s">
        <v>6485</v>
      </c>
    </row>
    <row r="1533" spans="1:25" x14ac:dyDescent="0.3">
      <c r="A1533" s="1" t="s">
        <v>13145</v>
      </c>
      <c r="B1533" s="1" t="s">
        <v>15143</v>
      </c>
      <c r="C1533" s="1" t="s">
        <v>9042</v>
      </c>
      <c r="D1533" s="1" t="s">
        <v>26</v>
      </c>
      <c r="E1533" s="1">
        <v>45</v>
      </c>
      <c r="F1533" s="1" t="s">
        <v>9043</v>
      </c>
      <c r="G1533" s="1" t="s">
        <v>9044</v>
      </c>
      <c r="H1533" s="1" t="s">
        <v>1202</v>
      </c>
      <c r="I1533" s="1" t="s">
        <v>9045</v>
      </c>
      <c r="J1533" s="1" t="s">
        <v>9046</v>
      </c>
      <c r="K1533" s="1" t="s">
        <v>161</v>
      </c>
      <c r="L1533" s="1" t="s">
        <v>117</v>
      </c>
      <c r="M1533" s="1" t="s">
        <v>93</v>
      </c>
      <c r="N1533" s="1">
        <v>2</v>
      </c>
      <c r="O1533" s="1">
        <v>725.3</v>
      </c>
      <c r="P1533" s="1">
        <v>0.3</v>
      </c>
      <c r="Q1533" s="1">
        <v>47.04</v>
      </c>
      <c r="R1533" s="2">
        <v>45214</v>
      </c>
      <c r="S1533" s="2">
        <v>45162</v>
      </c>
      <c r="T1533" s="1" t="s">
        <v>63</v>
      </c>
      <c r="U1533" s="1" t="s">
        <v>162</v>
      </c>
      <c r="V1533" s="1">
        <v>3</v>
      </c>
      <c r="W1533" s="1" t="s">
        <v>37</v>
      </c>
      <c r="X1533" s="1" t="s">
        <v>53</v>
      </c>
      <c r="Y1533" s="1" t="s">
        <v>9047</v>
      </c>
    </row>
    <row r="1534" spans="1:25" x14ac:dyDescent="0.3">
      <c r="A1534" s="1" t="s">
        <v>13146</v>
      </c>
      <c r="B1534" s="1" t="s">
        <v>15144</v>
      </c>
      <c r="C1534" s="1" t="s">
        <v>9048</v>
      </c>
      <c r="D1534" s="1" t="s">
        <v>26</v>
      </c>
      <c r="E1534" s="1">
        <v>63</v>
      </c>
      <c r="F1534" s="1" t="s">
        <v>9049</v>
      </c>
      <c r="G1534" s="1" t="s">
        <v>9050</v>
      </c>
      <c r="H1534" s="1" t="s">
        <v>4961</v>
      </c>
      <c r="I1534" s="1" t="s">
        <v>9051</v>
      </c>
      <c r="J1534" s="1" t="s">
        <v>9052</v>
      </c>
      <c r="K1534" s="1" t="s">
        <v>161</v>
      </c>
      <c r="L1534" s="1" t="s">
        <v>48</v>
      </c>
      <c r="M1534" s="1" t="s">
        <v>34</v>
      </c>
      <c r="N1534" s="1">
        <v>4</v>
      </c>
      <c r="O1534" s="1">
        <v>433.7</v>
      </c>
      <c r="P1534" s="1">
        <v>0.02</v>
      </c>
      <c r="Q1534" s="1">
        <v>42.33</v>
      </c>
      <c r="R1534" s="2">
        <v>45233</v>
      </c>
      <c r="S1534" s="2">
        <v>45763</v>
      </c>
      <c r="T1534" s="1" t="s">
        <v>63</v>
      </c>
      <c r="U1534" s="1" t="s">
        <v>36</v>
      </c>
      <c r="V1534" s="1">
        <v>4</v>
      </c>
      <c r="W1534" s="1" t="s">
        <v>37</v>
      </c>
      <c r="X1534" s="1" t="s">
        <v>64</v>
      </c>
      <c r="Y1534" s="1" t="s">
        <v>9053</v>
      </c>
    </row>
    <row r="1535" spans="1:25" x14ac:dyDescent="0.3">
      <c r="A1535" s="1" t="s">
        <v>13147</v>
      </c>
      <c r="B1535" s="1" t="s">
        <v>15145</v>
      </c>
      <c r="C1535" s="1" t="s">
        <v>3792</v>
      </c>
      <c r="D1535" s="1" t="s">
        <v>26</v>
      </c>
      <c r="E1535" s="1">
        <v>29</v>
      </c>
      <c r="F1535" s="1" t="s">
        <v>9054</v>
      </c>
      <c r="G1535" s="1">
        <v>976104781</v>
      </c>
      <c r="H1535" s="1" t="s">
        <v>662</v>
      </c>
      <c r="I1535" s="1" t="s">
        <v>9055</v>
      </c>
      <c r="J1535" s="1" t="s">
        <v>9056</v>
      </c>
      <c r="K1535" s="1" t="s">
        <v>47</v>
      </c>
      <c r="L1535" s="1" t="s">
        <v>72</v>
      </c>
      <c r="M1535" s="1" t="s">
        <v>73</v>
      </c>
      <c r="N1535" s="1">
        <v>2</v>
      </c>
      <c r="O1535" s="1">
        <v>639.51</v>
      </c>
      <c r="P1535" s="1">
        <v>0.23</v>
      </c>
      <c r="Q1535" s="1">
        <v>23.1</v>
      </c>
      <c r="R1535" s="2">
        <v>45610</v>
      </c>
      <c r="S1535" s="2">
        <v>45555</v>
      </c>
      <c r="T1535" s="1" t="s">
        <v>63</v>
      </c>
      <c r="U1535" s="1" t="s">
        <v>51</v>
      </c>
      <c r="V1535" s="1">
        <v>1</v>
      </c>
      <c r="W1535" s="1" t="s">
        <v>37</v>
      </c>
      <c r="X1535" s="1" t="s">
        <v>38</v>
      </c>
      <c r="Y1535" s="1" t="s">
        <v>279</v>
      </c>
    </row>
    <row r="1536" spans="1:25" x14ac:dyDescent="0.3">
      <c r="A1536" s="1" t="s">
        <v>13148</v>
      </c>
      <c r="B1536" s="1" t="s">
        <v>15146</v>
      </c>
      <c r="C1536" s="1" t="s">
        <v>9057</v>
      </c>
      <c r="D1536" s="1" t="s">
        <v>26</v>
      </c>
      <c r="E1536" s="1">
        <v>30</v>
      </c>
      <c r="F1536" s="1" t="s">
        <v>9058</v>
      </c>
      <c r="G1536" s="1" t="s">
        <v>9059</v>
      </c>
      <c r="H1536" s="1" t="s">
        <v>181</v>
      </c>
      <c r="I1536" s="1" t="s">
        <v>9060</v>
      </c>
      <c r="J1536" s="1" t="s">
        <v>9061</v>
      </c>
      <c r="K1536" s="1" t="s">
        <v>161</v>
      </c>
      <c r="L1536" s="1" t="s">
        <v>33</v>
      </c>
      <c r="M1536" s="1" t="s">
        <v>126</v>
      </c>
      <c r="N1536" s="1">
        <v>3</v>
      </c>
      <c r="O1536" s="1">
        <v>928.89</v>
      </c>
      <c r="P1536" s="1">
        <v>0.22</v>
      </c>
      <c r="Q1536" s="1">
        <v>10.49</v>
      </c>
      <c r="R1536" s="2">
        <v>45645</v>
      </c>
      <c r="S1536" s="2">
        <v>45844</v>
      </c>
      <c r="T1536" s="1" t="s">
        <v>83</v>
      </c>
      <c r="U1536" s="1" t="s">
        <v>36</v>
      </c>
      <c r="V1536" s="1">
        <v>1</v>
      </c>
      <c r="W1536" s="1" t="s">
        <v>37</v>
      </c>
      <c r="X1536" s="1" t="s">
        <v>38</v>
      </c>
      <c r="Y1536" s="1" t="s">
        <v>9062</v>
      </c>
    </row>
    <row r="1537" spans="1:25" x14ac:dyDescent="0.3">
      <c r="A1537" s="1" t="s">
        <v>13149</v>
      </c>
      <c r="B1537" s="1" t="s">
        <v>15147</v>
      </c>
      <c r="C1537" s="1" t="s">
        <v>9063</v>
      </c>
      <c r="D1537" s="1" t="s">
        <v>26</v>
      </c>
      <c r="E1537" s="1">
        <v>69</v>
      </c>
      <c r="F1537" s="1" t="s">
        <v>9064</v>
      </c>
      <c r="G1537" s="1" t="s">
        <v>9065</v>
      </c>
      <c r="H1537" s="1" t="s">
        <v>3137</v>
      </c>
      <c r="I1537" s="1" t="s">
        <v>9066</v>
      </c>
      <c r="J1537" s="1" t="s">
        <v>9067</v>
      </c>
      <c r="K1537" s="1" t="s">
        <v>6</v>
      </c>
      <c r="L1537" s="1" t="s">
        <v>117</v>
      </c>
      <c r="M1537" s="1" t="s">
        <v>62</v>
      </c>
      <c r="N1537" s="1">
        <v>1</v>
      </c>
      <c r="O1537" s="1">
        <v>846.16</v>
      </c>
      <c r="P1537" s="1">
        <v>0.27</v>
      </c>
      <c r="Q1537" s="1">
        <v>33.33</v>
      </c>
      <c r="R1537" s="2">
        <v>45796</v>
      </c>
      <c r="S1537" s="2">
        <v>45447</v>
      </c>
      <c r="T1537" s="1" t="s">
        <v>83</v>
      </c>
      <c r="U1537" s="1" t="s">
        <v>51</v>
      </c>
      <c r="V1537" s="1">
        <v>5</v>
      </c>
      <c r="W1537" s="1" t="s">
        <v>37</v>
      </c>
      <c r="X1537" s="1" t="s">
        <v>74</v>
      </c>
      <c r="Y1537" s="1" t="s">
        <v>9068</v>
      </c>
    </row>
    <row r="1538" spans="1:25" x14ac:dyDescent="0.3">
      <c r="A1538" s="1" t="s">
        <v>13150</v>
      </c>
      <c r="B1538" s="1" t="s">
        <v>15148</v>
      </c>
      <c r="C1538" s="1" t="s">
        <v>9069</v>
      </c>
      <c r="D1538" s="1" t="s">
        <v>26</v>
      </c>
      <c r="E1538" s="1">
        <v>57</v>
      </c>
      <c r="F1538" s="1" t="s">
        <v>9070</v>
      </c>
      <c r="G1538" s="1" t="s">
        <v>9071</v>
      </c>
      <c r="H1538" s="1" t="s">
        <v>1308</v>
      </c>
      <c r="I1538" s="1" t="s">
        <v>9072</v>
      </c>
      <c r="J1538" s="1" t="s">
        <v>9073</v>
      </c>
      <c r="K1538" s="1" t="s">
        <v>47</v>
      </c>
      <c r="L1538" s="1" t="s">
        <v>48</v>
      </c>
      <c r="M1538" s="1" t="s">
        <v>62</v>
      </c>
      <c r="N1538" s="1">
        <v>2</v>
      </c>
      <c r="O1538" s="1">
        <v>78.3</v>
      </c>
      <c r="P1538" s="1">
        <v>0.37</v>
      </c>
      <c r="Q1538" s="1">
        <v>20.84</v>
      </c>
      <c r="R1538" s="2">
        <v>45426</v>
      </c>
      <c r="S1538" s="2">
        <v>45239</v>
      </c>
      <c r="T1538" s="1" t="s">
        <v>118</v>
      </c>
      <c r="U1538" s="1" t="s">
        <v>51</v>
      </c>
      <c r="V1538" s="1">
        <v>2</v>
      </c>
      <c r="W1538" s="1" t="s">
        <v>37</v>
      </c>
      <c r="X1538" s="1" t="s">
        <v>74</v>
      </c>
      <c r="Y1538" s="1" t="s">
        <v>9074</v>
      </c>
    </row>
    <row r="1539" spans="1:25" x14ac:dyDescent="0.3">
      <c r="A1539" s="1" t="s">
        <v>13151</v>
      </c>
      <c r="B1539" s="1" t="s">
        <v>15149</v>
      </c>
      <c r="C1539" s="1" t="s">
        <v>9075</v>
      </c>
      <c r="D1539" s="1" t="s">
        <v>26</v>
      </c>
      <c r="E1539" s="1">
        <v>34</v>
      </c>
      <c r="F1539" s="1" t="s">
        <v>9076</v>
      </c>
      <c r="G1539" s="1" t="s">
        <v>9077</v>
      </c>
      <c r="H1539" s="1" t="s">
        <v>676</v>
      </c>
      <c r="I1539" s="1" t="s">
        <v>9078</v>
      </c>
      <c r="J1539" s="1" t="s">
        <v>9079</v>
      </c>
      <c r="K1539" s="1" t="s">
        <v>6</v>
      </c>
      <c r="L1539" s="1" t="s">
        <v>117</v>
      </c>
      <c r="M1539" s="1" t="s">
        <v>126</v>
      </c>
      <c r="N1539" s="1">
        <v>2</v>
      </c>
      <c r="O1539" s="1">
        <v>846.75</v>
      </c>
      <c r="P1539" s="1">
        <v>0.14000000000000001</v>
      </c>
      <c r="Q1539" s="1">
        <v>24.14</v>
      </c>
      <c r="R1539" s="2">
        <v>45541</v>
      </c>
      <c r="S1539" s="2">
        <v>45833</v>
      </c>
      <c r="T1539" s="1" t="s">
        <v>63</v>
      </c>
      <c r="U1539" s="1" t="s">
        <v>36</v>
      </c>
      <c r="V1539" s="1">
        <v>1</v>
      </c>
      <c r="W1539" s="1" t="s">
        <v>37</v>
      </c>
      <c r="X1539" s="1" t="s">
        <v>64</v>
      </c>
      <c r="Y1539" s="1" t="s">
        <v>585</v>
      </c>
    </row>
    <row r="1540" spans="1:25" x14ac:dyDescent="0.3">
      <c r="A1540" s="1" t="s">
        <v>13152</v>
      </c>
      <c r="B1540" s="1" t="s">
        <v>15150</v>
      </c>
      <c r="C1540" s="1" t="s">
        <v>9080</v>
      </c>
      <c r="D1540" s="1" t="s">
        <v>41</v>
      </c>
      <c r="E1540" s="1">
        <v>35</v>
      </c>
      <c r="F1540" s="1" t="s">
        <v>9081</v>
      </c>
      <c r="G1540" s="1" t="s">
        <v>9082</v>
      </c>
      <c r="H1540" s="1" t="s">
        <v>2559</v>
      </c>
      <c r="I1540" s="1" t="s">
        <v>9083</v>
      </c>
      <c r="J1540" s="1" t="s">
        <v>9084</v>
      </c>
      <c r="K1540" s="1" t="s">
        <v>6</v>
      </c>
      <c r="L1540" s="1" t="s">
        <v>33</v>
      </c>
      <c r="M1540" s="1" t="s">
        <v>62</v>
      </c>
      <c r="N1540" s="1">
        <v>4</v>
      </c>
      <c r="O1540" s="1">
        <v>457.31</v>
      </c>
      <c r="P1540" s="1">
        <v>0.22</v>
      </c>
      <c r="Q1540" s="1">
        <v>24.16</v>
      </c>
      <c r="R1540" s="2">
        <v>45511</v>
      </c>
      <c r="S1540" s="2">
        <v>45145</v>
      </c>
      <c r="T1540" s="1" t="s">
        <v>50</v>
      </c>
      <c r="U1540" s="1" t="s">
        <v>162</v>
      </c>
      <c r="V1540" s="1">
        <v>4</v>
      </c>
      <c r="W1540" s="1" t="s">
        <v>37</v>
      </c>
      <c r="X1540" s="1" t="s">
        <v>53</v>
      </c>
      <c r="Y1540" s="1" t="s">
        <v>9085</v>
      </c>
    </row>
    <row r="1541" spans="1:25" x14ac:dyDescent="0.3">
      <c r="A1541" s="1" t="s">
        <v>13153</v>
      </c>
      <c r="B1541" s="1" t="s">
        <v>15151</v>
      </c>
      <c r="C1541" s="1" t="s">
        <v>9086</v>
      </c>
      <c r="D1541" s="1" t="s">
        <v>26</v>
      </c>
      <c r="E1541" s="1">
        <v>27</v>
      </c>
      <c r="F1541" s="1" t="s">
        <v>9087</v>
      </c>
      <c r="G1541" s="1" t="s">
        <v>9088</v>
      </c>
      <c r="H1541" s="1" t="s">
        <v>1619</v>
      </c>
      <c r="I1541" s="1" t="s">
        <v>9089</v>
      </c>
      <c r="J1541" s="1" t="s">
        <v>4068</v>
      </c>
      <c r="K1541" s="1" t="s">
        <v>109</v>
      </c>
      <c r="L1541" s="1" t="s">
        <v>48</v>
      </c>
      <c r="M1541" s="1" t="s">
        <v>93</v>
      </c>
      <c r="N1541" s="1">
        <v>2</v>
      </c>
      <c r="O1541" s="1">
        <v>356.64</v>
      </c>
      <c r="P1541" s="1">
        <v>0.4</v>
      </c>
      <c r="Q1541" s="1">
        <v>47.14</v>
      </c>
      <c r="R1541" s="2">
        <v>45358</v>
      </c>
      <c r="S1541" s="2">
        <v>45742</v>
      </c>
      <c r="T1541" s="1" t="s">
        <v>63</v>
      </c>
      <c r="U1541" s="1" t="s">
        <v>84</v>
      </c>
      <c r="V1541" s="1">
        <v>5</v>
      </c>
      <c r="W1541" s="1" t="s">
        <v>37</v>
      </c>
      <c r="X1541" s="1" t="s">
        <v>64</v>
      </c>
      <c r="Y1541" s="1" t="s">
        <v>930</v>
      </c>
    </row>
    <row r="1542" spans="1:25" x14ac:dyDescent="0.3">
      <c r="A1542" s="1" t="s">
        <v>13154</v>
      </c>
      <c r="B1542" s="1" t="s">
        <v>15152</v>
      </c>
      <c r="C1542" s="1" t="s">
        <v>9090</v>
      </c>
      <c r="D1542" s="1" t="s">
        <v>41</v>
      </c>
      <c r="E1542" s="1">
        <v>45</v>
      </c>
      <c r="F1542" s="1" t="s">
        <v>9091</v>
      </c>
      <c r="G1542" s="1">
        <f>1-592-83-6957</f>
        <v>-7631</v>
      </c>
      <c r="H1542" s="1" t="s">
        <v>201</v>
      </c>
      <c r="I1542" s="1" t="s">
        <v>9092</v>
      </c>
      <c r="J1542" s="1" t="s">
        <v>9093</v>
      </c>
      <c r="K1542" s="1" t="s">
        <v>61</v>
      </c>
      <c r="L1542" s="1" t="s">
        <v>82</v>
      </c>
      <c r="M1542" s="1" t="s">
        <v>49</v>
      </c>
      <c r="N1542" s="1">
        <v>3</v>
      </c>
      <c r="O1542" s="1">
        <v>675.66</v>
      </c>
      <c r="P1542" s="1">
        <v>0.46</v>
      </c>
      <c r="Q1542" s="1">
        <v>8.1</v>
      </c>
      <c r="R1542" s="2">
        <v>45840</v>
      </c>
      <c r="S1542" s="2">
        <v>45602</v>
      </c>
      <c r="T1542" s="1" t="s">
        <v>35</v>
      </c>
      <c r="U1542" s="1" t="s">
        <v>51</v>
      </c>
      <c r="V1542" s="1">
        <v>2</v>
      </c>
      <c r="W1542" s="1" t="s">
        <v>37</v>
      </c>
      <c r="X1542" s="1" t="s">
        <v>53</v>
      </c>
      <c r="Y1542" s="1" t="s">
        <v>9094</v>
      </c>
    </row>
    <row r="1543" spans="1:25" x14ac:dyDescent="0.3">
      <c r="A1543" s="1" t="s">
        <v>13155</v>
      </c>
      <c r="B1543" s="1" t="s">
        <v>15153</v>
      </c>
      <c r="C1543" s="1" t="s">
        <v>9095</v>
      </c>
      <c r="D1543" s="1" t="s">
        <v>41</v>
      </c>
      <c r="E1543" s="1">
        <v>30</v>
      </c>
      <c r="F1543" s="1" t="s">
        <v>9096</v>
      </c>
      <c r="G1543" s="1" t="s">
        <v>9097</v>
      </c>
      <c r="H1543" s="1" t="s">
        <v>777</v>
      </c>
      <c r="I1543" s="1" t="s">
        <v>7734</v>
      </c>
      <c r="J1543" s="1" t="s">
        <v>9098</v>
      </c>
      <c r="K1543" s="1" t="s">
        <v>61</v>
      </c>
      <c r="L1543" s="1" t="s">
        <v>110</v>
      </c>
      <c r="M1543" s="1" t="s">
        <v>49</v>
      </c>
      <c r="N1543" s="1">
        <v>1</v>
      </c>
      <c r="O1543" s="1">
        <v>950.71</v>
      </c>
      <c r="P1543" s="1">
        <v>0.45</v>
      </c>
      <c r="Q1543" s="1">
        <v>13.69</v>
      </c>
      <c r="R1543" s="2">
        <v>45403</v>
      </c>
      <c r="S1543" s="2">
        <v>45314</v>
      </c>
      <c r="T1543" s="1" t="s">
        <v>50</v>
      </c>
      <c r="U1543" s="1" t="s">
        <v>84</v>
      </c>
      <c r="V1543" s="1">
        <v>1</v>
      </c>
      <c r="W1543" s="1" t="s">
        <v>37</v>
      </c>
      <c r="X1543" s="1" t="s">
        <v>101</v>
      </c>
      <c r="Y1543" s="1" t="s">
        <v>9099</v>
      </c>
    </row>
    <row r="1544" spans="1:25" x14ac:dyDescent="0.3">
      <c r="A1544" s="1" t="s">
        <v>13156</v>
      </c>
      <c r="B1544" s="1" t="s">
        <v>15154</v>
      </c>
      <c r="C1544" s="1" t="s">
        <v>9100</v>
      </c>
      <c r="D1544" s="1" t="s">
        <v>26</v>
      </c>
      <c r="E1544" s="1">
        <v>51</v>
      </c>
      <c r="F1544" s="1" t="s">
        <v>9101</v>
      </c>
      <c r="G1544" s="1" t="s">
        <v>9102</v>
      </c>
      <c r="H1544" s="1" t="s">
        <v>669</v>
      </c>
      <c r="I1544" s="1" t="s">
        <v>9103</v>
      </c>
      <c r="J1544" s="1" t="s">
        <v>9104</v>
      </c>
      <c r="K1544" s="1" t="s">
        <v>81</v>
      </c>
      <c r="L1544" s="1" t="s">
        <v>33</v>
      </c>
      <c r="M1544" s="1" t="s">
        <v>73</v>
      </c>
      <c r="N1544" s="1">
        <v>4</v>
      </c>
      <c r="O1544" s="1">
        <v>103.19</v>
      </c>
      <c r="P1544" s="1">
        <v>0.24</v>
      </c>
      <c r="Q1544" s="1">
        <v>32.36</v>
      </c>
      <c r="R1544" s="2">
        <v>45157</v>
      </c>
      <c r="S1544" s="2">
        <v>45381</v>
      </c>
      <c r="T1544" s="1" t="s">
        <v>35</v>
      </c>
      <c r="U1544" s="1" t="s">
        <v>84</v>
      </c>
      <c r="V1544" s="1">
        <v>3</v>
      </c>
      <c r="W1544" s="1" t="s">
        <v>37</v>
      </c>
      <c r="X1544" s="1" t="s">
        <v>38</v>
      </c>
      <c r="Y1544" s="1" t="s">
        <v>9105</v>
      </c>
    </row>
    <row r="1545" spans="1:25" x14ac:dyDescent="0.3">
      <c r="A1545" s="1" t="s">
        <v>13157</v>
      </c>
      <c r="B1545" s="1" t="s">
        <v>15155</v>
      </c>
      <c r="C1545" s="1" t="s">
        <v>9106</v>
      </c>
      <c r="D1545" s="1" t="s">
        <v>26</v>
      </c>
      <c r="E1545" s="1">
        <v>66</v>
      </c>
      <c r="F1545" s="1" t="s">
        <v>9107</v>
      </c>
      <c r="G1545" s="1" t="s">
        <v>9108</v>
      </c>
      <c r="H1545" s="1" t="s">
        <v>696</v>
      </c>
      <c r="I1545" s="1" t="s">
        <v>9109</v>
      </c>
      <c r="J1545" s="1" t="s">
        <v>9110</v>
      </c>
      <c r="K1545" s="1" t="s">
        <v>61</v>
      </c>
      <c r="L1545" s="1" t="s">
        <v>82</v>
      </c>
      <c r="M1545" s="1" t="s">
        <v>62</v>
      </c>
      <c r="N1545" s="1">
        <v>3</v>
      </c>
      <c r="O1545" s="1">
        <v>770.4</v>
      </c>
      <c r="P1545" s="1">
        <v>0.26</v>
      </c>
      <c r="Q1545" s="1">
        <v>44.77</v>
      </c>
      <c r="R1545" s="2">
        <v>45160</v>
      </c>
      <c r="S1545" s="2">
        <v>45621</v>
      </c>
      <c r="T1545" s="1" t="s">
        <v>50</v>
      </c>
      <c r="U1545" s="1" t="s">
        <v>51</v>
      </c>
      <c r="V1545" s="1">
        <v>4</v>
      </c>
      <c r="W1545" s="1" t="s">
        <v>37</v>
      </c>
      <c r="X1545" s="1" t="s">
        <v>101</v>
      </c>
      <c r="Y1545" s="1" t="s">
        <v>9111</v>
      </c>
    </row>
    <row r="1546" spans="1:25" x14ac:dyDescent="0.3">
      <c r="A1546" s="1" t="s">
        <v>13158</v>
      </c>
      <c r="B1546" s="1" t="s">
        <v>15156</v>
      </c>
      <c r="C1546" s="1" t="s">
        <v>9112</v>
      </c>
      <c r="D1546" s="1" t="s">
        <v>26</v>
      </c>
      <c r="E1546" s="1">
        <v>23</v>
      </c>
      <c r="F1546" s="1" t="s">
        <v>9113</v>
      </c>
      <c r="G1546" s="1" t="s">
        <v>9114</v>
      </c>
      <c r="H1546" s="1" t="s">
        <v>1196</v>
      </c>
      <c r="I1546" s="1" t="s">
        <v>9115</v>
      </c>
      <c r="J1546" s="1" t="s">
        <v>9116</v>
      </c>
      <c r="K1546" s="1" t="s">
        <v>61</v>
      </c>
      <c r="L1546" s="1" t="s">
        <v>82</v>
      </c>
      <c r="M1546" s="1" t="s">
        <v>126</v>
      </c>
      <c r="N1546" s="1">
        <v>1</v>
      </c>
      <c r="O1546" s="1">
        <v>211.47</v>
      </c>
      <c r="P1546" s="1">
        <v>0.26</v>
      </c>
      <c r="Q1546" s="1">
        <v>46.31</v>
      </c>
      <c r="R1546" s="2">
        <v>45677</v>
      </c>
      <c r="S1546" s="2">
        <v>45140</v>
      </c>
      <c r="T1546" s="1" t="s">
        <v>118</v>
      </c>
      <c r="U1546" s="1" t="s">
        <v>84</v>
      </c>
      <c r="V1546" s="1">
        <v>4</v>
      </c>
      <c r="W1546" s="1" t="s">
        <v>37</v>
      </c>
      <c r="X1546" s="1" t="s">
        <v>64</v>
      </c>
      <c r="Y1546" s="1" t="s">
        <v>1623</v>
      </c>
    </row>
    <row r="1547" spans="1:25" x14ac:dyDescent="0.3">
      <c r="A1547" s="1" t="s">
        <v>13159</v>
      </c>
      <c r="B1547" s="1" t="s">
        <v>15157</v>
      </c>
      <c r="C1547" s="1" t="s">
        <v>9117</v>
      </c>
      <c r="D1547" s="1" t="s">
        <v>41</v>
      </c>
      <c r="E1547" s="1">
        <v>29</v>
      </c>
      <c r="F1547" s="1" t="s">
        <v>9118</v>
      </c>
      <c r="G1547" s="1" t="s">
        <v>9119</v>
      </c>
      <c r="H1547" s="1" t="s">
        <v>488</v>
      </c>
      <c r="I1547" s="1" t="s">
        <v>9120</v>
      </c>
      <c r="J1547" s="1" t="s">
        <v>8022</v>
      </c>
      <c r="K1547" s="1" t="s">
        <v>109</v>
      </c>
      <c r="L1547" s="1" t="s">
        <v>48</v>
      </c>
      <c r="M1547" s="1" t="s">
        <v>126</v>
      </c>
      <c r="N1547" s="1">
        <v>4</v>
      </c>
      <c r="O1547" s="1">
        <v>386.33</v>
      </c>
      <c r="P1547" s="1">
        <v>0.43</v>
      </c>
      <c r="Q1547" s="1">
        <v>30.14</v>
      </c>
      <c r="R1547" s="2">
        <v>45554</v>
      </c>
      <c r="S1547" s="2">
        <v>45751</v>
      </c>
      <c r="T1547" s="1" t="s">
        <v>83</v>
      </c>
      <c r="U1547" s="1" t="s">
        <v>84</v>
      </c>
      <c r="V1547" s="1">
        <v>2</v>
      </c>
      <c r="W1547" s="1" t="s">
        <v>52</v>
      </c>
      <c r="X1547" s="1" t="s">
        <v>53</v>
      </c>
      <c r="Y1547" s="1" t="s">
        <v>9121</v>
      </c>
    </row>
    <row r="1548" spans="1:25" x14ac:dyDescent="0.3">
      <c r="A1548" s="1" t="s">
        <v>13160</v>
      </c>
      <c r="B1548" s="1" t="s">
        <v>15158</v>
      </c>
      <c r="C1548" s="1" t="s">
        <v>9122</v>
      </c>
      <c r="D1548" s="1" t="s">
        <v>41</v>
      </c>
      <c r="E1548" s="1">
        <v>46</v>
      </c>
      <c r="F1548" s="1" t="s">
        <v>9123</v>
      </c>
      <c r="G1548" s="1" t="s">
        <v>9124</v>
      </c>
      <c r="H1548" s="1" t="s">
        <v>243</v>
      </c>
      <c r="I1548" s="1" t="s">
        <v>9125</v>
      </c>
      <c r="J1548" s="1" t="s">
        <v>9126</v>
      </c>
      <c r="K1548" s="1" t="s">
        <v>47</v>
      </c>
      <c r="L1548" s="1" t="s">
        <v>117</v>
      </c>
      <c r="M1548" s="1" t="s">
        <v>73</v>
      </c>
      <c r="N1548" s="1">
        <v>3</v>
      </c>
      <c r="O1548" s="1">
        <v>875.08</v>
      </c>
      <c r="P1548" s="1">
        <v>0.42</v>
      </c>
      <c r="Q1548" s="1">
        <v>6.56</v>
      </c>
      <c r="R1548" s="2">
        <v>45307</v>
      </c>
      <c r="S1548" s="2">
        <v>45365</v>
      </c>
      <c r="T1548" s="1" t="s">
        <v>118</v>
      </c>
      <c r="U1548" s="1" t="s">
        <v>162</v>
      </c>
      <c r="V1548" s="1">
        <v>4</v>
      </c>
      <c r="W1548" s="1" t="s">
        <v>37</v>
      </c>
      <c r="X1548" s="1" t="s">
        <v>53</v>
      </c>
      <c r="Y1548" s="1" t="s">
        <v>9127</v>
      </c>
    </row>
    <row r="1549" spans="1:25" x14ac:dyDescent="0.3">
      <c r="A1549" s="1" t="s">
        <v>13161</v>
      </c>
      <c r="B1549" s="1" t="s">
        <v>15159</v>
      </c>
      <c r="C1549" s="1" t="s">
        <v>9128</v>
      </c>
      <c r="D1549" s="1" t="s">
        <v>41</v>
      </c>
      <c r="E1549" s="1">
        <v>30</v>
      </c>
      <c r="F1549" s="1" t="s">
        <v>9129</v>
      </c>
      <c r="G1549" s="1" t="s">
        <v>9130</v>
      </c>
      <c r="H1549" s="1" t="s">
        <v>323</v>
      </c>
      <c r="I1549" s="1" t="s">
        <v>9131</v>
      </c>
      <c r="J1549" s="1" t="s">
        <v>3647</v>
      </c>
      <c r="K1549" s="1" t="s">
        <v>6</v>
      </c>
      <c r="L1549" s="1" t="s">
        <v>117</v>
      </c>
      <c r="M1549" s="1" t="s">
        <v>93</v>
      </c>
      <c r="N1549" s="1">
        <v>2</v>
      </c>
      <c r="O1549" s="1">
        <v>550.34</v>
      </c>
      <c r="P1549" s="1">
        <v>0.16</v>
      </c>
      <c r="Q1549" s="1">
        <v>21.33</v>
      </c>
      <c r="R1549" s="2">
        <v>45535</v>
      </c>
      <c r="S1549" s="2">
        <v>45541</v>
      </c>
      <c r="T1549" s="1" t="s">
        <v>50</v>
      </c>
      <c r="U1549" s="1" t="s">
        <v>84</v>
      </c>
      <c r="V1549" s="1">
        <v>2</v>
      </c>
      <c r="W1549" s="1" t="s">
        <v>37</v>
      </c>
      <c r="X1549" s="1" t="s">
        <v>101</v>
      </c>
      <c r="Y1549" s="1" t="s">
        <v>9132</v>
      </c>
    </row>
    <row r="1550" spans="1:25" x14ac:dyDescent="0.3">
      <c r="A1550" s="1" t="s">
        <v>13162</v>
      </c>
      <c r="B1550" s="1" t="s">
        <v>15160</v>
      </c>
      <c r="C1550" s="1" t="s">
        <v>9133</v>
      </c>
      <c r="D1550" s="1" t="s">
        <v>26</v>
      </c>
      <c r="E1550" s="1">
        <v>43</v>
      </c>
      <c r="F1550" s="1" t="s">
        <v>9134</v>
      </c>
      <c r="G1550" s="1">
        <v>7572823317</v>
      </c>
      <c r="H1550" s="1" t="s">
        <v>270</v>
      </c>
      <c r="I1550" s="1" t="s">
        <v>9135</v>
      </c>
      <c r="J1550" s="1" t="s">
        <v>9136</v>
      </c>
      <c r="K1550" s="1" t="s">
        <v>47</v>
      </c>
      <c r="L1550" s="1" t="s">
        <v>72</v>
      </c>
      <c r="M1550" s="1" t="s">
        <v>73</v>
      </c>
      <c r="N1550" s="1">
        <v>4</v>
      </c>
      <c r="O1550" s="1">
        <v>76.78</v>
      </c>
      <c r="P1550" s="1">
        <v>0.08</v>
      </c>
      <c r="Q1550" s="1">
        <v>46.35</v>
      </c>
      <c r="R1550" s="2">
        <v>45655</v>
      </c>
      <c r="S1550" s="2">
        <v>45184</v>
      </c>
      <c r="T1550" s="1" t="s">
        <v>63</v>
      </c>
      <c r="U1550" s="1" t="s">
        <v>36</v>
      </c>
      <c r="V1550" s="1">
        <v>4</v>
      </c>
      <c r="W1550" s="1" t="s">
        <v>37</v>
      </c>
      <c r="X1550" s="1" t="s">
        <v>74</v>
      </c>
      <c r="Y1550" s="1" t="s">
        <v>9137</v>
      </c>
    </row>
    <row r="1551" spans="1:25" x14ac:dyDescent="0.3">
      <c r="A1551" s="1" t="s">
        <v>13163</v>
      </c>
      <c r="B1551" s="1" t="s">
        <v>15161</v>
      </c>
      <c r="C1551" s="1" t="s">
        <v>9138</v>
      </c>
      <c r="D1551" s="1" t="s">
        <v>26</v>
      </c>
      <c r="E1551" s="1">
        <v>21</v>
      </c>
      <c r="F1551" s="1" t="s">
        <v>9139</v>
      </c>
      <c r="G1551" s="1" t="s">
        <v>9140</v>
      </c>
      <c r="H1551" s="1" t="s">
        <v>575</v>
      </c>
      <c r="I1551" s="1" t="s">
        <v>9141</v>
      </c>
      <c r="J1551" s="1" t="s">
        <v>9142</v>
      </c>
      <c r="K1551" s="1" t="s">
        <v>92</v>
      </c>
      <c r="L1551" s="1" t="s">
        <v>33</v>
      </c>
      <c r="M1551" s="1" t="s">
        <v>62</v>
      </c>
      <c r="N1551" s="1">
        <v>2</v>
      </c>
      <c r="O1551" s="1">
        <v>512.97</v>
      </c>
      <c r="P1551" s="1">
        <v>0.19</v>
      </c>
      <c r="Q1551" s="1">
        <v>27.5</v>
      </c>
      <c r="R1551" s="2">
        <v>45450</v>
      </c>
      <c r="S1551" s="2">
        <v>45296</v>
      </c>
      <c r="T1551" s="1" t="s">
        <v>118</v>
      </c>
      <c r="U1551" s="1" t="s">
        <v>51</v>
      </c>
      <c r="V1551" s="1">
        <v>1</v>
      </c>
      <c r="W1551" s="1" t="s">
        <v>37</v>
      </c>
      <c r="X1551" s="1" t="s">
        <v>74</v>
      </c>
      <c r="Y1551" s="1" t="s">
        <v>9143</v>
      </c>
    </row>
    <row r="1552" spans="1:25" x14ac:dyDescent="0.3">
      <c r="A1552" s="1" t="s">
        <v>13164</v>
      </c>
      <c r="B1552" s="1" t="s">
        <v>15162</v>
      </c>
      <c r="C1552" s="1" t="s">
        <v>9144</v>
      </c>
      <c r="D1552" s="1" t="s">
        <v>41</v>
      </c>
      <c r="E1552" s="1">
        <v>32</v>
      </c>
      <c r="F1552" s="1" t="s">
        <v>9145</v>
      </c>
      <c r="G1552" s="1" t="s">
        <v>9146</v>
      </c>
      <c r="H1552" s="1" t="s">
        <v>3074</v>
      </c>
      <c r="I1552" s="1" t="s">
        <v>9147</v>
      </c>
      <c r="J1552" s="1" t="s">
        <v>9148</v>
      </c>
      <c r="K1552" s="1" t="s">
        <v>92</v>
      </c>
      <c r="L1552" s="1" t="s">
        <v>33</v>
      </c>
      <c r="M1552" s="1" t="s">
        <v>49</v>
      </c>
      <c r="N1552" s="1">
        <v>4</v>
      </c>
      <c r="O1552" s="1">
        <v>791.75</v>
      </c>
      <c r="P1552" s="1">
        <v>0.14000000000000001</v>
      </c>
      <c r="Q1552" s="1">
        <v>37.700000000000003</v>
      </c>
      <c r="R1552" s="2">
        <v>45548</v>
      </c>
      <c r="S1552" s="2">
        <v>45736</v>
      </c>
      <c r="T1552" s="1" t="s">
        <v>50</v>
      </c>
      <c r="U1552" s="1" t="s">
        <v>162</v>
      </c>
      <c r="V1552" s="1">
        <v>2</v>
      </c>
      <c r="W1552" s="1" t="s">
        <v>52</v>
      </c>
      <c r="X1552" s="1" t="s">
        <v>101</v>
      </c>
      <c r="Y1552" s="1" t="s">
        <v>9149</v>
      </c>
    </row>
    <row r="1553" spans="1:25" x14ac:dyDescent="0.3">
      <c r="A1553" s="1" t="s">
        <v>13165</v>
      </c>
      <c r="B1553" s="1" t="s">
        <v>15163</v>
      </c>
      <c r="C1553" s="1" t="s">
        <v>9150</v>
      </c>
      <c r="D1553" s="1" t="s">
        <v>41</v>
      </c>
      <c r="E1553" s="1">
        <v>33</v>
      </c>
      <c r="F1553" s="1" t="s">
        <v>9151</v>
      </c>
      <c r="G1553" s="1" t="s">
        <v>9152</v>
      </c>
      <c r="H1553" s="1" t="s">
        <v>1054</v>
      </c>
      <c r="I1553" s="1" t="s">
        <v>9153</v>
      </c>
      <c r="J1553" s="1" t="s">
        <v>9154</v>
      </c>
      <c r="K1553" s="1" t="s">
        <v>161</v>
      </c>
      <c r="L1553" s="1" t="s">
        <v>48</v>
      </c>
      <c r="M1553" s="1" t="s">
        <v>93</v>
      </c>
      <c r="N1553" s="1">
        <v>1</v>
      </c>
      <c r="O1553" s="1">
        <v>533.59</v>
      </c>
      <c r="P1553" s="1">
        <v>0.48</v>
      </c>
      <c r="Q1553" s="1">
        <v>17.11</v>
      </c>
      <c r="R1553" s="2">
        <v>45177</v>
      </c>
      <c r="S1553" s="2">
        <v>45721</v>
      </c>
      <c r="T1553" s="1" t="s">
        <v>63</v>
      </c>
      <c r="U1553" s="1" t="s">
        <v>36</v>
      </c>
      <c r="V1553" s="1">
        <v>4</v>
      </c>
      <c r="W1553" s="1" t="s">
        <v>37</v>
      </c>
      <c r="X1553" s="1" t="s">
        <v>74</v>
      </c>
      <c r="Y1553" s="1" t="s">
        <v>9155</v>
      </c>
    </row>
    <row r="1554" spans="1:25" x14ac:dyDescent="0.3">
      <c r="A1554" s="1" t="s">
        <v>13166</v>
      </c>
      <c r="B1554" s="1" t="s">
        <v>15164</v>
      </c>
      <c r="C1554" s="1" t="s">
        <v>9156</v>
      </c>
      <c r="D1554" s="1" t="s">
        <v>26</v>
      </c>
      <c r="E1554" s="1">
        <v>36</v>
      </c>
      <c r="F1554" s="1" t="s">
        <v>9157</v>
      </c>
      <c r="G1554" s="1" t="s">
        <v>9158</v>
      </c>
      <c r="H1554" s="1" t="s">
        <v>2673</v>
      </c>
      <c r="I1554" s="1" t="s">
        <v>9159</v>
      </c>
      <c r="J1554" s="1" t="s">
        <v>9160</v>
      </c>
      <c r="K1554" s="1" t="s">
        <v>109</v>
      </c>
      <c r="L1554" s="1" t="s">
        <v>48</v>
      </c>
      <c r="M1554" s="1" t="s">
        <v>93</v>
      </c>
      <c r="N1554" s="1">
        <v>4</v>
      </c>
      <c r="O1554" s="1">
        <v>175.22</v>
      </c>
      <c r="P1554" s="1">
        <v>0.13</v>
      </c>
      <c r="Q1554" s="1">
        <v>6.13</v>
      </c>
      <c r="R1554" s="2">
        <v>45416</v>
      </c>
      <c r="S1554" s="2">
        <v>45417</v>
      </c>
      <c r="T1554" s="1" t="s">
        <v>83</v>
      </c>
      <c r="U1554" s="1" t="s">
        <v>84</v>
      </c>
      <c r="V1554" s="1">
        <v>1</v>
      </c>
      <c r="W1554" s="1" t="s">
        <v>37</v>
      </c>
      <c r="X1554" s="1" t="s">
        <v>53</v>
      </c>
      <c r="Y1554" s="1" t="s">
        <v>9161</v>
      </c>
    </row>
    <row r="1555" spans="1:25" x14ac:dyDescent="0.3">
      <c r="A1555" s="1" t="s">
        <v>13167</v>
      </c>
      <c r="B1555" s="1" t="s">
        <v>15165</v>
      </c>
      <c r="C1555" s="1" t="s">
        <v>9162</v>
      </c>
      <c r="D1555" s="1" t="s">
        <v>41</v>
      </c>
      <c r="E1555" s="1">
        <v>64</v>
      </c>
      <c r="F1555" s="1" t="s">
        <v>9163</v>
      </c>
      <c r="G1555" s="1" t="s">
        <v>9164</v>
      </c>
      <c r="H1555" s="1" t="s">
        <v>3277</v>
      </c>
      <c r="I1555" s="1" t="s">
        <v>9165</v>
      </c>
      <c r="J1555" s="1" t="s">
        <v>9166</v>
      </c>
      <c r="K1555" s="1" t="s">
        <v>32</v>
      </c>
      <c r="L1555" s="1" t="s">
        <v>72</v>
      </c>
      <c r="M1555" s="1" t="s">
        <v>126</v>
      </c>
      <c r="N1555" s="1">
        <v>4</v>
      </c>
      <c r="O1555" s="1">
        <v>450.59</v>
      </c>
      <c r="P1555" s="1">
        <v>0.09</v>
      </c>
      <c r="Q1555" s="1">
        <v>31.03</v>
      </c>
      <c r="R1555" s="2">
        <v>45839</v>
      </c>
      <c r="S1555" s="2">
        <v>45161</v>
      </c>
      <c r="T1555" s="1" t="s">
        <v>50</v>
      </c>
      <c r="U1555" s="1" t="s">
        <v>84</v>
      </c>
      <c r="V1555" s="1">
        <v>1</v>
      </c>
      <c r="W1555" s="1" t="s">
        <v>37</v>
      </c>
      <c r="X1555" s="1" t="s">
        <v>64</v>
      </c>
      <c r="Y1555" s="1" t="s">
        <v>9167</v>
      </c>
    </row>
    <row r="1556" spans="1:25" x14ac:dyDescent="0.3">
      <c r="A1556" s="1" t="s">
        <v>13168</v>
      </c>
      <c r="B1556" s="1" t="s">
        <v>15166</v>
      </c>
      <c r="C1556" s="1" t="s">
        <v>9168</v>
      </c>
      <c r="D1556" s="1" t="s">
        <v>41</v>
      </c>
      <c r="E1556" s="1">
        <v>43</v>
      </c>
      <c r="F1556" s="1" t="s">
        <v>9169</v>
      </c>
      <c r="G1556" s="1" t="s">
        <v>9170</v>
      </c>
      <c r="H1556" s="1" t="s">
        <v>810</v>
      </c>
      <c r="I1556" s="1" t="s">
        <v>9171</v>
      </c>
      <c r="J1556" s="1" t="s">
        <v>9172</v>
      </c>
      <c r="K1556" s="1" t="s">
        <v>81</v>
      </c>
      <c r="L1556" s="1" t="s">
        <v>72</v>
      </c>
      <c r="M1556" s="1" t="s">
        <v>93</v>
      </c>
      <c r="N1556" s="1">
        <v>3</v>
      </c>
      <c r="O1556" s="1">
        <v>925.1</v>
      </c>
      <c r="P1556" s="1">
        <v>0.45</v>
      </c>
      <c r="Q1556" s="1">
        <v>42.57</v>
      </c>
      <c r="R1556" s="2">
        <v>45738</v>
      </c>
      <c r="S1556" s="2">
        <v>45422</v>
      </c>
      <c r="T1556" s="1" t="s">
        <v>35</v>
      </c>
      <c r="U1556" s="1" t="s">
        <v>36</v>
      </c>
      <c r="V1556" s="1">
        <v>1</v>
      </c>
      <c r="W1556" s="1" t="s">
        <v>37</v>
      </c>
      <c r="X1556" s="1" t="s">
        <v>74</v>
      </c>
      <c r="Y1556" s="1" t="s">
        <v>9173</v>
      </c>
    </row>
    <row r="1557" spans="1:25" x14ac:dyDescent="0.3">
      <c r="A1557" s="1" t="s">
        <v>13169</v>
      </c>
      <c r="B1557" s="1" t="s">
        <v>15167</v>
      </c>
      <c r="C1557" s="1" t="s">
        <v>9174</v>
      </c>
      <c r="D1557" s="1" t="s">
        <v>41</v>
      </c>
      <c r="E1557" s="1">
        <v>49</v>
      </c>
      <c r="F1557" s="1" t="s">
        <v>9175</v>
      </c>
      <c r="G1557" s="1" t="s">
        <v>9176</v>
      </c>
      <c r="H1557" s="1" t="s">
        <v>2168</v>
      </c>
      <c r="I1557" s="1" t="s">
        <v>9177</v>
      </c>
      <c r="J1557" s="1" t="s">
        <v>9178</v>
      </c>
      <c r="K1557" s="1" t="s">
        <v>81</v>
      </c>
      <c r="L1557" s="1" t="s">
        <v>82</v>
      </c>
      <c r="M1557" s="1" t="s">
        <v>62</v>
      </c>
      <c r="N1557" s="1">
        <v>4</v>
      </c>
      <c r="O1557" s="1">
        <v>661.62</v>
      </c>
      <c r="P1557" s="1">
        <v>0.04</v>
      </c>
      <c r="Q1557" s="1">
        <v>49.56</v>
      </c>
      <c r="R1557" s="2">
        <v>45367</v>
      </c>
      <c r="S1557" s="2">
        <v>45494</v>
      </c>
      <c r="T1557" s="1" t="s">
        <v>35</v>
      </c>
      <c r="U1557" s="1" t="s">
        <v>36</v>
      </c>
      <c r="V1557" s="1">
        <v>2</v>
      </c>
      <c r="W1557" s="1" t="s">
        <v>37</v>
      </c>
      <c r="X1557" s="1" t="s">
        <v>53</v>
      </c>
      <c r="Y1557" s="1" t="s">
        <v>9179</v>
      </c>
    </row>
    <row r="1558" spans="1:25" x14ac:dyDescent="0.3">
      <c r="A1558" s="1" t="s">
        <v>13170</v>
      </c>
      <c r="B1558" s="1" t="s">
        <v>15168</v>
      </c>
      <c r="C1558" s="1" t="s">
        <v>9180</v>
      </c>
      <c r="D1558" s="1" t="s">
        <v>41</v>
      </c>
      <c r="E1558" s="1">
        <v>23</v>
      </c>
      <c r="F1558" s="1" t="s">
        <v>9181</v>
      </c>
      <c r="G1558" s="1">
        <v>4700461847</v>
      </c>
      <c r="H1558" s="1" t="s">
        <v>3486</v>
      </c>
      <c r="I1558" s="1" t="s">
        <v>3474</v>
      </c>
      <c r="J1558" s="1" t="s">
        <v>9182</v>
      </c>
      <c r="K1558" s="1" t="s">
        <v>81</v>
      </c>
      <c r="L1558" s="1" t="s">
        <v>110</v>
      </c>
      <c r="M1558" s="1" t="s">
        <v>62</v>
      </c>
      <c r="N1558" s="1">
        <v>1</v>
      </c>
      <c r="O1558" s="1">
        <v>732.59</v>
      </c>
      <c r="P1558" s="1">
        <v>0.13</v>
      </c>
      <c r="Q1558" s="1">
        <v>43.1</v>
      </c>
      <c r="R1558" s="2">
        <v>45749</v>
      </c>
      <c r="S1558" s="2">
        <v>45613</v>
      </c>
      <c r="T1558" s="1" t="s">
        <v>35</v>
      </c>
      <c r="U1558" s="1" t="s">
        <v>162</v>
      </c>
      <c r="V1558" s="1">
        <v>2</v>
      </c>
      <c r="W1558" s="1" t="s">
        <v>37</v>
      </c>
      <c r="X1558" s="1" t="s">
        <v>64</v>
      </c>
      <c r="Y1558" s="1" t="s">
        <v>9183</v>
      </c>
    </row>
    <row r="1559" spans="1:25" x14ac:dyDescent="0.3">
      <c r="A1559" s="1" t="s">
        <v>13171</v>
      </c>
      <c r="B1559" s="1" t="s">
        <v>15169</v>
      </c>
      <c r="C1559" s="1" t="s">
        <v>9184</v>
      </c>
      <c r="D1559" s="1" t="s">
        <v>41</v>
      </c>
      <c r="E1559" s="1">
        <v>69</v>
      </c>
      <c r="F1559" s="1" t="s">
        <v>9185</v>
      </c>
      <c r="G1559" s="1">
        <v>8369108428</v>
      </c>
      <c r="H1559" s="1" t="s">
        <v>357</v>
      </c>
      <c r="I1559" s="1" t="s">
        <v>9186</v>
      </c>
      <c r="J1559" s="1" t="s">
        <v>9187</v>
      </c>
      <c r="K1559" s="1" t="s">
        <v>47</v>
      </c>
      <c r="L1559" s="1" t="s">
        <v>72</v>
      </c>
      <c r="M1559" s="1" t="s">
        <v>62</v>
      </c>
      <c r="N1559" s="1">
        <v>3</v>
      </c>
      <c r="O1559" s="1">
        <v>788.08</v>
      </c>
      <c r="P1559" s="1">
        <v>0.22</v>
      </c>
      <c r="Q1559" s="1">
        <v>29.93</v>
      </c>
      <c r="R1559" s="2">
        <v>45686</v>
      </c>
      <c r="S1559" s="2">
        <v>45626</v>
      </c>
      <c r="T1559" s="1" t="s">
        <v>63</v>
      </c>
      <c r="U1559" s="1" t="s">
        <v>84</v>
      </c>
      <c r="V1559" s="1">
        <v>4</v>
      </c>
      <c r="W1559" s="1" t="s">
        <v>37</v>
      </c>
      <c r="X1559" s="1" t="s">
        <v>53</v>
      </c>
      <c r="Y1559" s="1" t="s">
        <v>9188</v>
      </c>
    </row>
    <row r="1560" spans="1:25" x14ac:dyDescent="0.3">
      <c r="A1560" s="1" t="s">
        <v>13172</v>
      </c>
      <c r="B1560" s="1" t="s">
        <v>15170</v>
      </c>
      <c r="C1560" s="1" t="s">
        <v>9189</v>
      </c>
      <c r="D1560" s="1" t="s">
        <v>41</v>
      </c>
      <c r="E1560" s="1">
        <v>23</v>
      </c>
      <c r="F1560" s="1" t="s">
        <v>9190</v>
      </c>
      <c r="G1560" s="1" t="s">
        <v>9191</v>
      </c>
      <c r="H1560" s="1" t="s">
        <v>1202</v>
      </c>
      <c r="I1560" s="1" t="s">
        <v>9192</v>
      </c>
      <c r="J1560" s="1" t="s">
        <v>9193</v>
      </c>
      <c r="K1560" s="1" t="s">
        <v>6</v>
      </c>
      <c r="L1560" s="1" t="s">
        <v>117</v>
      </c>
      <c r="M1560" s="1" t="s">
        <v>49</v>
      </c>
      <c r="N1560" s="1">
        <v>2</v>
      </c>
      <c r="O1560" s="1">
        <v>99.79</v>
      </c>
      <c r="P1560" s="1">
        <v>0.3</v>
      </c>
      <c r="Q1560" s="1">
        <v>32.39</v>
      </c>
      <c r="R1560" s="2">
        <v>45663</v>
      </c>
      <c r="S1560" s="2">
        <v>45210</v>
      </c>
      <c r="T1560" s="1" t="s">
        <v>63</v>
      </c>
      <c r="U1560" s="1" t="s">
        <v>84</v>
      </c>
      <c r="V1560" s="1">
        <v>3</v>
      </c>
      <c r="W1560" s="1" t="s">
        <v>37</v>
      </c>
      <c r="X1560" s="1" t="s">
        <v>38</v>
      </c>
      <c r="Y1560" s="1" t="s">
        <v>9194</v>
      </c>
    </row>
    <row r="1561" spans="1:25" x14ac:dyDescent="0.3">
      <c r="A1561" s="1" t="s">
        <v>13173</v>
      </c>
      <c r="B1561" s="1" t="s">
        <v>15171</v>
      </c>
      <c r="C1561" s="1" t="s">
        <v>9195</v>
      </c>
      <c r="D1561" s="1" t="s">
        <v>41</v>
      </c>
      <c r="E1561" s="1">
        <v>22</v>
      </c>
      <c r="F1561" s="1" t="s">
        <v>9196</v>
      </c>
      <c r="G1561" s="1">
        <f>1-239-431-6392</f>
        <v>-7061</v>
      </c>
      <c r="H1561" s="1" t="s">
        <v>2381</v>
      </c>
      <c r="I1561" s="1" t="s">
        <v>9197</v>
      </c>
      <c r="J1561" s="1" t="s">
        <v>9198</v>
      </c>
      <c r="K1561" s="1" t="s">
        <v>6</v>
      </c>
      <c r="L1561" s="1" t="s">
        <v>82</v>
      </c>
      <c r="M1561" s="1" t="s">
        <v>34</v>
      </c>
      <c r="N1561" s="1">
        <v>4</v>
      </c>
      <c r="O1561" s="1">
        <v>585.72</v>
      </c>
      <c r="P1561" s="1">
        <v>0.16</v>
      </c>
      <c r="Q1561" s="1">
        <v>42.09</v>
      </c>
      <c r="R1561" s="2">
        <v>45243</v>
      </c>
      <c r="S1561" s="2">
        <v>45423</v>
      </c>
      <c r="T1561" s="1" t="s">
        <v>118</v>
      </c>
      <c r="U1561" s="1" t="s">
        <v>84</v>
      </c>
      <c r="V1561" s="1">
        <v>3</v>
      </c>
      <c r="W1561" s="1" t="s">
        <v>37</v>
      </c>
      <c r="X1561" s="1" t="s">
        <v>64</v>
      </c>
      <c r="Y1561" s="1" t="s">
        <v>9199</v>
      </c>
    </row>
    <row r="1562" spans="1:25" x14ac:dyDescent="0.3">
      <c r="A1562" s="1" t="s">
        <v>13174</v>
      </c>
      <c r="B1562" s="1" t="s">
        <v>15172</v>
      </c>
      <c r="C1562" s="1" t="s">
        <v>9200</v>
      </c>
      <c r="D1562" s="1" t="s">
        <v>26</v>
      </c>
      <c r="E1562" s="1">
        <v>19</v>
      </c>
      <c r="F1562" s="1" t="s">
        <v>9201</v>
      </c>
      <c r="G1562" s="1" t="s">
        <v>9202</v>
      </c>
      <c r="H1562" s="1" t="s">
        <v>2728</v>
      </c>
      <c r="I1562" s="1" t="s">
        <v>9203</v>
      </c>
      <c r="J1562" s="1" t="s">
        <v>9204</v>
      </c>
      <c r="K1562" s="1" t="s">
        <v>6</v>
      </c>
      <c r="L1562" s="1" t="s">
        <v>110</v>
      </c>
      <c r="M1562" s="1" t="s">
        <v>93</v>
      </c>
      <c r="N1562" s="1">
        <v>1</v>
      </c>
      <c r="O1562" s="1">
        <v>382.16</v>
      </c>
      <c r="P1562" s="1">
        <v>0.25</v>
      </c>
      <c r="Q1562" s="1">
        <v>5.89</v>
      </c>
      <c r="R1562" s="2">
        <v>45199</v>
      </c>
      <c r="S1562" s="2">
        <v>45258</v>
      </c>
      <c r="T1562" s="1" t="s">
        <v>63</v>
      </c>
      <c r="U1562" s="1" t="s">
        <v>36</v>
      </c>
      <c r="V1562" s="1">
        <v>5</v>
      </c>
      <c r="W1562" s="1" t="s">
        <v>37</v>
      </c>
      <c r="X1562" s="1" t="s">
        <v>38</v>
      </c>
      <c r="Y1562" s="1" t="s">
        <v>9205</v>
      </c>
    </row>
    <row r="1563" spans="1:25" x14ac:dyDescent="0.3">
      <c r="A1563" s="1" t="s">
        <v>13175</v>
      </c>
      <c r="B1563" s="1" t="s">
        <v>15173</v>
      </c>
      <c r="C1563" s="1" t="s">
        <v>9206</v>
      </c>
      <c r="D1563" s="1" t="s">
        <v>41</v>
      </c>
      <c r="E1563" s="1">
        <v>69</v>
      </c>
      <c r="F1563" s="1" t="s">
        <v>9207</v>
      </c>
      <c r="G1563" s="1" t="s">
        <v>9208</v>
      </c>
      <c r="H1563" s="1" t="s">
        <v>106</v>
      </c>
      <c r="I1563" s="1" t="s">
        <v>9209</v>
      </c>
      <c r="J1563" s="1" t="s">
        <v>9210</v>
      </c>
      <c r="K1563" s="1" t="s">
        <v>81</v>
      </c>
      <c r="L1563" s="1" t="s">
        <v>72</v>
      </c>
      <c r="M1563" s="1" t="s">
        <v>93</v>
      </c>
      <c r="N1563" s="1">
        <v>1</v>
      </c>
      <c r="O1563" s="1">
        <v>147.77000000000001</v>
      </c>
      <c r="P1563" s="1">
        <v>0.1</v>
      </c>
      <c r="Q1563" s="1">
        <v>47.82</v>
      </c>
      <c r="R1563" s="2">
        <v>45535</v>
      </c>
      <c r="S1563" s="2">
        <v>45839</v>
      </c>
      <c r="T1563" s="1" t="s">
        <v>50</v>
      </c>
      <c r="U1563" s="1" t="s">
        <v>84</v>
      </c>
      <c r="V1563" s="1">
        <v>3</v>
      </c>
      <c r="W1563" s="1" t="s">
        <v>37</v>
      </c>
      <c r="X1563" s="1" t="s">
        <v>74</v>
      </c>
      <c r="Y1563" s="1" t="s">
        <v>9211</v>
      </c>
    </row>
    <row r="1564" spans="1:25" x14ac:dyDescent="0.3">
      <c r="A1564" s="1" t="s">
        <v>13176</v>
      </c>
      <c r="B1564" s="1" t="s">
        <v>15174</v>
      </c>
      <c r="C1564" s="1" t="s">
        <v>9212</v>
      </c>
      <c r="D1564" s="1" t="s">
        <v>26</v>
      </c>
      <c r="E1564" s="1">
        <v>19</v>
      </c>
      <c r="F1564" s="1" t="s">
        <v>9213</v>
      </c>
      <c r="G1564" s="1" t="s">
        <v>9214</v>
      </c>
      <c r="H1564" s="1" t="s">
        <v>3627</v>
      </c>
      <c r="I1564" s="1" t="s">
        <v>9215</v>
      </c>
      <c r="J1564" s="1" t="s">
        <v>9216</v>
      </c>
      <c r="K1564" s="1" t="s">
        <v>161</v>
      </c>
      <c r="L1564" s="1" t="s">
        <v>110</v>
      </c>
      <c r="M1564" s="1" t="s">
        <v>62</v>
      </c>
      <c r="N1564" s="1">
        <v>4</v>
      </c>
      <c r="O1564" s="1">
        <v>210.68</v>
      </c>
      <c r="P1564" s="1">
        <v>0.28999999999999998</v>
      </c>
      <c r="Q1564" s="1">
        <v>28.9</v>
      </c>
      <c r="R1564" s="2">
        <v>45293</v>
      </c>
      <c r="S1564" s="2">
        <v>45355</v>
      </c>
      <c r="T1564" s="1" t="s">
        <v>35</v>
      </c>
      <c r="U1564" s="1" t="s">
        <v>51</v>
      </c>
      <c r="V1564" s="1">
        <v>3</v>
      </c>
      <c r="W1564" s="1" t="s">
        <v>37</v>
      </c>
      <c r="X1564" s="1" t="s">
        <v>74</v>
      </c>
      <c r="Y1564" s="1" t="s">
        <v>9217</v>
      </c>
    </row>
    <row r="1565" spans="1:25" x14ac:dyDescent="0.3">
      <c r="A1565" s="1" t="s">
        <v>13177</v>
      </c>
      <c r="B1565" s="1" t="s">
        <v>15175</v>
      </c>
      <c r="C1565" s="1" t="s">
        <v>9218</v>
      </c>
      <c r="D1565" s="1" t="s">
        <v>26</v>
      </c>
      <c r="E1565" s="1">
        <v>54</v>
      </c>
      <c r="F1565" s="1" t="s">
        <v>9219</v>
      </c>
      <c r="G1565" s="1" t="s">
        <v>9220</v>
      </c>
      <c r="H1565" s="1" t="s">
        <v>1259</v>
      </c>
      <c r="I1565" s="1" t="s">
        <v>6909</v>
      </c>
      <c r="J1565" s="1" t="s">
        <v>6027</v>
      </c>
      <c r="K1565" s="1" t="s">
        <v>81</v>
      </c>
      <c r="L1565" s="1" t="s">
        <v>117</v>
      </c>
      <c r="M1565" s="1" t="s">
        <v>126</v>
      </c>
      <c r="N1565" s="1">
        <v>4</v>
      </c>
      <c r="O1565" s="1">
        <v>783.35</v>
      </c>
      <c r="P1565" s="1">
        <v>0.2</v>
      </c>
      <c r="Q1565" s="1">
        <v>47.84</v>
      </c>
      <c r="R1565" s="2">
        <v>45590</v>
      </c>
      <c r="S1565" s="2">
        <v>45156</v>
      </c>
      <c r="T1565" s="1" t="s">
        <v>83</v>
      </c>
      <c r="U1565" s="1" t="s">
        <v>51</v>
      </c>
      <c r="V1565" s="1">
        <v>4</v>
      </c>
      <c r="W1565" s="1" t="s">
        <v>37</v>
      </c>
      <c r="X1565" s="1" t="s">
        <v>53</v>
      </c>
      <c r="Y1565" s="1" t="s">
        <v>9221</v>
      </c>
    </row>
    <row r="1566" spans="1:25" x14ac:dyDescent="0.3">
      <c r="A1566" s="1" t="s">
        <v>13178</v>
      </c>
      <c r="B1566" s="1" t="s">
        <v>15176</v>
      </c>
      <c r="C1566" s="1" t="s">
        <v>9222</v>
      </c>
      <c r="D1566" s="1" t="s">
        <v>41</v>
      </c>
      <c r="E1566" s="1">
        <v>20</v>
      </c>
      <c r="F1566" s="1" t="s">
        <v>9223</v>
      </c>
      <c r="G1566" s="1" t="s">
        <v>9224</v>
      </c>
      <c r="H1566" s="1" t="s">
        <v>5490</v>
      </c>
      <c r="I1566" s="1" t="s">
        <v>9225</v>
      </c>
      <c r="J1566" s="1" t="s">
        <v>9226</v>
      </c>
      <c r="K1566" s="1" t="s">
        <v>47</v>
      </c>
      <c r="L1566" s="1" t="s">
        <v>117</v>
      </c>
      <c r="M1566" s="1" t="s">
        <v>49</v>
      </c>
      <c r="N1566" s="1">
        <v>2</v>
      </c>
      <c r="O1566" s="1">
        <v>169.87</v>
      </c>
      <c r="P1566" s="1">
        <v>0.42</v>
      </c>
      <c r="Q1566" s="1">
        <v>39.4</v>
      </c>
      <c r="R1566" s="2">
        <v>45514</v>
      </c>
      <c r="S1566" s="2">
        <v>45374</v>
      </c>
      <c r="T1566" s="1" t="s">
        <v>35</v>
      </c>
      <c r="U1566" s="1" t="s">
        <v>162</v>
      </c>
      <c r="V1566" s="1">
        <v>2</v>
      </c>
      <c r="W1566" s="1" t="s">
        <v>37</v>
      </c>
      <c r="X1566" s="1" t="s">
        <v>101</v>
      </c>
      <c r="Y1566" s="1" t="s">
        <v>9227</v>
      </c>
    </row>
    <row r="1567" spans="1:25" x14ac:dyDescent="0.3">
      <c r="A1567" s="1" t="s">
        <v>13179</v>
      </c>
      <c r="B1567" s="1" t="s">
        <v>15177</v>
      </c>
      <c r="C1567" s="1" t="s">
        <v>9228</v>
      </c>
      <c r="D1567" s="1" t="s">
        <v>26</v>
      </c>
      <c r="E1567" s="1">
        <v>23</v>
      </c>
      <c r="F1567" s="1" t="s">
        <v>9229</v>
      </c>
      <c r="G1567" s="1" t="s">
        <v>9230</v>
      </c>
      <c r="H1567" s="1" t="s">
        <v>777</v>
      </c>
      <c r="I1567" s="1" t="s">
        <v>9231</v>
      </c>
      <c r="J1567" s="1" t="s">
        <v>5597</v>
      </c>
      <c r="K1567" s="1" t="s">
        <v>47</v>
      </c>
      <c r="L1567" s="1" t="s">
        <v>82</v>
      </c>
      <c r="M1567" s="1" t="s">
        <v>93</v>
      </c>
      <c r="N1567" s="1">
        <v>2</v>
      </c>
      <c r="O1567" s="1">
        <v>319.29000000000002</v>
      </c>
      <c r="P1567" s="1">
        <v>0.21</v>
      </c>
      <c r="Q1567" s="1">
        <v>11.85</v>
      </c>
      <c r="R1567" s="2">
        <v>45181</v>
      </c>
      <c r="S1567" s="2">
        <v>45682</v>
      </c>
      <c r="T1567" s="1" t="s">
        <v>50</v>
      </c>
      <c r="U1567" s="1" t="s">
        <v>162</v>
      </c>
      <c r="V1567" s="1">
        <v>3</v>
      </c>
      <c r="W1567" s="1" t="s">
        <v>37</v>
      </c>
      <c r="X1567" s="1" t="s">
        <v>53</v>
      </c>
      <c r="Y1567" s="1" t="s">
        <v>9232</v>
      </c>
    </row>
    <row r="1568" spans="1:25" x14ac:dyDescent="0.3">
      <c r="A1568" s="1" t="s">
        <v>13180</v>
      </c>
      <c r="B1568" s="1" t="s">
        <v>15178</v>
      </c>
      <c r="C1568" s="1" t="s">
        <v>9233</v>
      </c>
      <c r="D1568" s="1" t="s">
        <v>41</v>
      </c>
      <c r="E1568" s="1">
        <v>48</v>
      </c>
      <c r="F1568" s="1" t="s">
        <v>9234</v>
      </c>
      <c r="G1568" s="1">
        <f>1-329-648-3639</f>
        <v>-4615</v>
      </c>
      <c r="H1568" s="1" t="s">
        <v>309</v>
      </c>
      <c r="I1568" s="1" t="s">
        <v>9235</v>
      </c>
      <c r="J1568" s="1" t="s">
        <v>5797</v>
      </c>
      <c r="K1568" s="1" t="s">
        <v>92</v>
      </c>
      <c r="L1568" s="1" t="s">
        <v>82</v>
      </c>
      <c r="M1568" s="1" t="s">
        <v>34</v>
      </c>
      <c r="N1568" s="1">
        <v>2</v>
      </c>
      <c r="O1568" s="1">
        <v>292.02</v>
      </c>
      <c r="P1568" s="1">
        <v>0.22</v>
      </c>
      <c r="Q1568" s="1">
        <v>12.44</v>
      </c>
      <c r="R1568" s="2">
        <v>45780</v>
      </c>
      <c r="S1568" s="2">
        <v>45288</v>
      </c>
      <c r="T1568" s="1" t="s">
        <v>83</v>
      </c>
      <c r="U1568" s="1" t="s">
        <v>36</v>
      </c>
      <c r="V1568" s="1">
        <v>5</v>
      </c>
      <c r="W1568" s="1" t="s">
        <v>37</v>
      </c>
      <c r="X1568" s="1" t="s">
        <v>38</v>
      </c>
      <c r="Y1568" s="1" t="s">
        <v>9236</v>
      </c>
    </row>
    <row r="1569" spans="1:25" x14ac:dyDescent="0.3">
      <c r="A1569" s="1" t="s">
        <v>13181</v>
      </c>
      <c r="B1569" s="1" t="s">
        <v>15179</v>
      </c>
      <c r="C1569" s="1" t="s">
        <v>9237</v>
      </c>
      <c r="D1569" s="1" t="s">
        <v>26</v>
      </c>
      <c r="E1569" s="1">
        <v>60</v>
      </c>
      <c r="F1569" s="1" t="s">
        <v>9238</v>
      </c>
      <c r="G1569" s="1" t="s">
        <v>9239</v>
      </c>
      <c r="H1569" s="1" t="s">
        <v>1576</v>
      </c>
      <c r="I1569" s="1" t="s">
        <v>9240</v>
      </c>
      <c r="J1569" s="1" t="s">
        <v>3049</v>
      </c>
      <c r="K1569" s="1" t="s">
        <v>81</v>
      </c>
      <c r="L1569" s="1" t="s">
        <v>117</v>
      </c>
      <c r="M1569" s="1" t="s">
        <v>93</v>
      </c>
      <c r="N1569" s="1">
        <v>2</v>
      </c>
      <c r="O1569" s="1">
        <v>58.14</v>
      </c>
      <c r="P1569" s="1">
        <v>0.3</v>
      </c>
      <c r="Q1569" s="1">
        <v>20.91</v>
      </c>
      <c r="R1569" s="2">
        <v>45459</v>
      </c>
      <c r="S1569" s="2">
        <v>45412</v>
      </c>
      <c r="T1569" s="1" t="s">
        <v>118</v>
      </c>
      <c r="U1569" s="1" t="s">
        <v>51</v>
      </c>
      <c r="V1569" s="1">
        <v>4</v>
      </c>
      <c r="W1569" s="1" t="s">
        <v>37</v>
      </c>
      <c r="X1569" s="1" t="s">
        <v>64</v>
      </c>
      <c r="Y1569" s="1" t="s">
        <v>9241</v>
      </c>
    </row>
    <row r="1570" spans="1:25" x14ac:dyDescent="0.3">
      <c r="A1570" s="1" t="s">
        <v>13182</v>
      </c>
      <c r="B1570" s="1" t="s">
        <v>15180</v>
      </c>
      <c r="C1570" s="1" t="s">
        <v>9242</v>
      </c>
      <c r="D1570" s="1" t="s">
        <v>26</v>
      </c>
      <c r="E1570" s="1">
        <v>22</v>
      </c>
      <c r="F1570" s="1" t="s">
        <v>9243</v>
      </c>
      <c r="G1570" s="1" t="s">
        <v>9244</v>
      </c>
      <c r="H1570" s="1" t="s">
        <v>69</v>
      </c>
      <c r="I1570" s="1" t="s">
        <v>9245</v>
      </c>
      <c r="J1570" s="1" t="s">
        <v>9246</v>
      </c>
      <c r="K1570" s="1" t="s">
        <v>32</v>
      </c>
      <c r="L1570" s="1" t="s">
        <v>48</v>
      </c>
      <c r="M1570" s="1" t="s">
        <v>73</v>
      </c>
      <c r="N1570" s="1">
        <v>2</v>
      </c>
      <c r="O1570" s="1">
        <v>467.54</v>
      </c>
      <c r="P1570" s="1">
        <v>0.06</v>
      </c>
      <c r="Q1570" s="1">
        <v>16.88</v>
      </c>
      <c r="R1570" s="2">
        <v>45354</v>
      </c>
      <c r="S1570" s="2">
        <v>45124</v>
      </c>
      <c r="T1570" s="1" t="s">
        <v>63</v>
      </c>
      <c r="U1570" s="1" t="s">
        <v>36</v>
      </c>
      <c r="V1570" s="1">
        <v>1</v>
      </c>
      <c r="W1570" s="1" t="s">
        <v>37</v>
      </c>
      <c r="X1570" s="1" t="s">
        <v>101</v>
      </c>
      <c r="Y1570" s="1" t="s">
        <v>9247</v>
      </c>
    </row>
    <row r="1571" spans="1:25" x14ac:dyDescent="0.3">
      <c r="A1571" s="1" t="s">
        <v>13183</v>
      </c>
      <c r="B1571" s="1" t="s">
        <v>15181</v>
      </c>
      <c r="C1571" s="1" t="s">
        <v>9248</v>
      </c>
      <c r="D1571" s="1" t="s">
        <v>41</v>
      </c>
      <c r="E1571" s="1">
        <v>67</v>
      </c>
      <c r="F1571" s="1" t="s">
        <v>9249</v>
      </c>
      <c r="G1571" s="1">
        <v>2007423228</v>
      </c>
      <c r="H1571" s="1" t="s">
        <v>481</v>
      </c>
      <c r="I1571" s="1" t="s">
        <v>9250</v>
      </c>
      <c r="J1571" s="1" t="s">
        <v>9251</v>
      </c>
      <c r="K1571" s="1" t="s">
        <v>32</v>
      </c>
      <c r="L1571" s="1" t="s">
        <v>82</v>
      </c>
      <c r="M1571" s="1" t="s">
        <v>34</v>
      </c>
      <c r="N1571" s="1">
        <v>2</v>
      </c>
      <c r="O1571" s="1">
        <v>768.27</v>
      </c>
      <c r="P1571" s="1">
        <v>0.08</v>
      </c>
      <c r="Q1571" s="1">
        <v>24.77</v>
      </c>
      <c r="R1571" s="2">
        <v>45170</v>
      </c>
      <c r="S1571" s="2">
        <v>45233</v>
      </c>
      <c r="T1571" s="1" t="s">
        <v>50</v>
      </c>
      <c r="U1571" s="1" t="s">
        <v>162</v>
      </c>
      <c r="V1571" s="1">
        <v>1</v>
      </c>
      <c r="W1571" s="1" t="s">
        <v>37</v>
      </c>
      <c r="X1571" s="1" t="s">
        <v>53</v>
      </c>
      <c r="Y1571" s="1" t="s">
        <v>9252</v>
      </c>
    </row>
    <row r="1572" spans="1:25" x14ac:dyDescent="0.3">
      <c r="A1572" s="1" t="s">
        <v>13184</v>
      </c>
      <c r="B1572" s="1" t="s">
        <v>15182</v>
      </c>
      <c r="C1572" s="1" t="s">
        <v>9253</v>
      </c>
      <c r="D1572" s="1" t="s">
        <v>26</v>
      </c>
      <c r="E1572" s="1">
        <v>63</v>
      </c>
      <c r="F1572" s="1" t="s">
        <v>9254</v>
      </c>
      <c r="G1572" s="1">
        <v>6965732315</v>
      </c>
      <c r="H1572" s="1" t="s">
        <v>2076</v>
      </c>
      <c r="I1572" s="1" t="s">
        <v>2298</v>
      </c>
      <c r="J1572" s="1" t="s">
        <v>9255</v>
      </c>
      <c r="K1572" s="1" t="s">
        <v>92</v>
      </c>
      <c r="L1572" s="1" t="s">
        <v>33</v>
      </c>
      <c r="M1572" s="1" t="s">
        <v>126</v>
      </c>
      <c r="N1572" s="1">
        <v>3</v>
      </c>
      <c r="O1572" s="1">
        <v>31.93</v>
      </c>
      <c r="P1572" s="1">
        <v>0.4</v>
      </c>
      <c r="Q1572" s="1">
        <v>32.18</v>
      </c>
      <c r="R1572" s="2">
        <v>45156</v>
      </c>
      <c r="S1572" s="2">
        <v>45303</v>
      </c>
      <c r="T1572" s="1" t="s">
        <v>63</v>
      </c>
      <c r="U1572" s="1" t="s">
        <v>36</v>
      </c>
      <c r="V1572" s="1">
        <v>5</v>
      </c>
      <c r="W1572" s="1" t="s">
        <v>37</v>
      </c>
      <c r="X1572" s="1" t="s">
        <v>38</v>
      </c>
      <c r="Y1572" s="1" t="s">
        <v>9256</v>
      </c>
    </row>
    <row r="1573" spans="1:25" x14ac:dyDescent="0.3">
      <c r="A1573" s="1" t="s">
        <v>13185</v>
      </c>
      <c r="B1573" s="1" t="s">
        <v>15183</v>
      </c>
      <c r="C1573" s="1" t="s">
        <v>9257</v>
      </c>
      <c r="D1573" s="1" t="s">
        <v>41</v>
      </c>
      <c r="E1573" s="1">
        <v>27</v>
      </c>
      <c r="F1573" s="1" t="s">
        <v>9258</v>
      </c>
      <c r="G1573" s="1" t="s">
        <v>9259</v>
      </c>
      <c r="H1573" s="1" t="s">
        <v>724</v>
      </c>
      <c r="I1573" s="1" t="s">
        <v>9260</v>
      </c>
      <c r="J1573" s="1" t="s">
        <v>9261</v>
      </c>
      <c r="K1573" s="1" t="s">
        <v>47</v>
      </c>
      <c r="L1573" s="1" t="s">
        <v>48</v>
      </c>
      <c r="M1573" s="1" t="s">
        <v>34</v>
      </c>
      <c r="N1573" s="1">
        <v>3</v>
      </c>
      <c r="O1573" s="1">
        <v>121.43</v>
      </c>
      <c r="P1573" s="1">
        <v>0.14000000000000001</v>
      </c>
      <c r="Q1573" s="1">
        <v>24.65</v>
      </c>
      <c r="R1573" s="2">
        <v>45606</v>
      </c>
      <c r="S1573" s="2">
        <v>45174</v>
      </c>
      <c r="T1573" s="1" t="s">
        <v>118</v>
      </c>
      <c r="U1573" s="1" t="s">
        <v>36</v>
      </c>
      <c r="V1573" s="1">
        <v>2</v>
      </c>
      <c r="W1573" s="1" t="s">
        <v>37</v>
      </c>
      <c r="X1573" s="1" t="s">
        <v>38</v>
      </c>
      <c r="Y1573" s="1" t="s">
        <v>9262</v>
      </c>
    </row>
    <row r="1574" spans="1:25" x14ac:dyDescent="0.3">
      <c r="A1574" s="1" t="s">
        <v>13186</v>
      </c>
      <c r="B1574" s="1" t="s">
        <v>15184</v>
      </c>
      <c r="C1574" s="1" t="s">
        <v>9263</v>
      </c>
      <c r="D1574" s="1" t="s">
        <v>26</v>
      </c>
      <c r="E1574" s="1">
        <v>44</v>
      </c>
      <c r="F1574" s="1" t="s">
        <v>9264</v>
      </c>
      <c r="G1574" s="1" t="s">
        <v>9265</v>
      </c>
      <c r="H1574" s="1" t="s">
        <v>1576</v>
      </c>
      <c r="I1574" s="1" t="s">
        <v>9266</v>
      </c>
      <c r="J1574" s="1" t="s">
        <v>9267</v>
      </c>
      <c r="K1574" s="1" t="s">
        <v>81</v>
      </c>
      <c r="L1574" s="1" t="s">
        <v>33</v>
      </c>
      <c r="M1574" s="1" t="s">
        <v>34</v>
      </c>
      <c r="N1574" s="1">
        <v>1</v>
      </c>
      <c r="O1574" s="1">
        <v>722.98</v>
      </c>
      <c r="P1574" s="1">
        <v>0.34</v>
      </c>
      <c r="Q1574" s="1">
        <v>7.54</v>
      </c>
      <c r="R1574" s="2">
        <v>45359</v>
      </c>
      <c r="S1574" s="2">
        <v>45836</v>
      </c>
      <c r="T1574" s="1" t="s">
        <v>83</v>
      </c>
      <c r="U1574" s="1" t="s">
        <v>84</v>
      </c>
      <c r="V1574" s="1">
        <v>1</v>
      </c>
      <c r="W1574" s="1" t="s">
        <v>37</v>
      </c>
      <c r="X1574" s="1" t="s">
        <v>74</v>
      </c>
      <c r="Y1574" s="1" t="s">
        <v>9268</v>
      </c>
    </row>
    <row r="1575" spans="1:25" x14ac:dyDescent="0.3">
      <c r="A1575" s="1" t="s">
        <v>13187</v>
      </c>
      <c r="B1575" s="1" t="s">
        <v>15185</v>
      </c>
      <c r="C1575" s="1" t="s">
        <v>9269</v>
      </c>
      <c r="D1575" s="1" t="s">
        <v>41</v>
      </c>
      <c r="E1575" s="1">
        <v>41</v>
      </c>
      <c r="F1575" s="1" t="s">
        <v>9270</v>
      </c>
      <c r="G1575" s="1" t="s">
        <v>9271</v>
      </c>
      <c r="H1575" s="1" t="s">
        <v>1085</v>
      </c>
      <c r="I1575" s="1" t="s">
        <v>9272</v>
      </c>
      <c r="J1575" s="1" t="s">
        <v>9273</v>
      </c>
      <c r="K1575" s="1" t="s">
        <v>6</v>
      </c>
      <c r="L1575" s="1" t="s">
        <v>110</v>
      </c>
      <c r="M1575" s="1" t="s">
        <v>93</v>
      </c>
      <c r="N1575" s="1">
        <v>3</v>
      </c>
      <c r="O1575" s="1">
        <v>597.65</v>
      </c>
      <c r="P1575" s="1">
        <v>0.05</v>
      </c>
      <c r="Q1575" s="1">
        <v>48.9</v>
      </c>
      <c r="R1575" s="2">
        <v>45515</v>
      </c>
      <c r="S1575" s="2">
        <v>45626</v>
      </c>
      <c r="T1575" s="1" t="s">
        <v>50</v>
      </c>
      <c r="U1575" s="1" t="s">
        <v>162</v>
      </c>
      <c r="V1575" s="1">
        <v>2</v>
      </c>
      <c r="W1575" s="1" t="s">
        <v>37</v>
      </c>
      <c r="X1575" s="1" t="s">
        <v>53</v>
      </c>
      <c r="Y1575" s="1" t="s">
        <v>9274</v>
      </c>
    </row>
    <row r="1576" spans="1:25" x14ac:dyDescent="0.3">
      <c r="A1576" s="1" t="s">
        <v>13188</v>
      </c>
      <c r="B1576" s="1" t="s">
        <v>15186</v>
      </c>
      <c r="C1576" s="1" t="s">
        <v>9275</v>
      </c>
      <c r="D1576" s="1" t="s">
        <v>41</v>
      </c>
      <c r="E1576" s="1">
        <v>39</v>
      </c>
      <c r="F1576" s="1" t="s">
        <v>9276</v>
      </c>
      <c r="G1576" s="1" t="s">
        <v>9277</v>
      </c>
      <c r="H1576" s="1" t="s">
        <v>364</v>
      </c>
      <c r="I1576" s="1" t="s">
        <v>9278</v>
      </c>
      <c r="J1576" s="1" t="s">
        <v>9279</v>
      </c>
      <c r="K1576" s="1" t="s">
        <v>6</v>
      </c>
      <c r="L1576" s="1" t="s">
        <v>110</v>
      </c>
      <c r="M1576" s="1" t="s">
        <v>34</v>
      </c>
      <c r="N1576" s="1">
        <v>4</v>
      </c>
      <c r="O1576" s="1">
        <v>718.1</v>
      </c>
      <c r="P1576" s="1">
        <v>0.41</v>
      </c>
      <c r="Q1576" s="1">
        <v>24.13</v>
      </c>
      <c r="R1576" s="2">
        <v>45845</v>
      </c>
      <c r="S1576" s="2">
        <v>45150</v>
      </c>
      <c r="T1576" s="1" t="s">
        <v>83</v>
      </c>
      <c r="U1576" s="1" t="s">
        <v>84</v>
      </c>
      <c r="V1576" s="1">
        <v>3</v>
      </c>
      <c r="W1576" s="1" t="s">
        <v>37</v>
      </c>
      <c r="X1576" s="1" t="s">
        <v>53</v>
      </c>
      <c r="Y1576" s="1" t="s">
        <v>9280</v>
      </c>
    </row>
    <row r="1577" spans="1:25" x14ac:dyDescent="0.3">
      <c r="A1577" s="1" t="s">
        <v>13189</v>
      </c>
      <c r="B1577" s="1" t="s">
        <v>15187</v>
      </c>
      <c r="C1577" s="1" t="s">
        <v>9281</v>
      </c>
      <c r="D1577" s="1" t="s">
        <v>26</v>
      </c>
      <c r="E1577" s="1">
        <v>42</v>
      </c>
      <c r="F1577" s="1" t="s">
        <v>9282</v>
      </c>
      <c r="G1577" s="1">
        <v>9665220268</v>
      </c>
      <c r="H1577" s="1" t="s">
        <v>4163</v>
      </c>
      <c r="I1577" s="1" t="s">
        <v>9283</v>
      </c>
      <c r="J1577" s="1" t="s">
        <v>9284</v>
      </c>
      <c r="K1577" s="1" t="s">
        <v>32</v>
      </c>
      <c r="L1577" s="1" t="s">
        <v>110</v>
      </c>
      <c r="M1577" s="1" t="s">
        <v>62</v>
      </c>
      <c r="N1577" s="1">
        <v>4</v>
      </c>
      <c r="O1577" s="1">
        <v>237.8</v>
      </c>
      <c r="P1577" s="1">
        <v>0.49</v>
      </c>
      <c r="Q1577" s="1">
        <v>43.3</v>
      </c>
      <c r="R1577" s="2">
        <v>45221</v>
      </c>
      <c r="S1577" s="2">
        <v>45369</v>
      </c>
      <c r="T1577" s="1" t="s">
        <v>50</v>
      </c>
      <c r="U1577" s="1" t="s">
        <v>162</v>
      </c>
      <c r="V1577" s="1">
        <v>3</v>
      </c>
      <c r="W1577" s="1" t="s">
        <v>37</v>
      </c>
      <c r="X1577" s="1" t="s">
        <v>38</v>
      </c>
      <c r="Y1577" s="1" t="s">
        <v>9285</v>
      </c>
    </row>
    <row r="1578" spans="1:25" x14ac:dyDescent="0.3">
      <c r="A1578" s="1" t="s">
        <v>13190</v>
      </c>
      <c r="B1578" s="1" t="s">
        <v>15188</v>
      </c>
      <c r="C1578" s="1" t="s">
        <v>9286</v>
      </c>
      <c r="D1578" s="1" t="s">
        <v>41</v>
      </c>
      <c r="E1578" s="1">
        <v>20</v>
      </c>
      <c r="F1578" s="1" t="s">
        <v>9287</v>
      </c>
      <c r="G1578" s="1" t="s">
        <v>9288</v>
      </c>
      <c r="H1578" s="1" t="s">
        <v>6306</v>
      </c>
      <c r="I1578" s="1" t="s">
        <v>9289</v>
      </c>
      <c r="J1578" s="1" t="s">
        <v>9290</v>
      </c>
      <c r="K1578" s="1" t="s">
        <v>32</v>
      </c>
      <c r="L1578" s="1" t="s">
        <v>72</v>
      </c>
      <c r="M1578" s="1" t="s">
        <v>49</v>
      </c>
      <c r="N1578" s="1">
        <v>4</v>
      </c>
      <c r="O1578" s="1">
        <v>805.73</v>
      </c>
      <c r="P1578" s="1">
        <v>0.19</v>
      </c>
      <c r="Q1578" s="1">
        <v>8.33</v>
      </c>
      <c r="R1578" s="2">
        <v>45748</v>
      </c>
      <c r="S1578" s="2">
        <v>45314</v>
      </c>
      <c r="T1578" s="1" t="s">
        <v>118</v>
      </c>
      <c r="U1578" s="1" t="s">
        <v>84</v>
      </c>
      <c r="V1578" s="1">
        <v>3</v>
      </c>
      <c r="W1578" s="1" t="s">
        <v>37</v>
      </c>
      <c r="X1578" s="1" t="s">
        <v>53</v>
      </c>
      <c r="Y1578" s="1" t="s">
        <v>9291</v>
      </c>
    </row>
    <row r="1579" spans="1:25" x14ac:dyDescent="0.3">
      <c r="A1579" s="1" t="s">
        <v>13191</v>
      </c>
      <c r="B1579" s="1" t="s">
        <v>15189</v>
      </c>
      <c r="C1579" s="1" t="s">
        <v>9292</v>
      </c>
      <c r="D1579" s="1" t="s">
        <v>41</v>
      </c>
      <c r="E1579" s="1">
        <v>33</v>
      </c>
      <c r="F1579" s="1" t="s">
        <v>9293</v>
      </c>
      <c r="G1579" s="1" t="s">
        <v>9294</v>
      </c>
      <c r="H1579" s="1" t="s">
        <v>282</v>
      </c>
      <c r="I1579" s="1" t="s">
        <v>9295</v>
      </c>
      <c r="J1579" s="1" t="s">
        <v>9296</v>
      </c>
      <c r="K1579" s="1" t="s">
        <v>81</v>
      </c>
      <c r="L1579" s="1" t="s">
        <v>82</v>
      </c>
      <c r="M1579" s="1" t="s">
        <v>34</v>
      </c>
      <c r="N1579" s="1">
        <v>1</v>
      </c>
      <c r="O1579" s="1">
        <v>485.07</v>
      </c>
      <c r="P1579" s="1">
        <v>0.25</v>
      </c>
      <c r="Q1579" s="1">
        <v>41.45</v>
      </c>
      <c r="R1579" s="2">
        <v>45321</v>
      </c>
      <c r="S1579" s="2">
        <v>45458</v>
      </c>
      <c r="T1579" s="1" t="s">
        <v>118</v>
      </c>
      <c r="U1579" s="1" t="s">
        <v>162</v>
      </c>
      <c r="V1579" s="1">
        <v>1</v>
      </c>
      <c r="W1579" s="1" t="s">
        <v>37</v>
      </c>
      <c r="X1579" s="1" t="s">
        <v>74</v>
      </c>
      <c r="Y1579" s="1" t="s">
        <v>9297</v>
      </c>
    </row>
    <row r="1580" spans="1:25" x14ac:dyDescent="0.3">
      <c r="A1580" s="1" t="s">
        <v>13192</v>
      </c>
      <c r="B1580" s="1" t="s">
        <v>15190</v>
      </c>
      <c r="C1580" s="1" t="s">
        <v>9298</v>
      </c>
      <c r="D1580" s="1" t="s">
        <v>26</v>
      </c>
      <c r="E1580" s="1">
        <v>47</v>
      </c>
      <c r="F1580" s="1" t="s">
        <v>9299</v>
      </c>
      <c r="G1580" s="1" t="s">
        <v>9300</v>
      </c>
      <c r="H1580" s="1" t="s">
        <v>6306</v>
      </c>
      <c r="I1580" s="1" t="s">
        <v>9301</v>
      </c>
      <c r="J1580" s="1" t="s">
        <v>9302</v>
      </c>
      <c r="K1580" s="1" t="s">
        <v>81</v>
      </c>
      <c r="L1580" s="1" t="s">
        <v>82</v>
      </c>
      <c r="M1580" s="1" t="s">
        <v>93</v>
      </c>
      <c r="N1580" s="1">
        <v>3</v>
      </c>
      <c r="O1580" s="1">
        <v>614.20000000000005</v>
      </c>
      <c r="P1580" s="1">
        <v>0.22</v>
      </c>
      <c r="Q1580" s="1">
        <v>12.8</v>
      </c>
      <c r="R1580" s="2">
        <v>45797</v>
      </c>
      <c r="S1580" s="2">
        <v>45287</v>
      </c>
      <c r="T1580" s="1" t="s">
        <v>118</v>
      </c>
      <c r="U1580" s="1" t="s">
        <v>162</v>
      </c>
      <c r="V1580" s="1">
        <v>1</v>
      </c>
      <c r="W1580" s="1" t="s">
        <v>37</v>
      </c>
      <c r="X1580" s="1" t="s">
        <v>101</v>
      </c>
      <c r="Y1580" s="1" t="s">
        <v>9303</v>
      </c>
    </row>
    <row r="1581" spans="1:25" x14ac:dyDescent="0.3">
      <c r="A1581" s="1" t="s">
        <v>13193</v>
      </c>
      <c r="B1581" s="1" t="s">
        <v>15191</v>
      </c>
      <c r="C1581" s="1" t="s">
        <v>9304</v>
      </c>
      <c r="D1581" s="1" t="s">
        <v>41</v>
      </c>
      <c r="E1581" s="1">
        <v>65</v>
      </c>
      <c r="F1581" s="1" t="s">
        <v>9305</v>
      </c>
      <c r="G1581" s="1" t="s">
        <v>9306</v>
      </c>
      <c r="H1581" s="1" t="s">
        <v>717</v>
      </c>
      <c r="I1581" s="1" t="s">
        <v>9307</v>
      </c>
      <c r="J1581" s="1" t="s">
        <v>9308</v>
      </c>
      <c r="K1581" s="1" t="s">
        <v>6</v>
      </c>
      <c r="L1581" s="1" t="s">
        <v>117</v>
      </c>
      <c r="M1581" s="1" t="s">
        <v>62</v>
      </c>
      <c r="N1581" s="1">
        <v>4</v>
      </c>
      <c r="O1581" s="1">
        <v>101.23</v>
      </c>
      <c r="P1581" s="1">
        <v>0.45</v>
      </c>
      <c r="Q1581" s="1">
        <v>35.57</v>
      </c>
      <c r="R1581" s="2">
        <v>45417</v>
      </c>
      <c r="S1581" s="2">
        <v>45612</v>
      </c>
      <c r="T1581" s="1" t="s">
        <v>63</v>
      </c>
      <c r="U1581" s="1" t="s">
        <v>51</v>
      </c>
      <c r="V1581" s="1">
        <v>2</v>
      </c>
      <c r="W1581" s="1" t="s">
        <v>37</v>
      </c>
      <c r="X1581" s="1" t="s">
        <v>38</v>
      </c>
      <c r="Y1581" s="1" t="s">
        <v>9309</v>
      </c>
    </row>
    <row r="1582" spans="1:25" x14ac:dyDescent="0.3">
      <c r="A1582" s="1" t="s">
        <v>13194</v>
      </c>
      <c r="B1582" s="1" t="s">
        <v>15192</v>
      </c>
      <c r="C1582" s="1" t="s">
        <v>9310</v>
      </c>
      <c r="D1582" s="1" t="s">
        <v>26</v>
      </c>
      <c r="E1582" s="1">
        <v>60</v>
      </c>
      <c r="F1582" s="1" t="s">
        <v>9311</v>
      </c>
      <c r="G1582" s="1">
        <v>4070574187</v>
      </c>
      <c r="H1582" s="1" t="s">
        <v>4347</v>
      </c>
      <c r="I1582" s="1" t="s">
        <v>9312</v>
      </c>
      <c r="J1582" s="1" t="s">
        <v>9313</v>
      </c>
      <c r="K1582" s="1" t="s">
        <v>47</v>
      </c>
      <c r="L1582" s="1" t="s">
        <v>82</v>
      </c>
      <c r="M1582" s="1" t="s">
        <v>126</v>
      </c>
      <c r="N1582" s="1">
        <v>3</v>
      </c>
      <c r="O1582" s="1">
        <v>212.98</v>
      </c>
      <c r="P1582" s="1">
        <v>0</v>
      </c>
      <c r="Q1582" s="1">
        <v>34.78</v>
      </c>
      <c r="R1582" s="2">
        <v>45548</v>
      </c>
      <c r="S1582" s="2">
        <v>45405</v>
      </c>
      <c r="T1582" s="1" t="s">
        <v>35</v>
      </c>
      <c r="U1582" s="1" t="s">
        <v>162</v>
      </c>
      <c r="V1582" s="1">
        <v>2</v>
      </c>
      <c r="W1582" s="1" t="s">
        <v>37</v>
      </c>
      <c r="X1582" s="1" t="s">
        <v>74</v>
      </c>
      <c r="Y1582" s="1" t="s">
        <v>9314</v>
      </c>
    </row>
    <row r="1583" spans="1:25" x14ac:dyDescent="0.3">
      <c r="A1583" s="1" t="s">
        <v>13195</v>
      </c>
      <c r="B1583" s="1" t="s">
        <v>15193</v>
      </c>
      <c r="C1583" s="1" t="s">
        <v>9315</v>
      </c>
      <c r="D1583" s="1" t="s">
        <v>26</v>
      </c>
      <c r="E1583" s="1">
        <v>21</v>
      </c>
      <c r="F1583" s="1" t="s">
        <v>9316</v>
      </c>
      <c r="G1583" s="1" t="s">
        <v>9317</v>
      </c>
      <c r="H1583" s="1" t="s">
        <v>123</v>
      </c>
      <c r="I1583" s="1" t="s">
        <v>4342</v>
      </c>
      <c r="J1583" s="1" t="s">
        <v>9318</v>
      </c>
      <c r="K1583" s="1" t="s">
        <v>61</v>
      </c>
      <c r="L1583" s="1" t="s">
        <v>110</v>
      </c>
      <c r="M1583" s="1" t="s">
        <v>73</v>
      </c>
      <c r="N1583" s="1">
        <v>4</v>
      </c>
      <c r="O1583" s="1">
        <v>775.62</v>
      </c>
      <c r="P1583" s="1">
        <v>0.33</v>
      </c>
      <c r="Q1583" s="1">
        <v>45.94</v>
      </c>
      <c r="R1583" s="2">
        <v>45396</v>
      </c>
      <c r="S1583" s="2">
        <v>45693</v>
      </c>
      <c r="T1583" s="1" t="s">
        <v>83</v>
      </c>
      <c r="U1583" s="1" t="s">
        <v>36</v>
      </c>
      <c r="V1583" s="1">
        <v>5</v>
      </c>
      <c r="W1583" s="1" t="s">
        <v>52</v>
      </c>
      <c r="X1583" s="1" t="s">
        <v>74</v>
      </c>
      <c r="Y1583" s="1" t="s">
        <v>9319</v>
      </c>
    </row>
    <row r="1584" spans="1:25" x14ac:dyDescent="0.3">
      <c r="A1584" s="1" t="s">
        <v>13196</v>
      </c>
      <c r="B1584" s="1" t="s">
        <v>15194</v>
      </c>
      <c r="C1584" s="1" t="s">
        <v>9320</v>
      </c>
      <c r="D1584" s="1" t="s">
        <v>26</v>
      </c>
      <c r="E1584" s="1">
        <v>60</v>
      </c>
      <c r="F1584" s="1" t="s">
        <v>9321</v>
      </c>
      <c r="G1584" s="1" t="s">
        <v>9322</v>
      </c>
      <c r="H1584" s="1" t="s">
        <v>696</v>
      </c>
      <c r="I1584" s="1" t="s">
        <v>9323</v>
      </c>
      <c r="J1584" s="1" t="s">
        <v>9324</v>
      </c>
      <c r="K1584" s="1" t="s">
        <v>47</v>
      </c>
      <c r="L1584" s="1" t="s">
        <v>33</v>
      </c>
      <c r="M1584" s="1" t="s">
        <v>34</v>
      </c>
      <c r="N1584" s="1">
        <v>2</v>
      </c>
      <c r="O1584" s="1">
        <v>231.67</v>
      </c>
      <c r="P1584" s="1">
        <v>0.33</v>
      </c>
      <c r="Q1584" s="1">
        <v>19.43</v>
      </c>
      <c r="R1584" s="2">
        <v>45696</v>
      </c>
      <c r="S1584" s="2">
        <v>45576</v>
      </c>
      <c r="T1584" s="1" t="s">
        <v>50</v>
      </c>
      <c r="U1584" s="1" t="s">
        <v>51</v>
      </c>
      <c r="V1584" s="1">
        <v>3</v>
      </c>
      <c r="W1584" s="1" t="s">
        <v>37</v>
      </c>
      <c r="X1584" s="1" t="s">
        <v>64</v>
      </c>
      <c r="Y1584" s="1" t="s">
        <v>9325</v>
      </c>
    </row>
    <row r="1585" spans="1:25" x14ac:dyDescent="0.3">
      <c r="A1585" s="1" t="s">
        <v>13197</v>
      </c>
      <c r="B1585" s="1" t="s">
        <v>15195</v>
      </c>
      <c r="C1585" s="1" t="s">
        <v>9326</v>
      </c>
      <c r="D1585" s="1" t="s">
        <v>41</v>
      </c>
      <c r="E1585" s="1">
        <v>57</v>
      </c>
      <c r="F1585" s="1" t="s">
        <v>9327</v>
      </c>
      <c r="G1585" s="1" t="s">
        <v>9328</v>
      </c>
      <c r="H1585" s="1" t="s">
        <v>44</v>
      </c>
      <c r="I1585" s="1" t="s">
        <v>9329</v>
      </c>
      <c r="J1585" s="1" t="s">
        <v>9330</v>
      </c>
      <c r="K1585" s="1" t="s">
        <v>92</v>
      </c>
      <c r="L1585" s="1" t="s">
        <v>48</v>
      </c>
      <c r="M1585" s="1" t="s">
        <v>62</v>
      </c>
      <c r="N1585" s="1">
        <v>3</v>
      </c>
      <c r="O1585" s="1">
        <v>101.6</v>
      </c>
      <c r="P1585" s="1">
        <v>0.19</v>
      </c>
      <c r="Q1585" s="1">
        <v>9.9</v>
      </c>
      <c r="R1585" s="2">
        <v>45358</v>
      </c>
      <c r="S1585" s="2">
        <v>45819</v>
      </c>
      <c r="T1585" s="1" t="s">
        <v>83</v>
      </c>
      <c r="U1585" s="1" t="s">
        <v>84</v>
      </c>
      <c r="V1585" s="1">
        <v>4</v>
      </c>
      <c r="W1585" s="1" t="s">
        <v>37</v>
      </c>
      <c r="X1585" s="1" t="s">
        <v>101</v>
      </c>
      <c r="Y1585" s="1" t="s">
        <v>9331</v>
      </c>
    </row>
    <row r="1586" spans="1:25" x14ac:dyDescent="0.3">
      <c r="A1586" s="1" t="s">
        <v>13198</v>
      </c>
      <c r="B1586" s="1" t="s">
        <v>15196</v>
      </c>
      <c r="C1586" s="1" t="s">
        <v>9332</v>
      </c>
      <c r="D1586" s="1" t="s">
        <v>26</v>
      </c>
      <c r="E1586" s="1">
        <v>33</v>
      </c>
      <c r="F1586" s="1" t="s">
        <v>9333</v>
      </c>
      <c r="G1586" s="1" t="s">
        <v>9334</v>
      </c>
      <c r="H1586" s="1" t="s">
        <v>575</v>
      </c>
      <c r="I1586" s="1" t="s">
        <v>9335</v>
      </c>
      <c r="J1586" s="1" t="s">
        <v>9336</v>
      </c>
      <c r="K1586" s="1" t="s">
        <v>6</v>
      </c>
      <c r="L1586" s="1" t="s">
        <v>72</v>
      </c>
      <c r="M1586" s="1" t="s">
        <v>62</v>
      </c>
      <c r="N1586" s="1">
        <v>3</v>
      </c>
      <c r="O1586" s="1">
        <v>601.23</v>
      </c>
      <c r="P1586" s="1">
        <v>0.11</v>
      </c>
      <c r="Q1586" s="1">
        <v>43.91</v>
      </c>
      <c r="R1586" s="2">
        <v>45267</v>
      </c>
      <c r="S1586" s="2">
        <v>45412</v>
      </c>
      <c r="T1586" s="1" t="s">
        <v>35</v>
      </c>
      <c r="U1586" s="1" t="s">
        <v>36</v>
      </c>
      <c r="V1586" s="1">
        <v>4</v>
      </c>
      <c r="W1586" s="1" t="s">
        <v>37</v>
      </c>
      <c r="X1586" s="1" t="s">
        <v>74</v>
      </c>
      <c r="Y1586" s="1" t="s">
        <v>9337</v>
      </c>
    </row>
    <row r="1587" spans="1:25" x14ac:dyDescent="0.3">
      <c r="A1587" s="1" t="s">
        <v>13199</v>
      </c>
      <c r="B1587" s="1" t="s">
        <v>15197</v>
      </c>
      <c r="C1587" s="1" t="s">
        <v>9338</v>
      </c>
      <c r="D1587" s="1" t="s">
        <v>41</v>
      </c>
      <c r="E1587" s="1">
        <v>57</v>
      </c>
      <c r="F1587" s="1" t="s">
        <v>9339</v>
      </c>
      <c r="G1587" s="1" t="s">
        <v>9340</v>
      </c>
      <c r="H1587" s="1" t="s">
        <v>167</v>
      </c>
      <c r="I1587" s="1" t="s">
        <v>9341</v>
      </c>
      <c r="J1587" s="1" t="s">
        <v>9342</v>
      </c>
      <c r="K1587" s="1" t="s">
        <v>47</v>
      </c>
      <c r="L1587" s="1" t="s">
        <v>48</v>
      </c>
      <c r="M1587" s="1" t="s">
        <v>126</v>
      </c>
      <c r="N1587" s="1">
        <v>4</v>
      </c>
      <c r="O1587" s="1">
        <v>552.46</v>
      </c>
      <c r="P1587" s="1">
        <v>0.12</v>
      </c>
      <c r="Q1587" s="1">
        <v>19.920000000000002</v>
      </c>
      <c r="R1587" s="2">
        <v>45191</v>
      </c>
      <c r="S1587" s="2">
        <v>45815</v>
      </c>
      <c r="T1587" s="1" t="s">
        <v>63</v>
      </c>
      <c r="U1587" s="1" t="s">
        <v>36</v>
      </c>
      <c r="V1587" s="1">
        <v>3</v>
      </c>
      <c r="W1587" s="1" t="s">
        <v>37</v>
      </c>
      <c r="X1587" s="1" t="s">
        <v>64</v>
      </c>
      <c r="Y1587" s="1" t="s">
        <v>9343</v>
      </c>
    </row>
    <row r="1588" spans="1:25" x14ac:dyDescent="0.3">
      <c r="A1588" s="1" t="s">
        <v>13200</v>
      </c>
      <c r="B1588" s="1" t="s">
        <v>15198</v>
      </c>
      <c r="C1588" s="1" t="s">
        <v>9344</v>
      </c>
      <c r="D1588" s="1" t="s">
        <v>26</v>
      </c>
      <c r="E1588" s="1">
        <v>58</v>
      </c>
      <c r="F1588" s="1" t="s">
        <v>9345</v>
      </c>
      <c r="G1588" s="1" t="s">
        <v>9346</v>
      </c>
      <c r="H1588" s="1" t="s">
        <v>703</v>
      </c>
      <c r="I1588" s="1" t="s">
        <v>9347</v>
      </c>
      <c r="J1588" s="1" t="s">
        <v>9348</v>
      </c>
      <c r="K1588" s="1" t="s">
        <v>6</v>
      </c>
      <c r="L1588" s="1" t="s">
        <v>33</v>
      </c>
      <c r="M1588" s="1" t="s">
        <v>126</v>
      </c>
      <c r="N1588" s="1">
        <v>3</v>
      </c>
      <c r="O1588" s="1">
        <v>611.80999999999995</v>
      </c>
      <c r="P1588" s="1">
        <v>0.4</v>
      </c>
      <c r="Q1588" s="1">
        <v>15.46</v>
      </c>
      <c r="R1588" s="2">
        <v>45809</v>
      </c>
      <c r="S1588" s="2">
        <v>45335</v>
      </c>
      <c r="T1588" s="1" t="s">
        <v>63</v>
      </c>
      <c r="U1588" s="1" t="s">
        <v>162</v>
      </c>
      <c r="V1588" s="1">
        <v>5</v>
      </c>
      <c r="W1588" s="1" t="s">
        <v>37</v>
      </c>
      <c r="X1588" s="1" t="s">
        <v>64</v>
      </c>
      <c r="Y1588" s="1" t="s">
        <v>9349</v>
      </c>
    </row>
    <row r="1589" spans="1:25" x14ac:dyDescent="0.3">
      <c r="A1589" s="1" t="s">
        <v>13201</v>
      </c>
      <c r="B1589" s="1" t="s">
        <v>15199</v>
      </c>
      <c r="C1589" s="1" t="s">
        <v>9350</v>
      </c>
      <c r="D1589" s="1" t="s">
        <v>26</v>
      </c>
      <c r="E1589" s="1">
        <v>63</v>
      </c>
      <c r="F1589" s="1" t="s">
        <v>9351</v>
      </c>
      <c r="G1589" s="1" t="s">
        <v>9352</v>
      </c>
      <c r="H1589" s="1" t="s">
        <v>934</v>
      </c>
      <c r="I1589" s="1" t="s">
        <v>8452</v>
      </c>
      <c r="J1589" s="1" t="s">
        <v>9353</v>
      </c>
      <c r="K1589" s="1" t="s">
        <v>81</v>
      </c>
      <c r="L1589" s="1" t="s">
        <v>72</v>
      </c>
      <c r="M1589" s="1" t="s">
        <v>73</v>
      </c>
      <c r="N1589" s="1">
        <v>2</v>
      </c>
      <c r="O1589" s="1">
        <v>622.12</v>
      </c>
      <c r="P1589" s="1">
        <v>0.03</v>
      </c>
      <c r="Q1589" s="1">
        <v>26.88</v>
      </c>
      <c r="R1589" s="2">
        <v>45544</v>
      </c>
      <c r="S1589" s="2">
        <v>45751</v>
      </c>
      <c r="T1589" s="1" t="s">
        <v>35</v>
      </c>
      <c r="U1589" s="1" t="s">
        <v>162</v>
      </c>
      <c r="V1589" s="1">
        <v>2</v>
      </c>
      <c r="W1589" s="1" t="s">
        <v>37</v>
      </c>
      <c r="X1589" s="1" t="s">
        <v>53</v>
      </c>
      <c r="Y1589" s="1" t="s">
        <v>9354</v>
      </c>
    </row>
    <row r="1590" spans="1:25" x14ac:dyDescent="0.3">
      <c r="A1590" s="1" t="s">
        <v>13202</v>
      </c>
      <c r="B1590" s="1" t="s">
        <v>15200</v>
      </c>
      <c r="C1590" s="1" t="s">
        <v>9355</v>
      </c>
      <c r="D1590" s="1" t="s">
        <v>26</v>
      </c>
      <c r="E1590" s="1">
        <v>25</v>
      </c>
      <c r="F1590" s="1" t="s">
        <v>9356</v>
      </c>
      <c r="G1590" s="1">
        <v>993915931</v>
      </c>
      <c r="H1590" s="1" t="s">
        <v>1271</v>
      </c>
      <c r="I1590" s="1" t="s">
        <v>9357</v>
      </c>
      <c r="J1590" s="1" t="s">
        <v>9358</v>
      </c>
      <c r="K1590" s="1" t="s">
        <v>161</v>
      </c>
      <c r="L1590" s="1" t="s">
        <v>117</v>
      </c>
      <c r="M1590" s="1" t="s">
        <v>73</v>
      </c>
      <c r="N1590" s="1">
        <v>4</v>
      </c>
      <c r="O1590" s="1">
        <v>505.2</v>
      </c>
      <c r="P1590" s="1">
        <v>0.28000000000000003</v>
      </c>
      <c r="Q1590" s="1">
        <v>11.58</v>
      </c>
      <c r="R1590" s="2">
        <v>45583</v>
      </c>
      <c r="S1590" s="2">
        <v>45713</v>
      </c>
      <c r="T1590" s="1" t="s">
        <v>50</v>
      </c>
      <c r="U1590" s="1" t="s">
        <v>36</v>
      </c>
      <c r="V1590" s="1">
        <v>1</v>
      </c>
      <c r="W1590" s="1" t="s">
        <v>37</v>
      </c>
      <c r="X1590" s="1" t="s">
        <v>74</v>
      </c>
      <c r="Y1590" s="1" t="s">
        <v>9359</v>
      </c>
    </row>
    <row r="1591" spans="1:25" x14ac:dyDescent="0.3">
      <c r="A1591" s="1" t="s">
        <v>13203</v>
      </c>
      <c r="B1591" s="1" t="s">
        <v>15201</v>
      </c>
      <c r="C1591" s="1" t="s">
        <v>9360</v>
      </c>
      <c r="D1591" s="1" t="s">
        <v>41</v>
      </c>
      <c r="E1591" s="1">
        <v>41</v>
      </c>
      <c r="F1591" s="1" t="s">
        <v>9361</v>
      </c>
      <c r="G1591" s="1" t="s">
        <v>9362</v>
      </c>
      <c r="H1591" s="1" t="s">
        <v>1948</v>
      </c>
      <c r="I1591" s="1" t="s">
        <v>9363</v>
      </c>
      <c r="J1591" s="1" t="s">
        <v>9364</v>
      </c>
      <c r="K1591" s="1" t="s">
        <v>161</v>
      </c>
      <c r="L1591" s="1" t="s">
        <v>82</v>
      </c>
      <c r="M1591" s="1" t="s">
        <v>93</v>
      </c>
      <c r="N1591" s="1">
        <v>2</v>
      </c>
      <c r="O1591" s="1">
        <v>498.84</v>
      </c>
      <c r="P1591" s="1">
        <v>0.15</v>
      </c>
      <c r="Q1591" s="1">
        <v>18.36</v>
      </c>
      <c r="R1591" s="2">
        <v>45401</v>
      </c>
      <c r="S1591" s="2">
        <v>45796</v>
      </c>
      <c r="T1591" s="1" t="s">
        <v>35</v>
      </c>
      <c r="U1591" s="1" t="s">
        <v>51</v>
      </c>
      <c r="V1591" s="1">
        <v>5</v>
      </c>
      <c r="W1591" s="1" t="s">
        <v>37</v>
      </c>
      <c r="X1591" s="1" t="s">
        <v>38</v>
      </c>
      <c r="Y1591" s="1" t="s">
        <v>9365</v>
      </c>
    </row>
    <row r="1592" spans="1:25" x14ac:dyDescent="0.3">
      <c r="A1592" s="1" t="s">
        <v>13204</v>
      </c>
      <c r="B1592" s="1" t="s">
        <v>15202</v>
      </c>
      <c r="C1592" s="1" t="s">
        <v>9366</v>
      </c>
      <c r="D1592" s="1" t="s">
        <v>26</v>
      </c>
      <c r="E1592" s="1">
        <v>33</v>
      </c>
      <c r="F1592" s="1" t="s">
        <v>9367</v>
      </c>
      <c r="G1592" s="1" t="s">
        <v>9368</v>
      </c>
      <c r="H1592" s="1" t="s">
        <v>2536</v>
      </c>
      <c r="I1592" s="1" t="s">
        <v>9369</v>
      </c>
      <c r="J1592" s="1" t="s">
        <v>9370</v>
      </c>
      <c r="K1592" s="1" t="s">
        <v>61</v>
      </c>
      <c r="L1592" s="1" t="s">
        <v>82</v>
      </c>
      <c r="M1592" s="1" t="s">
        <v>73</v>
      </c>
      <c r="N1592" s="1">
        <v>4</v>
      </c>
      <c r="O1592" s="1">
        <v>924.92</v>
      </c>
      <c r="P1592" s="1">
        <v>0.13</v>
      </c>
      <c r="Q1592" s="1">
        <v>22.34</v>
      </c>
      <c r="R1592" s="2">
        <v>45809</v>
      </c>
      <c r="S1592" s="2">
        <v>45288</v>
      </c>
      <c r="T1592" s="1" t="s">
        <v>63</v>
      </c>
      <c r="U1592" s="1" t="s">
        <v>36</v>
      </c>
      <c r="V1592" s="1">
        <v>5</v>
      </c>
      <c r="W1592" s="1" t="s">
        <v>37</v>
      </c>
      <c r="X1592" s="1" t="s">
        <v>53</v>
      </c>
      <c r="Y1592" s="1" t="s">
        <v>9371</v>
      </c>
    </row>
    <row r="1593" spans="1:25" x14ac:dyDescent="0.3">
      <c r="A1593" s="1" t="s">
        <v>13205</v>
      </c>
      <c r="B1593" s="1" t="s">
        <v>15203</v>
      </c>
      <c r="C1593" s="1" t="s">
        <v>9372</v>
      </c>
      <c r="D1593" s="1" t="s">
        <v>41</v>
      </c>
      <c r="E1593" s="1">
        <v>44</v>
      </c>
      <c r="F1593" s="1" t="s">
        <v>9373</v>
      </c>
      <c r="G1593" s="1" t="s">
        <v>9374</v>
      </c>
      <c r="H1593" s="1" t="s">
        <v>1503</v>
      </c>
      <c r="I1593" s="1" t="s">
        <v>9375</v>
      </c>
      <c r="J1593" s="1" t="s">
        <v>9376</v>
      </c>
      <c r="K1593" s="1" t="s">
        <v>61</v>
      </c>
      <c r="L1593" s="1" t="s">
        <v>117</v>
      </c>
      <c r="M1593" s="1" t="s">
        <v>73</v>
      </c>
      <c r="N1593" s="1">
        <v>3</v>
      </c>
      <c r="O1593" s="1">
        <v>538.54</v>
      </c>
      <c r="P1593" s="1">
        <v>0.25</v>
      </c>
      <c r="Q1593" s="1">
        <v>17.48</v>
      </c>
      <c r="R1593" s="2">
        <v>45823</v>
      </c>
      <c r="S1593" s="2">
        <v>45578</v>
      </c>
      <c r="T1593" s="1" t="s">
        <v>63</v>
      </c>
      <c r="U1593" s="1" t="s">
        <v>36</v>
      </c>
      <c r="V1593" s="1">
        <v>3</v>
      </c>
      <c r="W1593" s="1" t="s">
        <v>37</v>
      </c>
      <c r="X1593" s="1" t="s">
        <v>101</v>
      </c>
      <c r="Y1593" s="1" t="s">
        <v>9377</v>
      </c>
    </row>
    <row r="1594" spans="1:25" x14ac:dyDescent="0.3">
      <c r="A1594" s="1" t="s">
        <v>13206</v>
      </c>
      <c r="B1594" s="1" t="s">
        <v>15204</v>
      </c>
      <c r="C1594" s="1" t="s">
        <v>9378</v>
      </c>
      <c r="D1594" s="1" t="s">
        <v>41</v>
      </c>
      <c r="E1594" s="1">
        <v>19</v>
      </c>
      <c r="F1594" s="1" t="s">
        <v>9379</v>
      </c>
      <c r="G1594" s="1">
        <f>1-855-655-2058</f>
        <v>-3567</v>
      </c>
      <c r="H1594" s="1" t="s">
        <v>7143</v>
      </c>
      <c r="I1594" s="1" t="s">
        <v>9380</v>
      </c>
      <c r="J1594" s="1" t="s">
        <v>9381</v>
      </c>
      <c r="K1594" s="1" t="s">
        <v>161</v>
      </c>
      <c r="L1594" s="1" t="s">
        <v>33</v>
      </c>
      <c r="M1594" s="1" t="s">
        <v>62</v>
      </c>
      <c r="N1594" s="1">
        <v>4</v>
      </c>
      <c r="O1594" s="1">
        <v>621.13</v>
      </c>
      <c r="P1594" s="1">
        <v>0.45</v>
      </c>
      <c r="Q1594" s="1">
        <v>25.26</v>
      </c>
      <c r="R1594" s="2">
        <v>45203</v>
      </c>
      <c r="S1594" s="2">
        <v>45683</v>
      </c>
      <c r="T1594" s="1" t="s">
        <v>83</v>
      </c>
      <c r="U1594" s="1" t="s">
        <v>162</v>
      </c>
      <c r="V1594" s="1">
        <v>2</v>
      </c>
      <c r="W1594" s="1" t="s">
        <v>37</v>
      </c>
      <c r="X1594" s="1" t="s">
        <v>38</v>
      </c>
      <c r="Y1594" s="1" t="s">
        <v>9382</v>
      </c>
    </row>
    <row r="1595" spans="1:25" x14ac:dyDescent="0.3">
      <c r="A1595" s="1" t="s">
        <v>13207</v>
      </c>
      <c r="B1595" s="1" t="s">
        <v>15205</v>
      </c>
      <c r="C1595" s="1" t="s">
        <v>9383</v>
      </c>
      <c r="D1595" s="1" t="s">
        <v>41</v>
      </c>
      <c r="E1595" s="1">
        <v>37</v>
      </c>
      <c r="F1595" s="1" t="s">
        <v>9384</v>
      </c>
      <c r="G1595" s="1" t="s">
        <v>9385</v>
      </c>
      <c r="H1595" s="1" t="s">
        <v>167</v>
      </c>
      <c r="I1595" s="1" t="s">
        <v>9386</v>
      </c>
      <c r="J1595" s="1" t="s">
        <v>9387</v>
      </c>
      <c r="K1595" s="1" t="s">
        <v>92</v>
      </c>
      <c r="L1595" s="1" t="s">
        <v>117</v>
      </c>
      <c r="M1595" s="1" t="s">
        <v>34</v>
      </c>
      <c r="N1595" s="1">
        <v>1</v>
      </c>
      <c r="O1595" s="1">
        <v>274.3</v>
      </c>
      <c r="P1595" s="1">
        <v>0.31</v>
      </c>
      <c r="Q1595" s="1">
        <v>22.31</v>
      </c>
      <c r="R1595" s="2">
        <v>45734</v>
      </c>
      <c r="S1595" s="2">
        <v>45146</v>
      </c>
      <c r="T1595" s="1" t="s">
        <v>50</v>
      </c>
      <c r="U1595" s="1" t="s">
        <v>162</v>
      </c>
      <c r="V1595" s="1">
        <v>4</v>
      </c>
      <c r="W1595" s="1" t="s">
        <v>37</v>
      </c>
      <c r="X1595" s="1" t="s">
        <v>38</v>
      </c>
      <c r="Y1595" s="1" t="s">
        <v>9388</v>
      </c>
    </row>
    <row r="1596" spans="1:25" x14ac:dyDescent="0.3">
      <c r="A1596" s="1" t="s">
        <v>13208</v>
      </c>
      <c r="B1596" s="1" t="s">
        <v>15206</v>
      </c>
      <c r="C1596" s="1" t="s">
        <v>9389</v>
      </c>
      <c r="D1596" s="1" t="s">
        <v>41</v>
      </c>
      <c r="E1596" s="1">
        <v>68</v>
      </c>
      <c r="F1596" s="1" t="s">
        <v>9390</v>
      </c>
      <c r="G1596" s="1" t="s">
        <v>9391</v>
      </c>
      <c r="H1596" s="1" t="s">
        <v>1619</v>
      </c>
      <c r="I1596" s="1" t="s">
        <v>7266</v>
      </c>
      <c r="J1596" s="1" t="s">
        <v>9392</v>
      </c>
      <c r="K1596" s="1" t="s">
        <v>81</v>
      </c>
      <c r="L1596" s="1" t="s">
        <v>110</v>
      </c>
      <c r="M1596" s="1" t="s">
        <v>34</v>
      </c>
      <c r="N1596" s="1">
        <v>4</v>
      </c>
      <c r="O1596" s="1">
        <v>872.38</v>
      </c>
      <c r="P1596" s="1">
        <v>0.39</v>
      </c>
      <c r="Q1596" s="1">
        <v>39.86</v>
      </c>
      <c r="R1596" s="2">
        <v>45225</v>
      </c>
      <c r="S1596" s="2">
        <v>45498</v>
      </c>
      <c r="T1596" s="1" t="s">
        <v>50</v>
      </c>
      <c r="U1596" s="1" t="s">
        <v>162</v>
      </c>
      <c r="V1596" s="1">
        <v>4</v>
      </c>
      <c r="W1596" s="1" t="s">
        <v>37</v>
      </c>
      <c r="X1596" s="1" t="s">
        <v>64</v>
      </c>
      <c r="Y1596" s="1" t="s">
        <v>9393</v>
      </c>
    </row>
    <row r="1597" spans="1:25" x14ac:dyDescent="0.3">
      <c r="A1597" s="1" t="s">
        <v>13209</v>
      </c>
      <c r="B1597" s="1" t="s">
        <v>15207</v>
      </c>
      <c r="C1597" s="1" t="s">
        <v>9394</v>
      </c>
      <c r="D1597" s="1" t="s">
        <v>41</v>
      </c>
      <c r="E1597" s="1">
        <v>37</v>
      </c>
      <c r="F1597" s="1" t="s">
        <v>9395</v>
      </c>
      <c r="G1597" s="1" t="s">
        <v>9396</v>
      </c>
      <c r="H1597" s="1" t="s">
        <v>777</v>
      </c>
      <c r="I1597" s="1" t="s">
        <v>9397</v>
      </c>
      <c r="J1597" s="1" t="s">
        <v>9398</v>
      </c>
      <c r="K1597" s="1" t="s">
        <v>109</v>
      </c>
      <c r="L1597" s="1" t="s">
        <v>33</v>
      </c>
      <c r="M1597" s="1" t="s">
        <v>49</v>
      </c>
      <c r="N1597" s="1">
        <v>3</v>
      </c>
      <c r="O1597" s="1">
        <v>34.119999999999997</v>
      </c>
      <c r="P1597" s="1">
        <v>0.3</v>
      </c>
      <c r="Q1597" s="1">
        <v>46.33</v>
      </c>
      <c r="R1597" s="2">
        <v>45218</v>
      </c>
      <c r="S1597" s="2">
        <v>45480</v>
      </c>
      <c r="T1597" s="1" t="s">
        <v>63</v>
      </c>
      <c r="U1597" s="1" t="s">
        <v>84</v>
      </c>
      <c r="V1597" s="1">
        <v>4</v>
      </c>
      <c r="W1597" s="1" t="s">
        <v>37</v>
      </c>
      <c r="X1597" s="1" t="s">
        <v>74</v>
      </c>
      <c r="Y1597" s="1" t="s">
        <v>9399</v>
      </c>
    </row>
    <row r="1598" spans="1:25" x14ac:dyDescent="0.3">
      <c r="A1598" s="1" t="s">
        <v>13210</v>
      </c>
      <c r="B1598" s="1" t="s">
        <v>15208</v>
      </c>
      <c r="C1598" s="1" t="s">
        <v>9400</v>
      </c>
      <c r="D1598" s="1" t="s">
        <v>26</v>
      </c>
      <c r="E1598" s="1">
        <v>37</v>
      </c>
      <c r="F1598" s="1" t="s">
        <v>9401</v>
      </c>
      <c r="G1598" s="1" t="s">
        <v>9402</v>
      </c>
      <c r="H1598" s="1" t="s">
        <v>6185</v>
      </c>
      <c r="I1598" s="1" t="s">
        <v>9403</v>
      </c>
      <c r="J1598" s="1" t="s">
        <v>9404</v>
      </c>
      <c r="K1598" s="1" t="s">
        <v>81</v>
      </c>
      <c r="L1598" s="1" t="s">
        <v>72</v>
      </c>
      <c r="M1598" s="1" t="s">
        <v>73</v>
      </c>
      <c r="N1598" s="1">
        <v>2</v>
      </c>
      <c r="O1598" s="1">
        <v>561.65</v>
      </c>
      <c r="P1598" s="1">
        <v>0.35</v>
      </c>
      <c r="Q1598" s="1">
        <v>9.5399999999999991</v>
      </c>
      <c r="R1598" s="2">
        <v>45203</v>
      </c>
      <c r="S1598" s="2">
        <v>45353</v>
      </c>
      <c r="T1598" s="1" t="s">
        <v>35</v>
      </c>
      <c r="U1598" s="1" t="s">
        <v>36</v>
      </c>
      <c r="V1598" s="1">
        <v>5</v>
      </c>
      <c r="W1598" s="1" t="s">
        <v>52</v>
      </c>
      <c r="X1598" s="1" t="s">
        <v>64</v>
      </c>
      <c r="Y1598" s="1" t="s">
        <v>9405</v>
      </c>
    </row>
    <row r="1599" spans="1:25" x14ac:dyDescent="0.3">
      <c r="A1599" s="1" t="s">
        <v>13211</v>
      </c>
      <c r="B1599" s="1" t="s">
        <v>15209</v>
      </c>
      <c r="C1599" s="1" t="s">
        <v>9406</v>
      </c>
      <c r="D1599" s="1" t="s">
        <v>41</v>
      </c>
      <c r="E1599" s="1">
        <v>36</v>
      </c>
      <c r="F1599" s="1" t="s">
        <v>9407</v>
      </c>
      <c r="G1599" s="1" t="s">
        <v>9408</v>
      </c>
      <c r="H1599" s="1" t="s">
        <v>4163</v>
      </c>
      <c r="I1599" s="1" t="s">
        <v>9409</v>
      </c>
      <c r="J1599" s="1" t="s">
        <v>9410</v>
      </c>
      <c r="K1599" s="1" t="s">
        <v>32</v>
      </c>
      <c r="L1599" s="1" t="s">
        <v>48</v>
      </c>
      <c r="M1599" s="1" t="s">
        <v>49</v>
      </c>
      <c r="N1599" s="1">
        <v>2</v>
      </c>
      <c r="O1599" s="1">
        <v>390.01</v>
      </c>
      <c r="P1599" s="1">
        <v>0.22</v>
      </c>
      <c r="Q1599" s="1">
        <v>42.05</v>
      </c>
      <c r="R1599" s="2">
        <v>45556</v>
      </c>
      <c r="S1599" s="2">
        <v>45695</v>
      </c>
      <c r="T1599" s="1" t="s">
        <v>63</v>
      </c>
      <c r="U1599" s="1" t="s">
        <v>36</v>
      </c>
      <c r="V1599" s="1">
        <v>1</v>
      </c>
      <c r="W1599" s="1" t="s">
        <v>37</v>
      </c>
      <c r="X1599" s="1" t="s">
        <v>64</v>
      </c>
      <c r="Y1599" s="1" t="s">
        <v>9411</v>
      </c>
    </row>
    <row r="1600" spans="1:25" x14ac:dyDescent="0.3">
      <c r="A1600" s="1" t="s">
        <v>13212</v>
      </c>
      <c r="B1600" s="1" t="s">
        <v>15210</v>
      </c>
      <c r="C1600" s="1" t="s">
        <v>9412</v>
      </c>
      <c r="D1600" s="1" t="s">
        <v>26</v>
      </c>
      <c r="E1600" s="1">
        <v>68</v>
      </c>
      <c r="F1600" s="1" t="s">
        <v>9413</v>
      </c>
      <c r="G1600" s="1" t="s">
        <v>9414</v>
      </c>
      <c r="H1600" s="1" t="s">
        <v>757</v>
      </c>
      <c r="I1600" s="1" t="s">
        <v>9415</v>
      </c>
      <c r="J1600" s="1" t="s">
        <v>9416</v>
      </c>
      <c r="K1600" s="1" t="s">
        <v>47</v>
      </c>
      <c r="L1600" s="1" t="s">
        <v>48</v>
      </c>
      <c r="M1600" s="1" t="s">
        <v>49</v>
      </c>
      <c r="N1600" s="1">
        <v>1</v>
      </c>
      <c r="O1600" s="1">
        <v>607.87</v>
      </c>
      <c r="P1600" s="1">
        <v>0.46</v>
      </c>
      <c r="Q1600" s="1">
        <v>46.93</v>
      </c>
      <c r="R1600" s="2">
        <v>45784</v>
      </c>
      <c r="S1600" s="2">
        <v>45141</v>
      </c>
      <c r="T1600" s="1" t="s">
        <v>83</v>
      </c>
      <c r="U1600" s="1" t="s">
        <v>84</v>
      </c>
      <c r="V1600" s="1">
        <v>2</v>
      </c>
      <c r="W1600" s="1" t="s">
        <v>37</v>
      </c>
      <c r="X1600" s="1" t="s">
        <v>74</v>
      </c>
      <c r="Y1600" s="1" t="s">
        <v>9417</v>
      </c>
    </row>
    <row r="1601" spans="1:25" x14ac:dyDescent="0.3">
      <c r="A1601" s="1" t="s">
        <v>13213</v>
      </c>
      <c r="B1601" s="1" t="s">
        <v>15211</v>
      </c>
      <c r="C1601" s="1" t="s">
        <v>9418</v>
      </c>
      <c r="D1601" s="1" t="s">
        <v>26</v>
      </c>
      <c r="E1601" s="1">
        <v>35</v>
      </c>
      <c r="F1601" s="1" t="s">
        <v>9419</v>
      </c>
      <c r="G1601" s="1" t="s">
        <v>9420</v>
      </c>
      <c r="H1601" s="1" t="s">
        <v>3574</v>
      </c>
      <c r="I1601" s="1" t="s">
        <v>9421</v>
      </c>
      <c r="J1601" s="1" t="s">
        <v>9422</v>
      </c>
      <c r="K1601" s="1" t="s">
        <v>61</v>
      </c>
      <c r="L1601" s="1" t="s">
        <v>117</v>
      </c>
      <c r="M1601" s="1" t="s">
        <v>93</v>
      </c>
      <c r="N1601" s="1">
        <v>4</v>
      </c>
      <c r="O1601" s="1">
        <v>366.57</v>
      </c>
      <c r="P1601" s="1">
        <v>0.25</v>
      </c>
      <c r="Q1601" s="1">
        <v>35.9</v>
      </c>
      <c r="R1601" s="2">
        <v>45629</v>
      </c>
      <c r="S1601" s="2">
        <v>45219</v>
      </c>
      <c r="T1601" s="1" t="s">
        <v>35</v>
      </c>
      <c r="U1601" s="1" t="s">
        <v>36</v>
      </c>
      <c r="V1601" s="1">
        <v>1</v>
      </c>
      <c r="W1601" s="1" t="s">
        <v>37</v>
      </c>
      <c r="X1601" s="1" t="s">
        <v>74</v>
      </c>
      <c r="Y1601" s="1" t="s">
        <v>9423</v>
      </c>
    </row>
    <row r="1602" spans="1:25" x14ac:dyDescent="0.3">
      <c r="A1602" s="1" t="s">
        <v>13214</v>
      </c>
      <c r="B1602" s="1" t="s">
        <v>15212</v>
      </c>
      <c r="C1602" s="1" t="s">
        <v>9424</v>
      </c>
      <c r="D1602" s="1" t="s">
        <v>41</v>
      </c>
      <c r="E1602" s="1">
        <v>30</v>
      </c>
      <c r="F1602" s="1" t="s">
        <v>9425</v>
      </c>
      <c r="G1602" s="1" t="s">
        <v>9426</v>
      </c>
      <c r="H1602" s="1" t="s">
        <v>1607</v>
      </c>
      <c r="I1602" s="1" t="s">
        <v>9427</v>
      </c>
      <c r="J1602" s="1" t="s">
        <v>9428</v>
      </c>
      <c r="K1602" s="1" t="s">
        <v>92</v>
      </c>
      <c r="L1602" s="1" t="s">
        <v>82</v>
      </c>
      <c r="M1602" s="1" t="s">
        <v>93</v>
      </c>
      <c r="N1602" s="1">
        <v>4</v>
      </c>
      <c r="O1602" s="1">
        <v>720.51</v>
      </c>
      <c r="P1602" s="1">
        <v>0.28000000000000003</v>
      </c>
      <c r="Q1602" s="1">
        <v>49.84</v>
      </c>
      <c r="R1602" s="2">
        <v>45151</v>
      </c>
      <c r="S1602" s="2">
        <v>45620</v>
      </c>
      <c r="T1602" s="1" t="s">
        <v>63</v>
      </c>
      <c r="U1602" s="1" t="s">
        <v>36</v>
      </c>
      <c r="V1602" s="1">
        <v>4</v>
      </c>
      <c r="W1602" s="1" t="s">
        <v>37</v>
      </c>
      <c r="X1602" s="1" t="s">
        <v>74</v>
      </c>
      <c r="Y1602" s="1" t="s">
        <v>9429</v>
      </c>
    </row>
    <row r="1603" spans="1:25" x14ac:dyDescent="0.3">
      <c r="A1603" s="1" t="s">
        <v>13215</v>
      </c>
      <c r="B1603" s="1" t="s">
        <v>15213</v>
      </c>
      <c r="C1603" s="1" t="s">
        <v>9430</v>
      </c>
      <c r="D1603" s="1" t="s">
        <v>26</v>
      </c>
      <c r="E1603" s="1">
        <v>34</v>
      </c>
      <c r="F1603" s="1" t="s">
        <v>9431</v>
      </c>
      <c r="G1603" s="1">
        <v>3621724510</v>
      </c>
      <c r="H1603" s="1" t="s">
        <v>289</v>
      </c>
      <c r="I1603" s="1" t="s">
        <v>9432</v>
      </c>
      <c r="J1603" s="1" t="s">
        <v>9433</v>
      </c>
      <c r="K1603" s="1" t="s">
        <v>81</v>
      </c>
      <c r="L1603" s="1" t="s">
        <v>117</v>
      </c>
      <c r="M1603" s="1" t="s">
        <v>34</v>
      </c>
      <c r="N1603" s="1">
        <v>2</v>
      </c>
      <c r="O1603" s="1">
        <v>30.13</v>
      </c>
      <c r="P1603" s="1">
        <v>0.26</v>
      </c>
      <c r="Q1603" s="1">
        <v>20.079999999999998</v>
      </c>
      <c r="R1603" s="2">
        <v>45744</v>
      </c>
      <c r="S1603" s="2">
        <v>45743</v>
      </c>
      <c r="T1603" s="1" t="s">
        <v>50</v>
      </c>
      <c r="U1603" s="1" t="s">
        <v>36</v>
      </c>
      <c r="V1603" s="1">
        <v>1</v>
      </c>
      <c r="W1603" s="1" t="s">
        <v>52</v>
      </c>
      <c r="X1603" s="1" t="s">
        <v>64</v>
      </c>
      <c r="Y1603" s="1" t="s">
        <v>9434</v>
      </c>
    </row>
    <row r="1604" spans="1:25" x14ac:dyDescent="0.3">
      <c r="A1604" s="1" t="s">
        <v>13216</v>
      </c>
      <c r="B1604" s="1" t="s">
        <v>15214</v>
      </c>
      <c r="C1604" s="1" t="s">
        <v>9435</v>
      </c>
      <c r="D1604" s="1" t="s">
        <v>26</v>
      </c>
      <c r="E1604" s="1">
        <v>50</v>
      </c>
      <c r="F1604" s="1" t="s">
        <v>9436</v>
      </c>
      <c r="G1604" s="1" t="s">
        <v>9437</v>
      </c>
      <c r="H1604" s="1" t="s">
        <v>4319</v>
      </c>
      <c r="I1604" s="1" t="s">
        <v>9438</v>
      </c>
      <c r="J1604" s="1" t="s">
        <v>9439</v>
      </c>
      <c r="K1604" s="1" t="s">
        <v>6</v>
      </c>
      <c r="L1604" s="1" t="s">
        <v>82</v>
      </c>
      <c r="M1604" s="1" t="s">
        <v>126</v>
      </c>
      <c r="N1604" s="1">
        <v>2</v>
      </c>
      <c r="O1604" s="1">
        <v>411.83</v>
      </c>
      <c r="P1604" s="1">
        <v>0.16</v>
      </c>
      <c r="Q1604" s="1">
        <v>42.36</v>
      </c>
      <c r="R1604" s="2">
        <v>45803</v>
      </c>
      <c r="S1604" s="2">
        <v>45666</v>
      </c>
      <c r="T1604" s="1" t="s">
        <v>83</v>
      </c>
      <c r="U1604" s="1" t="s">
        <v>51</v>
      </c>
      <c r="V1604" s="1">
        <v>5</v>
      </c>
      <c r="W1604" s="1" t="s">
        <v>37</v>
      </c>
      <c r="X1604" s="1" t="s">
        <v>74</v>
      </c>
      <c r="Y1604" s="1" t="s">
        <v>9440</v>
      </c>
    </row>
    <row r="1605" spans="1:25" x14ac:dyDescent="0.3">
      <c r="A1605" s="1" t="s">
        <v>13217</v>
      </c>
      <c r="B1605" s="1" t="s">
        <v>15215</v>
      </c>
      <c r="C1605" s="1" t="s">
        <v>9441</v>
      </c>
      <c r="D1605" s="1" t="s">
        <v>41</v>
      </c>
      <c r="E1605" s="1">
        <v>45</v>
      </c>
      <c r="F1605" s="1" t="s">
        <v>9442</v>
      </c>
      <c r="G1605" s="1" t="s">
        <v>9443</v>
      </c>
      <c r="H1605" s="1" t="s">
        <v>3486</v>
      </c>
      <c r="I1605" s="1" t="s">
        <v>8491</v>
      </c>
      <c r="J1605" s="1" t="s">
        <v>6524</v>
      </c>
      <c r="K1605" s="1" t="s">
        <v>6</v>
      </c>
      <c r="L1605" s="1" t="s">
        <v>117</v>
      </c>
      <c r="M1605" s="1" t="s">
        <v>62</v>
      </c>
      <c r="N1605" s="1">
        <v>3</v>
      </c>
      <c r="O1605" s="1">
        <v>832.95</v>
      </c>
      <c r="P1605" s="1">
        <v>0.12</v>
      </c>
      <c r="Q1605" s="1">
        <v>35.32</v>
      </c>
      <c r="R1605" s="2">
        <v>45348</v>
      </c>
      <c r="S1605" s="2">
        <v>45701</v>
      </c>
      <c r="T1605" s="1" t="s">
        <v>63</v>
      </c>
      <c r="U1605" s="1" t="s">
        <v>84</v>
      </c>
      <c r="V1605" s="1">
        <v>3</v>
      </c>
      <c r="W1605" s="1" t="s">
        <v>37</v>
      </c>
      <c r="X1605" s="1" t="s">
        <v>74</v>
      </c>
      <c r="Y1605" s="1" t="s">
        <v>9444</v>
      </c>
    </row>
    <row r="1606" spans="1:25" x14ac:dyDescent="0.3">
      <c r="A1606" s="1" t="s">
        <v>13218</v>
      </c>
      <c r="B1606" s="1" t="s">
        <v>15216</v>
      </c>
      <c r="C1606" s="1" t="s">
        <v>9445</v>
      </c>
      <c r="D1606" s="1" t="s">
        <v>41</v>
      </c>
      <c r="E1606" s="1">
        <v>22</v>
      </c>
      <c r="F1606" s="1" t="s">
        <v>9446</v>
      </c>
      <c r="G1606" s="1">
        <v>3213414670</v>
      </c>
      <c r="H1606" s="1" t="s">
        <v>3597</v>
      </c>
      <c r="I1606" s="1" t="s">
        <v>9447</v>
      </c>
      <c r="J1606" s="1" t="s">
        <v>9448</v>
      </c>
      <c r="K1606" s="1" t="s">
        <v>47</v>
      </c>
      <c r="L1606" s="1" t="s">
        <v>117</v>
      </c>
      <c r="M1606" s="1" t="s">
        <v>73</v>
      </c>
      <c r="N1606" s="1">
        <v>1</v>
      </c>
      <c r="O1606" s="1">
        <v>257.7</v>
      </c>
      <c r="P1606" s="1">
        <v>0.04</v>
      </c>
      <c r="Q1606" s="1">
        <v>19.55</v>
      </c>
      <c r="R1606" s="2">
        <v>45824</v>
      </c>
      <c r="S1606" s="2">
        <v>45487</v>
      </c>
      <c r="T1606" s="1" t="s">
        <v>63</v>
      </c>
      <c r="U1606" s="1" t="s">
        <v>84</v>
      </c>
      <c r="V1606" s="1">
        <v>1</v>
      </c>
      <c r="W1606" s="1" t="s">
        <v>37</v>
      </c>
      <c r="X1606" s="1" t="s">
        <v>38</v>
      </c>
      <c r="Y1606" s="1" t="s">
        <v>9449</v>
      </c>
    </row>
    <row r="1607" spans="1:25" x14ac:dyDescent="0.3">
      <c r="A1607" s="1" t="s">
        <v>13219</v>
      </c>
      <c r="B1607" s="1" t="s">
        <v>15217</v>
      </c>
      <c r="C1607" s="1" t="s">
        <v>9450</v>
      </c>
      <c r="D1607" s="1" t="s">
        <v>26</v>
      </c>
      <c r="E1607" s="1">
        <v>45</v>
      </c>
      <c r="F1607" s="1" t="s">
        <v>9451</v>
      </c>
      <c r="G1607" s="1" t="s">
        <v>9452</v>
      </c>
      <c r="H1607" s="1" t="s">
        <v>1026</v>
      </c>
      <c r="I1607" s="1" t="s">
        <v>9453</v>
      </c>
      <c r="J1607" s="1" t="s">
        <v>9454</v>
      </c>
      <c r="K1607" s="1" t="s">
        <v>6</v>
      </c>
      <c r="L1607" s="1" t="s">
        <v>48</v>
      </c>
      <c r="M1607" s="1" t="s">
        <v>62</v>
      </c>
      <c r="N1607" s="1">
        <v>2</v>
      </c>
      <c r="O1607" s="1">
        <v>62.22</v>
      </c>
      <c r="P1607" s="1">
        <v>0.36</v>
      </c>
      <c r="Q1607" s="1">
        <v>36.71</v>
      </c>
      <c r="R1607" s="2">
        <v>45226</v>
      </c>
      <c r="S1607" s="2">
        <v>45835</v>
      </c>
      <c r="T1607" s="1" t="s">
        <v>118</v>
      </c>
      <c r="U1607" s="1" t="s">
        <v>36</v>
      </c>
      <c r="V1607" s="1">
        <v>1</v>
      </c>
      <c r="W1607" s="1" t="s">
        <v>37</v>
      </c>
      <c r="X1607" s="1" t="s">
        <v>64</v>
      </c>
      <c r="Y1607" s="1" t="s">
        <v>9455</v>
      </c>
    </row>
    <row r="1608" spans="1:25" x14ac:dyDescent="0.3">
      <c r="A1608" s="1" t="s">
        <v>13220</v>
      </c>
      <c r="B1608" s="1" t="s">
        <v>15218</v>
      </c>
      <c r="C1608" s="1" t="s">
        <v>9456</v>
      </c>
      <c r="D1608" s="1" t="s">
        <v>41</v>
      </c>
      <c r="E1608" s="1">
        <v>42</v>
      </c>
      <c r="F1608" s="1" t="s">
        <v>9457</v>
      </c>
      <c r="G1608" s="1" t="s">
        <v>9458</v>
      </c>
      <c r="H1608" s="1" t="s">
        <v>2993</v>
      </c>
      <c r="I1608" s="1" t="s">
        <v>9459</v>
      </c>
      <c r="J1608" s="1" t="s">
        <v>9460</v>
      </c>
      <c r="K1608" s="1" t="s">
        <v>92</v>
      </c>
      <c r="L1608" s="1" t="s">
        <v>110</v>
      </c>
      <c r="M1608" s="1" t="s">
        <v>73</v>
      </c>
      <c r="N1608" s="1">
        <v>4</v>
      </c>
      <c r="O1608" s="1">
        <v>501.56</v>
      </c>
      <c r="P1608" s="1">
        <v>0.14000000000000001</v>
      </c>
      <c r="Q1608" s="1">
        <v>27.93</v>
      </c>
      <c r="R1608" s="2">
        <v>45811</v>
      </c>
      <c r="S1608" s="2">
        <v>45808</v>
      </c>
      <c r="T1608" s="1" t="s">
        <v>35</v>
      </c>
      <c r="U1608" s="1" t="s">
        <v>162</v>
      </c>
      <c r="V1608" s="1">
        <v>1</v>
      </c>
      <c r="W1608" s="1" t="s">
        <v>37</v>
      </c>
      <c r="X1608" s="1" t="s">
        <v>74</v>
      </c>
      <c r="Y1608" s="1" t="s">
        <v>9461</v>
      </c>
    </row>
    <row r="1609" spans="1:25" x14ac:dyDescent="0.3">
      <c r="A1609" s="1" t="s">
        <v>13221</v>
      </c>
      <c r="B1609" s="1" t="s">
        <v>15219</v>
      </c>
      <c r="C1609" s="1" t="s">
        <v>9462</v>
      </c>
      <c r="D1609" s="1" t="s">
        <v>41</v>
      </c>
      <c r="E1609" s="1">
        <v>37</v>
      </c>
      <c r="F1609" s="1" t="s">
        <v>9463</v>
      </c>
      <c r="G1609" s="1" t="s">
        <v>9464</v>
      </c>
      <c r="H1609" s="1" t="s">
        <v>89</v>
      </c>
      <c r="I1609" s="1" t="s">
        <v>9465</v>
      </c>
      <c r="J1609" s="1" t="s">
        <v>9466</v>
      </c>
      <c r="K1609" s="1" t="s">
        <v>161</v>
      </c>
      <c r="L1609" s="1" t="s">
        <v>82</v>
      </c>
      <c r="M1609" s="1" t="s">
        <v>73</v>
      </c>
      <c r="N1609" s="1">
        <v>2</v>
      </c>
      <c r="O1609" s="1">
        <v>976.77</v>
      </c>
      <c r="P1609" s="1">
        <v>0.19</v>
      </c>
      <c r="Q1609" s="1">
        <v>13.5</v>
      </c>
      <c r="R1609" s="2">
        <v>45839</v>
      </c>
      <c r="S1609" s="2">
        <v>45738</v>
      </c>
      <c r="T1609" s="1" t="s">
        <v>118</v>
      </c>
      <c r="U1609" s="1" t="s">
        <v>36</v>
      </c>
      <c r="V1609" s="1">
        <v>4</v>
      </c>
      <c r="W1609" s="1" t="s">
        <v>37</v>
      </c>
      <c r="X1609" s="1" t="s">
        <v>64</v>
      </c>
      <c r="Y1609" s="1" t="s">
        <v>9467</v>
      </c>
    </row>
    <row r="1610" spans="1:25" x14ac:dyDescent="0.3">
      <c r="A1610" s="1" t="s">
        <v>13222</v>
      </c>
      <c r="B1610" s="1" t="s">
        <v>15220</v>
      </c>
      <c r="C1610" s="1" t="s">
        <v>9468</v>
      </c>
      <c r="D1610" s="1" t="s">
        <v>26</v>
      </c>
      <c r="E1610" s="1">
        <v>38</v>
      </c>
      <c r="F1610" s="1" t="s">
        <v>9469</v>
      </c>
      <c r="G1610" s="1" t="s">
        <v>9470</v>
      </c>
      <c r="H1610" s="1" t="s">
        <v>371</v>
      </c>
      <c r="I1610" s="1" t="s">
        <v>9471</v>
      </c>
      <c r="J1610" s="1" t="s">
        <v>5803</v>
      </c>
      <c r="K1610" s="1" t="s">
        <v>81</v>
      </c>
      <c r="L1610" s="1" t="s">
        <v>110</v>
      </c>
      <c r="M1610" s="1" t="s">
        <v>49</v>
      </c>
      <c r="N1610" s="1">
        <v>3</v>
      </c>
      <c r="O1610" s="1">
        <v>73.52</v>
      </c>
      <c r="P1610" s="1">
        <v>0.46</v>
      </c>
      <c r="Q1610" s="1">
        <v>12.82</v>
      </c>
      <c r="R1610" s="2">
        <v>45718</v>
      </c>
      <c r="S1610" s="2">
        <v>45509</v>
      </c>
      <c r="T1610" s="1" t="s">
        <v>50</v>
      </c>
      <c r="U1610" s="1" t="s">
        <v>36</v>
      </c>
      <c r="V1610" s="1">
        <v>1</v>
      </c>
      <c r="W1610" s="1" t="s">
        <v>37</v>
      </c>
      <c r="X1610" s="1" t="s">
        <v>101</v>
      </c>
      <c r="Y1610" s="1" t="s">
        <v>9472</v>
      </c>
    </row>
    <row r="1611" spans="1:25" x14ac:dyDescent="0.3">
      <c r="A1611" s="1" t="s">
        <v>13223</v>
      </c>
      <c r="B1611" s="1" t="s">
        <v>15221</v>
      </c>
      <c r="C1611" s="1" t="s">
        <v>9473</v>
      </c>
      <c r="D1611" s="1" t="s">
        <v>41</v>
      </c>
      <c r="E1611" s="1">
        <v>30</v>
      </c>
      <c r="F1611" s="1" t="s">
        <v>9474</v>
      </c>
      <c r="G1611" s="1" t="s">
        <v>9475</v>
      </c>
      <c r="H1611" s="1" t="s">
        <v>323</v>
      </c>
      <c r="I1611" s="1" t="s">
        <v>9476</v>
      </c>
      <c r="J1611" s="1" t="s">
        <v>7610</v>
      </c>
      <c r="K1611" s="1" t="s">
        <v>109</v>
      </c>
      <c r="L1611" s="1" t="s">
        <v>110</v>
      </c>
      <c r="M1611" s="1" t="s">
        <v>34</v>
      </c>
      <c r="N1611" s="1">
        <v>4</v>
      </c>
      <c r="O1611" s="1">
        <v>79.36</v>
      </c>
      <c r="P1611" s="1">
        <v>0.28000000000000003</v>
      </c>
      <c r="Q1611" s="1">
        <v>37.1</v>
      </c>
      <c r="R1611" s="2">
        <v>45324</v>
      </c>
      <c r="S1611" s="2">
        <v>45837</v>
      </c>
      <c r="T1611" s="1" t="s">
        <v>35</v>
      </c>
      <c r="U1611" s="1" t="s">
        <v>51</v>
      </c>
      <c r="V1611" s="1">
        <v>2</v>
      </c>
      <c r="W1611" s="1" t="s">
        <v>52</v>
      </c>
      <c r="X1611" s="1" t="s">
        <v>53</v>
      </c>
      <c r="Y1611" s="1" t="s">
        <v>9477</v>
      </c>
    </row>
    <row r="1612" spans="1:25" x14ac:dyDescent="0.3">
      <c r="A1612" s="1" t="s">
        <v>13224</v>
      </c>
      <c r="B1612" s="1" t="s">
        <v>15222</v>
      </c>
      <c r="C1612" s="1" t="s">
        <v>9478</v>
      </c>
      <c r="D1612" s="1" t="s">
        <v>41</v>
      </c>
      <c r="E1612" s="1">
        <v>23</v>
      </c>
      <c r="F1612" s="1" t="s">
        <v>9479</v>
      </c>
      <c r="G1612" s="1">
        <v>1465174179</v>
      </c>
      <c r="H1612" s="1" t="s">
        <v>3567</v>
      </c>
      <c r="I1612" s="1" t="s">
        <v>9480</v>
      </c>
      <c r="J1612" s="1" t="s">
        <v>9481</v>
      </c>
      <c r="K1612" s="1" t="s">
        <v>92</v>
      </c>
      <c r="L1612" s="1" t="s">
        <v>110</v>
      </c>
      <c r="M1612" s="1" t="s">
        <v>62</v>
      </c>
      <c r="N1612" s="1">
        <v>3</v>
      </c>
      <c r="O1612" s="1">
        <v>599.16999999999996</v>
      </c>
      <c r="P1612" s="1">
        <v>0.05</v>
      </c>
      <c r="Q1612" s="1">
        <v>37.04</v>
      </c>
      <c r="R1612" s="2">
        <v>45846</v>
      </c>
      <c r="S1612" s="2">
        <v>45524</v>
      </c>
      <c r="T1612" s="1" t="s">
        <v>83</v>
      </c>
      <c r="U1612" s="1" t="s">
        <v>51</v>
      </c>
      <c r="V1612" s="1">
        <v>5</v>
      </c>
      <c r="W1612" s="1" t="s">
        <v>37</v>
      </c>
      <c r="X1612" s="1" t="s">
        <v>38</v>
      </c>
      <c r="Y1612" s="1" t="s">
        <v>9482</v>
      </c>
    </row>
    <row r="1613" spans="1:25" x14ac:dyDescent="0.3">
      <c r="A1613" s="1" t="s">
        <v>13225</v>
      </c>
      <c r="B1613" s="1" t="s">
        <v>15223</v>
      </c>
      <c r="C1613" s="1" t="s">
        <v>5603</v>
      </c>
      <c r="D1613" s="1" t="s">
        <v>41</v>
      </c>
      <c r="E1613" s="1">
        <v>46</v>
      </c>
      <c r="F1613" s="1" t="s">
        <v>9483</v>
      </c>
      <c r="G1613" s="1" t="s">
        <v>9484</v>
      </c>
      <c r="H1613" s="1" t="s">
        <v>2644</v>
      </c>
      <c r="I1613" s="1" t="s">
        <v>9485</v>
      </c>
      <c r="J1613" s="1" t="s">
        <v>9486</v>
      </c>
      <c r="K1613" s="1" t="s">
        <v>32</v>
      </c>
      <c r="L1613" s="1" t="s">
        <v>48</v>
      </c>
      <c r="M1613" s="1" t="s">
        <v>62</v>
      </c>
      <c r="N1613" s="1">
        <v>3</v>
      </c>
      <c r="O1613" s="1">
        <v>257.57</v>
      </c>
      <c r="P1613" s="1">
        <v>0.4</v>
      </c>
      <c r="Q1613" s="1">
        <v>28.88</v>
      </c>
      <c r="R1613" s="2">
        <v>45788</v>
      </c>
      <c r="S1613" s="2">
        <v>45453</v>
      </c>
      <c r="T1613" s="1" t="s">
        <v>35</v>
      </c>
      <c r="U1613" s="1" t="s">
        <v>162</v>
      </c>
      <c r="V1613" s="1">
        <v>2</v>
      </c>
      <c r="W1613" s="1" t="s">
        <v>37</v>
      </c>
      <c r="X1613" s="1" t="s">
        <v>38</v>
      </c>
      <c r="Y1613" s="1" t="s">
        <v>9487</v>
      </c>
    </row>
    <row r="1614" spans="1:25" x14ac:dyDescent="0.3">
      <c r="A1614" s="1" t="s">
        <v>13226</v>
      </c>
      <c r="B1614" s="1" t="s">
        <v>15224</v>
      </c>
      <c r="C1614" s="1" t="s">
        <v>9488</v>
      </c>
      <c r="D1614" s="1" t="s">
        <v>41</v>
      </c>
      <c r="E1614" s="1">
        <v>59</v>
      </c>
      <c r="F1614" s="1" t="s">
        <v>9489</v>
      </c>
      <c r="G1614" s="1">
        <v>2972323737</v>
      </c>
      <c r="H1614" s="1" t="s">
        <v>954</v>
      </c>
      <c r="I1614" s="1" t="s">
        <v>9490</v>
      </c>
      <c r="J1614" s="1" t="s">
        <v>9491</v>
      </c>
      <c r="K1614" s="1" t="s">
        <v>6</v>
      </c>
      <c r="L1614" s="1" t="s">
        <v>110</v>
      </c>
      <c r="M1614" s="1" t="s">
        <v>126</v>
      </c>
      <c r="N1614" s="1">
        <v>3</v>
      </c>
      <c r="O1614" s="1">
        <v>416.13</v>
      </c>
      <c r="P1614" s="1">
        <v>0.13</v>
      </c>
      <c r="Q1614" s="1">
        <v>27.56</v>
      </c>
      <c r="R1614" s="2">
        <v>45176</v>
      </c>
      <c r="S1614" s="2">
        <v>45437</v>
      </c>
      <c r="T1614" s="1" t="s">
        <v>63</v>
      </c>
      <c r="U1614" s="1" t="s">
        <v>51</v>
      </c>
      <c r="V1614" s="1">
        <v>2</v>
      </c>
      <c r="W1614" s="1" t="s">
        <v>37</v>
      </c>
      <c r="X1614" s="1" t="s">
        <v>64</v>
      </c>
      <c r="Y1614" s="1" t="s">
        <v>9492</v>
      </c>
    </row>
    <row r="1615" spans="1:25" x14ac:dyDescent="0.3">
      <c r="A1615" s="1" t="s">
        <v>13227</v>
      </c>
      <c r="B1615" s="1" t="s">
        <v>15225</v>
      </c>
      <c r="C1615" s="1" t="s">
        <v>9493</v>
      </c>
      <c r="D1615" s="1" t="s">
        <v>41</v>
      </c>
      <c r="E1615" s="1">
        <v>26</v>
      </c>
      <c r="F1615" s="1" t="s">
        <v>9494</v>
      </c>
      <c r="G1615" s="1" t="s">
        <v>9495</v>
      </c>
      <c r="H1615" s="1" t="s">
        <v>641</v>
      </c>
      <c r="I1615" s="1" t="s">
        <v>9496</v>
      </c>
      <c r="J1615" s="1" t="s">
        <v>9497</v>
      </c>
      <c r="K1615" s="1" t="s">
        <v>81</v>
      </c>
      <c r="L1615" s="1" t="s">
        <v>82</v>
      </c>
      <c r="M1615" s="1" t="s">
        <v>126</v>
      </c>
      <c r="N1615" s="1">
        <v>1</v>
      </c>
      <c r="O1615" s="1">
        <v>832.2</v>
      </c>
      <c r="P1615" s="1">
        <v>0.28000000000000003</v>
      </c>
      <c r="Q1615" s="1">
        <v>13.1</v>
      </c>
      <c r="R1615" s="2">
        <v>45152</v>
      </c>
      <c r="S1615" s="2">
        <v>45377</v>
      </c>
      <c r="T1615" s="1" t="s">
        <v>63</v>
      </c>
      <c r="U1615" s="1" t="s">
        <v>36</v>
      </c>
      <c r="V1615" s="1">
        <v>4</v>
      </c>
      <c r="W1615" s="1" t="s">
        <v>37</v>
      </c>
      <c r="X1615" s="1" t="s">
        <v>74</v>
      </c>
      <c r="Y1615" s="1" t="s">
        <v>9498</v>
      </c>
    </row>
    <row r="1616" spans="1:25" x14ac:dyDescent="0.3">
      <c r="A1616" s="1" t="s">
        <v>13228</v>
      </c>
      <c r="B1616" s="1" t="s">
        <v>15226</v>
      </c>
      <c r="C1616" s="1" t="s">
        <v>9499</v>
      </c>
      <c r="D1616" s="1" t="s">
        <v>41</v>
      </c>
      <c r="E1616" s="1">
        <v>46</v>
      </c>
      <c r="F1616" s="1" t="s">
        <v>9500</v>
      </c>
      <c r="G1616" s="1">
        <v>6991244701</v>
      </c>
      <c r="H1616" s="1" t="s">
        <v>529</v>
      </c>
      <c r="I1616" s="1" t="s">
        <v>1150</v>
      </c>
      <c r="J1616" s="1" t="s">
        <v>4388</v>
      </c>
      <c r="K1616" s="1" t="s">
        <v>109</v>
      </c>
      <c r="L1616" s="1" t="s">
        <v>72</v>
      </c>
      <c r="M1616" s="1" t="s">
        <v>62</v>
      </c>
      <c r="N1616" s="1">
        <v>4</v>
      </c>
      <c r="O1616" s="1">
        <v>206.86</v>
      </c>
      <c r="P1616" s="1">
        <v>0.25</v>
      </c>
      <c r="Q1616" s="1">
        <v>24.32</v>
      </c>
      <c r="R1616" s="2">
        <v>45237</v>
      </c>
      <c r="S1616" s="2">
        <v>45282</v>
      </c>
      <c r="T1616" s="1" t="s">
        <v>63</v>
      </c>
      <c r="U1616" s="1" t="s">
        <v>36</v>
      </c>
      <c r="V1616" s="1">
        <v>1</v>
      </c>
      <c r="W1616" s="1" t="s">
        <v>37</v>
      </c>
      <c r="X1616" s="1" t="s">
        <v>64</v>
      </c>
      <c r="Y1616" s="1" t="s">
        <v>9501</v>
      </c>
    </row>
    <row r="1617" spans="1:25" x14ac:dyDescent="0.3">
      <c r="A1617" s="1" t="s">
        <v>13229</v>
      </c>
      <c r="B1617" s="1" t="s">
        <v>15227</v>
      </c>
      <c r="C1617" s="1" t="s">
        <v>9502</v>
      </c>
      <c r="D1617" s="1" t="s">
        <v>26</v>
      </c>
      <c r="E1617" s="1">
        <v>55</v>
      </c>
      <c r="F1617" s="1" t="s">
        <v>9503</v>
      </c>
      <c r="G1617" s="1" t="s">
        <v>9504</v>
      </c>
      <c r="H1617" s="1" t="s">
        <v>58</v>
      </c>
      <c r="I1617" s="1" t="s">
        <v>9505</v>
      </c>
      <c r="J1617" s="1" t="s">
        <v>9506</v>
      </c>
      <c r="K1617" s="1" t="s">
        <v>61</v>
      </c>
      <c r="L1617" s="1" t="s">
        <v>110</v>
      </c>
      <c r="M1617" s="1" t="s">
        <v>126</v>
      </c>
      <c r="N1617" s="1">
        <v>4</v>
      </c>
      <c r="O1617" s="1">
        <v>722.11</v>
      </c>
      <c r="P1617" s="1">
        <v>0.12</v>
      </c>
      <c r="Q1617" s="1">
        <v>44.21</v>
      </c>
      <c r="R1617" s="2">
        <v>45296</v>
      </c>
      <c r="S1617" s="2">
        <v>45414</v>
      </c>
      <c r="T1617" s="1" t="s">
        <v>35</v>
      </c>
      <c r="U1617" s="1" t="s">
        <v>51</v>
      </c>
      <c r="V1617" s="1">
        <v>5</v>
      </c>
      <c r="W1617" s="1" t="s">
        <v>37</v>
      </c>
      <c r="X1617" s="1" t="s">
        <v>53</v>
      </c>
      <c r="Y1617" s="1" t="s">
        <v>9507</v>
      </c>
    </row>
    <row r="1618" spans="1:25" x14ac:dyDescent="0.3">
      <c r="A1618" s="1" t="s">
        <v>13230</v>
      </c>
      <c r="B1618" s="1" t="s">
        <v>15228</v>
      </c>
      <c r="C1618" s="1" t="s">
        <v>9508</v>
      </c>
      <c r="D1618" s="1" t="s">
        <v>41</v>
      </c>
      <c r="E1618" s="1">
        <v>18</v>
      </c>
      <c r="F1618" s="1" t="s">
        <v>9509</v>
      </c>
      <c r="G1618" s="1" t="s">
        <v>9510</v>
      </c>
      <c r="H1618" s="1" t="s">
        <v>1638</v>
      </c>
      <c r="I1618" s="1" t="s">
        <v>9511</v>
      </c>
      <c r="J1618" s="1" t="s">
        <v>9512</v>
      </c>
      <c r="K1618" s="1" t="s">
        <v>161</v>
      </c>
      <c r="L1618" s="1" t="s">
        <v>110</v>
      </c>
      <c r="M1618" s="1" t="s">
        <v>126</v>
      </c>
      <c r="N1618" s="1">
        <v>3</v>
      </c>
      <c r="O1618" s="1">
        <v>509.44</v>
      </c>
      <c r="P1618" s="1">
        <v>0.06</v>
      </c>
      <c r="Q1618" s="1">
        <v>43.46</v>
      </c>
      <c r="R1618" s="2">
        <v>45314</v>
      </c>
      <c r="S1618" s="2">
        <v>45185</v>
      </c>
      <c r="T1618" s="1" t="s">
        <v>63</v>
      </c>
      <c r="U1618" s="1" t="s">
        <v>51</v>
      </c>
      <c r="V1618" s="1">
        <v>5</v>
      </c>
      <c r="W1618" s="1" t="s">
        <v>37</v>
      </c>
      <c r="X1618" s="1" t="s">
        <v>38</v>
      </c>
      <c r="Y1618" s="1" t="s">
        <v>9513</v>
      </c>
    </row>
    <row r="1619" spans="1:25" x14ac:dyDescent="0.3">
      <c r="A1619" s="1" t="s">
        <v>13231</v>
      </c>
      <c r="B1619" s="1" t="s">
        <v>15229</v>
      </c>
      <c r="C1619" s="1" t="s">
        <v>9514</v>
      </c>
      <c r="D1619" s="1" t="s">
        <v>26</v>
      </c>
      <c r="E1619" s="1">
        <v>47</v>
      </c>
      <c r="F1619" s="1" t="s">
        <v>9515</v>
      </c>
      <c r="G1619" s="1" t="s">
        <v>9516</v>
      </c>
      <c r="H1619" s="1" t="s">
        <v>1753</v>
      </c>
      <c r="I1619" s="1" t="s">
        <v>9517</v>
      </c>
      <c r="J1619" s="1" t="s">
        <v>9518</v>
      </c>
      <c r="K1619" s="1" t="s">
        <v>92</v>
      </c>
      <c r="L1619" s="1" t="s">
        <v>72</v>
      </c>
      <c r="M1619" s="1" t="s">
        <v>73</v>
      </c>
      <c r="N1619" s="1">
        <v>1</v>
      </c>
      <c r="O1619" s="1">
        <v>905.91</v>
      </c>
      <c r="P1619" s="1">
        <v>0.11</v>
      </c>
      <c r="Q1619" s="1">
        <v>34.74</v>
      </c>
      <c r="R1619" s="2">
        <v>45491</v>
      </c>
      <c r="S1619" s="2">
        <v>45256</v>
      </c>
      <c r="T1619" s="1" t="s">
        <v>63</v>
      </c>
      <c r="U1619" s="1" t="s">
        <v>84</v>
      </c>
      <c r="V1619" s="1">
        <v>5</v>
      </c>
      <c r="W1619" s="1" t="s">
        <v>37</v>
      </c>
      <c r="X1619" s="1" t="s">
        <v>38</v>
      </c>
      <c r="Y1619" s="1" t="s">
        <v>9519</v>
      </c>
    </row>
    <row r="1620" spans="1:25" x14ac:dyDescent="0.3">
      <c r="A1620" s="1" t="s">
        <v>13232</v>
      </c>
      <c r="B1620" s="1" t="s">
        <v>15230</v>
      </c>
      <c r="C1620" s="1" t="s">
        <v>9520</v>
      </c>
      <c r="D1620" s="1" t="s">
        <v>26</v>
      </c>
      <c r="E1620" s="1">
        <v>67</v>
      </c>
      <c r="F1620" s="1" t="s">
        <v>9521</v>
      </c>
      <c r="G1620" s="1" t="s">
        <v>9522</v>
      </c>
      <c r="H1620" s="1" t="s">
        <v>2993</v>
      </c>
      <c r="I1620" s="1" t="s">
        <v>9523</v>
      </c>
      <c r="J1620" s="1" t="s">
        <v>9524</v>
      </c>
      <c r="K1620" s="1" t="s">
        <v>161</v>
      </c>
      <c r="L1620" s="1" t="s">
        <v>110</v>
      </c>
      <c r="M1620" s="1" t="s">
        <v>34</v>
      </c>
      <c r="N1620" s="1">
        <v>2</v>
      </c>
      <c r="O1620" s="1">
        <v>973.23</v>
      </c>
      <c r="P1620" s="1">
        <v>0.05</v>
      </c>
      <c r="Q1620" s="1">
        <v>49.88</v>
      </c>
      <c r="R1620" s="2">
        <v>45221</v>
      </c>
      <c r="S1620" s="2">
        <v>45389</v>
      </c>
      <c r="T1620" s="1" t="s">
        <v>118</v>
      </c>
      <c r="U1620" s="1" t="s">
        <v>36</v>
      </c>
      <c r="V1620" s="1">
        <v>1</v>
      </c>
      <c r="W1620" s="1" t="s">
        <v>37</v>
      </c>
      <c r="X1620" s="1" t="s">
        <v>53</v>
      </c>
      <c r="Y1620" s="1" t="s">
        <v>9525</v>
      </c>
    </row>
    <row r="1621" spans="1:25" x14ac:dyDescent="0.3">
      <c r="A1621" s="1" t="s">
        <v>13233</v>
      </c>
      <c r="B1621" s="1" t="s">
        <v>15231</v>
      </c>
      <c r="C1621" s="1" t="s">
        <v>9526</v>
      </c>
      <c r="D1621" s="1" t="s">
        <v>26</v>
      </c>
      <c r="E1621" s="1">
        <v>49</v>
      </c>
      <c r="F1621" s="1" t="s">
        <v>9527</v>
      </c>
      <c r="G1621" s="1" t="s">
        <v>9528</v>
      </c>
      <c r="H1621" s="1" t="s">
        <v>857</v>
      </c>
      <c r="I1621" s="1" t="s">
        <v>9529</v>
      </c>
      <c r="J1621" s="1" t="s">
        <v>3092</v>
      </c>
      <c r="K1621" s="1" t="s">
        <v>92</v>
      </c>
      <c r="L1621" s="1" t="s">
        <v>72</v>
      </c>
      <c r="M1621" s="1" t="s">
        <v>73</v>
      </c>
      <c r="N1621" s="1">
        <v>4</v>
      </c>
      <c r="O1621" s="1">
        <v>490.11</v>
      </c>
      <c r="P1621" s="1">
        <v>0.14000000000000001</v>
      </c>
      <c r="Q1621" s="1">
        <v>45.19</v>
      </c>
      <c r="R1621" s="2">
        <v>45260</v>
      </c>
      <c r="S1621" s="2">
        <v>45652</v>
      </c>
      <c r="T1621" s="1" t="s">
        <v>63</v>
      </c>
      <c r="U1621" s="1" t="s">
        <v>162</v>
      </c>
      <c r="V1621" s="1">
        <v>5</v>
      </c>
      <c r="W1621" s="1" t="s">
        <v>37</v>
      </c>
      <c r="X1621" s="1" t="s">
        <v>64</v>
      </c>
      <c r="Y1621" s="1" t="s">
        <v>9530</v>
      </c>
    </row>
    <row r="1622" spans="1:25" x14ac:dyDescent="0.3">
      <c r="A1622" s="1" t="s">
        <v>13234</v>
      </c>
      <c r="B1622" s="1" t="s">
        <v>15232</v>
      </c>
      <c r="C1622" s="1" t="s">
        <v>9531</v>
      </c>
      <c r="D1622" s="1" t="s">
        <v>26</v>
      </c>
      <c r="E1622" s="1">
        <v>40</v>
      </c>
      <c r="F1622" s="1" t="s">
        <v>9532</v>
      </c>
      <c r="G1622" s="1">
        <v>7937317665</v>
      </c>
      <c r="H1622" s="1" t="s">
        <v>2809</v>
      </c>
      <c r="I1622" s="1" t="s">
        <v>9533</v>
      </c>
      <c r="J1622" s="1" t="s">
        <v>9534</v>
      </c>
      <c r="K1622" s="1" t="s">
        <v>92</v>
      </c>
      <c r="L1622" s="1" t="s">
        <v>33</v>
      </c>
      <c r="M1622" s="1" t="s">
        <v>49</v>
      </c>
      <c r="N1622" s="1">
        <v>2</v>
      </c>
      <c r="O1622" s="1">
        <v>588.79999999999995</v>
      </c>
      <c r="P1622" s="1">
        <v>0.5</v>
      </c>
      <c r="Q1622" s="1">
        <v>11.54</v>
      </c>
      <c r="R1622" s="2">
        <v>45141</v>
      </c>
      <c r="S1622" s="2">
        <v>45784</v>
      </c>
      <c r="T1622" s="1" t="s">
        <v>118</v>
      </c>
      <c r="U1622" s="1" t="s">
        <v>51</v>
      </c>
      <c r="V1622" s="1">
        <v>5</v>
      </c>
      <c r="W1622" s="1" t="s">
        <v>52</v>
      </c>
      <c r="X1622" s="1" t="s">
        <v>38</v>
      </c>
      <c r="Y1622" s="1" t="s">
        <v>9535</v>
      </c>
    </row>
    <row r="1623" spans="1:25" x14ac:dyDescent="0.3">
      <c r="A1623" s="1" t="s">
        <v>13235</v>
      </c>
      <c r="B1623" s="1" t="s">
        <v>15233</v>
      </c>
      <c r="C1623" s="1" t="s">
        <v>9536</v>
      </c>
      <c r="D1623" s="1" t="s">
        <v>41</v>
      </c>
      <c r="E1623" s="1">
        <v>56</v>
      </c>
      <c r="F1623" s="1" t="s">
        <v>9537</v>
      </c>
      <c r="G1623" s="1" t="s">
        <v>9538</v>
      </c>
      <c r="H1623" s="1" t="s">
        <v>662</v>
      </c>
      <c r="I1623" s="1" t="s">
        <v>9539</v>
      </c>
      <c r="J1623" s="1" t="s">
        <v>9540</v>
      </c>
      <c r="K1623" s="1" t="s">
        <v>161</v>
      </c>
      <c r="L1623" s="1" t="s">
        <v>48</v>
      </c>
      <c r="M1623" s="1" t="s">
        <v>126</v>
      </c>
      <c r="N1623" s="1">
        <v>4</v>
      </c>
      <c r="O1623" s="1">
        <v>748.38</v>
      </c>
      <c r="P1623" s="1">
        <v>0.2</v>
      </c>
      <c r="Q1623" s="1">
        <v>22.96</v>
      </c>
      <c r="R1623" s="2">
        <v>45773</v>
      </c>
      <c r="S1623" s="2">
        <v>45824</v>
      </c>
      <c r="T1623" s="1" t="s">
        <v>50</v>
      </c>
      <c r="U1623" s="1" t="s">
        <v>51</v>
      </c>
      <c r="V1623" s="1">
        <v>3</v>
      </c>
      <c r="W1623" s="1" t="s">
        <v>37</v>
      </c>
      <c r="X1623" s="1" t="s">
        <v>74</v>
      </c>
      <c r="Y1623" s="1" t="s">
        <v>9541</v>
      </c>
    </row>
    <row r="1624" spans="1:25" x14ac:dyDescent="0.3">
      <c r="A1624" s="1" t="s">
        <v>13236</v>
      </c>
      <c r="B1624" s="1" t="s">
        <v>15234</v>
      </c>
      <c r="C1624" s="1" t="s">
        <v>9542</v>
      </c>
      <c r="D1624" s="1" t="s">
        <v>26</v>
      </c>
      <c r="E1624" s="1">
        <v>27</v>
      </c>
      <c r="F1624" s="1" t="s">
        <v>9543</v>
      </c>
      <c r="G1624" s="1" t="s">
        <v>9544</v>
      </c>
      <c r="H1624" s="1" t="s">
        <v>3137</v>
      </c>
      <c r="I1624" s="1" t="s">
        <v>9545</v>
      </c>
      <c r="J1624" s="1" t="s">
        <v>9546</v>
      </c>
      <c r="K1624" s="1" t="s">
        <v>92</v>
      </c>
      <c r="L1624" s="1" t="s">
        <v>48</v>
      </c>
      <c r="M1624" s="1" t="s">
        <v>73</v>
      </c>
      <c r="N1624" s="1">
        <v>3</v>
      </c>
      <c r="O1624" s="1">
        <v>325.49</v>
      </c>
      <c r="P1624" s="1">
        <v>0.43</v>
      </c>
      <c r="Q1624" s="1">
        <v>10.94</v>
      </c>
      <c r="R1624" s="2">
        <v>45697</v>
      </c>
      <c r="S1624" s="2">
        <v>45636</v>
      </c>
      <c r="T1624" s="1" t="s">
        <v>35</v>
      </c>
      <c r="U1624" s="1" t="s">
        <v>84</v>
      </c>
      <c r="V1624" s="1">
        <v>3</v>
      </c>
      <c r="W1624" s="1" t="s">
        <v>37</v>
      </c>
      <c r="X1624" s="1" t="s">
        <v>64</v>
      </c>
      <c r="Y1624" s="1" t="s">
        <v>9547</v>
      </c>
    </row>
    <row r="1625" spans="1:25" x14ac:dyDescent="0.3">
      <c r="A1625" s="1" t="s">
        <v>13237</v>
      </c>
      <c r="B1625" s="1" t="s">
        <v>15235</v>
      </c>
      <c r="C1625" s="1" t="s">
        <v>9548</v>
      </c>
      <c r="D1625" s="1" t="s">
        <v>41</v>
      </c>
      <c r="E1625" s="1">
        <v>61</v>
      </c>
      <c r="F1625" s="1" t="s">
        <v>9549</v>
      </c>
      <c r="G1625" s="1" t="s">
        <v>9550</v>
      </c>
      <c r="H1625" s="1" t="s">
        <v>2168</v>
      </c>
      <c r="I1625" s="1" t="s">
        <v>9551</v>
      </c>
      <c r="J1625" s="1" t="s">
        <v>9552</v>
      </c>
      <c r="K1625" s="1" t="s">
        <v>61</v>
      </c>
      <c r="L1625" s="1" t="s">
        <v>72</v>
      </c>
      <c r="M1625" s="1" t="s">
        <v>73</v>
      </c>
      <c r="N1625" s="1">
        <v>4</v>
      </c>
      <c r="O1625" s="1">
        <v>234.47</v>
      </c>
      <c r="P1625" s="1">
        <v>0.27</v>
      </c>
      <c r="Q1625" s="1">
        <v>25.97</v>
      </c>
      <c r="R1625" s="2">
        <v>45702</v>
      </c>
      <c r="S1625" s="2">
        <v>45161</v>
      </c>
      <c r="T1625" s="1" t="s">
        <v>118</v>
      </c>
      <c r="U1625" s="1" t="s">
        <v>84</v>
      </c>
      <c r="V1625" s="1">
        <v>5</v>
      </c>
      <c r="W1625" s="1" t="s">
        <v>52</v>
      </c>
      <c r="X1625" s="1" t="s">
        <v>74</v>
      </c>
      <c r="Y1625" s="1" t="s">
        <v>1653</v>
      </c>
    </row>
    <row r="1626" spans="1:25" x14ac:dyDescent="0.3">
      <c r="A1626" s="1" t="s">
        <v>13238</v>
      </c>
      <c r="B1626" s="1" t="s">
        <v>15236</v>
      </c>
      <c r="C1626" s="1" t="s">
        <v>9553</v>
      </c>
      <c r="D1626" s="1" t="s">
        <v>26</v>
      </c>
      <c r="E1626" s="1">
        <v>38</v>
      </c>
      <c r="F1626" s="1" t="s">
        <v>9554</v>
      </c>
      <c r="G1626" s="1" t="s">
        <v>9555</v>
      </c>
      <c r="H1626" s="1" t="s">
        <v>3302</v>
      </c>
      <c r="I1626" s="1" t="s">
        <v>9556</v>
      </c>
      <c r="J1626" s="1" t="s">
        <v>9557</v>
      </c>
      <c r="K1626" s="1" t="s">
        <v>47</v>
      </c>
      <c r="L1626" s="1" t="s">
        <v>117</v>
      </c>
      <c r="M1626" s="1" t="s">
        <v>93</v>
      </c>
      <c r="N1626" s="1">
        <v>3</v>
      </c>
      <c r="O1626" s="1">
        <v>965.04</v>
      </c>
      <c r="P1626" s="1">
        <v>0.33</v>
      </c>
      <c r="Q1626" s="1">
        <v>39.94</v>
      </c>
      <c r="R1626" s="2">
        <v>45499</v>
      </c>
      <c r="S1626" s="2">
        <v>45317</v>
      </c>
      <c r="T1626" s="1" t="s">
        <v>35</v>
      </c>
      <c r="U1626" s="1" t="s">
        <v>51</v>
      </c>
      <c r="V1626" s="1">
        <v>2</v>
      </c>
      <c r="W1626" s="1" t="s">
        <v>37</v>
      </c>
      <c r="X1626" s="1" t="s">
        <v>101</v>
      </c>
      <c r="Y1626" s="1" t="s">
        <v>9558</v>
      </c>
    </row>
    <row r="1627" spans="1:25" x14ac:dyDescent="0.3">
      <c r="A1627" s="1" t="s">
        <v>13239</v>
      </c>
      <c r="B1627" s="1" t="s">
        <v>15237</v>
      </c>
      <c r="C1627" s="1" t="s">
        <v>9559</v>
      </c>
      <c r="D1627" s="1" t="s">
        <v>26</v>
      </c>
      <c r="E1627" s="1">
        <v>43</v>
      </c>
      <c r="F1627" s="1" t="s">
        <v>9560</v>
      </c>
      <c r="G1627" s="1" t="s">
        <v>9561</v>
      </c>
      <c r="H1627" s="1" t="s">
        <v>167</v>
      </c>
      <c r="I1627" s="1" t="s">
        <v>9562</v>
      </c>
      <c r="J1627" s="1" t="s">
        <v>7667</v>
      </c>
      <c r="K1627" s="1" t="s">
        <v>161</v>
      </c>
      <c r="L1627" s="1" t="s">
        <v>48</v>
      </c>
      <c r="M1627" s="1" t="s">
        <v>73</v>
      </c>
      <c r="N1627" s="1">
        <v>4</v>
      </c>
      <c r="O1627" s="1">
        <v>438.29</v>
      </c>
      <c r="P1627" s="1">
        <v>0.08</v>
      </c>
      <c r="Q1627" s="1">
        <v>12.01</v>
      </c>
      <c r="R1627" s="2">
        <v>45577</v>
      </c>
      <c r="S1627" s="2">
        <v>45633</v>
      </c>
      <c r="T1627" s="1" t="s">
        <v>35</v>
      </c>
      <c r="U1627" s="1" t="s">
        <v>162</v>
      </c>
      <c r="V1627" s="1">
        <v>1</v>
      </c>
      <c r="W1627" s="1" t="s">
        <v>37</v>
      </c>
      <c r="X1627" s="1" t="s">
        <v>53</v>
      </c>
      <c r="Y1627" s="1" t="s">
        <v>9563</v>
      </c>
    </row>
    <row r="1628" spans="1:25" x14ac:dyDescent="0.3">
      <c r="A1628" s="1" t="s">
        <v>13240</v>
      </c>
      <c r="B1628" s="1" t="s">
        <v>15238</v>
      </c>
      <c r="C1628" s="1" t="s">
        <v>9564</v>
      </c>
      <c r="D1628" s="1" t="s">
        <v>41</v>
      </c>
      <c r="E1628" s="1">
        <v>32</v>
      </c>
      <c r="F1628" s="1" t="s">
        <v>9565</v>
      </c>
      <c r="G1628" s="1" t="s">
        <v>9566</v>
      </c>
      <c r="H1628" s="1" t="s">
        <v>1012</v>
      </c>
      <c r="I1628" s="1" t="s">
        <v>9567</v>
      </c>
      <c r="J1628" s="1" t="s">
        <v>9568</v>
      </c>
      <c r="K1628" s="1" t="s">
        <v>32</v>
      </c>
      <c r="L1628" s="1" t="s">
        <v>82</v>
      </c>
      <c r="M1628" s="1" t="s">
        <v>73</v>
      </c>
      <c r="N1628" s="1">
        <v>3</v>
      </c>
      <c r="O1628" s="1">
        <v>11.57</v>
      </c>
      <c r="P1628" s="1">
        <v>0.14000000000000001</v>
      </c>
      <c r="Q1628" s="1">
        <v>44.62</v>
      </c>
      <c r="R1628" s="2">
        <v>45720</v>
      </c>
      <c r="S1628" s="2">
        <v>45333</v>
      </c>
      <c r="T1628" s="1" t="s">
        <v>83</v>
      </c>
      <c r="U1628" s="1" t="s">
        <v>162</v>
      </c>
      <c r="V1628" s="1">
        <v>2</v>
      </c>
      <c r="W1628" s="1" t="s">
        <v>37</v>
      </c>
      <c r="X1628" s="1" t="s">
        <v>38</v>
      </c>
      <c r="Y1628" s="1" t="s">
        <v>9569</v>
      </c>
    </row>
    <row r="1629" spans="1:25" x14ac:dyDescent="0.3">
      <c r="A1629" s="1" t="s">
        <v>13241</v>
      </c>
      <c r="B1629" s="1" t="s">
        <v>15239</v>
      </c>
      <c r="C1629" s="1" t="s">
        <v>9570</v>
      </c>
      <c r="D1629" s="1" t="s">
        <v>41</v>
      </c>
      <c r="E1629" s="1">
        <v>34</v>
      </c>
      <c r="F1629" s="1" t="s">
        <v>9571</v>
      </c>
      <c r="G1629" s="1" t="s">
        <v>9572</v>
      </c>
      <c r="H1629" s="1" t="s">
        <v>167</v>
      </c>
      <c r="I1629" s="1" t="s">
        <v>9573</v>
      </c>
      <c r="J1629" s="1" t="s">
        <v>9574</v>
      </c>
      <c r="K1629" s="1" t="s">
        <v>81</v>
      </c>
      <c r="L1629" s="1" t="s">
        <v>48</v>
      </c>
      <c r="M1629" s="1" t="s">
        <v>34</v>
      </c>
      <c r="N1629" s="1">
        <v>2</v>
      </c>
      <c r="O1629" s="1">
        <v>839.34</v>
      </c>
      <c r="P1629" s="1">
        <v>0.26</v>
      </c>
      <c r="Q1629" s="1">
        <v>30.61</v>
      </c>
      <c r="R1629" s="2">
        <v>45338</v>
      </c>
      <c r="S1629" s="2">
        <v>45284</v>
      </c>
      <c r="T1629" s="1" t="s">
        <v>118</v>
      </c>
      <c r="U1629" s="1" t="s">
        <v>51</v>
      </c>
      <c r="V1629" s="1">
        <v>2</v>
      </c>
      <c r="W1629" s="1" t="s">
        <v>52</v>
      </c>
      <c r="X1629" s="1" t="s">
        <v>53</v>
      </c>
      <c r="Y1629" s="1" t="s">
        <v>9575</v>
      </c>
    </row>
    <row r="1630" spans="1:25" x14ac:dyDescent="0.3">
      <c r="A1630" s="1" t="s">
        <v>13242</v>
      </c>
      <c r="B1630" s="1" t="s">
        <v>15240</v>
      </c>
      <c r="C1630" s="1" t="s">
        <v>9576</v>
      </c>
      <c r="D1630" s="1" t="s">
        <v>26</v>
      </c>
      <c r="E1630" s="1">
        <v>52</v>
      </c>
      <c r="F1630" s="1" t="s">
        <v>9577</v>
      </c>
      <c r="G1630" s="1" t="s">
        <v>9578</v>
      </c>
      <c r="H1630" s="1" t="s">
        <v>351</v>
      </c>
      <c r="I1630" s="1" t="s">
        <v>9579</v>
      </c>
      <c r="J1630" s="1" t="s">
        <v>9580</v>
      </c>
      <c r="K1630" s="1" t="s">
        <v>81</v>
      </c>
      <c r="L1630" s="1" t="s">
        <v>48</v>
      </c>
      <c r="M1630" s="1" t="s">
        <v>62</v>
      </c>
      <c r="N1630" s="1">
        <v>2</v>
      </c>
      <c r="O1630" s="1">
        <v>603.66999999999996</v>
      </c>
      <c r="P1630" s="1">
        <v>0.44</v>
      </c>
      <c r="Q1630" s="1">
        <v>38.700000000000003</v>
      </c>
      <c r="R1630" s="2">
        <v>45598</v>
      </c>
      <c r="S1630" s="2">
        <v>45730</v>
      </c>
      <c r="T1630" s="1" t="s">
        <v>63</v>
      </c>
      <c r="U1630" s="1" t="s">
        <v>84</v>
      </c>
      <c r="V1630" s="1">
        <v>1</v>
      </c>
      <c r="W1630" s="1" t="s">
        <v>37</v>
      </c>
      <c r="X1630" s="1" t="s">
        <v>53</v>
      </c>
      <c r="Y1630" s="1" t="s">
        <v>9581</v>
      </c>
    </row>
    <row r="1631" spans="1:25" x14ac:dyDescent="0.3">
      <c r="A1631" s="1" t="s">
        <v>13243</v>
      </c>
      <c r="B1631" s="1" t="s">
        <v>15241</v>
      </c>
      <c r="C1631" s="1" t="s">
        <v>9582</v>
      </c>
      <c r="D1631" s="1" t="s">
        <v>41</v>
      </c>
      <c r="E1631" s="1">
        <v>42</v>
      </c>
      <c r="F1631" s="1" t="s">
        <v>9583</v>
      </c>
      <c r="G1631" s="1" t="s">
        <v>9584</v>
      </c>
      <c r="H1631" s="1" t="s">
        <v>1692</v>
      </c>
      <c r="I1631" s="1" t="s">
        <v>9585</v>
      </c>
      <c r="J1631" s="1" t="s">
        <v>9586</v>
      </c>
      <c r="K1631" s="1" t="s">
        <v>6</v>
      </c>
      <c r="L1631" s="1" t="s">
        <v>82</v>
      </c>
      <c r="M1631" s="1" t="s">
        <v>93</v>
      </c>
      <c r="N1631" s="1">
        <v>2</v>
      </c>
      <c r="O1631" s="1">
        <v>176.87</v>
      </c>
      <c r="P1631" s="1">
        <v>0.02</v>
      </c>
      <c r="Q1631" s="1">
        <v>7.03</v>
      </c>
      <c r="R1631" s="2">
        <v>45236</v>
      </c>
      <c r="S1631" s="2">
        <v>45440</v>
      </c>
      <c r="T1631" s="1" t="s">
        <v>83</v>
      </c>
      <c r="U1631" s="1" t="s">
        <v>36</v>
      </c>
      <c r="V1631" s="1">
        <v>1</v>
      </c>
      <c r="W1631" s="1" t="s">
        <v>37</v>
      </c>
      <c r="X1631" s="1" t="s">
        <v>74</v>
      </c>
      <c r="Y1631" s="1" t="s">
        <v>9587</v>
      </c>
    </row>
    <row r="1632" spans="1:25" x14ac:dyDescent="0.3">
      <c r="A1632" s="1" t="s">
        <v>13244</v>
      </c>
      <c r="B1632" s="1" t="s">
        <v>15242</v>
      </c>
      <c r="C1632" s="1" t="s">
        <v>9588</v>
      </c>
      <c r="D1632" s="1" t="s">
        <v>26</v>
      </c>
      <c r="E1632" s="1">
        <v>32</v>
      </c>
      <c r="F1632" s="1" t="s">
        <v>9589</v>
      </c>
      <c r="G1632" s="1" t="s">
        <v>9590</v>
      </c>
      <c r="H1632" s="1" t="s">
        <v>1607</v>
      </c>
      <c r="I1632" s="1" t="s">
        <v>9591</v>
      </c>
      <c r="J1632" s="1" t="s">
        <v>4619</v>
      </c>
      <c r="K1632" s="1" t="s">
        <v>109</v>
      </c>
      <c r="L1632" s="1" t="s">
        <v>72</v>
      </c>
      <c r="M1632" s="1" t="s">
        <v>93</v>
      </c>
      <c r="N1632" s="1">
        <v>4</v>
      </c>
      <c r="O1632" s="1">
        <v>39.840000000000003</v>
      </c>
      <c r="P1632" s="1">
        <v>0.25</v>
      </c>
      <c r="Q1632" s="1">
        <v>9.2200000000000006</v>
      </c>
      <c r="R1632" s="2">
        <v>45631</v>
      </c>
      <c r="S1632" s="2">
        <v>45465</v>
      </c>
      <c r="T1632" s="1" t="s">
        <v>118</v>
      </c>
      <c r="U1632" s="1" t="s">
        <v>36</v>
      </c>
      <c r="V1632" s="1">
        <v>4</v>
      </c>
      <c r="W1632" s="1" t="s">
        <v>37</v>
      </c>
      <c r="X1632" s="1" t="s">
        <v>38</v>
      </c>
      <c r="Y1632" s="1" t="s">
        <v>9592</v>
      </c>
    </row>
    <row r="1633" spans="1:25" x14ac:dyDescent="0.3">
      <c r="A1633" s="1" t="s">
        <v>13245</v>
      </c>
      <c r="B1633" s="1" t="s">
        <v>15243</v>
      </c>
      <c r="C1633" s="1" t="s">
        <v>9593</v>
      </c>
      <c r="D1633" s="1" t="s">
        <v>41</v>
      </c>
      <c r="E1633" s="1">
        <v>50</v>
      </c>
      <c r="F1633" s="1" t="s">
        <v>9594</v>
      </c>
      <c r="G1633" s="1" t="s">
        <v>9595</v>
      </c>
      <c r="H1633" s="1" t="s">
        <v>89</v>
      </c>
      <c r="I1633" s="1" t="s">
        <v>9596</v>
      </c>
      <c r="J1633" s="1" t="s">
        <v>9597</v>
      </c>
      <c r="K1633" s="1" t="s">
        <v>32</v>
      </c>
      <c r="L1633" s="1" t="s">
        <v>72</v>
      </c>
      <c r="M1633" s="1" t="s">
        <v>93</v>
      </c>
      <c r="N1633" s="1">
        <v>1</v>
      </c>
      <c r="O1633" s="1">
        <v>298.57</v>
      </c>
      <c r="P1633" s="1">
        <v>0.03</v>
      </c>
      <c r="Q1633" s="1">
        <v>32.94</v>
      </c>
      <c r="R1633" s="2">
        <v>45646</v>
      </c>
      <c r="S1633" s="2">
        <v>45512</v>
      </c>
      <c r="T1633" s="1" t="s">
        <v>118</v>
      </c>
      <c r="U1633" s="1" t="s">
        <v>84</v>
      </c>
      <c r="V1633" s="1">
        <v>4</v>
      </c>
      <c r="W1633" s="1" t="s">
        <v>52</v>
      </c>
      <c r="X1633" s="1" t="s">
        <v>101</v>
      </c>
      <c r="Y1633" s="1" t="s">
        <v>9598</v>
      </c>
    </row>
    <row r="1634" spans="1:25" x14ac:dyDescent="0.3">
      <c r="A1634" s="1" t="s">
        <v>13246</v>
      </c>
      <c r="B1634" s="1" t="s">
        <v>15244</v>
      </c>
      <c r="C1634" s="1" t="s">
        <v>9599</v>
      </c>
      <c r="D1634" s="1" t="s">
        <v>41</v>
      </c>
      <c r="E1634" s="1">
        <v>28</v>
      </c>
      <c r="F1634" s="1" t="s">
        <v>9600</v>
      </c>
      <c r="G1634" s="1" t="s">
        <v>9601</v>
      </c>
      <c r="H1634" s="1" t="s">
        <v>2946</v>
      </c>
      <c r="I1634" s="1" t="s">
        <v>9602</v>
      </c>
      <c r="J1634" s="1" t="s">
        <v>9603</v>
      </c>
      <c r="K1634" s="1" t="s">
        <v>109</v>
      </c>
      <c r="L1634" s="1" t="s">
        <v>82</v>
      </c>
      <c r="M1634" s="1" t="s">
        <v>49</v>
      </c>
      <c r="N1634" s="1">
        <v>2</v>
      </c>
      <c r="O1634" s="1">
        <v>928.61</v>
      </c>
      <c r="P1634" s="1">
        <v>0.23</v>
      </c>
      <c r="Q1634" s="1">
        <v>42.72</v>
      </c>
      <c r="R1634" s="2">
        <v>45542</v>
      </c>
      <c r="S1634" s="2">
        <v>45214</v>
      </c>
      <c r="T1634" s="1" t="s">
        <v>50</v>
      </c>
      <c r="U1634" s="1" t="s">
        <v>36</v>
      </c>
      <c r="V1634" s="1">
        <v>4</v>
      </c>
      <c r="W1634" s="1" t="s">
        <v>37</v>
      </c>
      <c r="X1634" s="1" t="s">
        <v>53</v>
      </c>
      <c r="Y1634" s="1" t="s">
        <v>9604</v>
      </c>
    </row>
    <row r="1635" spans="1:25" x14ac:dyDescent="0.3">
      <c r="A1635" s="1" t="s">
        <v>13247</v>
      </c>
      <c r="B1635" s="1" t="s">
        <v>15245</v>
      </c>
      <c r="C1635" s="1" t="s">
        <v>9605</v>
      </c>
      <c r="D1635" s="1" t="s">
        <v>26</v>
      </c>
      <c r="E1635" s="1">
        <v>41</v>
      </c>
      <c r="F1635" s="1" t="s">
        <v>9606</v>
      </c>
      <c r="G1635" s="1">
        <f>1-653-93-7524</f>
        <v>-8269</v>
      </c>
      <c r="H1635" s="1" t="s">
        <v>2020</v>
      </c>
      <c r="I1635" s="1" t="s">
        <v>9607</v>
      </c>
      <c r="J1635" s="1" t="s">
        <v>9608</v>
      </c>
      <c r="K1635" s="1" t="s">
        <v>92</v>
      </c>
      <c r="L1635" s="1" t="s">
        <v>48</v>
      </c>
      <c r="M1635" s="1" t="s">
        <v>93</v>
      </c>
      <c r="N1635" s="1">
        <v>4</v>
      </c>
      <c r="O1635" s="1">
        <v>934.16</v>
      </c>
      <c r="P1635" s="1">
        <v>0.31</v>
      </c>
      <c r="Q1635" s="1">
        <v>44.32</v>
      </c>
      <c r="R1635" s="2">
        <v>45276</v>
      </c>
      <c r="S1635" s="2">
        <v>45279</v>
      </c>
      <c r="T1635" s="1" t="s">
        <v>63</v>
      </c>
      <c r="U1635" s="1" t="s">
        <v>84</v>
      </c>
      <c r="V1635" s="1">
        <v>5</v>
      </c>
      <c r="W1635" s="1" t="s">
        <v>37</v>
      </c>
      <c r="X1635" s="1" t="s">
        <v>74</v>
      </c>
      <c r="Y1635" s="1" t="s">
        <v>9609</v>
      </c>
    </row>
    <row r="1636" spans="1:25" x14ac:dyDescent="0.3">
      <c r="A1636" s="1" t="s">
        <v>13248</v>
      </c>
      <c r="B1636" s="1" t="s">
        <v>15246</v>
      </c>
      <c r="C1636" s="1" t="s">
        <v>9610</v>
      </c>
      <c r="D1636" s="1" t="s">
        <v>41</v>
      </c>
      <c r="E1636" s="1">
        <v>23</v>
      </c>
      <c r="F1636" s="1" t="s">
        <v>9611</v>
      </c>
      <c r="G1636" s="1" t="s">
        <v>9612</v>
      </c>
      <c r="H1636" s="1" t="s">
        <v>364</v>
      </c>
      <c r="I1636" s="1" t="s">
        <v>9613</v>
      </c>
      <c r="J1636" s="1" t="s">
        <v>752</v>
      </c>
      <c r="K1636" s="1" t="s">
        <v>92</v>
      </c>
      <c r="L1636" s="1" t="s">
        <v>110</v>
      </c>
      <c r="M1636" s="1" t="s">
        <v>34</v>
      </c>
      <c r="N1636" s="1">
        <v>3</v>
      </c>
      <c r="O1636" s="1">
        <v>317.89</v>
      </c>
      <c r="P1636" s="1">
        <v>0.37</v>
      </c>
      <c r="Q1636" s="1">
        <v>35.979999999999997</v>
      </c>
      <c r="R1636" s="2">
        <v>45631</v>
      </c>
      <c r="S1636" s="2">
        <v>45413</v>
      </c>
      <c r="T1636" s="1" t="s">
        <v>50</v>
      </c>
      <c r="U1636" s="1" t="s">
        <v>162</v>
      </c>
      <c r="V1636" s="1">
        <v>5</v>
      </c>
      <c r="W1636" s="1" t="s">
        <v>37</v>
      </c>
      <c r="X1636" s="1" t="s">
        <v>74</v>
      </c>
      <c r="Y1636" s="1" t="s">
        <v>3959</v>
      </c>
    </row>
    <row r="1637" spans="1:25" x14ac:dyDescent="0.3">
      <c r="A1637" s="1" t="s">
        <v>13249</v>
      </c>
      <c r="B1637" s="1" t="s">
        <v>15247</v>
      </c>
      <c r="C1637" s="1" t="s">
        <v>9614</v>
      </c>
      <c r="D1637" s="1" t="s">
        <v>26</v>
      </c>
      <c r="E1637" s="1">
        <v>45</v>
      </c>
      <c r="F1637" s="1" t="s">
        <v>9615</v>
      </c>
      <c r="G1637" s="1" t="s">
        <v>9616</v>
      </c>
      <c r="H1637" s="1" t="s">
        <v>3054</v>
      </c>
      <c r="I1637" s="1" t="s">
        <v>9617</v>
      </c>
      <c r="J1637" s="1" t="s">
        <v>6847</v>
      </c>
      <c r="K1637" s="1" t="s">
        <v>92</v>
      </c>
      <c r="L1637" s="1" t="s">
        <v>48</v>
      </c>
      <c r="M1637" s="1" t="s">
        <v>62</v>
      </c>
      <c r="N1637" s="1">
        <v>1</v>
      </c>
      <c r="O1637" s="1">
        <v>837.57</v>
      </c>
      <c r="P1637" s="1">
        <v>7.0000000000000007E-2</v>
      </c>
      <c r="Q1637" s="1">
        <v>14.04</v>
      </c>
      <c r="R1637" s="2">
        <v>45203</v>
      </c>
      <c r="S1637" s="2">
        <v>45588</v>
      </c>
      <c r="T1637" s="1" t="s">
        <v>35</v>
      </c>
      <c r="U1637" s="1" t="s">
        <v>36</v>
      </c>
      <c r="V1637" s="1">
        <v>5</v>
      </c>
      <c r="W1637" s="1" t="s">
        <v>37</v>
      </c>
      <c r="X1637" s="1" t="s">
        <v>38</v>
      </c>
      <c r="Y1637" s="1" t="s">
        <v>9618</v>
      </c>
    </row>
    <row r="1638" spans="1:25" x14ac:dyDescent="0.3">
      <c r="A1638" s="1" t="s">
        <v>13250</v>
      </c>
      <c r="B1638" s="1" t="s">
        <v>15248</v>
      </c>
      <c r="C1638" s="1" t="s">
        <v>9619</v>
      </c>
      <c r="D1638" s="1" t="s">
        <v>41</v>
      </c>
      <c r="E1638" s="1">
        <v>46</v>
      </c>
      <c r="F1638" s="1" t="s">
        <v>9620</v>
      </c>
      <c r="G1638" s="1" t="s">
        <v>9621</v>
      </c>
      <c r="H1638" s="1" t="s">
        <v>2265</v>
      </c>
      <c r="I1638" s="1" t="s">
        <v>9622</v>
      </c>
      <c r="J1638" s="1" t="s">
        <v>9623</v>
      </c>
      <c r="K1638" s="1" t="s">
        <v>32</v>
      </c>
      <c r="L1638" s="1" t="s">
        <v>72</v>
      </c>
      <c r="M1638" s="1" t="s">
        <v>49</v>
      </c>
      <c r="N1638" s="1">
        <v>1</v>
      </c>
      <c r="O1638" s="1">
        <v>447.43</v>
      </c>
      <c r="P1638" s="1">
        <v>0.08</v>
      </c>
      <c r="Q1638" s="1">
        <v>13.78</v>
      </c>
      <c r="R1638" s="2">
        <v>45827</v>
      </c>
      <c r="S1638" s="2">
        <v>45776</v>
      </c>
      <c r="T1638" s="1" t="s">
        <v>63</v>
      </c>
      <c r="U1638" s="1" t="s">
        <v>51</v>
      </c>
      <c r="V1638" s="1">
        <v>4</v>
      </c>
      <c r="W1638" s="1" t="s">
        <v>37</v>
      </c>
      <c r="X1638" s="1" t="s">
        <v>64</v>
      </c>
      <c r="Y1638" s="1" t="s">
        <v>9624</v>
      </c>
    </row>
    <row r="1639" spans="1:25" x14ac:dyDescent="0.3">
      <c r="A1639" s="1" t="s">
        <v>13251</v>
      </c>
      <c r="B1639" s="1" t="s">
        <v>15249</v>
      </c>
      <c r="C1639" s="1" t="s">
        <v>9625</v>
      </c>
      <c r="D1639" s="1" t="s">
        <v>26</v>
      </c>
      <c r="E1639" s="1">
        <v>65</v>
      </c>
      <c r="F1639" s="1" t="s">
        <v>9626</v>
      </c>
      <c r="G1639" s="1" t="s">
        <v>9627</v>
      </c>
      <c r="H1639" s="1" t="s">
        <v>174</v>
      </c>
      <c r="I1639" s="1" t="s">
        <v>9628</v>
      </c>
      <c r="J1639" s="1" t="s">
        <v>1975</v>
      </c>
      <c r="K1639" s="1" t="s">
        <v>81</v>
      </c>
      <c r="L1639" s="1" t="s">
        <v>110</v>
      </c>
      <c r="M1639" s="1" t="s">
        <v>34</v>
      </c>
      <c r="N1639" s="1">
        <v>1</v>
      </c>
      <c r="O1639" s="1">
        <v>657.8</v>
      </c>
      <c r="P1639" s="1">
        <v>0.24</v>
      </c>
      <c r="Q1639" s="1">
        <v>44.66</v>
      </c>
      <c r="R1639" s="2">
        <v>45345</v>
      </c>
      <c r="S1639" s="2">
        <v>45617</v>
      </c>
      <c r="T1639" s="1" t="s">
        <v>50</v>
      </c>
      <c r="U1639" s="1" t="s">
        <v>51</v>
      </c>
      <c r="V1639" s="1">
        <v>1</v>
      </c>
      <c r="W1639" s="1" t="s">
        <v>37</v>
      </c>
      <c r="X1639" s="1" t="s">
        <v>64</v>
      </c>
      <c r="Y1639" s="1" t="s">
        <v>9629</v>
      </c>
    </row>
    <row r="1640" spans="1:25" x14ac:dyDescent="0.3">
      <c r="A1640" s="1" t="s">
        <v>13252</v>
      </c>
      <c r="B1640" s="1" t="s">
        <v>15250</v>
      </c>
      <c r="C1640" s="1" t="s">
        <v>9630</v>
      </c>
      <c r="D1640" s="1" t="s">
        <v>26</v>
      </c>
      <c r="E1640" s="1">
        <v>38</v>
      </c>
      <c r="F1640" s="1" t="s">
        <v>9631</v>
      </c>
      <c r="G1640" s="1" t="s">
        <v>9632</v>
      </c>
      <c r="H1640" s="1" t="s">
        <v>3221</v>
      </c>
      <c r="I1640" s="1" t="s">
        <v>9633</v>
      </c>
      <c r="J1640" s="1" t="s">
        <v>9634</v>
      </c>
      <c r="K1640" s="1" t="s">
        <v>81</v>
      </c>
      <c r="L1640" s="1" t="s">
        <v>33</v>
      </c>
      <c r="M1640" s="1" t="s">
        <v>93</v>
      </c>
      <c r="N1640" s="1">
        <v>2</v>
      </c>
      <c r="O1640" s="1">
        <v>341.1</v>
      </c>
      <c r="P1640" s="1">
        <v>0.5</v>
      </c>
      <c r="Q1640" s="1">
        <v>10.1</v>
      </c>
      <c r="R1640" s="2">
        <v>45195</v>
      </c>
      <c r="S1640" s="2">
        <v>45204</v>
      </c>
      <c r="T1640" s="1" t="s">
        <v>50</v>
      </c>
      <c r="U1640" s="1" t="s">
        <v>36</v>
      </c>
      <c r="V1640" s="1">
        <v>5</v>
      </c>
      <c r="W1640" s="1" t="s">
        <v>37</v>
      </c>
      <c r="X1640" s="1" t="s">
        <v>101</v>
      </c>
      <c r="Y1640" s="1" t="s">
        <v>9635</v>
      </c>
    </row>
    <row r="1641" spans="1:25" x14ac:dyDescent="0.3">
      <c r="A1641" s="1" t="s">
        <v>13253</v>
      </c>
      <c r="B1641" s="1" t="s">
        <v>15251</v>
      </c>
      <c r="C1641" s="1" t="s">
        <v>9636</v>
      </c>
      <c r="D1641" s="1" t="s">
        <v>26</v>
      </c>
      <c r="E1641" s="1">
        <v>29</v>
      </c>
      <c r="F1641" s="1" t="s">
        <v>9637</v>
      </c>
      <c r="G1641" s="1" t="s">
        <v>9638</v>
      </c>
      <c r="H1641" s="1" t="s">
        <v>4127</v>
      </c>
      <c r="I1641" s="1" t="s">
        <v>9639</v>
      </c>
      <c r="J1641" s="1" t="s">
        <v>3662</v>
      </c>
      <c r="K1641" s="1" t="s">
        <v>32</v>
      </c>
      <c r="L1641" s="1" t="s">
        <v>72</v>
      </c>
      <c r="M1641" s="1" t="s">
        <v>62</v>
      </c>
      <c r="N1641" s="1">
        <v>2</v>
      </c>
      <c r="O1641" s="1">
        <v>520.80999999999995</v>
      </c>
      <c r="P1641" s="1">
        <v>0.18</v>
      </c>
      <c r="Q1641" s="1">
        <v>35.869999999999997</v>
      </c>
      <c r="R1641" s="2">
        <v>45728</v>
      </c>
      <c r="S1641" s="2">
        <v>45770</v>
      </c>
      <c r="T1641" s="1" t="s">
        <v>63</v>
      </c>
      <c r="U1641" s="1" t="s">
        <v>51</v>
      </c>
      <c r="V1641" s="1">
        <v>1</v>
      </c>
      <c r="W1641" s="1" t="s">
        <v>37</v>
      </c>
      <c r="X1641" s="1" t="s">
        <v>74</v>
      </c>
      <c r="Y1641" s="1" t="s">
        <v>9640</v>
      </c>
    </row>
    <row r="1642" spans="1:25" x14ac:dyDescent="0.3">
      <c r="A1642" s="1" t="s">
        <v>13254</v>
      </c>
      <c r="B1642" s="1" t="s">
        <v>15252</v>
      </c>
      <c r="C1642" s="1" t="s">
        <v>9641</v>
      </c>
      <c r="D1642" s="1" t="s">
        <v>41</v>
      </c>
      <c r="E1642" s="1">
        <v>39</v>
      </c>
      <c r="F1642" s="1" t="s">
        <v>9642</v>
      </c>
      <c r="G1642" s="1" t="s">
        <v>9643</v>
      </c>
      <c r="H1642" s="1" t="s">
        <v>3974</v>
      </c>
      <c r="I1642" s="1" t="s">
        <v>9644</v>
      </c>
      <c r="J1642" s="1" t="s">
        <v>9645</v>
      </c>
      <c r="K1642" s="1" t="s">
        <v>109</v>
      </c>
      <c r="L1642" s="1" t="s">
        <v>82</v>
      </c>
      <c r="M1642" s="1" t="s">
        <v>34</v>
      </c>
      <c r="N1642" s="1">
        <v>2</v>
      </c>
      <c r="O1642" s="1">
        <v>300.83999999999997</v>
      </c>
      <c r="P1642" s="1">
        <v>0.21</v>
      </c>
      <c r="Q1642" s="1">
        <v>29.01</v>
      </c>
      <c r="R1642" s="2">
        <v>45529</v>
      </c>
      <c r="S1642" s="2">
        <v>45323</v>
      </c>
      <c r="T1642" s="1" t="s">
        <v>118</v>
      </c>
      <c r="U1642" s="1" t="s">
        <v>84</v>
      </c>
      <c r="V1642" s="1">
        <v>4</v>
      </c>
      <c r="W1642" s="1" t="s">
        <v>52</v>
      </c>
      <c r="X1642" s="1" t="s">
        <v>64</v>
      </c>
      <c r="Y1642" s="1" t="s">
        <v>9646</v>
      </c>
    </row>
    <row r="1643" spans="1:25" x14ac:dyDescent="0.3">
      <c r="A1643" s="1" t="s">
        <v>13255</v>
      </c>
      <c r="B1643" s="1" t="s">
        <v>15253</v>
      </c>
      <c r="C1643" s="1" t="s">
        <v>9647</v>
      </c>
      <c r="D1643" s="1" t="s">
        <v>26</v>
      </c>
      <c r="E1643" s="1">
        <v>44</v>
      </c>
      <c r="F1643" s="1" t="s">
        <v>9648</v>
      </c>
      <c r="G1643" s="1" t="s">
        <v>9649</v>
      </c>
      <c r="H1643" s="1" t="s">
        <v>123</v>
      </c>
      <c r="I1643" s="1" t="s">
        <v>9650</v>
      </c>
      <c r="J1643" s="1" t="s">
        <v>9651</v>
      </c>
      <c r="K1643" s="1" t="s">
        <v>47</v>
      </c>
      <c r="L1643" s="1" t="s">
        <v>110</v>
      </c>
      <c r="M1643" s="1" t="s">
        <v>62</v>
      </c>
      <c r="N1643" s="1">
        <v>2</v>
      </c>
      <c r="O1643" s="1">
        <v>70.5</v>
      </c>
      <c r="P1643" s="1">
        <v>0.22</v>
      </c>
      <c r="Q1643" s="1">
        <v>23.96</v>
      </c>
      <c r="R1643" s="2">
        <v>45524</v>
      </c>
      <c r="S1643" s="2">
        <v>45462</v>
      </c>
      <c r="T1643" s="1" t="s">
        <v>35</v>
      </c>
      <c r="U1643" s="1" t="s">
        <v>84</v>
      </c>
      <c r="V1643" s="1">
        <v>1</v>
      </c>
      <c r="W1643" s="1" t="s">
        <v>37</v>
      </c>
      <c r="X1643" s="1" t="s">
        <v>53</v>
      </c>
      <c r="Y1643" s="1" t="s">
        <v>9652</v>
      </c>
    </row>
    <row r="1644" spans="1:25" x14ac:dyDescent="0.3">
      <c r="A1644" s="1" t="s">
        <v>13256</v>
      </c>
      <c r="B1644" s="1" t="s">
        <v>15254</v>
      </c>
      <c r="C1644" s="1" t="s">
        <v>9653</v>
      </c>
      <c r="D1644" s="1" t="s">
        <v>26</v>
      </c>
      <c r="E1644" s="1">
        <v>38</v>
      </c>
      <c r="F1644" s="1" t="s">
        <v>9654</v>
      </c>
      <c r="G1644" s="1" t="s">
        <v>9655</v>
      </c>
      <c r="H1644" s="1" t="s">
        <v>1546</v>
      </c>
      <c r="I1644" s="1" t="s">
        <v>9656</v>
      </c>
      <c r="J1644" s="1" t="s">
        <v>9657</v>
      </c>
      <c r="K1644" s="1" t="s">
        <v>61</v>
      </c>
      <c r="L1644" s="1" t="s">
        <v>33</v>
      </c>
      <c r="M1644" s="1" t="s">
        <v>49</v>
      </c>
      <c r="N1644" s="1">
        <v>3</v>
      </c>
      <c r="O1644" s="1">
        <v>147.97999999999999</v>
      </c>
      <c r="P1644" s="1">
        <v>0.04</v>
      </c>
      <c r="Q1644" s="1">
        <v>24.82</v>
      </c>
      <c r="R1644" s="2">
        <v>45486</v>
      </c>
      <c r="S1644" s="2">
        <v>45308</v>
      </c>
      <c r="T1644" s="1" t="s">
        <v>83</v>
      </c>
      <c r="U1644" s="1" t="s">
        <v>51</v>
      </c>
      <c r="V1644" s="1">
        <v>5</v>
      </c>
      <c r="W1644" s="1" t="s">
        <v>37</v>
      </c>
      <c r="X1644" s="1" t="s">
        <v>101</v>
      </c>
      <c r="Y1644" s="1" t="s">
        <v>9658</v>
      </c>
    </row>
    <row r="1645" spans="1:25" x14ac:dyDescent="0.3">
      <c r="A1645" s="1" t="s">
        <v>13257</v>
      </c>
      <c r="B1645" s="1" t="s">
        <v>15255</v>
      </c>
      <c r="C1645" s="1" t="s">
        <v>9659</v>
      </c>
      <c r="D1645" s="1" t="s">
        <v>41</v>
      </c>
      <c r="E1645" s="1">
        <v>32</v>
      </c>
      <c r="F1645" s="1" t="s">
        <v>9660</v>
      </c>
      <c r="G1645" s="1" t="s">
        <v>9661</v>
      </c>
      <c r="H1645" s="1" t="s">
        <v>6185</v>
      </c>
      <c r="I1645" s="1" t="s">
        <v>9662</v>
      </c>
      <c r="J1645" s="1" t="s">
        <v>9663</v>
      </c>
      <c r="K1645" s="1" t="s">
        <v>61</v>
      </c>
      <c r="L1645" s="1" t="s">
        <v>33</v>
      </c>
      <c r="M1645" s="1" t="s">
        <v>34</v>
      </c>
      <c r="N1645" s="1">
        <v>4</v>
      </c>
      <c r="O1645" s="1">
        <v>297.77</v>
      </c>
      <c r="P1645" s="1">
        <v>0.39</v>
      </c>
      <c r="Q1645" s="1">
        <v>47.53</v>
      </c>
      <c r="R1645" s="2">
        <v>45376</v>
      </c>
      <c r="S1645" s="2">
        <v>45253</v>
      </c>
      <c r="T1645" s="1" t="s">
        <v>83</v>
      </c>
      <c r="U1645" s="1" t="s">
        <v>36</v>
      </c>
      <c r="V1645" s="1">
        <v>1</v>
      </c>
      <c r="W1645" s="1" t="s">
        <v>37</v>
      </c>
      <c r="X1645" s="1" t="s">
        <v>53</v>
      </c>
      <c r="Y1645" s="1" t="s">
        <v>9664</v>
      </c>
    </row>
    <row r="1646" spans="1:25" x14ac:dyDescent="0.3">
      <c r="A1646" s="1" t="s">
        <v>13258</v>
      </c>
      <c r="B1646" s="1" t="s">
        <v>15256</v>
      </c>
      <c r="C1646" s="1" t="s">
        <v>9665</v>
      </c>
      <c r="D1646" s="1" t="s">
        <v>26</v>
      </c>
      <c r="E1646" s="1">
        <v>35</v>
      </c>
      <c r="F1646" s="1" t="s">
        <v>9666</v>
      </c>
      <c r="G1646" s="1" t="s">
        <v>9667</v>
      </c>
      <c r="H1646" s="1" t="s">
        <v>469</v>
      </c>
      <c r="I1646" s="1" t="s">
        <v>5574</v>
      </c>
      <c r="J1646" s="1" t="s">
        <v>9668</v>
      </c>
      <c r="K1646" s="1" t="s">
        <v>92</v>
      </c>
      <c r="L1646" s="1" t="s">
        <v>82</v>
      </c>
      <c r="M1646" s="1" t="s">
        <v>62</v>
      </c>
      <c r="N1646" s="1">
        <v>1</v>
      </c>
      <c r="O1646" s="1">
        <v>976.49</v>
      </c>
      <c r="P1646" s="1">
        <v>0.13</v>
      </c>
      <c r="Q1646" s="1">
        <v>43.76</v>
      </c>
      <c r="R1646" s="2">
        <v>45408</v>
      </c>
      <c r="S1646" s="2">
        <v>45773</v>
      </c>
      <c r="T1646" s="1" t="s">
        <v>83</v>
      </c>
      <c r="U1646" s="1" t="s">
        <v>36</v>
      </c>
      <c r="V1646" s="1">
        <v>4</v>
      </c>
      <c r="W1646" s="1" t="s">
        <v>37</v>
      </c>
      <c r="X1646" s="1" t="s">
        <v>64</v>
      </c>
      <c r="Y1646" s="1" t="s">
        <v>7481</v>
      </c>
    </row>
    <row r="1647" spans="1:25" x14ac:dyDescent="0.3">
      <c r="A1647" s="1" t="s">
        <v>13259</v>
      </c>
      <c r="B1647" s="1" t="s">
        <v>15257</v>
      </c>
      <c r="C1647" s="1" t="s">
        <v>9669</v>
      </c>
      <c r="D1647" s="1" t="s">
        <v>26</v>
      </c>
      <c r="E1647" s="1">
        <v>27</v>
      </c>
      <c r="F1647" s="1" t="s">
        <v>9670</v>
      </c>
      <c r="G1647" s="1" t="s">
        <v>9671</v>
      </c>
      <c r="H1647" s="1" t="s">
        <v>323</v>
      </c>
      <c r="I1647" s="1" t="s">
        <v>9672</v>
      </c>
      <c r="J1647" s="1" t="s">
        <v>9673</v>
      </c>
      <c r="K1647" s="1" t="s">
        <v>6</v>
      </c>
      <c r="L1647" s="1" t="s">
        <v>110</v>
      </c>
      <c r="M1647" s="1" t="s">
        <v>34</v>
      </c>
      <c r="N1647" s="1">
        <v>4</v>
      </c>
      <c r="O1647" s="1">
        <v>966.02</v>
      </c>
      <c r="P1647" s="1">
        <v>0.35</v>
      </c>
      <c r="Q1647" s="1">
        <v>43.92</v>
      </c>
      <c r="R1647" s="2">
        <v>45263</v>
      </c>
      <c r="S1647" s="2">
        <v>45465</v>
      </c>
      <c r="T1647" s="1" t="s">
        <v>35</v>
      </c>
      <c r="U1647" s="1" t="s">
        <v>36</v>
      </c>
      <c r="V1647" s="1">
        <v>5</v>
      </c>
      <c r="W1647" s="1" t="s">
        <v>37</v>
      </c>
      <c r="X1647" s="1" t="s">
        <v>74</v>
      </c>
      <c r="Y1647" s="1" t="s">
        <v>9674</v>
      </c>
    </row>
    <row r="1648" spans="1:25" x14ac:dyDescent="0.3">
      <c r="A1648" s="1" t="s">
        <v>13260</v>
      </c>
      <c r="B1648" s="1" t="s">
        <v>15258</v>
      </c>
      <c r="C1648" s="1" t="s">
        <v>9675</v>
      </c>
      <c r="D1648" s="1" t="s">
        <v>26</v>
      </c>
      <c r="E1648" s="1">
        <v>39</v>
      </c>
      <c r="F1648" s="1" t="s">
        <v>9676</v>
      </c>
      <c r="G1648" s="1" t="s">
        <v>9677</v>
      </c>
      <c r="H1648" s="1" t="s">
        <v>1156</v>
      </c>
      <c r="I1648" s="1" t="s">
        <v>9678</v>
      </c>
      <c r="J1648" s="1" t="s">
        <v>9679</v>
      </c>
      <c r="K1648" s="1" t="s">
        <v>6</v>
      </c>
      <c r="L1648" s="1" t="s">
        <v>117</v>
      </c>
      <c r="M1648" s="1" t="s">
        <v>93</v>
      </c>
      <c r="N1648" s="1">
        <v>1</v>
      </c>
      <c r="O1648" s="1">
        <v>829.39</v>
      </c>
      <c r="P1648" s="1">
        <v>0.24</v>
      </c>
      <c r="Q1648" s="1">
        <v>23.3</v>
      </c>
      <c r="R1648" s="2">
        <v>45344</v>
      </c>
      <c r="S1648" s="2">
        <v>45334</v>
      </c>
      <c r="T1648" s="1" t="s">
        <v>63</v>
      </c>
      <c r="U1648" s="1" t="s">
        <v>162</v>
      </c>
      <c r="V1648" s="1">
        <v>5</v>
      </c>
      <c r="W1648" s="1" t="s">
        <v>37</v>
      </c>
      <c r="X1648" s="1" t="s">
        <v>64</v>
      </c>
      <c r="Y1648" s="1" t="s">
        <v>9680</v>
      </c>
    </row>
    <row r="1649" spans="1:25" x14ac:dyDescent="0.3">
      <c r="A1649" s="1" t="s">
        <v>13261</v>
      </c>
      <c r="B1649" s="1" t="s">
        <v>15259</v>
      </c>
      <c r="C1649" s="1" t="s">
        <v>9681</v>
      </c>
      <c r="D1649" s="1" t="s">
        <v>41</v>
      </c>
      <c r="E1649" s="1">
        <v>61</v>
      </c>
      <c r="F1649" s="1" t="s">
        <v>9682</v>
      </c>
      <c r="G1649" s="1" t="s">
        <v>9683</v>
      </c>
      <c r="H1649" s="1" t="s">
        <v>4194</v>
      </c>
      <c r="I1649" s="1" t="s">
        <v>9684</v>
      </c>
      <c r="J1649" s="1" t="s">
        <v>9685</v>
      </c>
      <c r="K1649" s="1" t="s">
        <v>47</v>
      </c>
      <c r="L1649" s="1" t="s">
        <v>72</v>
      </c>
      <c r="M1649" s="1" t="s">
        <v>93</v>
      </c>
      <c r="N1649" s="1">
        <v>1</v>
      </c>
      <c r="O1649" s="1">
        <v>240.18</v>
      </c>
      <c r="P1649" s="1">
        <v>0.31</v>
      </c>
      <c r="Q1649" s="1">
        <v>9.81</v>
      </c>
      <c r="R1649" s="2">
        <v>45516</v>
      </c>
      <c r="S1649" s="2">
        <v>45372</v>
      </c>
      <c r="T1649" s="1" t="s">
        <v>63</v>
      </c>
      <c r="U1649" s="1" t="s">
        <v>36</v>
      </c>
      <c r="V1649" s="1">
        <v>4</v>
      </c>
      <c r="W1649" s="1" t="s">
        <v>37</v>
      </c>
      <c r="X1649" s="1" t="s">
        <v>101</v>
      </c>
      <c r="Y1649" s="1" t="s">
        <v>9686</v>
      </c>
    </row>
    <row r="1650" spans="1:25" x14ac:dyDescent="0.3">
      <c r="A1650" s="1" t="s">
        <v>13262</v>
      </c>
      <c r="B1650" s="1" t="s">
        <v>15260</v>
      </c>
      <c r="C1650" s="1" t="s">
        <v>9687</v>
      </c>
      <c r="D1650" s="1" t="s">
        <v>41</v>
      </c>
      <c r="E1650" s="1">
        <v>37</v>
      </c>
      <c r="F1650" s="1" t="s">
        <v>9688</v>
      </c>
      <c r="G1650" s="1" t="s">
        <v>9689</v>
      </c>
      <c r="H1650" s="1" t="s">
        <v>1240</v>
      </c>
      <c r="I1650" s="1" t="s">
        <v>9690</v>
      </c>
      <c r="J1650" s="1" t="s">
        <v>9691</v>
      </c>
      <c r="K1650" s="1" t="s">
        <v>109</v>
      </c>
      <c r="L1650" s="1" t="s">
        <v>48</v>
      </c>
      <c r="M1650" s="1" t="s">
        <v>93</v>
      </c>
      <c r="N1650" s="1">
        <v>1</v>
      </c>
      <c r="O1650" s="1">
        <v>447.19</v>
      </c>
      <c r="P1650" s="1">
        <v>0.03</v>
      </c>
      <c r="Q1650" s="1">
        <v>49.9</v>
      </c>
      <c r="R1650" s="2">
        <v>45338</v>
      </c>
      <c r="S1650" s="2">
        <v>45377</v>
      </c>
      <c r="T1650" s="1" t="s">
        <v>63</v>
      </c>
      <c r="U1650" s="1" t="s">
        <v>36</v>
      </c>
      <c r="V1650" s="1">
        <v>2</v>
      </c>
      <c r="W1650" s="1" t="s">
        <v>37</v>
      </c>
      <c r="X1650" s="1" t="s">
        <v>101</v>
      </c>
      <c r="Y1650" s="1" t="s">
        <v>9692</v>
      </c>
    </row>
    <row r="1651" spans="1:25" x14ac:dyDescent="0.3">
      <c r="A1651" s="1" t="s">
        <v>13263</v>
      </c>
      <c r="B1651" s="1" t="s">
        <v>15261</v>
      </c>
      <c r="C1651" s="1" t="s">
        <v>9693</v>
      </c>
      <c r="D1651" s="1" t="s">
        <v>26</v>
      </c>
      <c r="E1651" s="1">
        <v>36</v>
      </c>
      <c r="F1651" s="1" t="s">
        <v>9694</v>
      </c>
      <c r="G1651" s="1" t="s">
        <v>9695</v>
      </c>
      <c r="H1651" s="1" t="s">
        <v>1899</v>
      </c>
      <c r="I1651" s="1" t="s">
        <v>9696</v>
      </c>
      <c r="J1651" s="1" t="s">
        <v>9697</v>
      </c>
      <c r="K1651" s="1" t="s">
        <v>47</v>
      </c>
      <c r="L1651" s="1" t="s">
        <v>110</v>
      </c>
      <c r="M1651" s="1" t="s">
        <v>49</v>
      </c>
      <c r="N1651" s="1">
        <v>1</v>
      </c>
      <c r="O1651" s="1">
        <v>445.39</v>
      </c>
      <c r="P1651" s="1">
        <v>0.44</v>
      </c>
      <c r="Q1651" s="1">
        <v>11.54</v>
      </c>
      <c r="R1651" s="2">
        <v>45314</v>
      </c>
      <c r="S1651" s="2">
        <v>45278</v>
      </c>
      <c r="T1651" s="1" t="s">
        <v>83</v>
      </c>
      <c r="U1651" s="1" t="s">
        <v>84</v>
      </c>
      <c r="V1651" s="1">
        <v>3</v>
      </c>
      <c r="W1651" s="1" t="s">
        <v>37</v>
      </c>
      <c r="X1651" s="1" t="s">
        <v>53</v>
      </c>
      <c r="Y1651" s="1" t="s">
        <v>9698</v>
      </c>
    </row>
    <row r="1652" spans="1:25" x14ac:dyDescent="0.3">
      <c r="A1652" s="1" t="s">
        <v>13264</v>
      </c>
      <c r="B1652" s="1" t="s">
        <v>15262</v>
      </c>
      <c r="C1652" s="1" t="s">
        <v>9699</v>
      </c>
      <c r="D1652" s="1" t="s">
        <v>41</v>
      </c>
      <c r="E1652" s="1">
        <v>45</v>
      </c>
      <c r="F1652" s="1" t="s">
        <v>9700</v>
      </c>
      <c r="G1652" s="1" t="s">
        <v>9701</v>
      </c>
      <c r="H1652" s="1" t="s">
        <v>903</v>
      </c>
      <c r="I1652" s="1" t="s">
        <v>9702</v>
      </c>
      <c r="J1652" s="1" t="s">
        <v>9703</v>
      </c>
      <c r="K1652" s="1" t="s">
        <v>81</v>
      </c>
      <c r="L1652" s="1" t="s">
        <v>72</v>
      </c>
      <c r="M1652" s="1" t="s">
        <v>34</v>
      </c>
      <c r="N1652" s="1">
        <v>3</v>
      </c>
      <c r="O1652" s="1">
        <v>393.1</v>
      </c>
      <c r="P1652" s="1">
        <v>0.12</v>
      </c>
      <c r="Q1652" s="1">
        <v>28.2</v>
      </c>
      <c r="R1652" s="2">
        <v>45348</v>
      </c>
      <c r="S1652" s="2">
        <v>45266</v>
      </c>
      <c r="T1652" s="1" t="s">
        <v>118</v>
      </c>
      <c r="U1652" s="1" t="s">
        <v>162</v>
      </c>
      <c r="V1652" s="1">
        <v>4</v>
      </c>
      <c r="W1652" s="1" t="s">
        <v>37</v>
      </c>
      <c r="X1652" s="1" t="s">
        <v>53</v>
      </c>
      <c r="Y1652" s="1" t="s">
        <v>9704</v>
      </c>
    </row>
    <row r="1653" spans="1:25" x14ac:dyDescent="0.3">
      <c r="A1653" s="1" t="s">
        <v>13265</v>
      </c>
      <c r="B1653" s="1" t="s">
        <v>15263</v>
      </c>
      <c r="C1653" s="1" t="s">
        <v>9705</v>
      </c>
      <c r="D1653" s="1" t="s">
        <v>26</v>
      </c>
      <c r="E1653" s="1">
        <v>54</v>
      </c>
      <c r="F1653" s="1" t="s">
        <v>9706</v>
      </c>
      <c r="G1653" s="1">
        <v>9089975039</v>
      </c>
      <c r="H1653" s="1" t="s">
        <v>2381</v>
      </c>
      <c r="I1653" s="1" t="s">
        <v>9707</v>
      </c>
      <c r="J1653" s="1" t="s">
        <v>9708</v>
      </c>
      <c r="K1653" s="1" t="s">
        <v>109</v>
      </c>
      <c r="L1653" s="1" t="s">
        <v>82</v>
      </c>
      <c r="M1653" s="1" t="s">
        <v>62</v>
      </c>
      <c r="N1653" s="1">
        <v>3</v>
      </c>
      <c r="O1653" s="1">
        <v>54.43</v>
      </c>
      <c r="P1653" s="1">
        <v>0.34</v>
      </c>
      <c r="Q1653" s="1">
        <v>16.91</v>
      </c>
      <c r="R1653" s="2">
        <v>45536</v>
      </c>
      <c r="S1653" s="2">
        <v>45628</v>
      </c>
      <c r="T1653" s="1" t="s">
        <v>50</v>
      </c>
      <c r="U1653" s="1" t="s">
        <v>84</v>
      </c>
      <c r="V1653" s="1">
        <v>1</v>
      </c>
      <c r="W1653" s="1" t="s">
        <v>52</v>
      </c>
      <c r="X1653" s="1" t="s">
        <v>101</v>
      </c>
      <c r="Y1653" s="1" t="s">
        <v>9709</v>
      </c>
    </row>
    <row r="1654" spans="1:25" x14ac:dyDescent="0.3">
      <c r="A1654" s="1" t="s">
        <v>13266</v>
      </c>
      <c r="B1654" s="1" t="s">
        <v>15264</v>
      </c>
      <c r="C1654" s="1" t="s">
        <v>9710</v>
      </c>
      <c r="D1654" s="1" t="s">
        <v>41</v>
      </c>
      <c r="E1654" s="1">
        <v>67</v>
      </c>
      <c r="F1654" s="1" t="s">
        <v>9711</v>
      </c>
      <c r="G1654" s="1" t="s">
        <v>9712</v>
      </c>
      <c r="H1654" s="1" t="s">
        <v>2828</v>
      </c>
      <c r="I1654" s="1" t="s">
        <v>9713</v>
      </c>
      <c r="J1654" s="1" t="s">
        <v>9714</v>
      </c>
      <c r="K1654" s="1" t="s">
        <v>32</v>
      </c>
      <c r="L1654" s="1" t="s">
        <v>48</v>
      </c>
      <c r="M1654" s="1" t="s">
        <v>62</v>
      </c>
      <c r="N1654" s="1">
        <v>1</v>
      </c>
      <c r="O1654" s="1">
        <v>539.17999999999995</v>
      </c>
      <c r="P1654" s="1">
        <v>0.4</v>
      </c>
      <c r="Q1654" s="1">
        <v>27.98</v>
      </c>
      <c r="R1654" s="2">
        <v>45354</v>
      </c>
      <c r="S1654" s="2">
        <v>45387</v>
      </c>
      <c r="T1654" s="1" t="s">
        <v>83</v>
      </c>
      <c r="U1654" s="1" t="s">
        <v>51</v>
      </c>
      <c r="V1654" s="1">
        <v>2</v>
      </c>
      <c r="W1654" s="1" t="s">
        <v>37</v>
      </c>
      <c r="X1654" s="1" t="s">
        <v>53</v>
      </c>
      <c r="Y1654" s="1" t="s">
        <v>9715</v>
      </c>
    </row>
    <row r="1655" spans="1:25" x14ac:dyDescent="0.3">
      <c r="A1655" s="1" t="s">
        <v>13267</v>
      </c>
      <c r="B1655" s="1" t="s">
        <v>15265</v>
      </c>
      <c r="C1655" s="1" t="s">
        <v>9716</v>
      </c>
      <c r="D1655" s="1" t="s">
        <v>26</v>
      </c>
      <c r="E1655" s="1">
        <v>68</v>
      </c>
      <c r="F1655" s="1" t="s">
        <v>9717</v>
      </c>
      <c r="G1655" s="1" t="s">
        <v>9718</v>
      </c>
      <c r="H1655" s="1" t="s">
        <v>1374</v>
      </c>
      <c r="I1655" s="1" t="s">
        <v>9719</v>
      </c>
      <c r="J1655" s="1" t="s">
        <v>9720</v>
      </c>
      <c r="K1655" s="1" t="s">
        <v>92</v>
      </c>
      <c r="L1655" s="1" t="s">
        <v>117</v>
      </c>
      <c r="M1655" s="1" t="s">
        <v>126</v>
      </c>
      <c r="N1655" s="1">
        <v>1</v>
      </c>
      <c r="O1655" s="1">
        <v>82.08</v>
      </c>
      <c r="P1655" s="1">
        <v>0.27</v>
      </c>
      <c r="Q1655" s="1">
        <v>18.72</v>
      </c>
      <c r="R1655" s="2">
        <v>45234</v>
      </c>
      <c r="S1655" s="2">
        <v>45442</v>
      </c>
      <c r="T1655" s="1" t="s">
        <v>35</v>
      </c>
      <c r="U1655" s="1" t="s">
        <v>51</v>
      </c>
      <c r="V1655" s="1">
        <v>4</v>
      </c>
      <c r="W1655" s="1" t="s">
        <v>37</v>
      </c>
      <c r="X1655" s="1" t="s">
        <v>38</v>
      </c>
      <c r="Y1655" s="1" t="s">
        <v>9721</v>
      </c>
    </row>
    <row r="1656" spans="1:25" x14ac:dyDescent="0.3">
      <c r="A1656" s="1" t="s">
        <v>13268</v>
      </c>
      <c r="B1656" s="1" t="s">
        <v>15266</v>
      </c>
      <c r="C1656" s="1" t="s">
        <v>9722</v>
      </c>
      <c r="D1656" s="1" t="s">
        <v>26</v>
      </c>
      <c r="E1656" s="1">
        <v>61</v>
      </c>
      <c r="F1656" s="1" t="s">
        <v>9723</v>
      </c>
      <c r="G1656" s="1">
        <f>1-447-466-5224</f>
        <v>-6136</v>
      </c>
      <c r="H1656" s="1" t="s">
        <v>4163</v>
      </c>
      <c r="I1656" s="1" t="s">
        <v>9724</v>
      </c>
      <c r="J1656" s="1" t="s">
        <v>9725</v>
      </c>
      <c r="K1656" s="1" t="s">
        <v>61</v>
      </c>
      <c r="L1656" s="1" t="s">
        <v>82</v>
      </c>
      <c r="M1656" s="1" t="s">
        <v>73</v>
      </c>
      <c r="N1656" s="1">
        <v>2</v>
      </c>
      <c r="O1656" s="1">
        <v>803.9</v>
      </c>
      <c r="P1656" s="1">
        <v>0.17</v>
      </c>
      <c r="Q1656" s="1">
        <v>45.36</v>
      </c>
      <c r="R1656" s="2">
        <v>45603</v>
      </c>
      <c r="S1656" s="2">
        <v>45172</v>
      </c>
      <c r="T1656" s="1" t="s">
        <v>63</v>
      </c>
      <c r="U1656" s="1" t="s">
        <v>36</v>
      </c>
      <c r="V1656" s="1">
        <v>3</v>
      </c>
      <c r="W1656" s="1" t="s">
        <v>37</v>
      </c>
      <c r="X1656" s="1" t="s">
        <v>101</v>
      </c>
      <c r="Y1656" s="1" t="s">
        <v>9726</v>
      </c>
    </row>
    <row r="1657" spans="1:25" x14ac:dyDescent="0.3">
      <c r="A1657" s="1" t="s">
        <v>13269</v>
      </c>
      <c r="B1657" s="1" t="s">
        <v>15267</v>
      </c>
      <c r="C1657" s="1" t="s">
        <v>9727</v>
      </c>
      <c r="D1657" s="1" t="s">
        <v>26</v>
      </c>
      <c r="E1657" s="1">
        <v>18</v>
      </c>
      <c r="F1657" s="1" t="s">
        <v>9728</v>
      </c>
      <c r="G1657" s="1" t="s">
        <v>9729</v>
      </c>
      <c r="H1657" s="1" t="s">
        <v>724</v>
      </c>
      <c r="I1657" s="1" t="s">
        <v>9730</v>
      </c>
      <c r="J1657" s="1" t="s">
        <v>9731</v>
      </c>
      <c r="K1657" s="1" t="s">
        <v>6</v>
      </c>
      <c r="L1657" s="1" t="s">
        <v>72</v>
      </c>
      <c r="M1657" s="1" t="s">
        <v>93</v>
      </c>
      <c r="N1657" s="1">
        <v>1</v>
      </c>
      <c r="O1657" s="1">
        <v>694.39</v>
      </c>
      <c r="P1657" s="1">
        <v>0.49</v>
      </c>
      <c r="Q1657" s="1">
        <v>48.58</v>
      </c>
      <c r="R1657" s="2">
        <v>45386</v>
      </c>
      <c r="S1657" s="2">
        <v>45364</v>
      </c>
      <c r="T1657" s="1" t="s">
        <v>50</v>
      </c>
      <c r="U1657" s="1" t="s">
        <v>162</v>
      </c>
      <c r="V1657" s="1">
        <v>5</v>
      </c>
      <c r="W1657" s="1" t="s">
        <v>37</v>
      </c>
      <c r="X1657" s="1" t="s">
        <v>53</v>
      </c>
      <c r="Y1657" s="1" t="s">
        <v>9732</v>
      </c>
    </row>
    <row r="1658" spans="1:25" x14ac:dyDescent="0.3">
      <c r="A1658" s="1" t="s">
        <v>13270</v>
      </c>
      <c r="B1658" s="1" t="s">
        <v>15268</v>
      </c>
      <c r="C1658" s="1" t="s">
        <v>9733</v>
      </c>
      <c r="D1658" s="1" t="s">
        <v>41</v>
      </c>
      <c r="E1658" s="1">
        <v>51</v>
      </c>
      <c r="F1658" s="1" t="s">
        <v>9734</v>
      </c>
      <c r="G1658" s="1" t="s">
        <v>9735</v>
      </c>
      <c r="H1658" s="1" t="s">
        <v>837</v>
      </c>
      <c r="I1658" s="1" t="s">
        <v>9736</v>
      </c>
      <c r="J1658" s="1" t="s">
        <v>9737</v>
      </c>
      <c r="K1658" s="1" t="s">
        <v>161</v>
      </c>
      <c r="L1658" s="1" t="s">
        <v>33</v>
      </c>
      <c r="M1658" s="1" t="s">
        <v>93</v>
      </c>
      <c r="N1658" s="1">
        <v>4</v>
      </c>
      <c r="O1658" s="1">
        <v>359.21</v>
      </c>
      <c r="P1658" s="1">
        <v>0.14000000000000001</v>
      </c>
      <c r="Q1658" s="1">
        <v>23.45</v>
      </c>
      <c r="R1658" s="2">
        <v>45786</v>
      </c>
      <c r="S1658" s="2">
        <v>45483</v>
      </c>
      <c r="T1658" s="1" t="s">
        <v>63</v>
      </c>
      <c r="U1658" s="1" t="s">
        <v>51</v>
      </c>
      <c r="V1658" s="1">
        <v>3</v>
      </c>
      <c r="W1658" s="1" t="s">
        <v>37</v>
      </c>
      <c r="X1658" s="1" t="s">
        <v>64</v>
      </c>
      <c r="Y1658" s="1" t="s">
        <v>9738</v>
      </c>
    </row>
    <row r="1659" spans="1:25" x14ac:dyDescent="0.3">
      <c r="A1659" s="1" t="s">
        <v>13271</v>
      </c>
      <c r="B1659" s="1" t="s">
        <v>15269</v>
      </c>
      <c r="C1659" s="1" t="s">
        <v>9739</v>
      </c>
      <c r="D1659" s="1" t="s">
        <v>26</v>
      </c>
      <c r="E1659" s="1">
        <v>52</v>
      </c>
      <c r="F1659" s="1" t="s">
        <v>9740</v>
      </c>
      <c r="G1659" s="1" t="s">
        <v>9741</v>
      </c>
      <c r="H1659" s="1" t="s">
        <v>167</v>
      </c>
      <c r="I1659" s="1" t="s">
        <v>9742</v>
      </c>
      <c r="J1659" s="1" t="s">
        <v>9743</v>
      </c>
      <c r="K1659" s="1" t="s">
        <v>109</v>
      </c>
      <c r="L1659" s="1" t="s">
        <v>82</v>
      </c>
      <c r="M1659" s="1" t="s">
        <v>93</v>
      </c>
      <c r="N1659" s="1">
        <v>3</v>
      </c>
      <c r="O1659" s="1">
        <v>650.66999999999996</v>
      </c>
      <c r="P1659" s="1">
        <v>0.47</v>
      </c>
      <c r="Q1659" s="1">
        <v>8.16</v>
      </c>
      <c r="R1659" s="2">
        <v>45656</v>
      </c>
      <c r="S1659" s="2">
        <v>45211</v>
      </c>
      <c r="T1659" s="1" t="s">
        <v>63</v>
      </c>
      <c r="U1659" s="1" t="s">
        <v>36</v>
      </c>
      <c r="V1659" s="1">
        <v>3</v>
      </c>
      <c r="W1659" s="1" t="s">
        <v>37</v>
      </c>
      <c r="X1659" s="1" t="s">
        <v>74</v>
      </c>
      <c r="Y1659" s="1" t="s">
        <v>9744</v>
      </c>
    </row>
    <row r="1660" spans="1:25" x14ac:dyDescent="0.3">
      <c r="A1660" s="1" t="s">
        <v>13272</v>
      </c>
      <c r="B1660" s="1" t="s">
        <v>15270</v>
      </c>
      <c r="C1660" s="1" t="s">
        <v>9745</v>
      </c>
      <c r="D1660" s="1" t="s">
        <v>26</v>
      </c>
      <c r="E1660" s="1">
        <v>43</v>
      </c>
      <c r="F1660" s="1" t="s">
        <v>9746</v>
      </c>
      <c r="G1660" s="1">
        <v>1670638115</v>
      </c>
      <c r="H1660" s="1" t="s">
        <v>1924</v>
      </c>
      <c r="I1660" s="1" t="s">
        <v>9747</v>
      </c>
      <c r="J1660" s="1" t="s">
        <v>9748</v>
      </c>
      <c r="K1660" s="1" t="s">
        <v>109</v>
      </c>
      <c r="L1660" s="1" t="s">
        <v>82</v>
      </c>
      <c r="M1660" s="1" t="s">
        <v>126</v>
      </c>
      <c r="N1660" s="1">
        <v>4</v>
      </c>
      <c r="O1660" s="1">
        <v>240.71</v>
      </c>
      <c r="P1660" s="1">
        <v>0.08</v>
      </c>
      <c r="Q1660" s="1">
        <v>34.85</v>
      </c>
      <c r="R1660" s="2">
        <v>45492</v>
      </c>
      <c r="S1660" s="2">
        <v>45364</v>
      </c>
      <c r="T1660" s="1" t="s">
        <v>63</v>
      </c>
      <c r="U1660" s="1" t="s">
        <v>162</v>
      </c>
      <c r="V1660" s="1">
        <v>4</v>
      </c>
      <c r="W1660" s="1" t="s">
        <v>37</v>
      </c>
      <c r="X1660" s="1" t="s">
        <v>38</v>
      </c>
      <c r="Y1660" s="1" t="s">
        <v>9749</v>
      </c>
    </row>
    <row r="1661" spans="1:25" x14ac:dyDescent="0.3">
      <c r="A1661" s="1" t="s">
        <v>13273</v>
      </c>
      <c r="B1661" s="1" t="s">
        <v>15271</v>
      </c>
      <c r="C1661" s="1" t="s">
        <v>9750</v>
      </c>
      <c r="D1661" s="1" t="s">
        <v>41</v>
      </c>
      <c r="E1661" s="1">
        <v>47</v>
      </c>
      <c r="F1661" s="1" t="s">
        <v>9751</v>
      </c>
      <c r="G1661" s="1" t="s">
        <v>9752</v>
      </c>
      <c r="H1661" s="1" t="s">
        <v>954</v>
      </c>
      <c r="I1661" s="1" t="s">
        <v>9753</v>
      </c>
      <c r="J1661" s="1" t="s">
        <v>5221</v>
      </c>
      <c r="K1661" s="1" t="s">
        <v>32</v>
      </c>
      <c r="L1661" s="1" t="s">
        <v>72</v>
      </c>
      <c r="M1661" s="1" t="s">
        <v>126</v>
      </c>
      <c r="N1661" s="1">
        <v>2</v>
      </c>
      <c r="O1661" s="1">
        <v>272.60000000000002</v>
      </c>
      <c r="P1661" s="1">
        <v>0.19</v>
      </c>
      <c r="Q1661" s="1">
        <v>21.95</v>
      </c>
      <c r="R1661" s="2">
        <v>45524</v>
      </c>
      <c r="S1661" s="2">
        <v>45354</v>
      </c>
      <c r="T1661" s="1" t="s">
        <v>118</v>
      </c>
      <c r="U1661" s="1" t="s">
        <v>51</v>
      </c>
      <c r="V1661" s="1">
        <v>5</v>
      </c>
      <c r="W1661" s="1" t="s">
        <v>37</v>
      </c>
      <c r="X1661" s="1" t="s">
        <v>38</v>
      </c>
      <c r="Y1661" s="1" t="s">
        <v>9754</v>
      </c>
    </row>
    <row r="1662" spans="1:25" x14ac:dyDescent="0.3">
      <c r="A1662" s="1" t="s">
        <v>13274</v>
      </c>
      <c r="B1662" s="1" t="s">
        <v>15272</v>
      </c>
      <c r="C1662" s="1" t="s">
        <v>9755</v>
      </c>
      <c r="D1662" s="1" t="s">
        <v>41</v>
      </c>
      <c r="E1662" s="1">
        <v>29</v>
      </c>
      <c r="F1662" s="1" t="s">
        <v>9756</v>
      </c>
      <c r="G1662" s="1" t="s">
        <v>9757</v>
      </c>
      <c r="H1662" s="1" t="s">
        <v>817</v>
      </c>
      <c r="I1662" s="1" t="s">
        <v>9758</v>
      </c>
      <c r="J1662" s="1" t="s">
        <v>9759</v>
      </c>
      <c r="K1662" s="1" t="s">
        <v>92</v>
      </c>
      <c r="L1662" s="1" t="s">
        <v>117</v>
      </c>
      <c r="M1662" s="1" t="s">
        <v>126</v>
      </c>
      <c r="N1662" s="1">
        <v>3</v>
      </c>
      <c r="O1662" s="1">
        <v>320.99</v>
      </c>
      <c r="P1662" s="1">
        <v>7.0000000000000007E-2</v>
      </c>
      <c r="Q1662" s="1">
        <v>49.37</v>
      </c>
      <c r="R1662" s="2">
        <v>45449</v>
      </c>
      <c r="S1662" s="2">
        <v>45313</v>
      </c>
      <c r="T1662" s="1" t="s">
        <v>50</v>
      </c>
      <c r="U1662" s="1" t="s">
        <v>51</v>
      </c>
      <c r="V1662" s="1">
        <v>5</v>
      </c>
      <c r="W1662" s="1" t="s">
        <v>37</v>
      </c>
      <c r="X1662" s="1" t="s">
        <v>74</v>
      </c>
      <c r="Y1662" s="1" t="s">
        <v>9760</v>
      </c>
    </row>
    <row r="1663" spans="1:25" x14ac:dyDescent="0.3">
      <c r="A1663" s="1" t="s">
        <v>13275</v>
      </c>
      <c r="B1663" s="1" t="s">
        <v>15273</v>
      </c>
      <c r="C1663" s="1" t="s">
        <v>9761</v>
      </c>
      <c r="D1663" s="1" t="s">
        <v>26</v>
      </c>
      <c r="E1663" s="1">
        <v>31</v>
      </c>
      <c r="F1663" s="1" t="s">
        <v>9762</v>
      </c>
      <c r="G1663" s="1" t="s">
        <v>9763</v>
      </c>
      <c r="H1663" s="1" t="s">
        <v>3567</v>
      </c>
      <c r="I1663" s="1" t="s">
        <v>9764</v>
      </c>
      <c r="J1663" s="1" t="s">
        <v>9765</v>
      </c>
      <c r="K1663" s="1" t="s">
        <v>92</v>
      </c>
      <c r="L1663" s="1" t="s">
        <v>72</v>
      </c>
      <c r="M1663" s="1" t="s">
        <v>93</v>
      </c>
      <c r="N1663" s="1">
        <v>2</v>
      </c>
      <c r="O1663" s="1">
        <v>799.04</v>
      </c>
      <c r="P1663" s="1">
        <v>0</v>
      </c>
      <c r="Q1663" s="1">
        <v>9.02</v>
      </c>
      <c r="R1663" s="2">
        <v>45834</v>
      </c>
      <c r="S1663" s="2">
        <v>45696</v>
      </c>
      <c r="T1663" s="1" t="s">
        <v>83</v>
      </c>
      <c r="U1663" s="1" t="s">
        <v>162</v>
      </c>
      <c r="V1663" s="1">
        <v>3</v>
      </c>
      <c r="W1663" s="1" t="s">
        <v>37</v>
      </c>
      <c r="X1663" s="1" t="s">
        <v>74</v>
      </c>
      <c r="Y1663" s="1" t="s">
        <v>9766</v>
      </c>
    </row>
    <row r="1664" spans="1:25" x14ac:dyDescent="0.3">
      <c r="A1664" s="1" t="s">
        <v>13276</v>
      </c>
      <c r="B1664" s="1" t="s">
        <v>15274</v>
      </c>
      <c r="C1664" s="1" t="s">
        <v>9767</v>
      </c>
      <c r="D1664" s="1" t="s">
        <v>41</v>
      </c>
      <c r="E1664" s="1">
        <v>56</v>
      </c>
      <c r="F1664" s="1" t="s">
        <v>9768</v>
      </c>
      <c r="G1664" s="1" t="s">
        <v>9769</v>
      </c>
      <c r="H1664" s="1" t="s">
        <v>1196</v>
      </c>
      <c r="I1664" s="1" t="s">
        <v>9770</v>
      </c>
      <c r="J1664" s="1" t="s">
        <v>9771</v>
      </c>
      <c r="K1664" s="1" t="s">
        <v>81</v>
      </c>
      <c r="L1664" s="1" t="s">
        <v>72</v>
      </c>
      <c r="M1664" s="1" t="s">
        <v>62</v>
      </c>
      <c r="N1664" s="1">
        <v>2</v>
      </c>
      <c r="O1664" s="1">
        <v>218.58</v>
      </c>
      <c r="P1664" s="1">
        <v>0.13</v>
      </c>
      <c r="Q1664" s="1">
        <v>10.36</v>
      </c>
      <c r="R1664" s="2">
        <v>45213</v>
      </c>
      <c r="S1664" s="2">
        <v>45195</v>
      </c>
      <c r="T1664" s="1" t="s">
        <v>118</v>
      </c>
      <c r="U1664" s="1" t="s">
        <v>162</v>
      </c>
      <c r="V1664" s="1">
        <v>4</v>
      </c>
      <c r="W1664" s="1" t="s">
        <v>37</v>
      </c>
      <c r="X1664" s="1" t="s">
        <v>64</v>
      </c>
      <c r="Y1664" s="1" t="s">
        <v>9772</v>
      </c>
    </row>
    <row r="1665" spans="1:25" x14ac:dyDescent="0.3">
      <c r="A1665" s="1" t="s">
        <v>13277</v>
      </c>
      <c r="B1665" s="1" t="s">
        <v>15275</v>
      </c>
      <c r="C1665" s="1" t="s">
        <v>9773</v>
      </c>
      <c r="D1665" s="1" t="s">
        <v>26</v>
      </c>
      <c r="E1665" s="1">
        <v>21</v>
      </c>
      <c r="F1665" s="1" t="s">
        <v>9774</v>
      </c>
      <c r="G1665" s="1" t="s">
        <v>9775</v>
      </c>
      <c r="H1665" s="1" t="s">
        <v>1215</v>
      </c>
      <c r="I1665" s="1" t="s">
        <v>9776</v>
      </c>
      <c r="J1665" s="1" t="s">
        <v>9777</v>
      </c>
      <c r="K1665" s="1" t="s">
        <v>92</v>
      </c>
      <c r="L1665" s="1" t="s">
        <v>117</v>
      </c>
      <c r="M1665" s="1" t="s">
        <v>93</v>
      </c>
      <c r="N1665" s="1">
        <v>4</v>
      </c>
      <c r="O1665" s="1">
        <v>567.15</v>
      </c>
      <c r="P1665" s="1">
        <v>0.04</v>
      </c>
      <c r="Q1665" s="1">
        <v>36.47</v>
      </c>
      <c r="R1665" s="2">
        <v>45464</v>
      </c>
      <c r="S1665" s="2">
        <v>45773</v>
      </c>
      <c r="T1665" s="1" t="s">
        <v>35</v>
      </c>
      <c r="U1665" s="1" t="s">
        <v>162</v>
      </c>
      <c r="V1665" s="1">
        <v>5</v>
      </c>
      <c r="W1665" s="1" t="s">
        <v>37</v>
      </c>
      <c r="X1665" s="1" t="s">
        <v>74</v>
      </c>
      <c r="Y1665" s="1" t="s">
        <v>1336</v>
      </c>
    </row>
    <row r="1666" spans="1:25" x14ac:dyDescent="0.3">
      <c r="A1666" s="1" t="s">
        <v>13278</v>
      </c>
      <c r="B1666" s="1" t="s">
        <v>15276</v>
      </c>
      <c r="C1666" s="1" t="s">
        <v>9778</v>
      </c>
      <c r="D1666" s="1" t="s">
        <v>41</v>
      </c>
      <c r="E1666" s="1">
        <v>29</v>
      </c>
      <c r="F1666" s="1" t="s">
        <v>9779</v>
      </c>
      <c r="G1666" s="1" t="s">
        <v>9780</v>
      </c>
      <c r="H1666" s="1" t="s">
        <v>1662</v>
      </c>
      <c r="I1666" s="1" t="s">
        <v>9781</v>
      </c>
      <c r="J1666" s="1" t="s">
        <v>9782</v>
      </c>
      <c r="K1666" s="1" t="s">
        <v>81</v>
      </c>
      <c r="L1666" s="1" t="s">
        <v>117</v>
      </c>
      <c r="M1666" s="1" t="s">
        <v>126</v>
      </c>
      <c r="N1666" s="1">
        <v>1</v>
      </c>
      <c r="O1666" s="1">
        <v>208.46</v>
      </c>
      <c r="P1666" s="1">
        <v>0.49</v>
      </c>
      <c r="Q1666" s="1">
        <v>39.14</v>
      </c>
      <c r="R1666" s="2">
        <v>45251</v>
      </c>
      <c r="S1666" s="2">
        <v>45415</v>
      </c>
      <c r="T1666" s="1" t="s">
        <v>35</v>
      </c>
      <c r="U1666" s="1" t="s">
        <v>162</v>
      </c>
      <c r="V1666" s="1">
        <v>5</v>
      </c>
      <c r="W1666" s="1" t="s">
        <v>37</v>
      </c>
      <c r="X1666" s="1" t="s">
        <v>38</v>
      </c>
      <c r="Y1666" s="1" t="s">
        <v>9783</v>
      </c>
    </row>
    <row r="1667" spans="1:25" x14ac:dyDescent="0.3">
      <c r="A1667" s="1" t="s">
        <v>13279</v>
      </c>
      <c r="B1667" s="1" t="s">
        <v>15277</v>
      </c>
      <c r="C1667" s="1" t="s">
        <v>9784</v>
      </c>
      <c r="D1667" s="1" t="s">
        <v>41</v>
      </c>
      <c r="E1667" s="1">
        <v>41</v>
      </c>
      <c r="F1667" s="1" t="s">
        <v>9785</v>
      </c>
      <c r="G1667" s="1" t="s">
        <v>9786</v>
      </c>
      <c r="H1667" s="1" t="s">
        <v>960</v>
      </c>
      <c r="I1667" s="1" t="s">
        <v>9787</v>
      </c>
      <c r="J1667" s="1" t="s">
        <v>9788</v>
      </c>
      <c r="K1667" s="1" t="s">
        <v>92</v>
      </c>
      <c r="L1667" s="1" t="s">
        <v>82</v>
      </c>
      <c r="M1667" s="1" t="s">
        <v>126</v>
      </c>
      <c r="N1667" s="1">
        <v>3</v>
      </c>
      <c r="O1667" s="1">
        <v>292.19</v>
      </c>
      <c r="P1667" s="1">
        <v>0.38</v>
      </c>
      <c r="Q1667" s="1">
        <v>26.2</v>
      </c>
      <c r="R1667" s="2">
        <v>45513</v>
      </c>
      <c r="S1667" s="2">
        <v>45340</v>
      </c>
      <c r="T1667" s="1" t="s">
        <v>83</v>
      </c>
      <c r="U1667" s="1" t="s">
        <v>51</v>
      </c>
      <c r="V1667" s="1">
        <v>1</v>
      </c>
      <c r="W1667" s="1" t="s">
        <v>37</v>
      </c>
      <c r="X1667" s="1" t="s">
        <v>64</v>
      </c>
      <c r="Y1667" s="1" t="s">
        <v>9789</v>
      </c>
    </row>
    <row r="1668" spans="1:25" x14ac:dyDescent="0.3">
      <c r="A1668" s="1" t="s">
        <v>13280</v>
      </c>
      <c r="B1668" s="1" t="s">
        <v>15278</v>
      </c>
      <c r="C1668" s="1" t="s">
        <v>9790</v>
      </c>
      <c r="D1668" s="1" t="s">
        <v>26</v>
      </c>
      <c r="E1668" s="1">
        <v>57</v>
      </c>
      <c r="F1668" s="1" t="s">
        <v>9791</v>
      </c>
      <c r="G1668" s="1" t="s">
        <v>9792</v>
      </c>
      <c r="H1668" s="1" t="s">
        <v>4319</v>
      </c>
      <c r="I1668" s="1" t="s">
        <v>9793</v>
      </c>
      <c r="J1668" s="1" t="s">
        <v>9794</v>
      </c>
      <c r="K1668" s="1" t="s">
        <v>161</v>
      </c>
      <c r="L1668" s="1" t="s">
        <v>33</v>
      </c>
      <c r="M1668" s="1" t="s">
        <v>73</v>
      </c>
      <c r="N1668" s="1">
        <v>3</v>
      </c>
      <c r="O1668" s="1">
        <v>243.13</v>
      </c>
      <c r="P1668" s="1">
        <v>0</v>
      </c>
      <c r="Q1668" s="1">
        <v>17.48</v>
      </c>
      <c r="R1668" s="2">
        <v>45186</v>
      </c>
      <c r="S1668" s="2">
        <v>45817</v>
      </c>
      <c r="T1668" s="1" t="s">
        <v>50</v>
      </c>
      <c r="U1668" s="1" t="s">
        <v>162</v>
      </c>
      <c r="V1668" s="1">
        <v>3</v>
      </c>
      <c r="W1668" s="1" t="s">
        <v>52</v>
      </c>
      <c r="X1668" s="1" t="s">
        <v>74</v>
      </c>
      <c r="Y1668" s="1" t="s">
        <v>9795</v>
      </c>
    </row>
    <row r="1669" spans="1:25" x14ac:dyDescent="0.3">
      <c r="A1669" s="1" t="s">
        <v>13281</v>
      </c>
      <c r="B1669" s="1" t="s">
        <v>15279</v>
      </c>
      <c r="C1669" s="1" t="s">
        <v>9796</v>
      </c>
      <c r="D1669" s="1" t="s">
        <v>26</v>
      </c>
      <c r="E1669" s="1">
        <v>48</v>
      </c>
      <c r="F1669" s="1" t="s">
        <v>9797</v>
      </c>
      <c r="G1669" s="1" t="s">
        <v>9798</v>
      </c>
      <c r="H1669" s="1" t="s">
        <v>6185</v>
      </c>
      <c r="I1669" s="1" t="s">
        <v>4082</v>
      </c>
      <c r="J1669" s="1" t="s">
        <v>9799</v>
      </c>
      <c r="K1669" s="1" t="s">
        <v>92</v>
      </c>
      <c r="L1669" s="1" t="s">
        <v>72</v>
      </c>
      <c r="M1669" s="1" t="s">
        <v>34</v>
      </c>
      <c r="N1669" s="1">
        <v>1</v>
      </c>
      <c r="O1669" s="1">
        <v>648.54999999999995</v>
      </c>
      <c r="P1669" s="1">
        <v>0.11</v>
      </c>
      <c r="Q1669" s="1">
        <v>18.940000000000001</v>
      </c>
      <c r="R1669" s="2">
        <v>45411</v>
      </c>
      <c r="S1669" s="2">
        <v>45380</v>
      </c>
      <c r="T1669" s="1" t="s">
        <v>83</v>
      </c>
      <c r="U1669" s="1" t="s">
        <v>84</v>
      </c>
      <c r="V1669" s="1">
        <v>2</v>
      </c>
      <c r="W1669" s="1" t="s">
        <v>37</v>
      </c>
      <c r="X1669" s="1" t="s">
        <v>64</v>
      </c>
      <c r="Y1669" s="1" t="s">
        <v>9800</v>
      </c>
    </row>
    <row r="1670" spans="1:25" x14ac:dyDescent="0.3">
      <c r="A1670" s="1" t="s">
        <v>13282</v>
      </c>
      <c r="B1670" s="1" t="s">
        <v>15280</v>
      </c>
      <c r="C1670" s="1" t="s">
        <v>9801</v>
      </c>
      <c r="D1670" s="1" t="s">
        <v>26</v>
      </c>
      <c r="E1670" s="1">
        <v>18</v>
      </c>
      <c r="F1670" s="1" t="s">
        <v>9802</v>
      </c>
      <c r="G1670" s="1" t="s">
        <v>9803</v>
      </c>
      <c r="H1670" s="1" t="s">
        <v>3543</v>
      </c>
      <c r="I1670" s="1" t="s">
        <v>5497</v>
      </c>
      <c r="J1670" s="1" t="s">
        <v>9804</v>
      </c>
      <c r="K1670" s="1" t="s">
        <v>61</v>
      </c>
      <c r="L1670" s="1" t="s">
        <v>33</v>
      </c>
      <c r="M1670" s="1" t="s">
        <v>73</v>
      </c>
      <c r="N1670" s="1">
        <v>4</v>
      </c>
      <c r="O1670" s="1">
        <v>531.46</v>
      </c>
      <c r="P1670" s="1">
        <v>0.34</v>
      </c>
      <c r="Q1670" s="1">
        <v>20.21</v>
      </c>
      <c r="R1670" s="2">
        <v>45842</v>
      </c>
      <c r="S1670" s="2">
        <v>45244</v>
      </c>
      <c r="T1670" s="1" t="s">
        <v>118</v>
      </c>
      <c r="U1670" s="1" t="s">
        <v>84</v>
      </c>
      <c r="V1670" s="1">
        <v>3</v>
      </c>
      <c r="W1670" s="1" t="s">
        <v>37</v>
      </c>
      <c r="X1670" s="1" t="s">
        <v>64</v>
      </c>
      <c r="Y1670" s="1" t="s">
        <v>9805</v>
      </c>
    </row>
    <row r="1671" spans="1:25" x14ac:dyDescent="0.3">
      <c r="A1671" s="1" t="s">
        <v>13283</v>
      </c>
      <c r="B1671" s="1" t="s">
        <v>15281</v>
      </c>
      <c r="C1671" s="1" t="s">
        <v>9806</v>
      </c>
      <c r="D1671" s="1" t="s">
        <v>41</v>
      </c>
      <c r="E1671" s="1">
        <v>54</v>
      </c>
      <c r="F1671" s="1" t="s">
        <v>9807</v>
      </c>
      <c r="G1671" s="1" t="s">
        <v>9808</v>
      </c>
      <c r="H1671" s="1" t="s">
        <v>877</v>
      </c>
      <c r="I1671" s="1" t="s">
        <v>9809</v>
      </c>
      <c r="J1671" s="1" t="s">
        <v>9810</v>
      </c>
      <c r="K1671" s="1" t="s">
        <v>47</v>
      </c>
      <c r="L1671" s="1" t="s">
        <v>117</v>
      </c>
      <c r="M1671" s="1" t="s">
        <v>73</v>
      </c>
      <c r="N1671" s="1">
        <v>2</v>
      </c>
      <c r="O1671" s="1">
        <v>724.09</v>
      </c>
      <c r="P1671" s="1">
        <v>0.2</v>
      </c>
      <c r="Q1671" s="1">
        <v>15.14</v>
      </c>
      <c r="R1671" s="2">
        <v>45638</v>
      </c>
      <c r="S1671" s="2">
        <v>45536</v>
      </c>
      <c r="T1671" s="1" t="s">
        <v>50</v>
      </c>
      <c r="U1671" s="1" t="s">
        <v>51</v>
      </c>
      <c r="V1671" s="1">
        <v>4</v>
      </c>
      <c r="W1671" s="1" t="s">
        <v>37</v>
      </c>
      <c r="X1671" s="1" t="s">
        <v>53</v>
      </c>
      <c r="Y1671" s="1" t="s">
        <v>9811</v>
      </c>
    </row>
    <row r="1672" spans="1:25" x14ac:dyDescent="0.3">
      <c r="A1672" s="1" t="s">
        <v>13284</v>
      </c>
      <c r="B1672" s="1" t="s">
        <v>15282</v>
      </c>
      <c r="C1672" s="1" t="s">
        <v>9812</v>
      </c>
      <c r="D1672" s="1" t="s">
        <v>26</v>
      </c>
      <c r="E1672" s="1">
        <v>18</v>
      </c>
      <c r="F1672" s="1" t="s">
        <v>9813</v>
      </c>
      <c r="G1672" s="1" t="s">
        <v>9814</v>
      </c>
      <c r="H1672" s="1" t="s">
        <v>1472</v>
      </c>
      <c r="I1672" s="1" t="s">
        <v>9815</v>
      </c>
      <c r="J1672" s="1" t="s">
        <v>9816</v>
      </c>
      <c r="K1672" s="1" t="s">
        <v>47</v>
      </c>
      <c r="L1672" s="1" t="s">
        <v>117</v>
      </c>
      <c r="M1672" s="1" t="s">
        <v>93</v>
      </c>
      <c r="N1672" s="1">
        <v>4</v>
      </c>
      <c r="O1672" s="1">
        <v>227.74</v>
      </c>
      <c r="P1672" s="1">
        <v>0.42</v>
      </c>
      <c r="Q1672" s="1">
        <v>43.28</v>
      </c>
      <c r="R1672" s="2">
        <v>45318</v>
      </c>
      <c r="S1672" s="2">
        <v>45681</v>
      </c>
      <c r="T1672" s="1" t="s">
        <v>35</v>
      </c>
      <c r="U1672" s="1" t="s">
        <v>51</v>
      </c>
      <c r="V1672" s="1">
        <v>5</v>
      </c>
      <c r="W1672" s="1" t="s">
        <v>37</v>
      </c>
      <c r="X1672" s="1" t="s">
        <v>74</v>
      </c>
      <c r="Y1672" s="1" t="s">
        <v>9817</v>
      </c>
    </row>
    <row r="1673" spans="1:25" x14ac:dyDescent="0.3">
      <c r="A1673" s="1" t="s">
        <v>13285</v>
      </c>
      <c r="B1673" s="1" t="s">
        <v>15283</v>
      </c>
      <c r="C1673" s="1" t="s">
        <v>9818</v>
      </c>
      <c r="D1673" s="1" t="s">
        <v>41</v>
      </c>
      <c r="E1673" s="1">
        <v>32</v>
      </c>
      <c r="F1673" s="1" t="s">
        <v>9819</v>
      </c>
      <c r="G1673" s="1">
        <v>5753253061</v>
      </c>
      <c r="H1673" s="1" t="s">
        <v>323</v>
      </c>
      <c r="I1673" s="1" t="s">
        <v>9820</v>
      </c>
      <c r="J1673" s="1" t="s">
        <v>9821</v>
      </c>
      <c r="K1673" s="1" t="s">
        <v>6</v>
      </c>
      <c r="L1673" s="1" t="s">
        <v>72</v>
      </c>
      <c r="M1673" s="1" t="s">
        <v>34</v>
      </c>
      <c r="N1673" s="1">
        <v>2</v>
      </c>
      <c r="O1673" s="1">
        <v>19.059999999999999</v>
      </c>
      <c r="P1673" s="1">
        <v>0.25</v>
      </c>
      <c r="Q1673" s="1">
        <v>7.93</v>
      </c>
      <c r="R1673" s="2">
        <v>45201</v>
      </c>
      <c r="S1673" s="2">
        <v>45483</v>
      </c>
      <c r="T1673" s="1" t="s">
        <v>50</v>
      </c>
      <c r="U1673" s="1" t="s">
        <v>36</v>
      </c>
      <c r="V1673" s="1">
        <v>5</v>
      </c>
      <c r="W1673" s="1" t="s">
        <v>37</v>
      </c>
      <c r="X1673" s="1" t="s">
        <v>53</v>
      </c>
      <c r="Y1673" s="1" t="s">
        <v>9822</v>
      </c>
    </row>
    <row r="1674" spans="1:25" x14ac:dyDescent="0.3">
      <c r="A1674" s="1" t="s">
        <v>13286</v>
      </c>
      <c r="B1674" s="1" t="s">
        <v>15284</v>
      </c>
      <c r="C1674" s="1" t="s">
        <v>9823</v>
      </c>
      <c r="D1674" s="1" t="s">
        <v>26</v>
      </c>
      <c r="E1674" s="1">
        <v>30</v>
      </c>
      <c r="F1674" s="1" t="s">
        <v>9824</v>
      </c>
      <c r="G1674" s="1" t="s">
        <v>9825</v>
      </c>
      <c r="H1674" s="1" t="s">
        <v>462</v>
      </c>
      <c r="I1674" s="1" t="s">
        <v>4721</v>
      </c>
      <c r="J1674" s="1" t="s">
        <v>9826</v>
      </c>
      <c r="K1674" s="1" t="s">
        <v>81</v>
      </c>
      <c r="L1674" s="1" t="s">
        <v>82</v>
      </c>
      <c r="M1674" s="1" t="s">
        <v>34</v>
      </c>
      <c r="N1674" s="1">
        <v>3</v>
      </c>
      <c r="O1674" s="1">
        <v>683.7</v>
      </c>
      <c r="P1674" s="1">
        <v>0.33</v>
      </c>
      <c r="Q1674" s="1">
        <v>23.33</v>
      </c>
      <c r="R1674" s="2">
        <v>45330</v>
      </c>
      <c r="S1674" s="2">
        <v>45337</v>
      </c>
      <c r="T1674" s="1" t="s">
        <v>50</v>
      </c>
      <c r="U1674" s="1" t="s">
        <v>51</v>
      </c>
      <c r="V1674" s="1">
        <v>1</v>
      </c>
      <c r="W1674" s="1" t="s">
        <v>37</v>
      </c>
      <c r="X1674" s="1" t="s">
        <v>38</v>
      </c>
      <c r="Y1674" s="1" t="s">
        <v>9827</v>
      </c>
    </row>
    <row r="1675" spans="1:25" x14ac:dyDescent="0.3">
      <c r="A1675" s="1" t="s">
        <v>13287</v>
      </c>
      <c r="B1675" s="1" t="s">
        <v>15285</v>
      </c>
      <c r="C1675" s="1" t="s">
        <v>9828</v>
      </c>
      <c r="D1675" s="1" t="s">
        <v>26</v>
      </c>
      <c r="E1675" s="1">
        <v>46</v>
      </c>
      <c r="F1675" s="1" t="s">
        <v>9829</v>
      </c>
      <c r="G1675" s="1" t="s">
        <v>9830</v>
      </c>
      <c r="H1675" s="1" t="s">
        <v>2828</v>
      </c>
      <c r="I1675" s="1" t="s">
        <v>9831</v>
      </c>
      <c r="J1675" s="1" t="s">
        <v>9832</v>
      </c>
      <c r="K1675" s="1" t="s">
        <v>81</v>
      </c>
      <c r="L1675" s="1" t="s">
        <v>72</v>
      </c>
      <c r="M1675" s="1" t="s">
        <v>93</v>
      </c>
      <c r="N1675" s="1">
        <v>1</v>
      </c>
      <c r="O1675" s="1">
        <v>123.71</v>
      </c>
      <c r="P1675" s="1">
        <v>0.3</v>
      </c>
      <c r="Q1675" s="1">
        <v>38.64</v>
      </c>
      <c r="R1675" s="2">
        <v>45358</v>
      </c>
      <c r="S1675" s="2">
        <v>45216</v>
      </c>
      <c r="T1675" s="1" t="s">
        <v>50</v>
      </c>
      <c r="U1675" s="1" t="s">
        <v>162</v>
      </c>
      <c r="V1675" s="1">
        <v>5</v>
      </c>
      <c r="W1675" s="1" t="s">
        <v>52</v>
      </c>
      <c r="X1675" s="1" t="s">
        <v>64</v>
      </c>
      <c r="Y1675" s="1" t="s">
        <v>9833</v>
      </c>
    </row>
    <row r="1676" spans="1:25" x14ac:dyDescent="0.3">
      <c r="A1676" s="1" t="s">
        <v>13288</v>
      </c>
      <c r="B1676" s="1" t="s">
        <v>15286</v>
      </c>
      <c r="C1676" s="1" t="s">
        <v>9834</v>
      </c>
      <c r="D1676" s="1" t="s">
        <v>26</v>
      </c>
      <c r="E1676" s="1">
        <v>62</v>
      </c>
      <c r="F1676" s="1" t="s">
        <v>9835</v>
      </c>
      <c r="G1676" s="1" t="s">
        <v>9836</v>
      </c>
      <c r="H1676" s="1" t="s">
        <v>2448</v>
      </c>
      <c r="I1676" s="1" t="s">
        <v>7005</v>
      </c>
      <c r="J1676" s="1" t="s">
        <v>3481</v>
      </c>
      <c r="K1676" s="1" t="s">
        <v>161</v>
      </c>
      <c r="L1676" s="1" t="s">
        <v>82</v>
      </c>
      <c r="M1676" s="1" t="s">
        <v>62</v>
      </c>
      <c r="N1676" s="1">
        <v>1</v>
      </c>
      <c r="O1676" s="1">
        <v>253.84</v>
      </c>
      <c r="P1676" s="1">
        <v>0.32</v>
      </c>
      <c r="Q1676" s="1">
        <v>5.17</v>
      </c>
      <c r="R1676" s="2">
        <v>45565</v>
      </c>
      <c r="S1676" s="2">
        <v>45203</v>
      </c>
      <c r="T1676" s="1" t="s">
        <v>83</v>
      </c>
      <c r="U1676" s="1" t="s">
        <v>162</v>
      </c>
      <c r="V1676" s="1">
        <v>5</v>
      </c>
      <c r="W1676" s="1" t="s">
        <v>37</v>
      </c>
      <c r="X1676" s="1" t="s">
        <v>38</v>
      </c>
      <c r="Y1676" s="1" t="s">
        <v>9837</v>
      </c>
    </row>
    <row r="1677" spans="1:25" x14ac:dyDescent="0.3">
      <c r="A1677" s="1" t="s">
        <v>13289</v>
      </c>
      <c r="B1677" s="1" t="s">
        <v>15287</v>
      </c>
      <c r="C1677" s="1" t="s">
        <v>9838</v>
      </c>
      <c r="D1677" s="1" t="s">
        <v>41</v>
      </c>
      <c r="E1677" s="1">
        <v>21</v>
      </c>
      <c r="F1677" s="1" t="s">
        <v>9839</v>
      </c>
      <c r="G1677" s="1" t="s">
        <v>9840</v>
      </c>
      <c r="H1677" s="1" t="s">
        <v>662</v>
      </c>
      <c r="I1677" s="1" t="s">
        <v>9841</v>
      </c>
      <c r="J1677" s="1" t="s">
        <v>4474</v>
      </c>
      <c r="K1677" s="1" t="s">
        <v>81</v>
      </c>
      <c r="L1677" s="1" t="s">
        <v>48</v>
      </c>
      <c r="M1677" s="1" t="s">
        <v>49</v>
      </c>
      <c r="N1677" s="1">
        <v>3</v>
      </c>
      <c r="O1677" s="1">
        <v>312.63</v>
      </c>
      <c r="P1677" s="1">
        <v>0.12</v>
      </c>
      <c r="Q1677" s="1">
        <v>44.51</v>
      </c>
      <c r="R1677" s="2">
        <v>45374</v>
      </c>
      <c r="S1677" s="2">
        <v>45765</v>
      </c>
      <c r="T1677" s="1" t="s">
        <v>63</v>
      </c>
      <c r="U1677" s="1" t="s">
        <v>51</v>
      </c>
      <c r="V1677" s="1">
        <v>2</v>
      </c>
      <c r="W1677" s="1" t="s">
        <v>37</v>
      </c>
      <c r="X1677" s="1" t="s">
        <v>64</v>
      </c>
      <c r="Y1677" s="1" t="s">
        <v>9842</v>
      </c>
    </row>
    <row r="1678" spans="1:25" x14ac:dyDescent="0.3">
      <c r="A1678" s="1" t="s">
        <v>13290</v>
      </c>
      <c r="B1678" s="1" t="s">
        <v>15288</v>
      </c>
      <c r="C1678" s="1" t="s">
        <v>9843</v>
      </c>
      <c r="D1678" s="1" t="s">
        <v>26</v>
      </c>
      <c r="E1678" s="1">
        <v>32</v>
      </c>
      <c r="F1678" s="1" t="s">
        <v>9844</v>
      </c>
      <c r="G1678" s="1" t="s">
        <v>9845</v>
      </c>
      <c r="H1678" s="1" t="s">
        <v>934</v>
      </c>
      <c r="I1678" s="1" t="s">
        <v>9846</v>
      </c>
      <c r="J1678" s="1" t="s">
        <v>9847</v>
      </c>
      <c r="K1678" s="1" t="s">
        <v>47</v>
      </c>
      <c r="L1678" s="1" t="s">
        <v>82</v>
      </c>
      <c r="M1678" s="1" t="s">
        <v>93</v>
      </c>
      <c r="N1678" s="1">
        <v>2</v>
      </c>
      <c r="O1678" s="1">
        <v>749.33</v>
      </c>
      <c r="P1678" s="1">
        <v>0.19</v>
      </c>
      <c r="Q1678" s="1">
        <v>36.78</v>
      </c>
      <c r="R1678" s="2">
        <v>45160</v>
      </c>
      <c r="S1678" s="2">
        <v>45746</v>
      </c>
      <c r="T1678" s="1" t="s">
        <v>118</v>
      </c>
      <c r="U1678" s="1" t="s">
        <v>84</v>
      </c>
      <c r="V1678" s="1">
        <v>3</v>
      </c>
      <c r="W1678" s="1" t="s">
        <v>37</v>
      </c>
      <c r="X1678" s="1" t="s">
        <v>74</v>
      </c>
      <c r="Y1678" s="1" t="s">
        <v>9848</v>
      </c>
    </row>
    <row r="1679" spans="1:25" x14ac:dyDescent="0.3">
      <c r="A1679" s="1" t="s">
        <v>13291</v>
      </c>
      <c r="B1679" s="1" t="s">
        <v>15289</v>
      </c>
      <c r="C1679" s="1" t="s">
        <v>1775</v>
      </c>
      <c r="D1679" s="1" t="s">
        <v>41</v>
      </c>
      <c r="E1679" s="1">
        <v>61</v>
      </c>
      <c r="F1679" s="1" t="s">
        <v>9849</v>
      </c>
      <c r="G1679" s="1" t="s">
        <v>9850</v>
      </c>
      <c r="H1679" s="1" t="s">
        <v>6025</v>
      </c>
      <c r="I1679" s="1" t="s">
        <v>9851</v>
      </c>
      <c r="J1679" s="1" t="s">
        <v>9852</v>
      </c>
      <c r="K1679" s="1" t="s">
        <v>109</v>
      </c>
      <c r="L1679" s="1" t="s">
        <v>72</v>
      </c>
      <c r="M1679" s="1" t="s">
        <v>62</v>
      </c>
      <c r="N1679" s="1">
        <v>4</v>
      </c>
      <c r="O1679" s="1">
        <v>629.63</v>
      </c>
      <c r="P1679" s="1">
        <v>0.03</v>
      </c>
      <c r="Q1679" s="1">
        <v>8.3000000000000007</v>
      </c>
      <c r="R1679" s="2">
        <v>45786</v>
      </c>
      <c r="S1679" s="2">
        <v>45383</v>
      </c>
      <c r="T1679" s="1" t="s">
        <v>50</v>
      </c>
      <c r="U1679" s="1" t="s">
        <v>36</v>
      </c>
      <c r="V1679" s="1">
        <v>5</v>
      </c>
      <c r="W1679" s="1" t="s">
        <v>37</v>
      </c>
      <c r="X1679" s="1" t="s">
        <v>101</v>
      </c>
      <c r="Y1679" s="1" t="s">
        <v>9853</v>
      </c>
    </row>
    <row r="1680" spans="1:25" x14ac:dyDescent="0.3">
      <c r="A1680" s="1" t="s">
        <v>13292</v>
      </c>
      <c r="B1680" s="1" t="s">
        <v>15290</v>
      </c>
      <c r="C1680" s="1" t="s">
        <v>9854</v>
      </c>
      <c r="D1680" s="1" t="s">
        <v>26</v>
      </c>
      <c r="E1680" s="1">
        <v>57</v>
      </c>
      <c r="F1680" s="1" t="s">
        <v>9855</v>
      </c>
      <c r="G1680" s="1" t="s">
        <v>9856</v>
      </c>
      <c r="H1680" s="1" t="s">
        <v>522</v>
      </c>
      <c r="I1680" s="1" t="s">
        <v>9857</v>
      </c>
      <c r="J1680" s="1" t="s">
        <v>9858</v>
      </c>
      <c r="K1680" s="1" t="s">
        <v>92</v>
      </c>
      <c r="L1680" s="1" t="s">
        <v>72</v>
      </c>
      <c r="M1680" s="1" t="s">
        <v>62</v>
      </c>
      <c r="N1680" s="1">
        <v>2</v>
      </c>
      <c r="O1680" s="1">
        <v>192.42</v>
      </c>
      <c r="P1680" s="1">
        <v>0.28999999999999998</v>
      </c>
      <c r="Q1680" s="1">
        <v>45.27</v>
      </c>
      <c r="R1680" s="2">
        <v>45570</v>
      </c>
      <c r="S1680" s="2">
        <v>45391</v>
      </c>
      <c r="T1680" s="1" t="s">
        <v>50</v>
      </c>
      <c r="U1680" s="1" t="s">
        <v>51</v>
      </c>
      <c r="V1680" s="1">
        <v>4</v>
      </c>
      <c r="W1680" s="1" t="s">
        <v>52</v>
      </c>
      <c r="X1680" s="1" t="s">
        <v>74</v>
      </c>
      <c r="Y1680" s="1" t="s">
        <v>9859</v>
      </c>
    </row>
    <row r="1681" spans="1:25" x14ac:dyDescent="0.3">
      <c r="A1681" s="1" t="s">
        <v>13293</v>
      </c>
      <c r="B1681" s="1" t="s">
        <v>15291</v>
      </c>
      <c r="C1681" s="1" t="s">
        <v>9860</v>
      </c>
      <c r="D1681" s="1" t="s">
        <v>26</v>
      </c>
      <c r="E1681" s="1">
        <v>65</v>
      </c>
      <c r="F1681" s="1" t="s">
        <v>9861</v>
      </c>
      <c r="G1681" s="1" t="s">
        <v>9862</v>
      </c>
      <c r="H1681" s="1" t="s">
        <v>690</v>
      </c>
      <c r="I1681" s="1" t="s">
        <v>9863</v>
      </c>
      <c r="J1681" s="1" t="s">
        <v>9864</v>
      </c>
      <c r="K1681" s="1" t="s">
        <v>92</v>
      </c>
      <c r="L1681" s="1" t="s">
        <v>82</v>
      </c>
      <c r="M1681" s="1" t="s">
        <v>34</v>
      </c>
      <c r="N1681" s="1">
        <v>1</v>
      </c>
      <c r="O1681" s="1">
        <v>601.91</v>
      </c>
      <c r="P1681" s="1">
        <v>0.23</v>
      </c>
      <c r="Q1681" s="1">
        <v>26.93</v>
      </c>
      <c r="R1681" s="2">
        <v>45562</v>
      </c>
      <c r="S1681" s="2">
        <v>45786</v>
      </c>
      <c r="T1681" s="1" t="s">
        <v>83</v>
      </c>
      <c r="U1681" s="1" t="s">
        <v>51</v>
      </c>
      <c r="V1681" s="1">
        <v>2</v>
      </c>
      <c r="W1681" s="1" t="s">
        <v>37</v>
      </c>
      <c r="X1681" s="1" t="s">
        <v>64</v>
      </c>
      <c r="Y1681" s="1" t="s">
        <v>112</v>
      </c>
    </row>
    <row r="1682" spans="1:25" x14ac:dyDescent="0.3">
      <c r="A1682" s="1" t="s">
        <v>13294</v>
      </c>
      <c r="B1682" s="1" t="s">
        <v>15292</v>
      </c>
      <c r="C1682" s="1" t="s">
        <v>9865</v>
      </c>
      <c r="D1682" s="1" t="s">
        <v>41</v>
      </c>
      <c r="E1682" s="1">
        <v>29</v>
      </c>
      <c r="F1682" s="1" t="s">
        <v>9866</v>
      </c>
      <c r="G1682" s="1" t="s">
        <v>9867</v>
      </c>
      <c r="H1682" s="1" t="s">
        <v>29</v>
      </c>
      <c r="I1682" s="1" t="s">
        <v>9868</v>
      </c>
      <c r="J1682" s="1" t="s">
        <v>9869</v>
      </c>
      <c r="K1682" s="1" t="s">
        <v>81</v>
      </c>
      <c r="L1682" s="1" t="s">
        <v>33</v>
      </c>
      <c r="M1682" s="1" t="s">
        <v>93</v>
      </c>
      <c r="N1682" s="1">
        <v>4</v>
      </c>
      <c r="O1682" s="1">
        <v>711.07</v>
      </c>
      <c r="P1682" s="1">
        <v>0.38</v>
      </c>
      <c r="Q1682" s="1">
        <v>34.35</v>
      </c>
      <c r="R1682" s="2">
        <v>45219</v>
      </c>
      <c r="S1682" s="2">
        <v>45587</v>
      </c>
      <c r="T1682" s="1" t="s">
        <v>118</v>
      </c>
      <c r="U1682" s="1" t="s">
        <v>36</v>
      </c>
      <c r="V1682" s="1">
        <v>2</v>
      </c>
      <c r="W1682" s="1" t="s">
        <v>37</v>
      </c>
      <c r="X1682" s="1" t="s">
        <v>101</v>
      </c>
      <c r="Y1682" s="1" t="s">
        <v>9870</v>
      </c>
    </row>
    <row r="1683" spans="1:25" x14ac:dyDescent="0.3">
      <c r="A1683" s="1" t="s">
        <v>13295</v>
      </c>
      <c r="B1683" s="1" t="s">
        <v>15293</v>
      </c>
      <c r="C1683" s="1" t="s">
        <v>9871</v>
      </c>
      <c r="D1683" s="1" t="s">
        <v>41</v>
      </c>
      <c r="E1683" s="1">
        <v>42</v>
      </c>
      <c r="F1683" s="1" t="s">
        <v>9872</v>
      </c>
      <c r="G1683" s="1" t="s">
        <v>9873</v>
      </c>
      <c r="H1683" s="1" t="s">
        <v>1149</v>
      </c>
      <c r="I1683" s="1" t="s">
        <v>9874</v>
      </c>
      <c r="J1683" s="1" t="s">
        <v>9875</v>
      </c>
      <c r="K1683" s="1" t="s">
        <v>47</v>
      </c>
      <c r="L1683" s="1" t="s">
        <v>82</v>
      </c>
      <c r="M1683" s="1" t="s">
        <v>93</v>
      </c>
      <c r="N1683" s="1">
        <v>4</v>
      </c>
      <c r="O1683" s="1">
        <v>395.01</v>
      </c>
      <c r="P1683" s="1">
        <v>0.1</v>
      </c>
      <c r="Q1683" s="1">
        <v>44.69</v>
      </c>
      <c r="R1683" s="2">
        <v>45499</v>
      </c>
      <c r="S1683" s="2">
        <v>45557</v>
      </c>
      <c r="T1683" s="1" t="s">
        <v>118</v>
      </c>
      <c r="U1683" s="1" t="s">
        <v>84</v>
      </c>
      <c r="V1683" s="1">
        <v>1</v>
      </c>
      <c r="W1683" s="1" t="s">
        <v>37</v>
      </c>
      <c r="X1683" s="1" t="s">
        <v>101</v>
      </c>
      <c r="Y1683" s="1" t="s">
        <v>9876</v>
      </c>
    </row>
    <row r="1684" spans="1:25" x14ac:dyDescent="0.3">
      <c r="A1684" s="1" t="s">
        <v>13296</v>
      </c>
      <c r="B1684" s="1" t="s">
        <v>15294</v>
      </c>
      <c r="C1684" s="1" t="s">
        <v>9877</v>
      </c>
      <c r="D1684" s="1" t="s">
        <v>41</v>
      </c>
      <c r="E1684" s="1">
        <v>44</v>
      </c>
      <c r="F1684" s="1" t="s">
        <v>9878</v>
      </c>
      <c r="G1684" s="1" t="s">
        <v>9879</v>
      </c>
      <c r="H1684" s="1" t="s">
        <v>1233</v>
      </c>
      <c r="I1684" s="1" t="s">
        <v>9880</v>
      </c>
      <c r="J1684" s="1" t="s">
        <v>9881</v>
      </c>
      <c r="K1684" s="1" t="s">
        <v>32</v>
      </c>
      <c r="L1684" s="1" t="s">
        <v>48</v>
      </c>
      <c r="M1684" s="1" t="s">
        <v>34</v>
      </c>
      <c r="N1684" s="1">
        <v>2</v>
      </c>
      <c r="O1684" s="1">
        <v>253.49</v>
      </c>
      <c r="P1684" s="1">
        <v>0.22</v>
      </c>
      <c r="Q1684" s="1">
        <v>44.65</v>
      </c>
      <c r="R1684" s="2">
        <v>45496</v>
      </c>
      <c r="S1684" s="2">
        <v>45757</v>
      </c>
      <c r="T1684" s="1" t="s">
        <v>35</v>
      </c>
      <c r="U1684" s="1" t="s">
        <v>51</v>
      </c>
      <c r="V1684" s="1">
        <v>4</v>
      </c>
      <c r="W1684" s="1" t="s">
        <v>37</v>
      </c>
      <c r="X1684" s="1" t="s">
        <v>74</v>
      </c>
      <c r="Y1684" s="1" t="s">
        <v>9882</v>
      </c>
    </row>
    <row r="1685" spans="1:25" x14ac:dyDescent="0.3">
      <c r="A1685" s="1" t="s">
        <v>13297</v>
      </c>
      <c r="B1685" s="1" t="s">
        <v>15295</v>
      </c>
      <c r="C1685" s="1" t="s">
        <v>9883</v>
      </c>
      <c r="D1685" s="1" t="s">
        <v>26</v>
      </c>
      <c r="E1685" s="1">
        <v>23</v>
      </c>
      <c r="F1685" s="1" t="s">
        <v>9884</v>
      </c>
      <c r="G1685" s="1" t="s">
        <v>9885</v>
      </c>
      <c r="H1685" s="1" t="s">
        <v>1387</v>
      </c>
      <c r="I1685" s="1" t="s">
        <v>9886</v>
      </c>
      <c r="J1685" s="1" t="s">
        <v>9887</v>
      </c>
      <c r="K1685" s="1" t="s">
        <v>47</v>
      </c>
      <c r="L1685" s="1" t="s">
        <v>48</v>
      </c>
      <c r="M1685" s="1" t="s">
        <v>73</v>
      </c>
      <c r="N1685" s="1">
        <v>2</v>
      </c>
      <c r="O1685" s="1">
        <v>682.19</v>
      </c>
      <c r="P1685" s="1">
        <v>0.09</v>
      </c>
      <c r="Q1685" s="1">
        <v>23.39</v>
      </c>
      <c r="R1685" s="2">
        <v>45462</v>
      </c>
      <c r="S1685" s="2">
        <v>45261</v>
      </c>
      <c r="T1685" s="1" t="s">
        <v>118</v>
      </c>
      <c r="U1685" s="1" t="s">
        <v>84</v>
      </c>
      <c r="V1685" s="1">
        <v>2</v>
      </c>
      <c r="W1685" s="1" t="s">
        <v>37</v>
      </c>
      <c r="X1685" s="1" t="s">
        <v>38</v>
      </c>
      <c r="Y1685" s="1" t="s">
        <v>9888</v>
      </c>
    </row>
    <row r="1686" spans="1:25" x14ac:dyDescent="0.3">
      <c r="A1686" s="1" t="s">
        <v>13298</v>
      </c>
      <c r="B1686" s="1" t="s">
        <v>15296</v>
      </c>
      <c r="C1686" s="1" t="s">
        <v>9889</v>
      </c>
      <c r="D1686" s="1" t="s">
        <v>26</v>
      </c>
      <c r="E1686" s="1">
        <v>40</v>
      </c>
      <c r="F1686" s="1" t="s">
        <v>9890</v>
      </c>
      <c r="G1686" s="1" t="s">
        <v>9891</v>
      </c>
      <c r="H1686" s="1" t="s">
        <v>1429</v>
      </c>
      <c r="I1686" s="1" t="s">
        <v>9892</v>
      </c>
      <c r="J1686" s="1" t="s">
        <v>9893</v>
      </c>
      <c r="K1686" s="1" t="s">
        <v>61</v>
      </c>
      <c r="L1686" s="1" t="s">
        <v>33</v>
      </c>
      <c r="M1686" s="1" t="s">
        <v>93</v>
      </c>
      <c r="N1686" s="1">
        <v>2</v>
      </c>
      <c r="O1686" s="1">
        <v>614.78</v>
      </c>
      <c r="P1686" s="1">
        <v>0.31</v>
      </c>
      <c r="Q1686" s="1">
        <v>15.7</v>
      </c>
      <c r="R1686" s="2">
        <v>45481</v>
      </c>
      <c r="S1686" s="2">
        <v>45664</v>
      </c>
      <c r="T1686" s="1" t="s">
        <v>118</v>
      </c>
      <c r="U1686" s="1" t="s">
        <v>162</v>
      </c>
      <c r="V1686" s="1">
        <v>3</v>
      </c>
      <c r="W1686" s="1" t="s">
        <v>52</v>
      </c>
      <c r="X1686" s="1" t="s">
        <v>74</v>
      </c>
      <c r="Y1686" s="1" t="s">
        <v>9894</v>
      </c>
    </row>
    <row r="1687" spans="1:25" x14ac:dyDescent="0.3">
      <c r="A1687" s="1" t="s">
        <v>13299</v>
      </c>
      <c r="B1687" s="1" t="s">
        <v>15297</v>
      </c>
      <c r="C1687" s="1" t="s">
        <v>9895</v>
      </c>
      <c r="D1687" s="1" t="s">
        <v>41</v>
      </c>
      <c r="E1687" s="1">
        <v>32</v>
      </c>
      <c r="F1687" s="1" t="s">
        <v>9896</v>
      </c>
      <c r="G1687" s="1" t="s">
        <v>9897</v>
      </c>
      <c r="H1687" s="1" t="s">
        <v>4961</v>
      </c>
      <c r="I1687" s="1" t="s">
        <v>9898</v>
      </c>
      <c r="J1687" s="1" t="s">
        <v>9899</v>
      </c>
      <c r="K1687" s="1" t="s">
        <v>81</v>
      </c>
      <c r="L1687" s="1" t="s">
        <v>48</v>
      </c>
      <c r="M1687" s="1" t="s">
        <v>49</v>
      </c>
      <c r="N1687" s="1">
        <v>4</v>
      </c>
      <c r="O1687" s="1">
        <v>87.13</v>
      </c>
      <c r="P1687" s="1">
        <v>0.42</v>
      </c>
      <c r="Q1687" s="1">
        <v>16.579999999999998</v>
      </c>
      <c r="R1687" s="2">
        <v>45559</v>
      </c>
      <c r="S1687" s="2">
        <v>45393</v>
      </c>
      <c r="T1687" s="1" t="s">
        <v>50</v>
      </c>
      <c r="U1687" s="1" t="s">
        <v>84</v>
      </c>
      <c r="V1687" s="1">
        <v>4</v>
      </c>
      <c r="W1687" s="1" t="s">
        <v>37</v>
      </c>
      <c r="X1687" s="1" t="s">
        <v>64</v>
      </c>
      <c r="Y1687" s="1" t="s">
        <v>9900</v>
      </c>
    </row>
    <row r="1688" spans="1:25" x14ac:dyDescent="0.3">
      <c r="A1688" s="1" t="s">
        <v>13300</v>
      </c>
      <c r="B1688" s="1" t="s">
        <v>15298</v>
      </c>
      <c r="C1688" s="1" t="s">
        <v>9901</v>
      </c>
      <c r="D1688" s="1" t="s">
        <v>26</v>
      </c>
      <c r="E1688" s="1">
        <v>56</v>
      </c>
      <c r="F1688" s="1" t="s">
        <v>9902</v>
      </c>
      <c r="G1688" s="1" t="s">
        <v>9903</v>
      </c>
      <c r="H1688" s="1" t="s">
        <v>3486</v>
      </c>
      <c r="I1688" s="1" t="s">
        <v>649</v>
      </c>
      <c r="J1688" s="1" t="s">
        <v>9904</v>
      </c>
      <c r="K1688" s="1" t="s">
        <v>161</v>
      </c>
      <c r="L1688" s="1" t="s">
        <v>72</v>
      </c>
      <c r="M1688" s="1" t="s">
        <v>49</v>
      </c>
      <c r="N1688" s="1">
        <v>3</v>
      </c>
      <c r="O1688" s="1">
        <v>670.01</v>
      </c>
      <c r="P1688" s="1">
        <v>0.38</v>
      </c>
      <c r="Q1688" s="1">
        <v>39.47</v>
      </c>
      <c r="R1688" s="2">
        <v>45136</v>
      </c>
      <c r="S1688" s="2">
        <v>45812</v>
      </c>
      <c r="T1688" s="1" t="s">
        <v>63</v>
      </c>
      <c r="U1688" s="1" t="s">
        <v>162</v>
      </c>
      <c r="V1688" s="1">
        <v>3</v>
      </c>
      <c r="W1688" s="1" t="s">
        <v>37</v>
      </c>
      <c r="X1688" s="1" t="s">
        <v>38</v>
      </c>
      <c r="Y1688" s="1" t="s">
        <v>9905</v>
      </c>
    </row>
    <row r="1689" spans="1:25" x14ac:dyDescent="0.3">
      <c r="A1689" s="1" t="s">
        <v>13301</v>
      </c>
      <c r="B1689" s="1" t="s">
        <v>15299</v>
      </c>
      <c r="C1689" s="1" t="s">
        <v>9906</v>
      </c>
      <c r="D1689" s="1" t="s">
        <v>41</v>
      </c>
      <c r="E1689" s="1">
        <v>22</v>
      </c>
      <c r="F1689" s="1" t="s">
        <v>9907</v>
      </c>
      <c r="G1689" s="1" t="s">
        <v>9908</v>
      </c>
      <c r="H1689" s="1" t="s">
        <v>980</v>
      </c>
      <c r="I1689" s="1" t="s">
        <v>9909</v>
      </c>
      <c r="J1689" s="1" t="s">
        <v>9910</v>
      </c>
      <c r="K1689" s="1" t="s">
        <v>6</v>
      </c>
      <c r="L1689" s="1" t="s">
        <v>33</v>
      </c>
      <c r="M1689" s="1" t="s">
        <v>126</v>
      </c>
      <c r="N1689" s="1">
        <v>4</v>
      </c>
      <c r="O1689" s="1">
        <v>493.63</v>
      </c>
      <c r="P1689" s="1">
        <v>0.47</v>
      </c>
      <c r="Q1689" s="1">
        <v>46.82</v>
      </c>
      <c r="R1689" s="2">
        <v>45326</v>
      </c>
      <c r="S1689" s="2">
        <v>45140</v>
      </c>
      <c r="T1689" s="1" t="s">
        <v>50</v>
      </c>
      <c r="U1689" s="1" t="s">
        <v>36</v>
      </c>
      <c r="V1689" s="1">
        <v>1</v>
      </c>
      <c r="W1689" s="1" t="s">
        <v>52</v>
      </c>
      <c r="X1689" s="1" t="s">
        <v>64</v>
      </c>
      <c r="Y1689" s="1" t="s">
        <v>9911</v>
      </c>
    </row>
    <row r="1690" spans="1:25" x14ac:dyDescent="0.3">
      <c r="A1690" s="1" t="s">
        <v>13302</v>
      </c>
      <c r="B1690" s="1" t="s">
        <v>15300</v>
      </c>
      <c r="C1690" s="1" t="s">
        <v>9912</v>
      </c>
      <c r="D1690" s="1" t="s">
        <v>41</v>
      </c>
      <c r="E1690" s="1">
        <v>40</v>
      </c>
      <c r="F1690" s="1" t="s">
        <v>9913</v>
      </c>
      <c r="G1690" s="1" t="s">
        <v>9914</v>
      </c>
      <c r="H1690" s="1" t="s">
        <v>174</v>
      </c>
      <c r="I1690" s="1" t="s">
        <v>9915</v>
      </c>
      <c r="J1690" s="1" t="s">
        <v>9916</v>
      </c>
      <c r="K1690" s="1" t="s">
        <v>161</v>
      </c>
      <c r="L1690" s="1" t="s">
        <v>33</v>
      </c>
      <c r="M1690" s="1" t="s">
        <v>126</v>
      </c>
      <c r="N1690" s="1">
        <v>1</v>
      </c>
      <c r="O1690" s="1">
        <v>755.84</v>
      </c>
      <c r="P1690" s="1">
        <v>0.49</v>
      </c>
      <c r="Q1690" s="1">
        <v>8.25</v>
      </c>
      <c r="R1690" s="2">
        <v>45244</v>
      </c>
      <c r="S1690" s="2">
        <v>45798</v>
      </c>
      <c r="T1690" s="1" t="s">
        <v>83</v>
      </c>
      <c r="U1690" s="1" t="s">
        <v>51</v>
      </c>
      <c r="V1690" s="1">
        <v>1</v>
      </c>
      <c r="W1690" s="1" t="s">
        <v>37</v>
      </c>
      <c r="X1690" s="1" t="s">
        <v>38</v>
      </c>
      <c r="Y1690" s="1" t="s">
        <v>9917</v>
      </c>
    </row>
    <row r="1691" spans="1:25" x14ac:dyDescent="0.3">
      <c r="A1691" s="1" t="s">
        <v>13303</v>
      </c>
      <c r="B1691" s="1" t="s">
        <v>15301</v>
      </c>
      <c r="C1691" s="1" t="s">
        <v>9918</v>
      </c>
      <c r="D1691" s="1" t="s">
        <v>26</v>
      </c>
      <c r="E1691" s="1">
        <v>32</v>
      </c>
      <c r="F1691" s="1" t="s">
        <v>9919</v>
      </c>
      <c r="G1691" s="1" t="s">
        <v>9920</v>
      </c>
      <c r="H1691" s="1" t="s">
        <v>323</v>
      </c>
      <c r="I1691" s="1" t="s">
        <v>3909</v>
      </c>
      <c r="J1691" s="1" t="s">
        <v>9921</v>
      </c>
      <c r="K1691" s="1" t="s">
        <v>109</v>
      </c>
      <c r="L1691" s="1" t="s">
        <v>33</v>
      </c>
      <c r="M1691" s="1" t="s">
        <v>93</v>
      </c>
      <c r="N1691" s="1">
        <v>3</v>
      </c>
      <c r="O1691" s="1">
        <v>198.81</v>
      </c>
      <c r="P1691" s="1">
        <v>0.39</v>
      </c>
      <c r="Q1691" s="1">
        <v>5.68</v>
      </c>
      <c r="R1691" s="2">
        <v>45374</v>
      </c>
      <c r="S1691" s="2">
        <v>45159</v>
      </c>
      <c r="T1691" s="1" t="s">
        <v>118</v>
      </c>
      <c r="U1691" s="1" t="s">
        <v>162</v>
      </c>
      <c r="V1691" s="1">
        <v>5</v>
      </c>
      <c r="W1691" s="1" t="s">
        <v>37</v>
      </c>
      <c r="X1691" s="1" t="s">
        <v>53</v>
      </c>
      <c r="Y1691" s="1" t="s">
        <v>9922</v>
      </c>
    </row>
    <row r="1692" spans="1:25" x14ac:dyDescent="0.3">
      <c r="A1692" s="1" t="s">
        <v>13304</v>
      </c>
      <c r="B1692" s="1" t="s">
        <v>15302</v>
      </c>
      <c r="C1692" s="1" t="s">
        <v>9923</v>
      </c>
      <c r="D1692" s="1" t="s">
        <v>41</v>
      </c>
      <c r="E1692" s="1">
        <v>42</v>
      </c>
      <c r="F1692" s="1" t="s">
        <v>9924</v>
      </c>
      <c r="G1692" s="1">
        <f>1-813-265-2723</f>
        <v>-3800</v>
      </c>
      <c r="H1692" s="1" t="s">
        <v>1374</v>
      </c>
      <c r="I1692" s="1" t="s">
        <v>9925</v>
      </c>
      <c r="J1692" s="1" t="s">
        <v>3611</v>
      </c>
      <c r="K1692" s="1" t="s">
        <v>92</v>
      </c>
      <c r="L1692" s="1" t="s">
        <v>110</v>
      </c>
      <c r="M1692" s="1" t="s">
        <v>62</v>
      </c>
      <c r="N1692" s="1">
        <v>3</v>
      </c>
      <c r="O1692" s="1">
        <v>265.63</v>
      </c>
      <c r="P1692" s="1">
        <v>0.14000000000000001</v>
      </c>
      <c r="Q1692" s="1">
        <v>42.03</v>
      </c>
      <c r="R1692" s="2">
        <v>45347</v>
      </c>
      <c r="S1692" s="2">
        <v>45464</v>
      </c>
      <c r="T1692" s="1" t="s">
        <v>63</v>
      </c>
      <c r="U1692" s="1" t="s">
        <v>84</v>
      </c>
      <c r="V1692" s="1">
        <v>3</v>
      </c>
      <c r="W1692" s="1" t="s">
        <v>37</v>
      </c>
      <c r="X1692" s="1" t="s">
        <v>38</v>
      </c>
      <c r="Y1692" s="1" t="s">
        <v>9926</v>
      </c>
    </row>
    <row r="1693" spans="1:25" x14ac:dyDescent="0.3">
      <c r="A1693" s="1" t="s">
        <v>13305</v>
      </c>
      <c r="B1693" s="1" t="s">
        <v>15303</v>
      </c>
      <c r="C1693" s="1" t="s">
        <v>9927</v>
      </c>
      <c r="D1693" s="1" t="s">
        <v>26</v>
      </c>
      <c r="E1693" s="1">
        <v>47</v>
      </c>
      <c r="F1693" s="1" t="s">
        <v>9928</v>
      </c>
      <c r="G1693" s="1" t="s">
        <v>9929</v>
      </c>
      <c r="H1693" s="1" t="s">
        <v>2536</v>
      </c>
      <c r="I1693" s="1" t="s">
        <v>9930</v>
      </c>
      <c r="J1693" s="1" t="s">
        <v>3031</v>
      </c>
      <c r="K1693" s="1" t="s">
        <v>32</v>
      </c>
      <c r="L1693" s="1" t="s">
        <v>82</v>
      </c>
      <c r="M1693" s="1" t="s">
        <v>49</v>
      </c>
      <c r="N1693" s="1">
        <v>2</v>
      </c>
      <c r="O1693" s="1">
        <v>547.88</v>
      </c>
      <c r="P1693" s="1">
        <v>0.11</v>
      </c>
      <c r="Q1693" s="1">
        <v>22.4</v>
      </c>
      <c r="R1693" s="2">
        <v>45331</v>
      </c>
      <c r="S1693" s="2">
        <v>45394</v>
      </c>
      <c r="T1693" s="1" t="s">
        <v>50</v>
      </c>
      <c r="U1693" s="1" t="s">
        <v>51</v>
      </c>
      <c r="V1693" s="1">
        <v>3</v>
      </c>
      <c r="W1693" s="1" t="s">
        <v>37</v>
      </c>
      <c r="X1693" s="1" t="s">
        <v>53</v>
      </c>
      <c r="Y1693" s="1" t="s">
        <v>9931</v>
      </c>
    </row>
    <row r="1694" spans="1:25" x14ac:dyDescent="0.3">
      <c r="A1694" s="1" t="s">
        <v>13306</v>
      </c>
      <c r="B1694" s="1" t="s">
        <v>15304</v>
      </c>
      <c r="C1694" s="1" t="s">
        <v>9932</v>
      </c>
      <c r="D1694" s="1" t="s">
        <v>41</v>
      </c>
      <c r="E1694" s="1">
        <v>61</v>
      </c>
      <c r="F1694" s="1" t="s">
        <v>9933</v>
      </c>
      <c r="G1694" s="1" t="s">
        <v>9934</v>
      </c>
      <c r="H1694" s="1" t="s">
        <v>1638</v>
      </c>
      <c r="I1694" s="1" t="s">
        <v>9935</v>
      </c>
      <c r="J1694" s="1" t="s">
        <v>9936</v>
      </c>
      <c r="K1694" s="1" t="s">
        <v>47</v>
      </c>
      <c r="L1694" s="1" t="s">
        <v>82</v>
      </c>
      <c r="M1694" s="1" t="s">
        <v>49</v>
      </c>
      <c r="N1694" s="1">
        <v>4</v>
      </c>
      <c r="O1694" s="1">
        <v>486.92</v>
      </c>
      <c r="P1694" s="1">
        <v>0.22</v>
      </c>
      <c r="Q1694" s="1">
        <v>17.440000000000001</v>
      </c>
      <c r="R1694" s="2">
        <v>45251</v>
      </c>
      <c r="S1694" s="2">
        <v>45555</v>
      </c>
      <c r="T1694" s="1" t="s">
        <v>35</v>
      </c>
      <c r="U1694" s="1" t="s">
        <v>162</v>
      </c>
      <c r="V1694" s="1">
        <v>1</v>
      </c>
      <c r="W1694" s="1" t="s">
        <v>37</v>
      </c>
      <c r="X1694" s="1" t="s">
        <v>64</v>
      </c>
      <c r="Y1694" s="1" t="s">
        <v>9937</v>
      </c>
    </row>
    <row r="1695" spans="1:25" x14ac:dyDescent="0.3">
      <c r="A1695" s="1" t="s">
        <v>13307</v>
      </c>
      <c r="B1695" s="1" t="s">
        <v>15305</v>
      </c>
      <c r="C1695" s="1" t="s">
        <v>9938</v>
      </c>
      <c r="D1695" s="1" t="s">
        <v>26</v>
      </c>
      <c r="E1695" s="1">
        <v>60</v>
      </c>
      <c r="F1695" s="1" t="s">
        <v>9939</v>
      </c>
      <c r="G1695" s="1" t="s">
        <v>9940</v>
      </c>
      <c r="H1695" s="1" t="s">
        <v>1638</v>
      </c>
      <c r="I1695" s="1" t="s">
        <v>9941</v>
      </c>
      <c r="J1695" s="1" t="s">
        <v>9942</v>
      </c>
      <c r="K1695" s="1" t="s">
        <v>61</v>
      </c>
      <c r="L1695" s="1" t="s">
        <v>33</v>
      </c>
      <c r="M1695" s="1" t="s">
        <v>34</v>
      </c>
      <c r="N1695" s="1">
        <v>1</v>
      </c>
      <c r="O1695" s="1">
        <v>392.5</v>
      </c>
      <c r="P1695" s="1">
        <v>0.5</v>
      </c>
      <c r="Q1695" s="1">
        <v>13.48</v>
      </c>
      <c r="R1695" s="2">
        <v>45264</v>
      </c>
      <c r="S1695" s="2">
        <v>45640</v>
      </c>
      <c r="T1695" s="1" t="s">
        <v>83</v>
      </c>
      <c r="U1695" s="1" t="s">
        <v>162</v>
      </c>
      <c r="V1695" s="1">
        <v>3</v>
      </c>
      <c r="W1695" s="1" t="s">
        <v>37</v>
      </c>
      <c r="X1695" s="1" t="s">
        <v>74</v>
      </c>
      <c r="Y1695" s="1" t="s">
        <v>9943</v>
      </c>
    </row>
    <row r="1696" spans="1:25" x14ac:dyDescent="0.3">
      <c r="A1696" s="1" t="s">
        <v>13308</v>
      </c>
      <c r="B1696" s="1" t="s">
        <v>15306</v>
      </c>
      <c r="C1696" s="1" t="s">
        <v>9944</v>
      </c>
      <c r="D1696" s="1" t="s">
        <v>41</v>
      </c>
      <c r="E1696" s="1">
        <v>21</v>
      </c>
      <c r="F1696" s="1" t="s">
        <v>9945</v>
      </c>
      <c r="G1696" s="1" t="s">
        <v>9946</v>
      </c>
      <c r="H1696" s="1" t="s">
        <v>1054</v>
      </c>
      <c r="I1696" s="1" t="s">
        <v>9947</v>
      </c>
      <c r="J1696" s="1" t="s">
        <v>2299</v>
      </c>
      <c r="K1696" s="1" t="s">
        <v>109</v>
      </c>
      <c r="L1696" s="1" t="s">
        <v>48</v>
      </c>
      <c r="M1696" s="1" t="s">
        <v>49</v>
      </c>
      <c r="N1696" s="1">
        <v>4</v>
      </c>
      <c r="O1696" s="1">
        <v>748.57</v>
      </c>
      <c r="P1696" s="1">
        <v>0.21</v>
      </c>
      <c r="Q1696" s="1">
        <v>20.59</v>
      </c>
      <c r="R1696" s="2">
        <v>45148</v>
      </c>
      <c r="S1696" s="2">
        <v>45766</v>
      </c>
      <c r="T1696" s="1" t="s">
        <v>83</v>
      </c>
      <c r="U1696" s="1" t="s">
        <v>84</v>
      </c>
      <c r="V1696" s="1">
        <v>4</v>
      </c>
      <c r="W1696" s="1" t="s">
        <v>37</v>
      </c>
      <c r="X1696" s="1" t="s">
        <v>64</v>
      </c>
      <c r="Y1696" s="1" t="s">
        <v>9948</v>
      </c>
    </row>
    <row r="1697" spans="1:25" x14ac:dyDescent="0.3">
      <c r="A1697" s="1" t="s">
        <v>13309</v>
      </c>
      <c r="B1697" s="1" t="s">
        <v>15307</v>
      </c>
      <c r="C1697" s="1" t="s">
        <v>9949</v>
      </c>
      <c r="D1697" s="1" t="s">
        <v>26</v>
      </c>
      <c r="E1697" s="1">
        <v>30</v>
      </c>
      <c r="F1697" s="1" t="s">
        <v>9950</v>
      </c>
      <c r="G1697" s="1">
        <f>1-256-173-4894</f>
        <v>-5322</v>
      </c>
      <c r="H1697" s="1" t="s">
        <v>810</v>
      </c>
      <c r="I1697" s="1" t="s">
        <v>9951</v>
      </c>
      <c r="J1697" s="1" t="s">
        <v>9952</v>
      </c>
      <c r="K1697" s="1" t="s">
        <v>32</v>
      </c>
      <c r="L1697" s="1" t="s">
        <v>110</v>
      </c>
      <c r="M1697" s="1" t="s">
        <v>62</v>
      </c>
      <c r="N1697" s="1">
        <v>2</v>
      </c>
      <c r="O1697" s="1">
        <v>569.1</v>
      </c>
      <c r="P1697" s="1">
        <v>0.1</v>
      </c>
      <c r="Q1697" s="1">
        <v>48.72</v>
      </c>
      <c r="R1697" s="2">
        <v>45429</v>
      </c>
      <c r="S1697" s="2">
        <v>45138</v>
      </c>
      <c r="T1697" s="1" t="s">
        <v>83</v>
      </c>
      <c r="U1697" s="1" t="s">
        <v>162</v>
      </c>
      <c r="V1697" s="1">
        <v>5</v>
      </c>
      <c r="W1697" s="1" t="s">
        <v>37</v>
      </c>
      <c r="X1697" s="1" t="s">
        <v>74</v>
      </c>
      <c r="Y1697" s="1" t="s">
        <v>9953</v>
      </c>
    </row>
    <row r="1698" spans="1:25" x14ac:dyDescent="0.3">
      <c r="A1698" s="1" t="s">
        <v>13310</v>
      </c>
      <c r="B1698" s="1" t="s">
        <v>15308</v>
      </c>
      <c r="C1698" s="1" t="s">
        <v>9954</v>
      </c>
      <c r="D1698" s="1" t="s">
        <v>41</v>
      </c>
      <c r="E1698" s="1">
        <v>67</v>
      </c>
      <c r="F1698" s="1" t="s">
        <v>9955</v>
      </c>
      <c r="G1698" s="1" t="s">
        <v>9956</v>
      </c>
      <c r="H1698" s="1" t="s">
        <v>215</v>
      </c>
      <c r="I1698" s="1" t="s">
        <v>9957</v>
      </c>
      <c r="J1698" s="1" t="s">
        <v>7250</v>
      </c>
      <c r="K1698" s="1" t="s">
        <v>109</v>
      </c>
      <c r="L1698" s="1" t="s">
        <v>110</v>
      </c>
      <c r="M1698" s="1" t="s">
        <v>126</v>
      </c>
      <c r="N1698" s="1">
        <v>4</v>
      </c>
      <c r="O1698" s="1">
        <v>713.17</v>
      </c>
      <c r="P1698" s="1">
        <v>0.47</v>
      </c>
      <c r="Q1698" s="1">
        <v>48.97</v>
      </c>
      <c r="R1698" s="2">
        <v>45340</v>
      </c>
      <c r="S1698" s="2">
        <v>45183</v>
      </c>
      <c r="T1698" s="1" t="s">
        <v>50</v>
      </c>
      <c r="U1698" s="1" t="s">
        <v>36</v>
      </c>
      <c r="V1698" s="1">
        <v>5</v>
      </c>
      <c r="W1698" s="1" t="s">
        <v>37</v>
      </c>
      <c r="X1698" s="1" t="s">
        <v>53</v>
      </c>
      <c r="Y1698" s="1" t="s">
        <v>9958</v>
      </c>
    </row>
    <row r="1699" spans="1:25" x14ac:dyDescent="0.3">
      <c r="A1699" s="1" t="s">
        <v>13311</v>
      </c>
      <c r="B1699" s="1" t="s">
        <v>15309</v>
      </c>
      <c r="C1699" s="1" t="s">
        <v>9959</v>
      </c>
      <c r="D1699" s="1" t="s">
        <v>26</v>
      </c>
      <c r="E1699" s="1">
        <v>57</v>
      </c>
      <c r="F1699" s="1" t="s">
        <v>9960</v>
      </c>
      <c r="G1699" s="1" t="s">
        <v>9961</v>
      </c>
      <c r="H1699" s="1" t="s">
        <v>1607</v>
      </c>
      <c r="I1699" s="1" t="s">
        <v>9962</v>
      </c>
      <c r="J1699" s="1" t="s">
        <v>4320</v>
      </c>
      <c r="K1699" s="1" t="s">
        <v>61</v>
      </c>
      <c r="L1699" s="1" t="s">
        <v>72</v>
      </c>
      <c r="M1699" s="1" t="s">
        <v>126</v>
      </c>
      <c r="N1699" s="1">
        <v>1</v>
      </c>
      <c r="O1699" s="1">
        <v>161.72</v>
      </c>
      <c r="P1699" s="1">
        <v>0.19</v>
      </c>
      <c r="Q1699" s="1">
        <v>19.920000000000002</v>
      </c>
      <c r="R1699" s="2">
        <v>45289</v>
      </c>
      <c r="S1699" s="2">
        <v>45556</v>
      </c>
      <c r="T1699" s="1" t="s">
        <v>63</v>
      </c>
      <c r="U1699" s="1" t="s">
        <v>162</v>
      </c>
      <c r="V1699" s="1">
        <v>4</v>
      </c>
      <c r="W1699" s="1" t="s">
        <v>37</v>
      </c>
      <c r="X1699" s="1" t="s">
        <v>74</v>
      </c>
      <c r="Y1699" s="1" t="s">
        <v>9963</v>
      </c>
    </row>
    <row r="1700" spans="1:25" x14ac:dyDescent="0.3">
      <c r="A1700" s="1" t="s">
        <v>13312</v>
      </c>
      <c r="B1700" s="1" t="s">
        <v>15310</v>
      </c>
      <c r="C1700" s="1" t="s">
        <v>9964</v>
      </c>
      <c r="D1700" s="1" t="s">
        <v>26</v>
      </c>
      <c r="E1700" s="1">
        <v>56</v>
      </c>
      <c r="F1700" s="1" t="s">
        <v>9965</v>
      </c>
      <c r="G1700" s="1" t="s">
        <v>9966</v>
      </c>
      <c r="H1700" s="1" t="s">
        <v>2536</v>
      </c>
      <c r="I1700" s="1" t="s">
        <v>9967</v>
      </c>
      <c r="J1700" s="1" t="s">
        <v>9968</v>
      </c>
      <c r="K1700" s="1" t="s">
        <v>61</v>
      </c>
      <c r="L1700" s="1" t="s">
        <v>72</v>
      </c>
      <c r="M1700" s="1" t="s">
        <v>34</v>
      </c>
      <c r="N1700" s="1">
        <v>2</v>
      </c>
      <c r="O1700" s="1">
        <v>731.7</v>
      </c>
      <c r="P1700" s="1">
        <v>0.35</v>
      </c>
      <c r="Q1700" s="1">
        <v>48.37</v>
      </c>
      <c r="R1700" s="2">
        <v>45371</v>
      </c>
      <c r="S1700" s="2">
        <v>45451</v>
      </c>
      <c r="T1700" s="1" t="s">
        <v>63</v>
      </c>
      <c r="U1700" s="1" t="s">
        <v>84</v>
      </c>
      <c r="V1700" s="1">
        <v>2</v>
      </c>
      <c r="W1700" s="1" t="s">
        <v>37</v>
      </c>
      <c r="X1700" s="1" t="s">
        <v>64</v>
      </c>
      <c r="Y1700" s="1" t="s">
        <v>9969</v>
      </c>
    </row>
    <row r="1701" spans="1:25" x14ac:dyDescent="0.3">
      <c r="A1701" s="1" t="s">
        <v>13313</v>
      </c>
      <c r="B1701" s="1" t="s">
        <v>15311</v>
      </c>
      <c r="C1701" s="1" t="s">
        <v>9970</v>
      </c>
      <c r="D1701" s="1" t="s">
        <v>26</v>
      </c>
      <c r="E1701" s="1">
        <v>40</v>
      </c>
      <c r="F1701" s="1" t="s">
        <v>9971</v>
      </c>
      <c r="G1701" s="1" t="s">
        <v>9972</v>
      </c>
      <c r="H1701" s="1" t="s">
        <v>1019</v>
      </c>
      <c r="I1701" s="1" t="s">
        <v>9973</v>
      </c>
      <c r="J1701" s="1" t="s">
        <v>3436</v>
      </c>
      <c r="K1701" s="1" t="s">
        <v>81</v>
      </c>
      <c r="L1701" s="1" t="s">
        <v>82</v>
      </c>
      <c r="M1701" s="1" t="s">
        <v>126</v>
      </c>
      <c r="N1701" s="1">
        <v>4</v>
      </c>
      <c r="O1701" s="1">
        <v>466.91</v>
      </c>
      <c r="P1701" s="1">
        <v>0.39</v>
      </c>
      <c r="Q1701" s="1">
        <v>18.489999999999998</v>
      </c>
      <c r="R1701" s="2">
        <v>45694</v>
      </c>
      <c r="S1701" s="2">
        <v>45617</v>
      </c>
      <c r="T1701" s="1" t="s">
        <v>118</v>
      </c>
      <c r="U1701" s="1" t="s">
        <v>51</v>
      </c>
      <c r="V1701" s="1">
        <v>3</v>
      </c>
      <c r="W1701" s="1" t="s">
        <v>37</v>
      </c>
      <c r="X1701" s="1" t="s">
        <v>64</v>
      </c>
      <c r="Y1701" s="1" t="s">
        <v>9974</v>
      </c>
    </row>
    <row r="1702" spans="1:25" x14ac:dyDescent="0.3">
      <c r="A1702" s="1" t="s">
        <v>13314</v>
      </c>
      <c r="B1702" s="1" t="s">
        <v>15312</v>
      </c>
      <c r="C1702" s="1" t="s">
        <v>9975</v>
      </c>
      <c r="D1702" s="1" t="s">
        <v>41</v>
      </c>
      <c r="E1702" s="1">
        <v>33</v>
      </c>
      <c r="F1702" s="1" t="s">
        <v>9976</v>
      </c>
      <c r="G1702" s="1" t="s">
        <v>9977</v>
      </c>
      <c r="H1702" s="1" t="s">
        <v>138</v>
      </c>
      <c r="I1702" s="1" t="s">
        <v>9978</v>
      </c>
      <c r="J1702" s="1" t="s">
        <v>9979</v>
      </c>
      <c r="K1702" s="1" t="s">
        <v>6</v>
      </c>
      <c r="L1702" s="1" t="s">
        <v>117</v>
      </c>
      <c r="M1702" s="1" t="s">
        <v>73</v>
      </c>
      <c r="N1702" s="1">
        <v>1</v>
      </c>
      <c r="O1702" s="1">
        <v>43.43</v>
      </c>
      <c r="P1702" s="1">
        <v>0.42</v>
      </c>
      <c r="Q1702" s="1">
        <v>43.45</v>
      </c>
      <c r="R1702" s="2">
        <v>45700</v>
      </c>
      <c r="S1702" s="2">
        <v>45709</v>
      </c>
      <c r="T1702" s="1" t="s">
        <v>63</v>
      </c>
      <c r="U1702" s="1" t="s">
        <v>84</v>
      </c>
      <c r="V1702" s="1">
        <v>2</v>
      </c>
      <c r="W1702" s="1" t="s">
        <v>37</v>
      </c>
      <c r="X1702" s="1" t="s">
        <v>64</v>
      </c>
      <c r="Y1702" s="1" t="s">
        <v>9980</v>
      </c>
    </row>
    <row r="1703" spans="1:25" x14ac:dyDescent="0.3">
      <c r="A1703" s="1" t="s">
        <v>13315</v>
      </c>
      <c r="B1703" s="1" t="s">
        <v>15313</v>
      </c>
      <c r="C1703" s="1" t="s">
        <v>9981</v>
      </c>
      <c r="D1703" s="1" t="s">
        <v>26</v>
      </c>
      <c r="E1703" s="1">
        <v>52</v>
      </c>
      <c r="F1703" s="1" t="s">
        <v>9982</v>
      </c>
      <c r="G1703" s="1" t="s">
        <v>9983</v>
      </c>
      <c r="H1703" s="1" t="s">
        <v>941</v>
      </c>
      <c r="I1703" s="1" t="s">
        <v>9984</v>
      </c>
      <c r="J1703" s="1" t="s">
        <v>9985</v>
      </c>
      <c r="K1703" s="1" t="s">
        <v>81</v>
      </c>
      <c r="L1703" s="1" t="s">
        <v>33</v>
      </c>
      <c r="M1703" s="1" t="s">
        <v>126</v>
      </c>
      <c r="N1703" s="1">
        <v>1</v>
      </c>
      <c r="O1703" s="1">
        <v>242.15</v>
      </c>
      <c r="P1703" s="1">
        <v>0.41</v>
      </c>
      <c r="Q1703" s="1">
        <v>14.54</v>
      </c>
      <c r="R1703" s="2">
        <v>45313</v>
      </c>
      <c r="S1703" s="2">
        <v>45294</v>
      </c>
      <c r="T1703" s="1" t="s">
        <v>35</v>
      </c>
      <c r="U1703" s="1" t="s">
        <v>84</v>
      </c>
      <c r="V1703" s="1">
        <v>2</v>
      </c>
      <c r="W1703" s="1" t="s">
        <v>37</v>
      </c>
      <c r="X1703" s="1" t="s">
        <v>38</v>
      </c>
      <c r="Y1703" s="1" t="s">
        <v>9986</v>
      </c>
    </row>
    <row r="1704" spans="1:25" x14ac:dyDescent="0.3">
      <c r="A1704" s="1" t="s">
        <v>13316</v>
      </c>
      <c r="B1704" s="1" t="s">
        <v>15314</v>
      </c>
      <c r="C1704" s="1" t="s">
        <v>9987</v>
      </c>
      <c r="D1704" s="1" t="s">
        <v>41</v>
      </c>
      <c r="E1704" s="1">
        <v>33</v>
      </c>
      <c r="F1704" s="1" t="s">
        <v>9988</v>
      </c>
      <c r="G1704" s="1" t="s">
        <v>9989</v>
      </c>
      <c r="H1704" s="1" t="s">
        <v>2095</v>
      </c>
      <c r="I1704" s="1" t="s">
        <v>9990</v>
      </c>
      <c r="J1704" s="1" t="s">
        <v>9991</v>
      </c>
      <c r="K1704" s="1" t="s">
        <v>47</v>
      </c>
      <c r="L1704" s="1" t="s">
        <v>117</v>
      </c>
      <c r="M1704" s="1" t="s">
        <v>49</v>
      </c>
      <c r="N1704" s="1">
        <v>2</v>
      </c>
      <c r="O1704" s="1">
        <v>35.5</v>
      </c>
      <c r="P1704" s="1">
        <v>0.42</v>
      </c>
      <c r="Q1704" s="1">
        <v>42.19</v>
      </c>
      <c r="R1704" s="2">
        <v>45684</v>
      </c>
      <c r="S1704" s="2">
        <v>45809</v>
      </c>
      <c r="T1704" s="1" t="s">
        <v>83</v>
      </c>
      <c r="U1704" s="1" t="s">
        <v>51</v>
      </c>
      <c r="V1704" s="1">
        <v>3</v>
      </c>
      <c r="W1704" s="1" t="s">
        <v>37</v>
      </c>
      <c r="X1704" s="1" t="s">
        <v>64</v>
      </c>
      <c r="Y1704" s="1" t="s">
        <v>9992</v>
      </c>
    </row>
    <row r="1705" spans="1:25" x14ac:dyDescent="0.3">
      <c r="A1705" s="1" t="s">
        <v>13317</v>
      </c>
      <c r="B1705" s="1" t="s">
        <v>15315</v>
      </c>
      <c r="C1705" s="1" t="s">
        <v>9993</v>
      </c>
      <c r="D1705" s="1" t="s">
        <v>41</v>
      </c>
      <c r="E1705" s="1">
        <v>65</v>
      </c>
      <c r="F1705" s="1" t="s">
        <v>9994</v>
      </c>
      <c r="G1705" s="1" t="s">
        <v>9995</v>
      </c>
      <c r="H1705" s="1" t="s">
        <v>4347</v>
      </c>
      <c r="I1705" s="1" t="s">
        <v>9996</v>
      </c>
      <c r="J1705" s="1" t="s">
        <v>2681</v>
      </c>
      <c r="K1705" s="1" t="s">
        <v>92</v>
      </c>
      <c r="L1705" s="1" t="s">
        <v>72</v>
      </c>
      <c r="M1705" s="1" t="s">
        <v>62</v>
      </c>
      <c r="N1705" s="1">
        <v>2</v>
      </c>
      <c r="O1705" s="1">
        <v>462.31</v>
      </c>
      <c r="P1705" s="1">
        <v>0.33</v>
      </c>
      <c r="Q1705" s="1">
        <v>20.92</v>
      </c>
      <c r="R1705" s="2">
        <v>45754</v>
      </c>
      <c r="S1705" s="2">
        <v>45837</v>
      </c>
      <c r="T1705" s="1" t="s">
        <v>50</v>
      </c>
      <c r="U1705" s="1" t="s">
        <v>162</v>
      </c>
      <c r="V1705" s="1">
        <v>1</v>
      </c>
      <c r="W1705" s="1" t="s">
        <v>37</v>
      </c>
      <c r="X1705" s="1" t="s">
        <v>38</v>
      </c>
      <c r="Y1705" s="1" t="s">
        <v>9997</v>
      </c>
    </row>
    <row r="1706" spans="1:25" x14ac:dyDescent="0.3">
      <c r="A1706" s="1" t="s">
        <v>13318</v>
      </c>
      <c r="B1706" s="1" t="s">
        <v>15316</v>
      </c>
      <c r="C1706" s="1" t="s">
        <v>9998</v>
      </c>
      <c r="D1706" s="1" t="s">
        <v>41</v>
      </c>
      <c r="E1706" s="1">
        <v>24</v>
      </c>
      <c r="F1706" s="1" t="s">
        <v>9999</v>
      </c>
      <c r="G1706" s="1" t="s">
        <v>10000</v>
      </c>
      <c r="H1706" s="1" t="s">
        <v>469</v>
      </c>
      <c r="I1706" s="1" t="s">
        <v>9644</v>
      </c>
      <c r="J1706" s="1" t="s">
        <v>6548</v>
      </c>
      <c r="K1706" s="1" t="s">
        <v>109</v>
      </c>
      <c r="L1706" s="1" t="s">
        <v>82</v>
      </c>
      <c r="M1706" s="1" t="s">
        <v>62</v>
      </c>
      <c r="N1706" s="1">
        <v>3</v>
      </c>
      <c r="O1706" s="1">
        <v>332.62</v>
      </c>
      <c r="P1706" s="1">
        <v>0.2</v>
      </c>
      <c r="Q1706" s="1">
        <v>13.81</v>
      </c>
      <c r="R1706" s="2">
        <v>45684</v>
      </c>
      <c r="S1706" s="2">
        <v>45732</v>
      </c>
      <c r="T1706" s="1" t="s">
        <v>83</v>
      </c>
      <c r="U1706" s="1" t="s">
        <v>36</v>
      </c>
      <c r="V1706" s="1">
        <v>3</v>
      </c>
      <c r="W1706" s="1" t="s">
        <v>37</v>
      </c>
      <c r="X1706" s="1" t="s">
        <v>101</v>
      </c>
      <c r="Y1706" s="1" t="s">
        <v>6224</v>
      </c>
    </row>
    <row r="1707" spans="1:25" x14ac:dyDescent="0.3">
      <c r="A1707" s="1" t="s">
        <v>13319</v>
      </c>
      <c r="B1707" s="1" t="s">
        <v>15317</v>
      </c>
      <c r="C1707" s="1" t="s">
        <v>10001</v>
      </c>
      <c r="D1707" s="1" t="s">
        <v>26</v>
      </c>
      <c r="E1707" s="1">
        <v>62</v>
      </c>
      <c r="F1707" s="1" t="s">
        <v>10002</v>
      </c>
      <c r="G1707" s="1">
        <v>6974913531</v>
      </c>
      <c r="H1707" s="1" t="s">
        <v>3974</v>
      </c>
      <c r="I1707" s="1" t="s">
        <v>10003</v>
      </c>
      <c r="J1707" s="1" t="s">
        <v>10004</v>
      </c>
      <c r="K1707" s="1" t="s">
        <v>81</v>
      </c>
      <c r="L1707" s="1" t="s">
        <v>82</v>
      </c>
      <c r="M1707" s="1" t="s">
        <v>73</v>
      </c>
      <c r="N1707" s="1">
        <v>3</v>
      </c>
      <c r="O1707" s="1">
        <v>987.58</v>
      </c>
      <c r="P1707" s="1">
        <v>0.33</v>
      </c>
      <c r="Q1707" s="1">
        <v>47.07</v>
      </c>
      <c r="R1707" s="2">
        <v>45493</v>
      </c>
      <c r="S1707" s="2">
        <v>45561</v>
      </c>
      <c r="T1707" s="1" t="s">
        <v>83</v>
      </c>
      <c r="U1707" s="1" t="s">
        <v>84</v>
      </c>
      <c r="V1707" s="1">
        <v>1</v>
      </c>
      <c r="W1707" s="1" t="s">
        <v>37</v>
      </c>
      <c r="X1707" s="1" t="s">
        <v>53</v>
      </c>
      <c r="Y1707" s="1" t="s">
        <v>10005</v>
      </c>
    </row>
    <row r="1708" spans="1:25" x14ac:dyDescent="0.3">
      <c r="A1708" s="1" t="s">
        <v>13320</v>
      </c>
      <c r="B1708" s="1" t="s">
        <v>15318</v>
      </c>
      <c r="C1708" s="1" t="s">
        <v>10006</v>
      </c>
      <c r="D1708" s="1" t="s">
        <v>41</v>
      </c>
      <c r="E1708" s="1">
        <v>30</v>
      </c>
      <c r="F1708" s="1" t="s">
        <v>10007</v>
      </c>
      <c r="G1708" s="1" t="s">
        <v>10008</v>
      </c>
      <c r="H1708" s="1" t="s">
        <v>4749</v>
      </c>
      <c r="I1708" s="1" t="s">
        <v>10009</v>
      </c>
      <c r="J1708" s="1" t="s">
        <v>10010</v>
      </c>
      <c r="K1708" s="1" t="s">
        <v>61</v>
      </c>
      <c r="L1708" s="1" t="s">
        <v>82</v>
      </c>
      <c r="M1708" s="1" t="s">
        <v>62</v>
      </c>
      <c r="N1708" s="1">
        <v>1</v>
      </c>
      <c r="O1708" s="1">
        <v>869.82</v>
      </c>
      <c r="P1708" s="1">
        <v>0.42</v>
      </c>
      <c r="Q1708" s="1">
        <v>14.64</v>
      </c>
      <c r="R1708" s="2">
        <v>45699</v>
      </c>
      <c r="S1708" s="2">
        <v>45652</v>
      </c>
      <c r="T1708" s="1" t="s">
        <v>35</v>
      </c>
      <c r="U1708" s="1" t="s">
        <v>84</v>
      </c>
      <c r="V1708" s="1">
        <v>4</v>
      </c>
      <c r="W1708" s="1" t="s">
        <v>37</v>
      </c>
      <c r="X1708" s="1" t="s">
        <v>101</v>
      </c>
      <c r="Y1708" s="1" t="s">
        <v>10011</v>
      </c>
    </row>
    <row r="1709" spans="1:25" x14ac:dyDescent="0.3">
      <c r="A1709" s="1" t="s">
        <v>13321</v>
      </c>
      <c r="B1709" s="1" t="s">
        <v>15319</v>
      </c>
      <c r="C1709" s="1" t="s">
        <v>10012</v>
      </c>
      <c r="D1709" s="1" t="s">
        <v>41</v>
      </c>
      <c r="E1709" s="1">
        <v>68</v>
      </c>
      <c r="F1709" s="1" t="s">
        <v>10013</v>
      </c>
      <c r="G1709" s="1" t="s">
        <v>10014</v>
      </c>
      <c r="H1709" s="1" t="s">
        <v>3137</v>
      </c>
      <c r="I1709" s="1" t="s">
        <v>10015</v>
      </c>
      <c r="J1709" s="1" t="s">
        <v>5464</v>
      </c>
      <c r="K1709" s="1" t="s">
        <v>61</v>
      </c>
      <c r="L1709" s="1" t="s">
        <v>82</v>
      </c>
      <c r="M1709" s="1" t="s">
        <v>62</v>
      </c>
      <c r="N1709" s="1">
        <v>2</v>
      </c>
      <c r="O1709" s="1">
        <v>827.41</v>
      </c>
      <c r="P1709" s="1">
        <v>0.18</v>
      </c>
      <c r="Q1709" s="1">
        <v>49.63</v>
      </c>
      <c r="R1709" s="2">
        <v>45434</v>
      </c>
      <c r="S1709" s="2">
        <v>45489</v>
      </c>
      <c r="T1709" s="1" t="s">
        <v>83</v>
      </c>
      <c r="U1709" s="1" t="s">
        <v>36</v>
      </c>
      <c r="V1709" s="1">
        <v>1</v>
      </c>
      <c r="W1709" s="1" t="s">
        <v>37</v>
      </c>
      <c r="X1709" s="1" t="s">
        <v>101</v>
      </c>
      <c r="Y1709" s="1" t="s">
        <v>10016</v>
      </c>
    </row>
    <row r="1710" spans="1:25" x14ac:dyDescent="0.3">
      <c r="A1710" s="1" t="s">
        <v>13322</v>
      </c>
      <c r="B1710" s="1" t="s">
        <v>15320</v>
      </c>
      <c r="C1710" s="1" t="s">
        <v>9206</v>
      </c>
      <c r="D1710" s="1" t="s">
        <v>26</v>
      </c>
      <c r="E1710" s="1">
        <v>67</v>
      </c>
      <c r="F1710" s="1" t="s">
        <v>10017</v>
      </c>
      <c r="G1710" s="1" t="s">
        <v>10018</v>
      </c>
      <c r="H1710" s="1" t="s">
        <v>1823</v>
      </c>
      <c r="I1710" s="1" t="s">
        <v>10019</v>
      </c>
      <c r="J1710" s="1" t="s">
        <v>10020</v>
      </c>
      <c r="K1710" s="1" t="s">
        <v>61</v>
      </c>
      <c r="L1710" s="1" t="s">
        <v>82</v>
      </c>
      <c r="M1710" s="1" t="s">
        <v>62</v>
      </c>
      <c r="N1710" s="1">
        <v>2</v>
      </c>
      <c r="O1710" s="1">
        <v>506.11</v>
      </c>
      <c r="P1710" s="1">
        <v>0.15</v>
      </c>
      <c r="Q1710" s="1">
        <v>9.89</v>
      </c>
      <c r="R1710" s="2">
        <v>45485</v>
      </c>
      <c r="S1710" s="2">
        <v>45506</v>
      </c>
      <c r="T1710" s="1" t="s">
        <v>83</v>
      </c>
      <c r="U1710" s="1" t="s">
        <v>84</v>
      </c>
      <c r="V1710" s="1">
        <v>2</v>
      </c>
      <c r="W1710" s="1" t="s">
        <v>37</v>
      </c>
      <c r="X1710" s="1" t="s">
        <v>38</v>
      </c>
      <c r="Y1710" s="1" t="s">
        <v>10021</v>
      </c>
    </row>
    <row r="1711" spans="1:25" x14ac:dyDescent="0.3">
      <c r="A1711" s="1" t="s">
        <v>13323</v>
      </c>
      <c r="B1711" s="1" t="s">
        <v>15321</v>
      </c>
      <c r="C1711" s="1" t="s">
        <v>10022</v>
      </c>
      <c r="D1711" s="1" t="s">
        <v>26</v>
      </c>
      <c r="E1711" s="1">
        <v>46</v>
      </c>
      <c r="F1711" s="1" t="s">
        <v>10023</v>
      </c>
      <c r="G1711" s="1" t="s">
        <v>10024</v>
      </c>
      <c r="H1711" s="1" t="s">
        <v>676</v>
      </c>
      <c r="I1711" s="1" t="s">
        <v>10025</v>
      </c>
      <c r="J1711" s="1" t="s">
        <v>10026</v>
      </c>
      <c r="K1711" s="1" t="s">
        <v>81</v>
      </c>
      <c r="L1711" s="1" t="s">
        <v>33</v>
      </c>
      <c r="M1711" s="1" t="s">
        <v>93</v>
      </c>
      <c r="N1711" s="1">
        <v>4</v>
      </c>
      <c r="O1711" s="1">
        <v>809.02</v>
      </c>
      <c r="P1711" s="1">
        <v>0.17</v>
      </c>
      <c r="Q1711" s="1">
        <v>5.45</v>
      </c>
      <c r="R1711" s="2">
        <v>45703</v>
      </c>
      <c r="S1711" s="2">
        <v>45651</v>
      </c>
      <c r="T1711" s="1" t="s">
        <v>35</v>
      </c>
      <c r="U1711" s="1" t="s">
        <v>51</v>
      </c>
      <c r="V1711" s="1">
        <v>2</v>
      </c>
      <c r="W1711" s="1" t="s">
        <v>52</v>
      </c>
      <c r="X1711" s="1" t="s">
        <v>38</v>
      </c>
      <c r="Y1711" s="1" t="s">
        <v>10027</v>
      </c>
    </row>
    <row r="1712" spans="1:25" x14ac:dyDescent="0.3">
      <c r="A1712" s="1" t="s">
        <v>13324</v>
      </c>
      <c r="B1712" s="1" t="s">
        <v>15322</v>
      </c>
      <c r="C1712" s="1" t="s">
        <v>10028</v>
      </c>
      <c r="D1712" s="1" t="s">
        <v>26</v>
      </c>
      <c r="E1712" s="1">
        <v>56</v>
      </c>
      <c r="F1712" s="1" t="s">
        <v>10029</v>
      </c>
      <c r="G1712" s="1" t="s">
        <v>10030</v>
      </c>
      <c r="H1712" s="1" t="s">
        <v>123</v>
      </c>
      <c r="I1712" s="1" t="s">
        <v>10031</v>
      </c>
      <c r="J1712" s="1" t="s">
        <v>10032</v>
      </c>
      <c r="K1712" s="1" t="s">
        <v>92</v>
      </c>
      <c r="L1712" s="1" t="s">
        <v>110</v>
      </c>
      <c r="M1712" s="1" t="s">
        <v>73</v>
      </c>
      <c r="N1712" s="1">
        <v>4</v>
      </c>
      <c r="O1712" s="1">
        <v>274.2</v>
      </c>
      <c r="P1712" s="1">
        <v>0.28000000000000003</v>
      </c>
      <c r="Q1712" s="1">
        <v>44.19</v>
      </c>
      <c r="R1712" s="2">
        <v>45176</v>
      </c>
      <c r="S1712" s="2">
        <v>45518</v>
      </c>
      <c r="T1712" s="1" t="s">
        <v>35</v>
      </c>
      <c r="U1712" s="1" t="s">
        <v>162</v>
      </c>
      <c r="V1712" s="1">
        <v>2</v>
      </c>
      <c r="W1712" s="1" t="s">
        <v>37</v>
      </c>
      <c r="X1712" s="1" t="s">
        <v>53</v>
      </c>
      <c r="Y1712" s="1" t="s">
        <v>10033</v>
      </c>
    </row>
    <row r="1713" spans="1:25" x14ac:dyDescent="0.3">
      <c r="A1713" s="1" t="s">
        <v>13325</v>
      </c>
      <c r="B1713" s="1" t="s">
        <v>15323</v>
      </c>
      <c r="C1713" s="1" t="s">
        <v>10034</v>
      </c>
      <c r="D1713" s="1" t="s">
        <v>26</v>
      </c>
      <c r="E1713" s="1">
        <v>37</v>
      </c>
      <c r="F1713" s="1" t="s">
        <v>10035</v>
      </c>
      <c r="G1713" s="1" t="s">
        <v>10036</v>
      </c>
      <c r="H1713" s="1" t="s">
        <v>4513</v>
      </c>
      <c r="I1713" s="1" t="s">
        <v>10037</v>
      </c>
      <c r="J1713" s="1" t="s">
        <v>10038</v>
      </c>
      <c r="K1713" s="1" t="s">
        <v>47</v>
      </c>
      <c r="L1713" s="1" t="s">
        <v>117</v>
      </c>
      <c r="M1713" s="1" t="s">
        <v>73</v>
      </c>
      <c r="N1713" s="1">
        <v>4</v>
      </c>
      <c r="O1713" s="1">
        <v>565.04</v>
      </c>
      <c r="P1713" s="1">
        <v>0.03</v>
      </c>
      <c r="Q1713" s="1">
        <v>31.4</v>
      </c>
      <c r="R1713" s="2">
        <v>45441</v>
      </c>
      <c r="S1713" s="2">
        <v>45598</v>
      </c>
      <c r="T1713" s="1" t="s">
        <v>63</v>
      </c>
      <c r="U1713" s="1" t="s">
        <v>51</v>
      </c>
      <c r="V1713" s="1">
        <v>1</v>
      </c>
      <c r="W1713" s="1" t="s">
        <v>37</v>
      </c>
      <c r="X1713" s="1" t="s">
        <v>53</v>
      </c>
      <c r="Y1713" s="1" t="s">
        <v>10039</v>
      </c>
    </row>
    <row r="1714" spans="1:25" x14ac:dyDescent="0.3">
      <c r="A1714" s="1" t="s">
        <v>13326</v>
      </c>
      <c r="B1714" s="1" t="s">
        <v>15324</v>
      </c>
      <c r="C1714" s="1" t="s">
        <v>10040</v>
      </c>
      <c r="D1714" s="1" t="s">
        <v>41</v>
      </c>
      <c r="E1714" s="1">
        <v>67</v>
      </c>
      <c r="F1714" s="1" t="s">
        <v>10041</v>
      </c>
      <c r="G1714" s="1" t="s">
        <v>10042</v>
      </c>
      <c r="H1714" s="1" t="s">
        <v>181</v>
      </c>
      <c r="I1714" s="1" t="s">
        <v>10043</v>
      </c>
      <c r="J1714" s="1" t="s">
        <v>8028</v>
      </c>
      <c r="K1714" s="1" t="s">
        <v>47</v>
      </c>
      <c r="L1714" s="1" t="s">
        <v>110</v>
      </c>
      <c r="M1714" s="1" t="s">
        <v>126</v>
      </c>
      <c r="N1714" s="1">
        <v>4</v>
      </c>
      <c r="O1714" s="1">
        <v>398.99</v>
      </c>
      <c r="P1714" s="1">
        <v>0.39</v>
      </c>
      <c r="Q1714" s="1">
        <v>23.97</v>
      </c>
      <c r="R1714" s="2">
        <v>45412</v>
      </c>
      <c r="S1714" s="2">
        <v>45385</v>
      </c>
      <c r="T1714" s="1" t="s">
        <v>83</v>
      </c>
      <c r="U1714" s="1" t="s">
        <v>84</v>
      </c>
      <c r="V1714" s="1">
        <v>2</v>
      </c>
      <c r="W1714" s="1" t="s">
        <v>37</v>
      </c>
      <c r="X1714" s="1" t="s">
        <v>53</v>
      </c>
      <c r="Y1714" s="1" t="s">
        <v>10044</v>
      </c>
    </row>
    <row r="1715" spans="1:25" x14ac:dyDescent="0.3">
      <c r="A1715" s="1" t="s">
        <v>13327</v>
      </c>
      <c r="B1715" s="1" t="s">
        <v>15325</v>
      </c>
      <c r="C1715" s="1" t="s">
        <v>10045</v>
      </c>
      <c r="D1715" s="1" t="s">
        <v>41</v>
      </c>
      <c r="E1715" s="1">
        <v>46</v>
      </c>
      <c r="F1715" s="1" t="s">
        <v>10046</v>
      </c>
      <c r="G1715" s="1" t="s">
        <v>10047</v>
      </c>
      <c r="H1715" s="1" t="s">
        <v>138</v>
      </c>
      <c r="I1715" s="1" t="s">
        <v>10048</v>
      </c>
      <c r="J1715" s="1" t="s">
        <v>10049</v>
      </c>
      <c r="K1715" s="1" t="s">
        <v>32</v>
      </c>
      <c r="L1715" s="1" t="s">
        <v>72</v>
      </c>
      <c r="M1715" s="1" t="s">
        <v>49</v>
      </c>
      <c r="N1715" s="1">
        <v>3</v>
      </c>
      <c r="O1715" s="1">
        <v>179.63</v>
      </c>
      <c r="P1715" s="1">
        <v>7.0000000000000007E-2</v>
      </c>
      <c r="Q1715" s="1">
        <v>8.69</v>
      </c>
      <c r="R1715" s="2">
        <v>45252</v>
      </c>
      <c r="S1715" s="2">
        <v>45635</v>
      </c>
      <c r="T1715" s="1" t="s">
        <v>118</v>
      </c>
      <c r="U1715" s="1" t="s">
        <v>51</v>
      </c>
      <c r="V1715" s="1">
        <v>5</v>
      </c>
      <c r="W1715" s="1" t="s">
        <v>37</v>
      </c>
      <c r="X1715" s="1" t="s">
        <v>64</v>
      </c>
      <c r="Y1715" s="1" t="s">
        <v>10050</v>
      </c>
    </row>
    <row r="1716" spans="1:25" x14ac:dyDescent="0.3">
      <c r="A1716" s="1" t="s">
        <v>13328</v>
      </c>
      <c r="B1716" s="1" t="s">
        <v>15326</v>
      </c>
      <c r="C1716" s="1" t="s">
        <v>10051</v>
      </c>
      <c r="D1716" s="1" t="s">
        <v>41</v>
      </c>
      <c r="E1716" s="1">
        <v>35</v>
      </c>
      <c r="F1716" s="1" t="s">
        <v>10052</v>
      </c>
      <c r="G1716" s="1" t="s">
        <v>10053</v>
      </c>
      <c r="H1716" s="1" t="s">
        <v>243</v>
      </c>
      <c r="I1716" s="1" t="s">
        <v>10054</v>
      </c>
      <c r="J1716" s="1" t="s">
        <v>10055</v>
      </c>
      <c r="K1716" s="1" t="s">
        <v>81</v>
      </c>
      <c r="L1716" s="1" t="s">
        <v>72</v>
      </c>
      <c r="M1716" s="1" t="s">
        <v>73</v>
      </c>
      <c r="N1716" s="1">
        <v>4</v>
      </c>
      <c r="O1716" s="1">
        <v>81.89</v>
      </c>
      <c r="P1716" s="1">
        <v>7.0000000000000007E-2</v>
      </c>
      <c r="Q1716" s="1">
        <v>30.87</v>
      </c>
      <c r="R1716" s="2">
        <v>45265</v>
      </c>
      <c r="S1716" s="2">
        <v>45254</v>
      </c>
      <c r="T1716" s="1" t="s">
        <v>118</v>
      </c>
      <c r="U1716" s="1" t="s">
        <v>84</v>
      </c>
      <c r="V1716" s="1">
        <v>3</v>
      </c>
      <c r="W1716" s="1" t="s">
        <v>52</v>
      </c>
      <c r="X1716" s="1" t="s">
        <v>64</v>
      </c>
      <c r="Y1716" s="1" t="s">
        <v>10056</v>
      </c>
    </row>
    <row r="1717" spans="1:25" x14ac:dyDescent="0.3">
      <c r="A1717" s="1" t="s">
        <v>13329</v>
      </c>
      <c r="B1717" s="1" t="s">
        <v>15327</v>
      </c>
      <c r="C1717" s="1" t="s">
        <v>10057</v>
      </c>
      <c r="D1717" s="1" t="s">
        <v>41</v>
      </c>
      <c r="E1717" s="1">
        <v>39</v>
      </c>
      <c r="F1717" s="1" t="s">
        <v>10058</v>
      </c>
      <c r="G1717" s="1">
        <v>2160367991</v>
      </c>
      <c r="H1717" s="1" t="s">
        <v>229</v>
      </c>
      <c r="I1717" s="1" t="s">
        <v>10059</v>
      </c>
      <c r="J1717" s="1" t="s">
        <v>10060</v>
      </c>
      <c r="K1717" s="1" t="s">
        <v>81</v>
      </c>
      <c r="L1717" s="1" t="s">
        <v>110</v>
      </c>
      <c r="M1717" s="1" t="s">
        <v>34</v>
      </c>
      <c r="N1717" s="1">
        <v>2</v>
      </c>
      <c r="O1717" s="1">
        <v>562.64</v>
      </c>
      <c r="P1717" s="1">
        <v>0.1</v>
      </c>
      <c r="Q1717" s="1">
        <v>22.72</v>
      </c>
      <c r="R1717" s="2">
        <v>45567</v>
      </c>
      <c r="S1717" s="2">
        <v>45331</v>
      </c>
      <c r="T1717" s="1" t="s">
        <v>118</v>
      </c>
      <c r="U1717" s="1" t="s">
        <v>162</v>
      </c>
      <c r="V1717" s="1">
        <v>2</v>
      </c>
      <c r="W1717" s="1" t="s">
        <v>37</v>
      </c>
      <c r="X1717" s="1" t="s">
        <v>53</v>
      </c>
      <c r="Y1717" s="1" t="s">
        <v>10061</v>
      </c>
    </row>
    <row r="1718" spans="1:25" x14ac:dyDescent="0.3">
      <c r="A1718" s="1" t="s">
        <v>13330</v>
      </c>
      <c r="B1718" s="1" t="s">
        <v>15328</v>
      </c>
      <c r="C1718" s="1" t="s">
        <v>10062</v>
      </c>
      <c r="D1718" s="1" t="s">
        <v>41</v>
      </c>
      <c r="E1718" s="1">
        <v>53</v>
      </c>
      <c r="F1718" s="1" t="s">
        <v>10063</v>
      </c>
      <c r="G1718" s="1" t="s">
        <v>10064</v>
      </c>
      <c r="H1718" s="1" t="s">
        <v>1315</v>
      </c>
      <c r="I1718" s="1" t="s">
        <v>3737</v>
      </c>
      <c r="J1718" s="1" t="s">
        <v>10065</v>
      </c>
      <c r="K1718" s="1" t="s">
        <v>161</v>
      </c>
      <c r="L1718" s="1" t="s">
        <v>82</v>
      </c>
      <c r="M1718" s="1" t="s">
        <v>73</v>
      </c>
      <c r="N1718" s="1">
        <v>1</v>
      </c>
      <c r="O1718" s="1">
        <v>106.66</v>
      </c>
      <c r="P1718" s="1">
        <v>0.28999999999999998</v>
      </c>
      <c r="Q1718" s="1">
        <v>26.76</v>
      </c>
      <c r="R1718" s="2">
        <v>45121</v>
      </c>
      <c r="S1718" s="2">
        <v>45676</v>
      </c>
      <c r="T1718" s="1" t="s">
        <v>35</v>
      </c>
      <c r="U1718" s="1" t="s">
        <v>51</v>
      </c>
      <c r="V1718" s="1">
        <v>1</v>
      </c>
      <c r="W1718" s="1" t="s">
        <v>37</v>
      </c>
      <c r="X1718" s="1" t="s">
        <v>38</v>
      </c>
      <c r="Y1718" s="1" t="s">
        <v>10066</v>
      </c>
    </row>
    <row r="1719" spans="1:25" x14ac:dyDescent="0.3">
      <c r="A1719" s="1" t="s">
        <v>13331</v>
      </c>
      <c r="B1719" s="1" t="s">
        <v>15329</v>
      </c>
      <c r="C1719" s="1" t="s">
        <v>10067</v>
      </c>
      <c r="D1719" s="1" t="s">
        <v>26</v>
      </c>
      <c r="E1719" s="1">
        <v>58</v>
      </c>
      <c r="F1719" s="1" t="s">
        <v>10068</v>
      </c>
      <c r="G1719" s="1">
        <f>1-852-215-4209</f>
        <v>-5275</v>
      </c>
      <c r="H1719" s="1" t="s">
        <v>1033</v>
      </c>
      <c r="I1719" s="1" t="s">
        <v>10069</v>
      </c>
      <c r="J1719" s="1" t="s">
        <v>10070</v>
      </c>
      <c r="K1719" s="1" t="s">
        <v>81</v>
      </c>
      <c r="L1719" s="1" t="s">
        <v>82</v>
      </c>
      <c r="M1719" s="1" t="s">
        <v>34</v>
      </c>
      <c r="N1719" s="1">
        <v>1</v>
      </c>
      <c r="O1719" s="1">
        <v>720.82</v>
      </c>
      <c r="P1719" s="1">
        <v>0.14000000000000001</v>
      </c>
      <c r="Q1719" s="1">
        <v>33.369999999999997</v>
      </c>
      <c r="R1719" s="2">
        <v>45142</v>
      </c>
      <c r="S1719" s="2">
        <v>45464</v>
      </c>
      <c r="T1719" s="1" t="s">
        <v>83</v>
      </c>
      <c r="U1719" s="1" t="s">
        <v>51</v>
      </c>
      <c r="V1719" s="1">
        <v>2</v>
      </c>
      <c r="W1719" s="1" t="s">
        <v>37</v>
      </c>
      <c r="X1719" s="1" t="s">
        <v>101</v>
      </c>
      <c r="Y1719" s="1" t="s">
        <v>10071</v>
      </c>
    </row>
    <row r="1720" spans="1:25" x14ac:dyDescent="0.3">
      <c r="A1720" s="1" t="s">
        <v>13332</v>
      </c>
      <c r="B1720" s="1" t="s">
        <v>15330</v>
      </c>
      <c r="C1720" s="1" t="s">
        <v>10072</v>
      </c>
      <c r="D1720" s="1" t="s">
        <v>41</v>
      </c>
      <c r="E1720" s="1">
        <v>65</v>
      </c>
      <c r="F1720" s="1" t="s">
        <v>10073</v>
      </c>
      <c r="G1720" s="1" t="s">
        <v>10074</v>
      </c>
      <c r="H1720" s="1" t="s">
        <v>4163</v>
      </c>
      <c r="I1720" s="1" t="s">
        <v>10075</v>
      </c>
      <c r="J1720" s="1" t="s">
        <v>10076</v>
      </c>
      <c r="K1720" s="1" t="s">
        <v>81</v>
      </c>
      <c r="L1720" s="1" t="s">
        <v>110</v>
      </c>
      <c r="M1720" s="1" t="s">
        <v>62</v>
      </c>
      <c r="N1720" s="1">
        <v>1</v>
      </c>
      <c r="O1720" s="1">
        <v>922.25</v>
      </c>
      <c r="P1720" s="1">
        <v>0.18</v>
      </c>
      <c r="Q1720" s="1">
        <v>33.799999999999997</v>
      </c>
      <c r="R1720" s="2">
        <v>45442</v>
      </c>
      <c r="S1720" s="2">
        <v>45342</v>
      </c>
      <c r="T1720" s="1" t="s">
        <v>63</v>
      </c>
      <c r="U1720" s="1" t="s">
        <v>36</v>
      </c>
      <c r="V1720" s="1">
        <v>1</v>
      </c>
      <c r="W1720" s="1" t="s">
        <v>37</v>
      </c>
      <c r="X1720" s="1" t="s">
        <v>53</v>
      </c>
      <c r="Y1720" s="1" t="s">
        <v>10077</v>
      </c>
    </row>
    <row r="1721" spans="1:25" x14ac:dyDescent="0.3">
      <c r="A1721" s="1" t="s">
        <v>13333</v>
      </c>
      <c r="B1721" s="1" t="s">
        <v>15331</v>
      </c>
      <c r="C1721" s="1" t="s">
        <v>10078</v>
      </c>
      <c r="D1721" s="1" t="s">
        <v>26</v>
      </c>
      <c r="E1721" s="1">
        <v>53</v>
      </c>
      <c r="F1721" s="1" t="s">
        <v>10079</v>
      </c>
      <c r="G1721" s="1" t="s">
        <v>10080</v>
      </c>
      <c r="H1721" s="1" t="s">
        <v>208</v>
      </c>
      <c r="I1721" s="1" t="s">
        <v>10081</v>
      </c>
      <c r="J1721" s="1" t="s">
        <v>10082</v>
      </c>
      <c r="K1721" s="1" t="s">
        <v>61</v>
      </c>
      <c r="L1721" s="1" t="s">
        <v>82</v>
      </c>
      <c r="M1721" s="1" t="s">
        <v>49</v>
      </c>
      <c r="N1721" s="1">
        <v>3</v>
      </c>
      <c r="O1721" s="1">
        <v>170.49</v>
      </c>
      <c r="P1721" s="1">
        <v>0.47</v>
      </c>
      <c r="Q1721" s="1">
        <v>48.23</v>
      </c>
      <c r="R1721" s="2">
        <v>45214</v>
      </c>
      <c r="S1721" s="2">
        <v>45360</v>
      </c>
      <c r="T1721" s="1" t="s">
        <v>83</v>
      </c>
      <c r="U1721" s="1" t="s">
        <v>36</v>
      </c>
      <c r="V1721" s="1">
        <v>3</v>
      </c>
      <c r="W1721" s="1" t="s">
        <v>37</v>
      </c>
      <c r="X1721" s="1" t="s">
        <v>53</v>
      </c>
      <c r="Y1721" s="1" t="s">
        <v>10083</v>
      </c>
    </row>
    <row r="1722" spans="1:25" x14ac:dyDescent="0.3">
      <c r="A1722" s="1" t="s">
        <v>13334</v>
      </c>
      <c r="B1722" s="1" t="s">
        <v>15332</v>
      </c>
      <c r="C1722" s="1" t="s">
        <v>10084</v>
      </c>
      <c r="D1722" s="1" t="s">
        <v>26</v>
      </c>
      <c r="E1722" s="1">
        <v>25</v>
      </c>
      <c r="F1722" s="1" t="s">
        <v>10085</v>
      </c>
      <c r="G1722" s="1" t="s">
        <v>10086</v>
      </c>
      <c r="H1722" s="1" t="s">
        <v>1259</v>
      </c>
      <c r="I1722" s="1" t="s">
        <v>10087</v>
      </c>
      <c r="J1722" s="1" t="s">
        <v>10088</v>
      </c>
      <c r="K1722" s="1" t="s">
        <v>92</v>
      </c>
      <c r="L1722" s="1" t="s">
        <v>110</v>
      </c>
      <c r="M1722" s="1" t="s">
        <v>34</v>
      </c>
      <c r="N1722" s="1">
        <v>1</v>
      </c>
      <c r="O1722" s="1">
        <v>476.23</v>
      </c>
      <c r="P1722" s="1">
        <v>0.42</v>
      </c>
      <c r="Q1722" s="1">
        <v>34.479999999999997</v>
      </c>
      <c r="R1722" s="2">
        <v>45476</v>
      </c>
      <c r="S1722" s="2">
        <v>45660</v>
      </c>
      <c r="T1722" s="1" t="s">
        <v>118</v>
      </c>
      <c r="U1722" s="1" t="s">
        <v>84</v>
      </c>
      <c r="V1722" s="1">
        <v>1</v>
      </c>
      <c r="W1722" s="1" t="s">
        <v>37</v>
      </c>
      <c r="X1722" s="1" t="s">
        <v>101</v>
      </c>
      <c r="Y1722" s="1" t="s">
        <v>10089</v>
      </c>
    </row>
    <row r="1723" spans="1:25" x14ac:dyDescent="0.3">
      <c r="A1723" s="1" t="s">
        <v>13335</v>
      </c>
      <c r="B1723" s="1" t="s">
        <v>15333</v>
      </c>
      <c r="C1723" s="1" t="s">
        <v>10090</v>
      </c>
      <c r="D1723" s="1" t="s">
        <v>41</v>
      </c>
      <c r="E1723" s="1">
        <v>20</v>
      </c>
      <c r="F1723" s="1" t="s">
        <v>10091</v>
      </c>
      <c r="G1723" s="1" t="s">
        <v>10092</v>
      </c>
      <c r="H1723" s="1" t="s">
        <v>309</v>
      </c>
      <c r="I1723" s="1" t="s">
        <v>10093</v>
      </c>
      <c r="J1723" s="1" t="s">
        <v>1700</v>
      </c>
      <c r="K1723" s="1" t="s">
        <v>6</v>
      </c>
      <c r="L1723" s="1" t="s">
        <v>48</v>
      </c>
      <c r="M1723" s="1" t="s">
        <v>49</v>
      </c>
      <c r="N1723" s="1">
        <v>3</v>
      </c>
      <c r="O1723" s="1">
        <v>741.39</v>
      </c>
      <c r="P1723" s="1">
        <v>0.43</v>
      </c>
      <c r="Q1723" s="1">
        <v>20.27</v>
      </c>
      <c r="R1723" s="2">
        <v>45564</v>
      </c>
      <c r="S1723" s="2">
        <v>45754</v>
      </c>
      <c r="T1723" s="1" t="s">
        <v>50</v>
      </c>
      <c r="U1723" s="1" t="s">
        <v>51</v>
      </c>
      <c r="V1723" s="1">
        <v>3</v>
      </c>
      <c r="W1723" s="1" t="s">
        <v>37</v>
      </c>
      <c r="X1723" s="1" t="s">
        <v>74</v>
      </c>
      <c r="Y1723" s="1" t="s">
        <v>10094</v>
      </c>
    </row>
    <row r="1724" spans="1:25" x14ac:dyDescent="0.3">
      <c r="A1724" s="1" t="s">
        <v>13336</v>
      </c>
      <c r="B1724" s="1" t="s">
        <v>15334</v>
      </c>
      <c r="C1724" s="1" t="s">
        <v>10095</v>
      </c>
      <c r="D1724" s="1" t="s">
        <v>41</v>
      </c>
      <c r="E1724" s="1">
        <v>46</v>
      </c>
      <c r="F1724" s="1" t="s">
        <v>10096</v>
      </c>
      <c r="G1724" s="1" t="s">
        <v>10097</v>
      </c>
      <c r="H1724" s="1" t="s">
        <v>2168</v>
      </c>
      <c r="I1724" s="1" t="s">
        <v>10098</v>
      </c>
      <c r="J1724" s="1" t="s">
        <v>10099</v>
      </c>
      <c r="K1724" s="1" t="s">
        <v>81</v>
      </c>
      <c r="L1724" s="1" t="s">
        <v>72</v>
      </c>
      <c r="M1724" s="1" t="s">
        <v>49</v>
      </c>
      <c r="N1724" s="1">
        <v>3</v>
      </c>
      <c r="O1724" s="1">
        <v>293.97000000000003</v>
      </c>
      <c r="P1724" s="1">
        <v>0.28999999999999998</v>
      </c>
      <c r="Q1724" s="1">
        <v>19.829999999999998</v>
      </c>
      <c r="R1724" s="2">
        <v>45668</v>
      </c>
      <c r="S1724" s="2">
        <v>45314</v>
      </c>
      <c r="T1724" s="1" t="s">
        <v>118</v>
      </c>
      <c r="U1724" s="1" t="s">
        <v>162</v>
      </c>
      <c r="V1724" s="1">
        <v>2</v>
      </c>
      <c r="W1724" s="1" t="s">
        <v>37</v>
      </c>
      <c r="X1724" s="1" t="s">
        <v>53</v>
      </c>
      <c r="Y1724" s="1" t="s">
        <v>10100</v>
      </c>
    </row>
    <row r="1725" spans="1:25" x14ac:dyDescent="0.3">
      <c r="A1725" s="1" t="s">
        <v>13337</v>
      </c>
      <c r="B1725" s="1" t="s">
        <v>15335</v>
      </c>
      <c r="C1725" s="1" t="s">
        <v>10101</v>
      </c>
      <c r="D1725" s="1" t="s">
        <v>41</v>
      </c>
      <c r="E1725" s="1">
        <v>26</v>
      </c>
      <c r="F1725" s="1" t="s">
        <v>10102</v>
      </c>
      <c r="G1725" s="1" t="s">
        <v>10103</v>
      </c>
      <c r="H1725" s="1" t="s">
        <v>263</v>
      </c>
      <c r="I1725" s="1" t="s">
        <v>10104</v>
      </c>
      <c r="J1725" s="1" t="s">
        <v>10105</v>
      </c>
      <c r="K1725" s="1" t="s">
        <v>161</v>
      </c>
      <c r="L1725" s="1" t="s">
        <v>82</v>
      </c>
      <c r="M1725" s="1" t="s">
        <v>93</v>
      </c>
      <c r="N1725" s="1">
        <v>1</v>
      </c>
      <c r="O1725" s="1">
        <v>921.56</v>
      </c>
      <c r="P1725" s="1">
        <v>0.43</v>
      </c>
      <c r="Q1725" s="1">
        <v>26.47</v>
      </c>
      <c r="R1725" s="2">
        <v>45325</v>
      </c>
      <c r="S1725" s="2">
        <v>45837</v>
      </c>
      <c r="T1725" s="1" t="s">
        <v>35</v>
      </c>
      <c r="U1725" s="1" t="s">
        <v>162</v>
      </c>
      <c r="V1725" s="1">
        <v>5</v>
      </c>
      <c r="W1725" s="1" t="s">
        <v>37</v>
      </c>
      <c r="X1725" s="1" t="s">
        <v>53</v>
      </c>
      <c r="Y1725" s="1" t="s">
        <v>10106</v>
      </c>
    </row>
    <row r="1726" spans="1:25" x14ac:dyDescent="0.3">
      <c r="A1726" s="1" t="s">
        <v>13338</v>
      </c>
      <c r="B1726" s="1" t="s">
        <v>15336</v>
      </c>
      <c r="C1726" s="1" t="s">
        <v>10107</v>
      </c>
      <c r="D1726" s="1" t="s">
        <v>26</v>
      </c>
      <c r="E1726" s="1">
        <v>25</v>
      </c>
      <c r="F1726" s="1" t="s">
        <v>10108</v>
      </c>
      <c r="G1726" s="1" t="s">
        <v>10109</v>
      </c>
      <c r="H1726" s="1" t="s">
        <v>883</v>
      </c>
      <c r="I1726" s="1" t="s">
        <v>10110</v>
      </c>
      <c r="J1726" s="1" t="s">
        <v>10111</v>
      </c>
      <c r="K1726" s="1" t="s">
        <v>81</v>
      </c>
      <c r="L1726" s="1" t="s">
        <v>117</v>
      </c>
      <c r="M1726" s="1" t="s">
        <v>49</v>
      </c>
      <c r="N1726" s="1">
        <v>3</v>
      </c>
      <c r="O1726" s="1">
        <v>889.58</v>
      </c>
      <c r="P1726" s="1">
        <v>0.39</v>
      </c>
      <c r="Q1726" s="1">
        <v>16.670000000000002</v>
      </c>
      <c r="R1726" s="2">
        <v>45384</v>
      </c>
      <c r="S1726" s="2">
        <v>45508</v>
      </c>
      <c r="T1726" s="1" t="s">
        <v>83</v>
      </c>
      <c r="U1726" s="1" t="s">
        <v>36</v>
      </c>
      <c r="V1726" s="1">
        <v>2</v>
      </c>
      <c r="W1726" s="1" t="s">
        <v>37</v>
      </c>
      <c r="X1726" s="1" t="s">
        <v>64</v>
      </c>
      <c r="Y1726" s="1" t="s">
        <v>10112</v>
      </c>
    </row>
    <row r="1727" spans="1:25" x14ac:dyDescent="0.3">
      <c r="A1727" s="1" t="s">
        <v>13339</v>
      </c>
      <c r="B1727" s="1" t="s">
        <v>15337</v>
      </c>
      <c r="C1727" s="1" t="s">
        <v>10113</v>
      </c>
      <c r="D1727" s="1" t="s">
        <v>26</v>
      </c>
      <c r="E1727" s="1">
        <v>47</v>
      </c>
      <c r="F1727" s="1" t="s">
        <v>10114</v>
      </c>
      <c r="G1727" s="1" t="s">
        <v>10115</v>
      </c>
      <c r="H1727" s="1" t="s">
        <v>1607</v>
      </c>
      <c r="I1727" s="1" t="s">
        <v>10116</v>
      </c>
      <c r="J1727" s="1" t="s">
        <v>10117</v>
      </c>
      <c r="K1727" s="1" t="s">
        <v>6</v>
      </c>
      <c r="L1727" s="1" t="s">
        <v>48</v>
      </c>
      <c r="M1727" s="1" t="s">
        <v>62</v>
      </c>
      <c r="N1727" s="1">
        <v>4</v>
      </c>
      <c r="O1727" s="1">
        <v>112.72</v>
      </c>
      <c r="P1727" s="1">
        <v>0.48</v>
      </c>
      <c r="Q1727" s="1">
        <v>21.94</v>
      </c>
      <c r="R1727" s="2">
        <v>45387</v>
      </c>
      <c r="S1727" s="2">
        <v>45363</v>
      </c>
      <c r="T1727" s="1" t="s">
        <v>35</v>
      </c>
      <c r="U1727" s="1" t="s">
        <v>36</v>
      </c>
      <c r="V1727" s="1">
        <v>3</v>
      </c>
      <c r="W1727" s="1" t="s">
        <v>37</v>
      </c>
      <c r="X1727" s="1" t="s">
        <v>101</v>
      </c>
      <c r="Y1727" s="1" t="s">
        <v>10118</v>
      </c>
    </row>
    <row r="1728" spans="1:25" x14ac:dyDescent="0.3">
      <c r="A1728" s="1" t="s">
        <v>13340</v>
      </c>
      <c r="B1728" s="1" t="s">
        <v>15338</v>
      </c>
      <c r="C1728" s="1" t="s">
        <v>10119</v>
      </c>
      <c r="D1728" s="1" t="s">
        <v>26</v>
      </c>
      <c r="E1728" s="1">
        <v>29</v>
      </c>
      <c r="F1728" s="1" t="s">
        <v>10120</v>
      </c>
      <c r="G1728" s="1" t="s">
        <v>10121</v>
      </c>
      <c r="H1728" s="1" t="s">
        <v>864</v>
      </c>
      <c r="I1728" s="1" t="s">
        <v>10122</v>
      </c>
      <c r="J1728" s="1" t="s">
        <v>4797</v>
      </c>
      <c r="K1728" s="1" t="s">
        <v>161</v>
      </c>
      <c r="L1728" s="1" t="s">
        <v>33</v>
      </c>
      <c r="M1728" s="1" t="s">
        <v>34</v>
      </c>
      <c r="N1728" s="1">
        <v>4</v>
      </c>
      <c r="O1728" s="1">
        <v>37.130000000000003</v>
      </c>
      <c r="P1728" s="1">
        <v>0.03</v>
      </c>
      <c r="Q1728" s="1">
        <v>42.9</v>
      </c>
      <c r="R1728" s="2">
        <v>45356</v>
      </c>
      <c r="S1728" s="2">
        <v>45203</v>
      </c>
      <c r="T1728" s="1" t="s">
        <v>63</v>
      </c>
      <c r="U1728" s="1" t="s">
        <v>36</v>
      </c>
      <c r="V1728" s="1">
        <v>4</v>
      </c>
      <c r="W1728" s="1" t="s">
        <v>37</v>
      </c>
      <c r="X1728" s="1" t="s">
        <v>53</v>
      </c>
      <c r="Y1728" s="1" t="s">
        <v>10123</v>
      </c>
    </row>
    <row r="1729" spans="1:25" x14ac:dyDescent="0.3">
      <c r="A1729" s="1" t="s">
        <v>13341</v>
      </c>
      <c r="B1729" s="1" t="s">
        <v>15339</v>
      </c>
      <c r="C1729" s="1" t="s">
        <v>10124</v>
      </c>
      <c r="D1729" s="1" t="s">
        <v>41</v>
      </c>
      <c r="E1729" s="1">
        <v>63</v>
      </c>
      <c r="F1729" s="1" t="s">
        <v>10125</v>
      </c>
      <c r="G1729" s="1" t="s">
        <v>10126</v>
      </c>
      <c r="H1729" s="1" t="s">
        <v>296</v>
      </c>
      <c r="I1729" s="1" t="s">
        <v>10127</v>
      </c>
      <c r="J1729" s="1" t="s">
        <v>1578</v>
      </c>
      <c r="K1729" s="1" t="s">
        <v>81</v>
      </c>
      <c r="L1729" s="1" t="s">
        <v>48</v>
      </c>
      <c r="M1729" s="1" t="s">
        <v>49</v>
      </c>
      <c r="N1729" s="1">
        <v>4</v>
      </c>
      <c r="O1729" s="1">
        <v>976.69</v>
      </c>
      <c r="P1729" s="1">
        <v>0.01</v>
      </c>
      <c r="Q1729" s="1">
        <v>43.69</v>
      </c>
      <c r="R1729" s="2">
        <v>45689</v>
      </c>
      <c r="S1729" s="2">
        <v>45629</v>
      </c>
      <c r="T1729" s="1" t="s">
        <v>83</v>
      </c>
      <c r="U1729" s="1" t="s">
        <v>162</v>
      </c>
      <c r="V1729" s="1">
        <v>4</v>
      </c>
      <c r="W1729" s="1" t="s">
        <v>52</v>
      </c>
      <c r="X1729" s="1" t="s">
        <v>53</v>
      </c>
      <c r="Y1729" s="1" t="s">
        <v>10128</v>
      </c>
    </row>
    <row r="1730" spans="1:25" x14ac:dyDescent="0.3">
      <c r="A1730" s="1" t="s">
        <v>13342</v>
      </c>
      <c r="B1730" s="1" t="s">
        <v>15340</v>
      </c>
      <c r="C1730" s="1" t="s">
        <v>10129</v>
      </c>
      <c r="D1730" s="1" t="s">
        <v>26</v>
      </c>
      <c r="E1730" s="1">
        <v>45</v>
      </c>
      <c r="F1730" s="1" t="s">
        <v>10130</v>
      </c>
      <c r="G1730" s="1" t="s">
        <v>10131</v>
      </c>
      <c r="H1730" s="1" t="s">
        <v>2102</v>
      </c>
      <c r="I1730" s="1" t="s">
        <v>10132</v>
      </c>
      <c r="J1730" s="1" t="s">
        <v>10133</v>
      </c>
      <c r="K1730" s="1" t="s">
        <v>92</v>
      </c>
      <c r="L1730" s="1" t="s">
        <v>48</v>
      </c>
      <c r="M1730" s="1" t="s">
        <v>62</v>
      </c>
      <c r="N1730" s="1">
        <v>3</v>
      </c>
      <c r="O1730" s="1">
        <v>956.91</v>
      </c>
      <c r="P1730" s="1">
        <v>0.09</v>
      </c>
      <c r="Q1730" s="1">
        <v>33.25</v>
      </c>
      <c r="R1730" s="2">
        <v>45843</v>
      </c>
      <c r="S1730" s="2">
        <v>45515</v>
      </c>
      <c r="T1730" s="1" t="s">
        <v>83</v>
      </c>
      <c r="U1730" s="1" t="s">
        <v>162</v>
      </c>
      <c r="V1730" s="1">
        <v>4</v>
      </c>
      <c r="W1730" s="1" t="s">
        <v>37</v>
      </c>
      <c r="X1730" s="1" t="s">
        <v>74</v>
      </c>
      <c r="Y1730" s="1" t="s">
        <v>10134</v>
      </c>
    </row>
    <row r="1731" spans="1:25" x14ac:dyDescent="0.3">
      <c r="A1731" s="1" t="s">
        <v>13343</v>
      </c>
      <c r="B1731" s="1" t="s">
        <v>15341</v>
      </c>
      <c r="C1731" s="1" t="s">
        <v>10135</v>
      </c>
      <c r="D1731" s="1" t="s">
        <v>26</v>
      </c>
      <c r="E1731" s="1">
        <v>59</v>
      </c>
      <c r="F1731" s="1" t="s">
        <v>10136</v>
      </c>
      <c r="G1731" s="1">
        <v>78207708</v>
      </c>
      <c r="H1731" s="1" t="s">
        <v>4306</v>
      </c>
      <c r="I1731" s="1" t="s">
        <v>5134</v>
      </c>
      <c r="J1731" s="1" t="s">
        <v>10137</v>
      </c>
      <c r="K1731" s="1" t="s">
        <v>6</v>
      </c>
      <c r="L1731" s="1" t="s">
        <v>48</v>
      </c>
      <c r="M1731" s="1" t="s">
        <v>93</v>
      </c>
      <c r="N1731" s="1">
        <v>4</v>
      </c>
      <c r="O1731" s="1">
        <v>428.06</v>
      </c>
      <c r="P1731" s="1">
        <v>0.46</v>
      </c>
      <c r="Q1731" s="1">
        <v>31.23</v>
      </c>
      <c r="R1731" s="2">
        <v>45316</v>
      </c>
      <c r="S1731" s="2">
        <v>45295</v>
      </c>
      <c r="T1731" s="1" t="s">
        <v>83</v>
      </c>
      <c r="U1731" s="1" t="s">
        <v>162</v>
      </c>
      <c r="V1731" s="1">
        <v>2</v>
      </c>
      <c r="W1731" s="1" t="s">
        <v>37</v>
      </c>
      <c r="X1731" s="1" t="s">
        <v>101</v>
      </c>
      <c r="Y1731" s="1" t="s">
        <v>10138</v>
      </c>
    </row>
    <row r="1732" spans="1:25" x14ac:dyDescent="0.3">
      <c r="A1732" s="1" t="s">
        <v>13344</v>
      </c>
      <c r="B1732" s="1" t="s">
        <v>15342</v>
      </c>
      <c r="C1732" s="1" t="s">
        <v>10139</v>
      </c>
      <c r="D1732" s="1" t="s">
        <v>26</v>
      </c>
      <c r="E1732" s="1">
        <v>66</v>
      </c>
      <c r="F1732" s="1" t="s">
        <v>10140</v>
      </c>
      <c r="G1732" s="1">
        <v>6602173517</v>
      </c>
      <c r="H1732" s="1" t="s">
        <v>4773</v>
      </c>
      <c r="I1732" s="1" t="s">
        <v>10141</v>
      </c>
      <c r="J1732" s="1" t="s">
        <v>10142</v>
      </c>
      <c r="K1732" s="1" t="s">
        <v>61</v>
      </c>
      <c r="L1732" s="1" t="s">
        <v>117</v>
      </c>
      <c r="M1732" s="1" t="s">
        <v>62</v>
      </c>
      <c r="N1732" s="1">
        <v>1</v>
      </c>
      <c r="O1732" s="1">
        <v>60.06</v>
      </c>
      <c r="P1732" s="1">
        <v>0.3</v>
      </c>
      <c r="Q1732" s="1">
        <v>24.22</v>
      </c>
      <c r="R1732" s="2">
        <v>45658</v>
      </c>
      <c r="S1732" s="2">
        <v>45775</v>
      </c>
      <c r="T1732" s="1" t="s">
        <v>50</v>
      </c>
      <c r="U1732" s="1" t="s">
        <v>84</v>
      </c>
      <c r="V1732" s="1">
        <v>1</v>
      </c>
      <c r="W1732" s="1" t="s">
        <v>37</v>
      </c>
      <c r="X1732" s="1" t="s">
        <v>53</v>
      </c>
      <c r="Y1732" s="1" t="s">
        <v>10143</v>
      </c>
    </row>
    <row r="1733" spans="1:25" x14ac:dyDescent="0.3">
      <c r="A1733" s="1" t="s">
        <v>13345</v>
      </c>
      <c r="B1733" s="1" t="s">
        <v>15343</v>
      </c>
      <c r="C1733" s="1" t="s">
        <v>10144</v>
      </c>
      <c r="D1733" s="1" t="s">
        <v>26</v>
      </c>
      <c r="E1733" s="1">
        <v>60</v>
      </c>
      <c r="F1733" s="1" t="s">
        <v>10145</v>
      </c>
      <c r="G1733" s="1" t="s">
        <v>10146</v>
      </c>
      <c r="H1733" s="1" t="s">
        <v>1259</v>
      </c>
      <c r="I1733" s="1" t="s">
        <v>10147</v>
      </c>
      <c r="J1733" s="1" t="s">
        <v>10148</v>
      </c>
      <c r="K1733" s="1" t="s">
        <v>32</v>
      </c>
      <c r="L1733" s="1" t="s">
        <v>72</v>
      </c>
      <c r="M1733" s="1" t="s">
        <v>62</v>
      </c>
      <c r="N1733" s="1">
        <v>1</v>
      </c>
      <c r="O1733" s="1">
        <v>622.69000000000005</v>
      </c>
      <c r="P1733" s="1">
        <v>0.21</v>
      </c>
      <c r="Q1733" s="1">
        <v>33.619999999999997</v>
      </c>
      <c r="R1733" s="2">
        <v>45747</v>
      </c>
      <c r="S1733" s="2">
        <v>45198</v>
      </c>
      <c r="T1733" s="1" t="s">
        <v>83</v>
      </c>
      <c r="U1733" s="1" t="s">
        <v>51</v>
      </c>
      <c r="V1733" s="1">
        <v>5</v>
      </c>
      <c r="W1733" s="1" t="s">
        <v>37</v>
      </c>
      <c r="X1733" s="1" t="s">
        <v>74</v>
      </c>
      <c r="Y1733" s="1" t="s">
        <v>10149</v>
      </c>
    </row>
    <row r="1734" spans="1:25" x14ac:dyDescent="0.3">
      <c r="A1734" s="1" t="s">
        <v>13346</v>
      </c>
      <c r="B1734" s="1" t="s">
        <v>15344</v>
      </c>
      <c r="C1734" s="1" t="s">
        <v>10150</v>
      </c>
      <c r="D1734" s="1" t="s">
        <v>41</v>
      </c>
      <c r="E1734" s="1">
        <v>27</v>
      </c>
      <c r="F1734" s="1" t="s">
        <v>10151</v>
      </c>
      <c r="G1734" s="1" t="s">
        <v>10152</v>
      </c>
      <c r="H1734" s="1" t="s">
        <v>2381</v>
      </c>
      <c r="I1734" s="1" t="s">
        <v>10153</v>
      </c>
      <c r="J1734" s="1" t="s">
        <v>10154</v>
      </c>
      <c r="K1734" s="1" t="s">
        <v>81</v>
      </c>
      <c r="L1734" s="1" t="s">
        <v>82</v>
      </c>
      <c r="M1734" s="1" t="s">
        <v>73</v>
      </c>
      <c r="N1734" s="1">
        <v>3</v>
      </c>
      <c r="O1734" s="1">
        <v>300.48</v>
      </c>
      <c r="P1734" s="1">
        <v>0.26</v>
      </c>
      <c r="Q1734" s="1">
        <v>41.27</v>
      </c>
      <c r="R1734" s="2">
        <v>45785</v>
      </c>
      <c r="S1734" s="2">
        <v>45353</v>
      </c>
      <c r="T1734" s="1" t="s">
        <v>50</v>
      </c>
      <c r="U1734" s="1" t="s">
        <v>84</v>
      </c>
      <c r="V1734" s="1">
        <v>5</v>
      </c>
      <c r="W1734" s="1" t="s">
        <v>37</v>
      </c>
      <c r="X1734" s="1" t="s">
        <v>53</v>
      </c>
      <c r="Y1734" s="1" t="s">
        <v>10155</v>
      </c>
    </row>
    <row r="1735" spans="1:25" x14ac:dyDescent="0.3">
      <c r="A1735" s="1" t="s">
        <v>13347</v>
      </c>
      <c r="B1735" s="1" t="s">
        <v>15345</v>
      </c>
      <c r="C1735" s="1" t="s">
        <v>10156</v>
      </c>
      <c r="D1735" s="1" t="s">
        <v>26</v>
      </c>
      <c r="E1735" s="1">
        <v>30</v>
      </c>
      <c r="F1735" s="1" t="s">
        <v>10157</v>
      </c>
      <c r="G1735" s="1" t="s">
        <v>10158</v>
      </c>
      <c r="H1735" s="1" t="s">
        <v>3713</v>
      </c>
      <c r="I1735" s="1" t="s">
        <v>10159</v>
      </c>
      <c r="J1735" s="1" t="s">
        <v>10160</v>
      </c>
      <c r="K1735" s="1" t="s">
        <v>32</v>
      </c>
      <c r="L1735" s="1" t="s">
        <v>117</v>
      </c>
      <c r="M1735" s="1" t="s">
        <v>126</v>
      </c>
      <c r="N1735" s="1">
        <v>3</v>
      </c>
      <c r="O1735" s="1">
        <v>937.36</v>
      </c>
      <c r="P1735" s="1">
        <v>0.41</v>
      </c>
      <c r="Q1735" s="1">
        <v>38.200000000000003</v>
      </c>
      <c r="R1735" s="2">
        <v>45124</v>
      </c>
      <c r="S1735" s="2">
        <v>45141</v>
      </c>
      <c r="T1735" s="1" t="s">
        <v>83</v>
      </c>
      <c r="U1735" s="1" t="s">
        <v>51</v>
      </c>
      <c r="V1735" s="1">
        <v>2</v>
      </c>
      <c r="W1735" s="1" t="s">
        <v>37</v>
      </c>
      <c r="X1735" s="1" t="s">
        <v>38</v>
      </c>
      <c r="Y1735" s="1" t="s">
        <v>10161</v>
      </c>
    </row>
    <row r="1736" spans="1:25" x14ac:dyDescent="0.3">
      <c r="A1736" s="1" t="s">
        <v>13348</v>
      </c>
      <c r="B1736" s="1" t="s">
        <v>15346</v>
      </c>
      <c r="C1736" s="1" t="s">
        <v>10162</v>
      </c>
      <c r="D1736" s="1" t="s">
        <v>41</v>
      </c>
      <c r="E1736" s="1">
        <v>19</v>
      </c>
      <c r="F1736" s="1" t="s">
        <v>10163</v>
      </c>
      <c r="G1736" s="1" t="s">
        <v>10164</v>
      </c>
      <c r="H1736" s="1" t="s">
        <v>690</v>
      </c>
      <c r="I1736" s="1" t="s">
        <v>10165</v>
      </c>
      <c r="J1736" s="1" t="s">
        <v>10166</v>
      </c>
      <c r="K1736" s="1" t="s">
        <v>81</v>
      </c>
      <c r="L1736" s="1" t="s">
        <v>117</v>
      </c>
      <c r="M1736" s="1" t="s">
        <v>34</v>
      </c>
      <c r="N1736" s="1">
        <v>4</v>
      </c>
      <c r="O1736" s="1">
        <v>796.72</v>
      </c>
      <c r="P1736" s="1">
        <v>0.46</v>
      </c>
      <c r="Q1736" s="1">
        <v>6.6</v>
      </c>
      <c r="R1736" s="2">
        <v>45235</v>
      </c>
      <c r="S1736" s="2">
        <v>45801</v>
      </c>
      <c r="T1736" s="1" t="s">
        <v>118</v>
      </c>
      <c r="U1736" s="1" t="s">
        <v>51</v>
      </c>
      <c r="V1736" s="1">
        <v>3</v>
      </c>
      <c r="W1736" s="1" t="s">
        <v>37</v>
      </c>
      <c r="X1736" s="1" t="s">
        <v>74</v>
      </c>
      <c r="Y1736" s="1" t="s">
        <v>10167</v>
      </c>
    </row>
    <row r="1737" spans="1:25" x14ac:dyDescent="0.3">
      <c r="A1737" s="1" t="s">
        <v>13349</v>
      </c>
      <c r="B1737" s="1" t="s">
        <v>15347</v>
      </c>
      <c r="C1737" s="1" t="s">
        <v>10168</v>
      </c>
      <c r="D1737" s="1" t="s">
        <v>41</v>
      </c>
      <c r="E1737" s="1">
        <v>18</v>
      </c>
      <c r="F1737" s="1" t="s">
        <v>10169</v>
      </c>
      <c r="G1737" s="1" t="s">
        <v>10170</v>
      </c>
      <c r="H1737" s="1" t="s">
        <v>337</v>
      </c>
      <c r="I1737" s="1" t="s">
        <v>10171</v>
      </c>
      <c r="J1737" s="1" t="s">
        <v>10172</v>
      </c>
      <c r="K1737" s="1" t="s">
        <v>109</v>
      </c>
      <c r="L1737" s="1" t="s">
        <v>110</v>
      </c>
      <c r="M1737" s="1" t="s">
        <v>126</v>
      </c>
      <c r="N1737" s="1">
        <v>2</v>
      </c>
      <c r="O1737" s="1">
        <v>653.1</v>
      </c>
      <c r="P1737" s="1">
        <v>0.36</v>
      </c>
      <c r="Q1737" s="1">
        <v>37.9</v>
      </c>
      <c r="R1737" s="2">
        <v>45703</v>
      </c>
      <c r="S1737" s="2">
        <v>45206</v>
      </c>
      <c r="T1737" s="1" t="s">
        <v>63</v>
      </c>
      <c r="U1737" s="1" t="s">
        <v>51</v>
      </c>
      <c r="V1737" s="1">
        <v>2</v>
      </c>
      <c r="W1737" s="1" t="s">
        <v>37</v>
      </c>
      <c r="X1737" s="1" t="s">
        <v>38</v>
      </c>
      <c r="Y1737" s="1" t="s">
        <v>10173</v>
      </c>
    </row>
    <row r="1738" spans="1:25" x14ac:dyDescent="0.3">
      <c r="A1738" s="1" t="s">
        <v>13350</v>
      </c>
      <c r="B1738" s="1" t="s">
        <v>15348</v>
      </c>
      <c r="C1738" s="1" t="s">
        <v>10174</v>
      </c>
      <c r="D1738" s="1" t="s">
        <v>41</v>
      </c>
      <c r="E1738" s="1">
        <v>39</v>
      </c>
      <c r="F1738" s="1" t="s">
        <v>10175</v>
      </c>
      <c r="G1738" s="1" t="s">
        <v>10176</v>
      </c>
      <c r="H1738" s="1" t="s">
        <v>2125</v>
      </c>
      <c r="I1738" s="1" t="s">
        <v>10177</v>
      </c>
      <c r="J1738" s="1" t="s">
        <v>10178</v>
      </c>
      <c r="K1738" s="1" t="s">
        <v>92</v>
      </c>
      <c r="L1738" s="1" t="s">
        <v>82</v>
      </c>
      <c r="M1738" s="1" t="s">
        <v>93</v>
      </c>
      <c r="N1738" s="1">
        <v>1</v>
      </c>
      <c r="O1738" s="1">
        <v>291.66000000000003</v>
      </c>
      <c r="P1738" s="1">
        <v>0.38</v>
      </c>
      <c r="Q1738" s="1">
        <v>37.4</v>
      </c>
      <c r="R1738" s="2">
        <v>45565</v>
      </c>
      <c r="S1738" s="2">
        <v>45562</v>
      </c>
      <c r="T1738" s="1" t="s">
        <v>83</v>
      </c>
      <c r="U1738" s="1" t="s">
        <v>36</v>
      </c>
      <c r="V1738" s="1">
        <v>4</v>
      </c>
      <c r="W1738" s="1" t="s">
        <v>37</v>
      </c>
      <c r="X1738" s="1" t="s">
        <v>53</v>
      </c>
      <c r="Y1738" s="1" t="s">
        <v>10179</v>
      </c>
    </row>
    <row r="1739" spans="1:25" x14ac:dyDescent="0.3">
      <c r="A1739" s="1" t="s">
        <v>13351</v>
      </c>
      <c r="B1739" s="1" t="s">
        <v>15349</v>
      </c>
      <c r="C1739" s="1" t="s">
        <v>10180</v>
      </c>
      <c r="D1739" s="1" t="s">
        <v>41</v>
      </c>
      <c r="E1739" s="1">
        <v>50</v>
      </c>
      <c r="F1739" s="1" t="s">
        <v>10181</v>
      </c>
      <c r="G1739" s="1">
        <f>1-849-657-9610</f>
        <v>-11115</v>
      </c>
      <c r="H1739" s="1" t="s">
        <v>1785</v>
      </c>
      <c r="I1739" s="1" t="s">
        <v>10182</v>
      </c>
      <c r="J1739" s="1" t="s">
        <v>10183</v>
      </c>
      <c r="K1739" s="1" t="s">
        <v>47</v>
      </c>
      <c r="L1739" s="1" t="s">
        <v>110</v>
      </c>
      <c r="M1739" s="1" t="s">
        <v>93</v>
      </c>
      <c r="N1739" s="1">
        <v>2</v>
      </c>
      <c r="O1739" s="1">
        <v>704.26</v>
      </c>
      <c r="P1739" s="1">
        <v>0.16</v>
      </c>
      <c r="Q1739" s="1">
        <v>9.4499999999999993</v>
      </c>
      <c r="R1739" s="2">
        <v>45122</v>
      </c>
      <c r="S1739" s="2">
        <v>45442</v>
      </c>
      <c r="T1739" s="1" t="s">
        <v>35</v>
      </c>
      <c r="U1739" s="1" t="s">
        <v>51</v>
      </c>
      <c r="V1739" s="1">
        <v>3</v>
      </c>
      <c r="W1739" s="1" t="s">
        <v>37</v>
      </c>
      <c r="X1739" s="1" t="s">
        <v>74</v>
      </c>
      <c r="Y1739" s="1" t="s">
        <v>10184</v>
      </c>
    </row>
    <row r="1740" spans="1:25" x14ac:dyDescent="0.3">
      <c r="A1740" s="1" t="s">
        <v>13352</v>
      </c>
      <c r="B1740" s="1" t="s">
        <v>15350</v>
      </c>
      <c r="C1740" s="1" t="s">
        <v>10185</v>
      </c>
      <c r="D1740" s="1" t="s">
        <v>26</v>
      </c>
      <c r="E1740" s="1">
        <v>33</v>
      </c>
      <c r="F1740" s="1" t="s">
        <v>10186</v>
      </c>
      <c r="G1740" s="1" t="s">
        <v>10187</v>
      </c>
      <c r="H1740" s="1" t="s">
        <v>2809</v>
      </c>
      <c r="I1740" s="1" t="s">
        <v>10188</v>
      </c>
      <c r="J1740" s="1" t="s">
        <v>10189</v>
      </c>
      <c r="K1740" s="1" t="s">
        <v>109</v>
      </c>
      <c r="L1740" s="1" t="s">
        <v>110</v>
      </c>
      <c r="M1740" s="1" t="s">
        <v>62</v>
      </c>
      <c r="N1740" s="1">
        <v>4</v>
      </c>
      <c r="O1740" s="1">
        <v>296.27999999999997</v>
      </c>
      <c r="P1740" s="1">
        <v>0.23</v>
      </c>
      <c r="Q1740" s="1">
        <v>11.76</v>
      </c>
      <c r="R1740" s="2">
        <v>45313</v>
      </c>
      <c r="S1740" s="2">
        <v>45230</v>
      </c>
      <c r="T1740" s="1" t="s">
        <v>118</v>
      </c>
      <c r="U1740" s="1" t="s">
        <v>36</v>
      </c>
      <c r="V1740" s="1">
        <v>5</v>
      </c>
      <c r="W1740" s="1" t="s">
        <v>52</v>
      </c>
      <c r="X1740" s="1" t="s">
        <v>101</v>
      </c>
      <c r="Y1740" s="1" t="s">
        <v>10190</v>
      </c>
    </row>
    <row r="1741" spans="1:25" x14ac:dyDescent="0.3">
      <c r="A1741" s="1" t="s">
        <v>13353</v>
      </c>
      <c r="B1741" s="1" t="s">
        <v>15351</v>
      </c>
      <c r="C1741" s="1" t="s">
        <v>10191</v>
      </c>
      <c r="D1741" s="1" t="s">
        <v>41</v>
      </c>
      <c r="E1741" s="1">
        <v>59</v>
      </c>
      <c r="F1741" s="1" t="s">
        <v>10192</v>
      </c>
      <c r="G1741" s="1" t="s">
        <v>10193</v>
      </c>
      <c r="H1741" s="1" t="s">
        <v>2095</v>
      </c>
      <c r="I1741" s="1" t="s">
        <v>10194</v>
      </c>
      <c r="J1741" s="1" t="s">
        <v>7999</v>
      </c>
      <c r="K1741" s="1" t="s">
        <v>61</v>
      </c>
      <c r="L1741" s="1" t="s">
        <v>48</v>
      </c>
      <c r="M1741" s="1" t="s">
        <v>126</v>
      </c>
      <c r="N1741" s="1">
        <v>3</v>
      </c>
      <c r="O1741" s="1">
        <v>47.25</v>
      </c>
      <c r="P1741" s="1">
        <v>0.44</v>
      </c>
      <c r="Q1741" s="1">
        <v>40.46</v>
      </c>
      <c r="R1741" s="2">
        <v>45423</v>
      </c>
      <c r="S1741" s="2">
        <v>45623</v>
      </c>
      <c r="T1741" s="1" t="s">
        <v>35</v>
      </c>
      <c r="U1741" s="1" t="s">
        <v>51</v>
      </c>
      <c r="V1741" s="1">
        <v>2</v>
      </c>
      <c r="W1741" s="1" t="s">
        <v>37</v>
      </c>
      <c r="X1741" s="1" t="s">
        <v>64</v>
      </c>
      <c r="Y1741" s="1" t="s">
        <v>10195</v>
      </c>
    </row>
    <row r="1742" spans="1:25" x14ac:dyDescent="0.3">
      <c r="A1742" s="1" t="s">
        <v>13354</v>
      </c>
      <c r="B1742" s="1" t="s">
        <v>15352</v>
      </c>
      <c r="C1742" s="1" t="s">
        <v>10196</v>
      </c>
      <c r="D1742" s="1" t="s">
        <v>41</v>
      </c>
      <c r="E1742" s="1">
        <v>46</v>
      </c>
      <c r="F1742" s="1" t="s">
        <v>10197</v>
      </c>
      <c r="G1742" s="1" t="s">
        <v>10198</v>
      </c>
      <c r="H1742" s="1" t="s">
        <v>6185</v>
      </c>
      <c r="I1742" s="1" t="s">
        <v>10199</v>
      </c>
      <c r="J1742" s="1" t="s">
        <v>10200</v>
      </c>
      <c r="K1742" s="1" t="s">
        <v>32</v>
      </c>
      <c r="L1742" s="1" t="s">
        <v>110</v>
      </c>
      <c r="M1742" s="1" t="s">
        <v>34</v>
      </c>
      <c r="N1742" s="1">
        <v>4</v>
      </c>
      <c r="O1742" s="1">
        <v>513.35</v>
      </c>
      <c r="P1742" s="1">
        <v>0.39</v>
      </c>
      <c r="Q1742" s="1">
        <v>30.15</v>
      </c>
      <c r="R1742" s="2">
        <v>45330</v>
      </c>
      <c r="S1742" s="2">
        <v>45353</v>
      </c>
      <c r="T1742" s="1" t="s">
        <v>35</v>
      </c>
      <c r="U1742" s="1" t="s">
        <v>84</v>
      </c>
      <c r="V1742" s="1">
        <v>1</v>
      </c>
      <c r="W1742" s="1" t="s">
        <v>37</v>
      </c>
      <c r="X1742" s="1" t="s">
        <v>53</v>
      </c>
      <c r="Y1742" s="1" t="s">
        <v>10201</v>
      </c>
    </row>
    <row r="1743" spans="1:25" x14ac:dyDescent="0.3">
      <c r="A1743" s="1" t="s">
        <v>13355</v>
      </c>
      <c r="B1743" s="1" t="s">
        <v>15353</v>
      </c>
      <c r="C1743" s="1" t="s">
        <v>10202</v>
      </c>
      <c r="D1743" s="1" t="s">
        <v>26</v>
      </c>
      <c r="E1743" s="1">
        <v>27</v>
      </c>
      <c r="F1743" s="1" t="s">
        <v>10203</v>
      </c>
      <c r="G1743" s="1">
        <v>2696513711</v>
      </c>
      <c r="H1743" s="1" t="s">
        <v>602</v>
      </c>
      <c r="I1743" s="1" t="s">
        <v>10204</v>
      </c>
      <c r="J1743" s="1" t="s">
        <v>2866</v>
      </c>
      <c r="K1743" s="1" t="s">
        <v>32</v>
      </c>
      <c r="L1743" s="1" t="s">
        <v>33</v>
      </c>
      <c r="M1743" s="1" t="s">
        <v>34</v>
      </c>
      <c r="N1743" s="1">
        <v>2</v>
      </c>
      <c r="O1743" s="1">
        <v>493.8</v>
      </c>
      <c r="P1743" s="1">
        <v>0.34</v>
      </c>
      <c r="Q1743" s="1">
        <v>41.97</v>
      </c>
      <c r="R1743" s="2">
        <v>45352</v>
      </c>
      <c r="S1743" s="2">
        <v>45255</v>
      </c>
      <c r="T1743" s="1" t="s">
        <v>50</v>
      </c>
      <c r="U1743" s="1" t="s">
        <v>84</v>
      </c>
      <c r="V1743" s="1">
        <v>1</v>
      </c>
      <c r="W1743" s="1" t="s">
        <v>37</v>
      </c>
      <c r="X1743" s="1" t="s">
        <v>74</v>
      </c>
      <c r="Y1743" s="1" t="s">
        <v>10205</v>
      </c>
    </row>
    <row r="1744" spans="1:25" x14ac:dyDescent="0.3">
      <c r="A1744" s="1" t="s">
        <v>13356</v>
      </c>
      <c r="B1744" s="1" t="s">
        <v>15354</v>
      </c>
      <c r="C1744" s="1" t="s">
        <v>10206</v>
      </c>
      <c r="D1744" s="1" t="s">
        <v>26</v>
      </c>
      <c r="E1744" s="1">
        <v>56</v>
      </c>
      <c r="F1744" s="1" t="s">
        <v>10207</v>
      </c>
      <c r="G1744" s="1">
        <v>9409837419</v>
      </c>
      <c r="H1744" s="1" t="s">
        <v>2102</v>
      </c>
      <c r="I1744" s="1" t="s">
        <v>10208</v>
      </c>
      <c r="J1744" s="1" t="s">
        <v>10209</v>
      </c>
      <c r="K1744" s="1" t="s">
        <v>6</v>
      </c>
      <c r="L1744" s="1" t="s">
        <v>48</v>
      </c>
      <c r="M1744" s="1" t="s">
        <v>62</v>
      </c>
      <c r="N1744" s="1">
        <v>4</v>
      </c>
      <c r="O1744" s="1">
        <v>765.38</v>
      </c>
      <c r="P1744" s="1">
        <v>0.03</v>
      </c>
      <c r="Q1744" s="1">
        <v>13.31</v>
      </c>
      <c r="R1744" s="2">
        <v>45192</v>
      </c>
      <c r="S1744" s="2">
        <v>45431</v>
      </c>
      <c r="T1744" s="1" t="s">
        <v>63</v>
      </c>
      <c r="U1744" s="1" t="s">
        <v>51</v>
      </c>
      <c r="V1744" s="1">
        <v>5</v>
      </c>
      <c r="W1744" s="1" t="s">
        <v>37</v>
      </c>
      <c r="X1744" s="1" t="s">
        <v>38</v>
      </c>
      <c r="Y1744" s="1" t="s">
        <v>10210</v>
      </c>
    </row>
    <row r="1745" spans="1:25" x14ac:dyDescent="0.3">
      <c r="A1745" s="1" t="s">
        <v>13357</v>
      </c>
      <c r="B1745" s="1" t="s">
        <v>15355</v>
      </c>
      <c r="C1745" s="1" t="s">
        <v>10211</v>
      </c>
      <c r="D1745" s="1" t="s">
        <v>26</v>
      </c>
      <c r="E1745" s="1">
        <v>24</v>
      </c>
      <c r="F1745" s="1" t="s">
        <v>10212</v>
      </c>
      <c r="G1745" s="1" t="s">
        <v>10213</v>
      </c>
      <c r="H1745" s="1" t="s">
        <v>2993</v>
      </c>
      <c r="I1745" s="1" t="s">
        <v>10214</v>
      </c>
      <c r="J1745" s="1" t="s">
        <v>10215</v>
      </c>
      <c r="K1745" s="1" t="s">
        <v>92</v>
      </c>
      <c r="L1745" s="1" t="s">
        <v>48</v>
      </c>
      <c r="M1745" s="1" t="s">
        <v>34</v>
      </c>
      <c r="N1745" s="1">
        <v>3</v>
      </c>
      <c r="O1745" s="1">
        <v>867.02</v>
      </c>
      <c r="P1745" s="1">
        <v>0.02</v>
      </c>
      <c r="Q1745" s="1">
        <v>6.38</v>
      </c>
      <c r="R1745" s="2">
        <v>45247</v>
      </c>
      <c r="S1745" s="2">
        <v>45793</v>
      </c>
      <c r="T1745" s="1" t="s">
        <v>35</v>
      </c>
      <c r="U1745" s="1" t="s">
        <v>84</v>
      </c>
      <c r="V1745" s="1">
        <v>3</v>
      </c>
      <c r="W1745" s="1" t="s">
        <v>37</v>
      </c>
      <c r="X1745" s="1" t="s">
        <v>74</v>
      </c>
      <c r="Y1745" s="1" t="s">
        <v>10216</v>
      </c>
    </row>
    <row r="1746" spans="1:25" x14ac:dyDescent="0.3">
      <c r="A1746" s="1" t="s">
        <v>13358</v>
      </c>
      <c r="B1746" s="1" t="s">
        <v>15356</v>
      </c>
      <c r="C1746" s="1" t="s">
        <v>10217</v>
      </c>
      <c r="D1746" s="1" t="s">
        <v>26</v>
      </c>
      <c r="E1746" s="1">
        <v>18</v>
      </c>
      <c r="F1746" s="1" t="s">
        <v>10218</v>
      </c>
      <c r="G1746" s="1" t="s">
        <v>10219</v>
      </c>
      <c r="H1746" s="1" t="s">
        <v>4961</v>
      </c>
      <c r="I1746" s="1" t="s">
        <v>10220</v>
      </c>
      <c r="J1746" s="1" t="s">
        <v>10221</v>
      </c>
      <c r="K1746" s="1" t="s">
        <v>6</v>
      </c>
      <c r="L1746" s="1" t="s">
        <v>110</v>
      </c>
      <c r="M1746" s="1" t="s">
        <v>73</v>
      </c>
      <c r="N1746" s="1">
        <v>2</v>
      </c>
      <c r="O1746" s="1">
        <v>360.92</v>
      </c>
      <c r="P1746" s="1">
        <v>7.0000000000000007E-2</v>
      </c>
      <c r="Q1746" s="1">
        <v>12.29</v>
      </c>
      <c r="R1746" s="2">
        <v>45735</v>
      </c>
      <c r="S1746" s="2">
        <v>45829</v>
      </c>
      <c r="T1746" s="1" t="s">
        <v>118</v>
      </c>
      <c r="U1746" s="1" t="s">
        <v>84</v>
      </c>
      <c r="V1746" s="1">
        <v>4</v>
      </c>
      <c r="W1746" s="1" t="s">
        <v>37</v>
      </c>
      <c r="X1746" s="1" t="s">
        <v>101</v>
      </c>
      <c r="Y1746" s="1" t="s">
        <v>10222</v>
      </c>
    </row>
    <row r="1747" spans="1:25" x14ac:dyDescent="0.3">
      <c r="A1747" s="1" t="s">
        <v>13359</v>
      </c>
      <c r="B1747" s="1" t="s">
        <v>15357</v>
      </c>
      <c r="C1747" s="1" t="s">
        <v>10223</v>
      </c>
      <c r="D1747" s="1" t="s">
        <v>41</v>
      </c>
      <c r="E1747" s="1">
        <v>43</v>
      </c>
      <c r="F1747" s="1" t="s">
        <v>10224</v>
      </c>
      <c r="G1747" s="1">
        <v>326296084</v>
      </c>
      <c r="H1747" s="1" t="s">
        <v>488</v>
      </c>
      <c r="I1747" s="1" t="s">
        <v>10225</v>
      </c>
      <c r="J1747" s="1" t="s">
        <v>10226</v>
      </c>
      <c r="K1747" s="1" t="s">
        <v>81</v>
      </c>
      <c r="L1747" s="1" t="s">
        <v>110</v>
      </c>
      <c r="M1747" s="1" t="s">
        <v>126</v>
      </c>
      <c r="N1747" s="1">
        <v>4</v>
      </c>
      <c r="O1747" s="1">
        <v>454.98</v>
      </c>
      <c r="P1747" s="1">
        <v>0.28999999999999998</v>
      </c>
      <c r="Q1747" s="1">
        <v>25.37</v>
      </c>
      <c r="R1747" s="2">
        <v>45158</v>
      </c>
      <c r="S1747" s="2">
        <v>45508</v>
      </c>
      <c r="T1747" s="1" t="s">
        <v>63</v>
      </c>
      <c r="U1747" s="1" t="s">
        <v>51</v>
      </c>
      <c r="V1747" s="1">
        <v>1</v>
      </c>
      <c r="W1747" s="1" t="s">
        <v>37</v>
      </c>
      <c r="X1747" s="1" t="s">
        <v>74</v>
      </c>
      <c r="Y1747" s="1" t="s">
        <v>10227</v>
      </c>
    </row>
    <row r="1748" spans="1:25" x14ac:dyDescent="0.3">
      <c r="A1748" s="1" t="s">
        <v>13360</v>
      </c>
      <c r="B1748" s="1" t="s">
        <v>15358</v>
      </c>
      <c r="C1748" s="1" t="s">
        <v>10228</v>
      </c>
      <c r="D1748" s="1" t="s">
        <v>26</v>
      </c>
      <c r="E1748" s="1">
        <v>62</v>
      </c>
      <c r="F1748" s="1" t="s">
        <v>10229</v>
      </c>
      <c r="G1748" s="1">
        <v>4424667716</v>
      </c>
      <c r="H1748" s="1" t="s">
        <v>1170</v>
      </c>
      <c r="I1748" s="1" t="s">
        <v>10230</v>
      </c>
      <c r="J1748" s="1" t="s">
        <v>10231</v>
      </c>
      <c r="K1748" s="1" t="s">
        <v>6</v>
      </c>
      <c r="L1748" s="1" t="s">
        <v>72</v>
      </c>
      <c r="M1748" s="1" t="s">
        <v>93</v>
      </c>
      <c r="N1748" s="1">
        <v>3</v>
      </c>
      <c r="O1748" s="1">
        <v>475.7</v>
      </c>
      <c r="P1748" s="1">
        <v>0.27</v>
      </c>
      <c r="Q1748" s="1">
        <v>28.55</v>
      </c>
      <c r="R1748" s="2">
        <v>45776</v>
      </c>
      <c r="S1748" s="2">
        <v>45710</v>
      </c>
      <c r="T1748" s="1" t="s">
        <v>118</v>
      </c>
      <c r="U1748" s="1" t="s">
        <v>51</v>
      </c>
      <c r="V1748" s="1">
        <v>1</v>
      </c>
      <c r="W1748" s="1" t="s">
        <v>37</v>
      </c>
      <c r="X1748" s="1" t="s">
        <v>38</v>
      </c>
      <c r="Y1748" s="1" t="s">
        <v>10232</v>
      </c>
    </row>
    <row r="1749" spans="1:25" x14ac:dyDescent="0.3">
      <c r="A1749" s="1" t="s">
        <v>13361</v>
      </c>
      <c r="B1749" s="1" t="s">
        <v>15359</v>
      </c>
      <c r="C1749" s="1" t="s">
        <v>10233</v>
      </c>
      <c r="D1749" s="1" t="s">
        <v>26</v>
      </c>
      <c r="E1749" s="1">
        <v>22</v>
      </c>
      <c r="F1749" s="1" t="s">
        <v>10234</v>
      </c>
      <c r="G1749" s="1" t="s">
        <v>10235</v>
      </c>
      <c r="H1749" s="1" t="s">
        <v>1240</v>
      </c>
      <c r="I1749" s="1" t="s">
        <v>10236</v>
      </c>
      <c r="J1749" s="1" t="s">
        <v>10237</v>
      </c>
      <c r="K1749" s="1" t="s">
        <v>6</v>
      </c>
      <c r="L1749" s="1" t="s">
        <v>48</v>
      </c>
      <c r="M1749" s="1" t="s">
        <v>34</v>
      </c>
      <c r="N1749" s="1">
        <v>4</v>
      </c>
      <c r="O1749" s="1">
        <v>330.98</v>
      </c>
      <c r="P1749" s="1">
        <v>0.47</v>
      </c>
      <c r="Q1749" s="1">
        <v>43.6</v>
      </c>
      <c r="R1749" s="2">
        <v>45380</v>
      </c>
      <c r="S1749" s="2">
        <v>45306</v>
      </c>
      <c r="T1749" s="1" t="s">
        <v>35</v>
      </c>
      <c r="U1749" s="1" t="s">
        <v>36</v>
      </c>
      <c r="V1749" s="1">
        <v>2</v>
      </c>
      <c r="W1749" s="1" t="s">
        <v>37</v>
      </c>
      <c r="X1749" s="1" t="s">
        <v>53</v>
      </c>
      <c r="Y1749" s="1" t="s">
        <v>10238</v>
      </c>
    </row>
    <row r="1750" spans="1:25" x14ac:dyDescent="0.3">
      <c r="A1750" s="1" t="s">
        <v>13362</v>
      </c>
      <c r="B1750" s="1" t="s">
        <v>15360</v>
      </c>
      <c r="C1750" s="1" t="s">
        <v>1371</v>
      </c>
      <c r="D1750" s="1" t="s">
        <v>41</v>
      </c>
      <c r="E1750" s="1">
        <v>52</v>
      </c>
      <c r="F1750" s="1" t="s">
        <v>10239</v>
      </c>
      <c r="G1750" s="1" t="s">
        <v>10240</v>
      </c>
      <c r="H1750" s="1" t="s">
        <v>2946</v>
      </c>
      <c r="I1750" s="1" t="s">
        <v>10241</v>
      </c>
      <c r="J1750" s="1" t="s">
        <v>10242</v>
      </c>
      <c r="K1750" s="1" t="s">
        <v>32</v>
      </c>
      <c r="L1750" s="1" t="s">
        <v>33</v>
      </c>
      <c r="M1750" s="1" t="s">
        <v>34</v>
      </c>
      <c r="N1750" s="1">
        <v>4</v>
      </c>
      <c r="O1750" s="1">
        <v>745.95</v>
      </c>
      <c r="P1750" s="1">
        <v>0.35</v>
      </c>
      <c r="Q1750" s="1">
        <v>37.229999999999997</v>
      </c>
      <c r="R1750" s="2">
        <v>45320</v>
      </c>
      <c r="S1750" s="2">
        <v>45772</v>
      </c>
      <c r="T1750" s="1" t="s">
        <v>63</v>
      </c>
      <c r="U1750" s="1" t="s">
        <v>84</v>
      </c>
      <c r="V1750" s="1">
        <v>5</v>
      </c>
      <c r="W1750" s="1" t="s">
        <v>37</v>
      </c>
      <c r="X1750" s="1" t="s">
        <v>38</v>
      </c>
      <c r="Y1750" s="1" t="s">
        <v>10243</v>
      </c>
    </row>
    <row r="1751" spans="1:25" x14ac:dyDescent="0.3">
      <c r="A1751" s="1" t="s">
        <v>13363</v>
      </c>
      <c r="B1751" s="1" t="s">
        <v>15361</v>
      </c>
      <c r="C1751" s="1" t="s">
        <v>10244</v>
      </c>
      <c r="D1751" s="1" t="s">
        <v>41</v>
      </c>
      <c r="E1751" s="1">
        <v>30</v>
      </c>
      <c r="F1751" s="1" t="s">
        <v>10245</v>
      </c>
      <c r="G1751" s="1" t="s">
        <v>10246</v>
      </c>
      <c r="H1751" s="1" t="s">
        <v>4961</v>
      </c>
      <c r="I1751" s="1" t="s">
        <v>10247</v>
      </c>
      <c r="J1751" s="1" t="s">
        <v>4596</v>
      </c>
      <c r="K1751" s="1" t="s">
        <v>109</v>
      </c>
      <c r="L1751" s="1" t="s">
        <v>117</v>
      </c>
      <c r="M1751" s="1" t="s">
        <v>34</v>
      </c>
      <c r="N1751" s="1">
        <v>3</v>
      </c>
      <c r="O1751" s="1">
        <v>526.88</v>
      </c>
      <c r="P1751" s="1">
        <v>0.15</v>
      </c>
      <c r="Q1751" s="1">
        <v>49.57</v>
      </c>
      <c r="R1751" s="2">
        <v>45831</v>
      </c>
      <c r="S1751" s="2">
        <v>45194</v>
      </c>
      <c r="T1751" s="1" t="s">
        <v>83</v>
      </c>
      <c r="U1751" s="1" t="s">
        <v>84</v>
      </c>
      <c r="V1751" s="1">
        <v>1</v>
      </c>
      <c r="W1751" s="1" t="s">
        <v>37</v>
      </c>
      <c r="X1751" s="1" t="s">
        <v>38</v>
      </c>
      <c r="Y1751" s="1" t="s">
        <v>10248</v>
      </c>
    </row>
    <row r="1752" spans="1:25" x14ac:dyDescent="0.3">
      <c r="A1752" s="1" t="s">
        <v>13364</v>
      </c>
      <c r="B1752" s="1" t="s">
        <v>15362</v>
      </c>
      <c r="C1752" s="1" t="s">
        <v>10249</v>
      </c>
      <c r="D1752" s="1" t="s">
        <v>26</v>
      </c>
      <c r="E1752" s="1">
        <v>44</v>
      </c>
      <c r="F1752" s="1" t="s">
        <v>10250</v>
      </c>
      <c r="G1752" s="1" t="s">
        <v>10251</v>
      </c>
      <c r="H1752" s="1" t="s">
        <v>4163</v>
      </c>
      <c r="I1752" s="1" t="s">
        <v>10252</v>
      </c>
      <c r="J1752" s="1" t="s">
        <v>7527</v>
      </c>
      <c r="K1752" s="1" t="s">
        <v>32</v>
      </c>
      <c r="L1752" s="1" t="s">
        <v>110</v>
      </c>
      <c r="M1752" s="1" t="s">
        <v>62</v>
      </c>
      <c r="N1752" s="1">
        <v>3</v>
      </c>
      <c r="O1752" s="1">
        <v>914.82</v>
      </c>
      <c r="P1752" s="1">
        <v>0.08</v>
      </c>
      <c r="Q1752" s="1">
        <v>8.5399999999999991</v>
      </c>
      <c r="R1752" s="2">
        <v>45738</v>
      </c>
      <c r="S1752" s="2">
        <v>45131</v>
      </c>
      <c r="T1752" s="1" t="s">
        <v>35</v>
      </c>
      <c r="U1752" s="1" t="s">
        <v>51</v>
      </c>
      <c r="V1752" s="1">
        <v>2</v>
      </c>
      <c r="W1752" s="1" t="s">
        <v>37</v>
      </c>
      <c r="X1752" s="1" t="s">
        <v>38</v>
      </c>
      <c r="Y1752" s="1" t="s">
        <v>10253</v>
      </c>
    </row>
    <row r="1753" spans="1:25" x14ac:dyDescent="0.3">
      <c r="A1753" s="1" t="s">
        <v>13365</v>
      </c>
      <c r="B1753" s="1" t="s">
        <v>15363</v>
      </c>
      <c r="C1753" s="1" t="s">
        <v>10254</v>
      </c>
      <c r="D1753" s="1" t="s">
        <v>41</v>
      </c>
      <c r="E1753" s="1">
        <v>29</v>
      </c>
      <c r="F1753" s="1" t="s">
        <v>10255</v>
      </c>
      <c r="G1753" s="1" t="s">
        <v>10256</v>
      </c>
      <c r="H1753" s="1" t="s">
        <v>2728</v>
      </c>
      <c r="I1753" s="1" t="s">
        <v>10257</v>
      </c>
      <c r="J1753" s="1" t="s">
        <v>10258</v>
      </c>
      <c r="K1753" s="1" t="s">
        <v>92</v>
      </c>
      <c r="L1753" s="1" t="s">
        <v>48</v>
      </c>
      <c r="M1753" s="1" t="s">
        <v>93</v>
      </c>
      <c r="N1753" s="1">
        <v>4</v>
      </c>
      <c r="O1753" s="1">
        <v>653.80999999999995</v>
      </c>
      <c r="P1753" s="1">
        <v>0.42</v>
      </c>
      <c r="Q1753" s="1">
        <v>10.86</v>
      </c>
      <c r="R1753" s="2">
        <v>45405</v>
      </c>
      <c r="S1753" s="2">
        <v>45812</v>
      </c>
      <c r="T1753" s="1" t="s">
        <v>35</v>
      </c>
      <c r="U1753" s="1" t="s">
        <v>162</v>
      </c>
      <c r="V1753" s="1">
        <v>3</v>
      </c>
      <c r="W1753" s="1" t="s">
        <v>37</v>
      </c>
      <c r="X1753" s="1" t="s">
        <v>64</v>
      </c>
      <c r="Y1753" s="1" t="s">
        <v>10259</v>
      </c>
    </row>
    <row r="1754" spans="1:25" x14ac:dyDescent="0.3">
      <c r="A1754" s="1" t="s">
        <v>13366</v>
      </c>
      <c r="B1754" s="1" t="s">
        <v>15364</v>
      </c>
      <c r="C1754" s="1" t="s">
        <v>10260</v>
      </c>
      <c r="D1754" s="1" t="s">
        <v>26</v>
      </c>
      <c r="E1754" s="1">
        <v>47</v>
      </c>
      <c r="F1754" s="1" t="s">
        <v>10261</v>
      </c>
      <c r="G1754" s="1" t="s">
        <v>10262</v>
      </c>
      <c r="H1754" s="1" t="s">
        <v>462</v>
      </c>
      <c r="I1754" s="1" t="s">
        <v>10263</v>
      </c>
      <c r="J1754" s="1" t="s">
        <v>10264</v>
      </c>
      <c r="K1754" s="1" t="s">
        <v>6</v>
      </c>
      <c r="L1754" s="1" t="s">
        <v>117</v>
      </c>
      <c r="M1754" s="1" t="s">
        <v>126</v>
      </c>
      <c r="N1754" s="1">
        <v>1</v>
      </c>
      <c r="O1754" s="1">
        <v>219.78</v>
      </c>
      <c r="P1754" s="1">
        <v>0.23</v>
      </c>
      <c r="Q1754" s="1">
        <v>8.8000000000000007</v>
      </c>
      <c r="R1754" s="2">
        <v>45683</v>
      </c>
      <c r="S1754" s="2">
        <v>45672</v>
      </c>
      <c r="T1754" s="1" t="s">
        <v>50</v>
      </c>
      <c r="U1754" s="1" t="s">
        <v>36</v>
      </c>
      <c r="V1754" s="1">
        <v>1</v>
      </c>
      <c r="W1754" s="1" t="s">
        <v>37</v>
      </c>
      <c r="X1754" s="1" t="s">
        <v>53</v>
      </c>
      <c r="Y1754" s="1" t="s">
        <v>10265</v>
      </c>
    </row>
    <row r="1755" spans="1:25" x14ac:dyDescent="0.3">
      <c r="A1755" s="1" t="s">
        <v>13367</v>
      </c>
      <c r="B1755" s="1" t="s">
        <v>15365</v>
      </c>
      <c r="C1755" s="1" t="s">
        <v>10266</v>
      </c>
      <c r="D1755" s="1" t="s">
        <v>26</v>
      </c>
      <c r="E1755" s="1">
        <v>67</v>
      </c>
      <c r="F1755" s="1" t="s">
        <v>10267</v>
      </c>
      <c r="G1755" s="1" t="s">
        <v>10268</v>
      </c>
      <c r="H1755" s="1" t="s">
        <v>7678</v>
      </c>
      <c r="I1755" s="1" t="s">
        <v>10269</v>
      </c>
      <c r="J1755" s="1" t="s">
        <v>9079</v>
      </c>
      <c r="K1755" s="1" t="s">
        <v>81</v>
      </c>
      <c r="L1755" s="1" t="s">
        <v>110</v>
      </c>
      <c r="M1755" s="1" t="s">
        <v>34</v>
      </c>
      <c r="N1755" s="1">
        <v>4</v>
      </c>
      <c r="O1755" s="1">
        <v>173.16</v>
      </c>
      <c r="P1755" s="1">
        <v>0.33</v>
      </c>
      <c r="Q1755" s="1">
        <v>29.23</v>
      </c>
      <c r="R1755" s="2">
        <v>45286</v>
      </c>
      <c r="S1755" s="2">
        <v>45717</v>
      </c>
      <c r="T1755" s="1" t="s">
        <v>118</v>
      </c>
      <c r="U1755" s="1" t="s">
        <v>36</v>
      </c>
      <c r="V1755" s="1">
        <v>5</v>
      </c>
      <c r="W1755" s="1" t="s">
        <v>37</v>
      </c>
      <c r="X1755" s="1" t="s">
        <v>64</v>
      </c>
      <c r="Y1755" s="1" t="s">
        <v>10270</v>
      </c>
    </row>
    <row r="1756" spans="1:25" x14ac:dyDescent="0.3">
      <c r="A1756" s="1" t="s">
        <v>13368</v>
      </c>
      <c r="B1756" s="1" t="s">
        <v>15366</v>
      </c>
      <c r="C1756" s="1" t="s">
        <v>10271</v>
      </c>
      <c r="D1756" s="1" t="s">
        <v>41</v>
      </c>
      <c r="E1756" s="1">
        <v>49</v>
      </c>
      <c r="F1756" s="1" t="s">
        <v>10272</v>
      </c>
      <c r="G1756" s="1" t="s">
        <v>10273</v>
      </c>
      <c r="H1756" s="1" t="s">
        <v>3080</v>
      </c>
      <c r="I1756" s="1" t="s">
        <v>10274</v>
      </c>
      <c r="J1756" s="1" t="s">
        <v>10275</v>
      </c>
      <c r="K1756" s="1" t="s">
        <v>109</v>
      </c>
      <c r="L1756" s="1" t="s">
        <v>72</v>
      </c>
      <c r="M1756" s="1" t="s">
        <v>73</v>
      </c>
      <c r="N1756" s="1">
        <v>3</v>
      </c>
      <c r="O1756" s="1">
        <v>378.66</v>
      </c>
      <c r="P1756" s="1">
        <v>0.28000000000000003</v>
      </c>
      <c r="Q1756" s="1">
        <v>17.010000000000002</v>
      </c>
      <c r="R1756" s="2">
        <v>45693</v>
      </c>
      <c r="S1756" s="2">
        <v>45780</v>
      </c>
      <c r="T1756" s="1" t="s">
        <v>83</v>
      </c>
      <c r="U1756" s="1" t="s">
        <v>162</v>
      </c>
      <c r="V1756" s="1">
        <v>2</v>
      </c>
      <c r="W1756" s="1" t="s">
        <v>37</v>
      </c>
      <c r="X1756" s="1" t="s">
        <v>74</v>
      </c>
      <c r="Y1756" s="1" t="s">
        <v>10276</v>
      </c>
    </row>
    <row r="1757" spans="1:25" x14ac:dyDescent="0.3">
      <c r="A1757" s="1" t="s">
        <v>13369</v>
      </c>
      <c r="B1757" s="1" t="s">
        <v>15367</v>
      </c>
      <c r="C1757" s="1" t="s">
        <v>10277</v>
      </c>
      <c r="D1757" s="1" t="s">
        <v>41</v>
      </c>
      <c r="E1757" s="1">
        <v>48</v>
      </c>
      <c r="F1757" s="1" t="s">
        <v>10278</v>
      </c>
      <c r="G1757" s="1" t="s">
        <v>10279</v>
      </c>
      <c r="H1757" s="1" t="s">
        <v>696</v>
      </c>
      <c r="I1757" s="1" t="s">
        <v>10280</v>
      </c>
      <c r="J1757" s="1" t="s">
        <v>10281</v>
      </c>
      <c r="K1757" s="1" t="s">
        <v>161</v>
      </c>
      <c r="L1757" s="1" t="s">
        <v>110</v>
      </c>
      <c r="M1757" s="1" t="s">
        <v>49</v>
      </c>
      <c r="N1757" s="1">
        <v>1</v>
      </c>
      <c r="O1757" s="1">
        <v>353.46</v>
      </c>
      <c r="P1757" s="1">
        <v>0.05</v>
      </c>
      <c r="Q1757" s="1">
        <v>35.76</v>
      </c>
      <c r="R1757" s="2">
        <v>45248</v>
      </c>
      <c r="S1757" s="2">
        <v>45381</v>
      </c>
      <c r="T1757" s="1" t="s">
        <v>63</v>
      </c>
      <c r="U1757" s="1" t="s">
        <v>36</v>
      </c>
      <c r="V1757" s="1">
        <v>3</v>
      </c>
      <c r="W1757" s="1" t="s">
        <v>37</v>
      </c>
      <c r="X1757" s="1" t="s">
        <v>53</v>
      </c>
      <c r="Y1757" s="1" t="s">
        <v>538</v>
      </c>
    </row>
    <row r="1758" spans="1:25" x14ac:dyDescent="0.3">
      <c r="A1758" s="1" t="s">
        <v>13370</v>
      </c>
      <c r="B1758" s="1" t="s">
        <v>15368</v>
      </c>
      <c r="C1758" s="1" t="s">
        <v>10282</v>
      </c>
      <c r="D1758" s="1" t="s">
        <v>41</v>
      </c>
      <c r="E1758" s="1">
        <v>22</v>
      </c>
      <c r="F1758" s="1" t="s">
        <v>10283</v>
      </c>
      <c r="G1758" s="1" t="s">
        <v>10284</v>
      </c>
      <c r="H1758" s="1" t="s">
        <v>1924</v>
      </c>
      <c r="I1758" s="1" t="s">
        <v>10285</v>
      </c>
      <c r="J1758" s="1" t="s">
        <v>2200</v>
      </c>
      <c r="K1758" s="1" t="s">
        <v>6</v>
      </c>
      <c r="L1758" s="1" t="s">
        <v>33</v>
      </c>
      <c r="M1758" s="1" t="s">
        <v>62</v>
      </c>
      <c r="N1758" s="1">
        <v>3</v>
      </c>
      <c r="O1758" s="1">
        <v>413.06</v>
      </c>
      <c r="P1758" s="1">
        <v>0.03</v>
      </c>
      <c r="Q1758" s="1">
        <v>10.97</v>
      </c>
      <c r="R1758" s="2">
        <v>45801</v>
      </c>
      <c r="S1758" s="2">
        <v>45523</v>
      </c>
      <c r="T1758" s="1" t="s">
        <v>35</v>
      </c>
      <c r="U1758" s="1" t="s">
        <v>36</v>
      </c>
      <c r="V1758" s="1">
        <v>2</v>
      </c>
      <c r="W1758" s="1" t="s">
        <v>37</v>
      </c>
      <c r="X1758" s="1" t="s">
        <v>53</v>
      </c>
      <c r="Y1758" s="1" t="s">
        <v>120</v>
      </c>
    </row>
    <row r="1759" spans="1:25" x14ac:dyDescent="0.3">
      <c r="A1759" s="1" t="s">
        <v>13371</v>
      </c>
      <c r="B1759" s="1" t="s">
        <v>15369</v>
      </c>
      <c r="C1759" s="1" t="s">
        <v>10286</v>
      </c>
      <c r="D1759" s="1" t="s">
        <v>41</v>
      </c>
      <c r="E1759" s="1">
        <v>54</v>
      </c>
      <c r="F1759" s="1" t="s">
        <v>10287</v>
      </c>
      <c r="G1759" s="1" t="s">
        <v>10288</v>
      </c>
      <c r="H1759" s="1" t="s">
        <v>481</v>
      </c>
      <c r="I1759" s="1" t="s">
        <v>10289</v>
      </c>
      <c r="J1759" s="1" t="s">
        <v>10290</v>
      </c>
      <c r="K1759" s="1" t="s">
        <v>6</v>
      </c>
      <c r="L1759" s="1" t="s">
        <v>82</v>
      </c>
      <c r="M1759" s="1" t="s">
        <v>126</v>
      </c>
      <c r="N1759" s="1">
        <v>4</v>
      </c>
      <c r="O1759" s="1">
        <v>191.76</v>
      </c>
      <c r="P1759" s="1">
        <v>0.19</v>
      </c>
      <c r="Q1759" s="1">
        <v>9.64</v>
      </c>
      <c r="R1759" s="2">
        <v>45659</v>
      </c>
      <c r="S1759" s="2">
        <v>45414</v>
      </c>
      <c r="T1759" s="1" t="s">
        <v>35</v>
      </c>
      <c r="U1759" s="1" t="s">
        <v>84</v>
      </c>
      <c r="V1759" s="1">
        <v>4</v>
      </c>
      <c r="W1759" s="1" t="s">
        <v>37</v>
      </c>
      <c r="X1759" s="1" t="s">
        <v>74</v>
      </c>
      <c r="Y1759" s="1" t="s">
        <v>10291</v>
      </c>
    </row>
    <row r="1760" spans="1:25" x14ac:dyDescent="0.3">
      <c r="A1760" s="1" t="s">
        <v>13372</v>
      </c>
      <c r="B1760" s="1" t="s">
        <v>15370</v>
      </c>
      <c r="C1760" s="1" t="s">
        <v>10292</v>
      </c>
      <c r="D1760" s="1" t="s">
        <v>26</v>
      </c>
      <c r="E1760" s="1">
        <v>19</v>
      </c>
      <c r="F1760" s="1" t="s">
        <v>10293</v>
      </c>
      <c r="G1760" s="1" t="s">
        <v>10294</v>
      </c>
      <c r="H1760" s="1" t="s">
        <v>1026</v>
      </c>
      <c r="I1760" s="1" t="s">
        <v>10295</v>
      </c>
      <c r="J1760" s="1" t="s">
        <v>5926</v>
      </c>
      <c r="K1760" s="1" t="s">
        <v>47</v>
      </c>
      <c r="L1760" s="1" t="s">
        <v>82</v>
      </c>
      <c r="M1760" s="1" t="s">
        <v>34</v>
      </c>
      <c r="N1760" s="1">
        <v>2</v>
      </c>
      <c r="O1760" s="1">
        <v>978.44</v>
      </c>
      <c r="P1760" s="1">
        <v>0.18</v>
      </c>
      <c r="Q1760" s="1">
        <v>25.71</v>
      </c>
      <c r="R1760" s="2">
        <v>45390</v>
      </c>
      <c r="S1760" s="2">
        <v>45430</v>
      </c>
      <c r="T1760" s="1" t="s">
        <v>83</v>
      </c>
      <c r="U1760" s="1" t="s">
        <v>84</v>
      </c>
      <c r="V1760" s="1">
        <v>5</v>
      </c>
      <c r="W1760" s="1" t="s">
        <v>37</v>
      </c>
      <c r="X1760" s="1" t="s">
        <v>74</v>
      </c>
      <c r="Y1760" s="1" t="s">
        <v>10296</v>
      </c>
    </row>
    <row r="1761" spans="1:25" x14ac:dyDescent="0.3">
      <c r="A1761" s="1" t="s">
        <v>13373</v>
      </c>
      <c r="B1761" s="1" t="s">
        <v>15371</v>
      </c>
      <c r="C1761" s="1" t="s">
        <v>10297</v>
      </c>
      <c r="D1761" s="1" t="s">
        <v>26</v>
      </c>
      <c r="E1761" s="1">
        <v>55</v>
      </c>
      <c r="F1761" s="1" t="s">
        <v>10298</v>
      </c>
      <c r="G1761" s="1" t="s">
        <v>10299</v>
      </c>
      <c r="H1761" s="1" t="s">
        <v>4194</v>
      </c>
      <c r="I1761" s="1" t="s">
        <v>10300</v>
      </c>
      <c r="J1761" s="1" t="s">
        <v>10301</v>
      </c>
      <c r="K1761" s="1" t="s">
        <v>161</v>
      </c>
      <c r="L1761" s="1" t="s">
        <v>110</v>
      </c>
      <c r="M1761" s="1" t="s">
        <v>126</v>
      </c>
      <c r="N1761" s="1">
        <v>3</v>
      </c>
      <c r="O1761" s="1">
        <v>154.25</v>
      </c>
      <c r="P1761" s="1">
        <v>0.34</v>
      </c>
      <c r="Q1761" s="1">
        <v>21.92</v>
      </c>
      <c r="R1761" s="2">
        <v>45577</v>
      </c>
      <c r="S1761" s="2">
        <v>45549</v>
      </c>
      <c r="T1761" s="1" t="s">
        <v>35</v>
      </c>
      <c r="U1761" s="1" t="s">
        <v>51</v>
      </c>
      <c r="V1761" s="1">
        <v>5</v>
      </c>
      <c r="W1761" s="1" t="s">
        <v>37</v>
      </c>
      <c r="X1761" s="1" t="s">
        <v>38</v>
      </c>
      <c r="Y1761" s="1" t="s">
        <v>10302</v>
      </c>
    </row>
    <row r="1762" spans="1:25" x14ac:dyDescent="0.3">
      <c r="A1762" s="1" t="s">
        <v>13374</v>
      </c>
      <c r="B1762" s="1" t="s">
        <v>15372</v>
      </c>
      <c r="C1762" s="1" t="s">
        <v>10303</v>
      </c>
      <c r="D1762" s="1" t="s">
        <v>41</v>
      </c>
      <c r="E1762" s="1">
        <v>24</v>
      </c>
      <c r="F1762" s="1" t="s">
        <v>10304</v>
      </c>
      <c r="G1762" s="1" t="s">
        <v>10305</v>
      </c>
      <c r="H1762" s="1" t="s">
        <v>1033</v>
      </c>
      <c r="I1762" s="1" t="s">
        <v>10306</v>
      </c>
      <c r="J1762" s="1" t="s">
        <v>60</v>
      </c>
      <c r="K1762" s="1" t="s">
        <v>81</v>
      </c>
      <c r="L1762" s="1" t="s">
        <v>72</v>
      </c>
      <c r="M1762" s="1" t="s">
        <v>62</v>
      </c>
      <c r="N1762" s="1">
        <v>3</v>
      </c>
      <c r="O1762" s="1">
        <v>656.12</v>
      </c>
      <c r="P1762" s="1">
        <v>0.32</v>
      </c>
      <c r="Q1762" s="1">
        <v>42.31</v>
      </c>
      <c r="R1762" s="2">
        <v>45144</v>
      </c>
      <c r="S1762" s="2">
        <v>45430</v>
      </c>
      <c r="T1762" s="1" t="s">
        <v>118</v>
      </c>
      <c r="U1762" s="1" t="s">
        <v>51</v>
      </c>
      <c r="V1762" s="1">
        <v>1</v>
      </c>
      <c r="W1762" s="1" t="s">
        <v>37</v>
      </c>
      <c r="X1762" s="1" t="s">
        <v>53</v>
      </c>
      <c r="Y1762" s="1" t="s">
        <v>10307</v>
      </c>
    </row>
    <row r="1763" spans="1:25" x14ac:dyDescent="0.3">
      <c r="A1763" s="1" t="s">
        <v>13375</v>
      </c>
      <c r="B1763" s="1" t="s">
        <v>15373</v>
      </c>
      <c r="C1763" s="1" t="s">
        <v>10308</v>
      </c>
      <c r="D1763" s="1" t="s">
        <v>26</v>
      </c>
      <c r="E1763" s="1">
        <v>18</v>
      </c>
      <c r="F1763" s="1" t="s">
        <v>10309</v>
      </c>
      <c r="G1763" s="1" t="s">
        <v>10310</v>
      </c>
      <c r="H1763" s="1" t="s">
        <v>3574</v>
      </c>
      <c r="I1763" s="1" t="s">
        <v>10311</v>
      </c>
      <c r="J1763" s="1" t="s">
        <v>2749</v>
      </c>
      <c r="K1763" s="1" t="s">
        <v>81</v>
      </c>
      <c r="L1763" s="1" t="s">
        <v>33</v>
      </c>
      <c r="M1763" s="1" t="s">
        <v>49</v>
      </c>
      <c r="N1763" s="1">
        <v>2</v>
      </c>
      <c r="O1763" s="1">
        <v>22.94</v>
      </c>
      <c r="P1763" s="1">
        <v>0.48</v>
      </c>
      <c r="Q1763" s="1">
        <v>42.69</v>
      </c>
      <c r="R1763" s="2">
        <v>45783</v>
      </c>
      <c r="S1763" s="2">
        <v>45195</v>
      </c>
      <c r="T1763" s="1" t="s">
        <v>63</v>
      </c>
      <c r="U1763" s="1" t="s">
        <v>36</v>
      </c>
      <c r="V1763" s="1">
        <v>2</v>
      </c>
      <c r="W1763" s="1" t="s">
        <v>37</v>
      </c>
      <c r="X1763" s="1" t="s">
        <v>101</v>
      </c>
      <c r="Y1763" s="1" t="s">
        <v>10312</v>
      </c>
    </row>
    <row r="1764" spans="1:25" x14ac:dyDescent="0.3">
      <c r="A1764" s="1" t="s">
        <v>13376</v>
      </c>
      <c r="B1764" s="1" t="s">
        <v>15374</v>
      </c>
      <c r="C1764" s="1" t="s">
        <v>10313</v>
      </c>
      <c r="D1764" s="1" t="s">
        <v>41</v>
      </c>
      <c r="E1764" s="1">
        <v>20</v>
      </c>
      <c r="F1764" s="1" t="s">
        <v>10314</v>
      </c>
      <c r="G1764" s="1" t="s">
        <v>10315</v>
      </c>
      <c r="H1764" s="1" t="s">
        <v>289</v>
      </c>
      <c r="I1764" s="1" t="s">
        <v>10316</v>
      </c>
      <c r="J1764" s="1" t="s">
        <v>10317</v>
      </c>
      <c r="K1764" s="1" t="s">
        <v>6</v>
      </c>
      <c r="L1764" s="1" t="s">
        <v>110</v>
      </c>
      <c r="M1764" s="1" t="s">
        <v>73</v>
      </c>
      <c r="N1764" s="1">
        <v>3</v>
      </c>
      <c r="O1764" s="1">
        <v>412.89</v>
      </c>
      <c r="P1764" s="1">
        <v>0.43</v>
      </c>
      <c r="Q1764" s="1">
        <v>10.28</v>
      </c>
      <c r="R1764" s="2">
        <v>45770</v>
      </c>
      <c r="S1764" s="2">
        <v>45146</v>
      </c>
      <c r="T1764" s="1" t="s">
        <v>83</v>
      </c>
      <c r="U1764" s="1" t="s">
        <v>162</v>
      </c>
      <c r="V1764" s="1">
        <v>3</v>
      </c>
      <c r="W1764" s="1" t="s">
        <v>37</v>
      </c>
      <c r="X1764" s="1" t="s">
        <v>38</v>
      </c>
      <c r="Y1764" s="1" t="s">
        <v>10318</v>
      </c>
    </row>
    <row r="1765" spans="1:25" x14ac:dyDescent="0.3">
      <c r="A1765" s="1" t="s">
        <v>13377</v>
      </c>
      <c r="B1765" s="1" t="s">
        <v>15375</v>
      </c>
      <c r="C1765" s="1" t="s">
        <v>10319</v>
      </c>
      <c r="D1765" s="1" t="s">
        <v>26</v>
      </c>
      <c r="E1765" s="1">
        <v>37</v>
      </c>
      <c r="F1765" s="1" t="s">
        <v>10320</v>
      </c>
      <c r="G1765" s="1" t="s">
        <v>10321</v>
      </c>
      <c r="H1765" s="1" t="s">
        <v>864</v>
      </c>
      <c r="I1765" s="1" t="s">
        <v>10322</v>
      </c>
      <c r="J1765" s="1" t="s">
        <v>7022</v>
      </c>
      <c r="K1765" s="1" t="s">
        <v>6</v>
      </c>
      <c r="L1765" s="1" t="s">
        <v>117</v>
      </c>
      <c r="M1765" s="1" t="s">
        <v>34</v>
      </c>
      <c r="N1765" s="1">
        <v>3</v>
      </c>
      <c r="O1765" s="1">
        <v>316.08999999999997</v>
      </c>
      <c r="P1765" s="1">
        <v>0.25</v>
      </c>
      <c r="Q1765" s="1">
        <v>41.55</v>
      </c>
      <c r="R1765" s="2">
        <v>45228</v>
      </c>
      <c r="S1765" s="2">
        <v>45198</v>
      </c>
      <c r="T1765" s="1" t="s">
        <v>83</v>
      </c>
      <c r="U1765" s="1" t="s">
        <v>51</v>
      </c>
      <c r="V1765" s="1">
        <v>1</v>
      </c>
      <c r="W1765" s="1" t="s">
        <v>37</v>
      </c>
      <c r="X1765" s="1" t="s">
        <v>53</v>
      </c>
      <c r="Y1765" s="1" t="s">
        <v>10323</v>
      </c>
    </row>
    <row r="1766" spans="1:25" x14ac:dyDescent="0.3">
      <c r="A1766" s="1" t="s">
        <v>13378</v>
      </c>
      <c r="B1766" s="1" t="s">
        <v>15376</v>
      </c>
      <c r="C1766" s="1" t="s">
        <v>10324</v>
      </c>
      <c r="D1766" s="1" t="s">
        <v>26</v>
      </c>
      <c r="E1766" s="1">
        <v>19</v>
      </c>
      <c r="F1766" s="1" t="s">
        <v>10325</v>
      </c>
      <c r="G1766" s="1" t="s">
        <v>10326</v>
      </c>
      <c r="H1766" s="1" t="s">
        <v>89</v>
      </c>
      <c r="I1766" s="1" t="s">
        <v>8519</v>
      </c>
      <c r="J1766" s="1" t="s">
        <v>10327</v>
      </c>
      <c r="K1766" s="1" t="s">
        <v>32</v>
      </c>
      <c r="L1766" s="1" t="s">
        <v>72</v>
      </c>
      <c r="M1766" s="1" t="s">
        <v>73</v>
      </c>
      <c r="N1766" s="1">
        <v>3</v>
      </c>
      <c r="O1766" s="1">
        <v>388.2</v>
      </c>
      <c r="P1766" s="1">
        <v>0.25</v>
      </c>
      <c r="Q1766" s="1">
        <v>30.39</v>
      </c>
      <c r="R1766" s="2">
        <v>45490</v>
      </c>
      <c r="S1766" s="2">
        <v>45417</v>
      </c>
      <c r="T1766" s="1" t="s">
        <v>50</v>
      </c>
      <c r="U1766" s="1" t="s">
        <v>51</v>
      </c>
      <c r="V1766" s="1">
        <v>5</v>
      </c>
      <c r="W1766" s="1" t="s">
        <v>37</v>
      </c>
      <c r="X1766" s="1" t="s">
        <v>74</v>
      </c>
      <c r="Y1766" s="1" t="s">
        <v>10328</v>
      </c>
    </row>
    <row r="1767" spans="1:25" x14ac:dyDescent="0.3">
      <c r="A1767" s="1" t="s">
        <v>13379</v>
      </c>
      <c r="B1767" s="1" t="s">
        <v>15377</v>
      </c>
      <c r="C1767" s="1" t="s">
        <v>10329</v>
      </c>
      <c r="D1767" s="1" t="s">
        <v>26</v>
      </c>
      <c r="E1767" s="1">
        <v>59</v>
      </c>
      <c r="F1767" s="1" t="s">
        <v>10330</v>
      </c>
      <c r="G1767" s="1" t="s">
        <v>10331</v>
      </c>
      <c r="H1767" s="1" t="s">
        <v>3517</v>
      </c>
      <c r="I1767" s="1" t="s">
        <v>10332</v>
      </c>
      <c r="J1767" s="1" t="s">
        <v>10333</v>
      </c>
      <c r="K1767" s="1" t="s">
        <v>61</v>
      </c>
      <c r="L1767" s="1" t="s">
        <v>48</v>
      </c>
      <c r="M1767" s="1" t="s">
        <v>62</v>
      </c>
      <c r="N1767" s="1">
        <v>2</v>
      </c>
      <c r="O1767" s="1">
        <v>503.1</v>
      </c>
      <c r="P1767" s="1">
        <v>0.34</v>
      </c>
      <c r="Q1767" s="1">
        <v>27.66</v>
      </c>
      <c r="R1767" s="2">
        <v>45500</v>
      </c>
      <c r="S1767" s="2">
        <v>45517</v>
      </c>
      <c r="T1767" s="1" t="s">
        <v>63</v>
      </c>
      <c r="U1767" s="1" t="s">
        <v>162</v>
      </c>
      <c r="V1767" s="1">
        <v>2</v>
      </c>
      <c r="W1767" s="1" t="s">
        <v>37</v>
      </c>
      <c r="X1767" s="1" t="s">
        <v>74</v>
      </c>
      <c r="Y1767" s="1" t="s">
        <v>10334</v>
      </c>
    </row>
    <row r="1768" spans="1:25" x14ac:dyDescent="0.3">
      <c r="A1768" s="1" t="s">
        <v>13380</v>
      </c>
      <c r="B1768" s="1" t="s">
        <v>15378</v>
      </c>
      <c r="C1768" s="1" t="s">
        <v>10335</v>
      </c>
      <c r="D1768" s="1" t="s">
        <v>26</v>
      </c>
      <c r="E1768" s="1">
        <v>60</v>
      </c>
      <c r="F1768" s="1" t="s">
        <v>10336</v>
      </c>
      <c r="G1768" s="1" t="s">
        <v>10337</v>
      </c>
      <c r="H1768" s="1" t="s">
        <v>4243</v>
      </c>
      <c r="I1768" s="1" t="s">
        <v>10338</v>
      </c>
      <c r="J1768" s="1" t="s">
        <v>10339</v>
      </c>
      <c r="K1768" s="1" t="s">
        <v>81</v>
      </c>
      <c r="L1768" s="1" t="s">
        <v>117</v>
      </c>
      <c r="M1768" s="1" t="s">
        <v>73</v>
      </c>
      <c r="N1768" s="1">
        <v>4</v>
      </c>
      <c r="O1768" s="1">
        <v>604.37</v>
      </c>
      <c r="P1768" s="1">
        <v>0.06</v>
      </c>
      <c r="Q1768" s="1">
        <v>9.26</v>
      </c>
      <c r="R1768" s="2">
        <v>45560</v>
      </c>
      <c r="S1768" s="2">
        <v>45553</v>
      </c>
      <c r="T1768" s="1" t="s">
        <v>83</v>
      </c>
      <c r="U1768" s="1" t="s">
        <v>36</v>
      </c>
      <c r="V1768" s="1">
        <v>3</v>
      </c>
      <c r="W1768" s="1" t="s">
        <v>37</v>
      </c>
      <c r="X1768" s="1" t="s">
        <v>101</v>
      </c>
      <c r="Y1768" s="1" t="s">
        <v>10340</v>
      </c>
    </row>
    <row r="1769" spans="1:25" x14ac:dyDescent="0.3">
      <c r="A1769" s="1" t="s">
        <v>13381</v>
      </c>
      <c r="B1769" s="1" t="s">
        <v>15379</v>
      </c>
      <c r="C1769" s="1" t="s">
        <v>10341</v>
      </c>
      <c r="D1769" s="1" t="s">
        <v>26</v>
      </c>
      <c r="E1769" s="1">
        <v>38</v>
      </c>
      <c r="F1769" s="1" t="s">
        <v>10342</v>
      </c>
      <c r="G1769" s="1" t="s">
        <v>10343</v>
      </c>
      <c r="H1769" s="1" t="s">
        <v>602</v>
      </c>
      <c r="I1769" s="1" t="s">
        <v>10344</v>
      </c>
      <c r="J1769" s="1" t="s">
        <v>10345</v>
      </c>
      <c r="K1769" s="1" t="s">
        <v>92</v>
      </c>
      <c r="L1769" s="1" t="s">
        <v>110</v>
      </c>
      <c r="M1769" s="1" t="s">
        <v>62</v>
      </c>
      <c r="N1769" s="1">
        <v>3</v>
      </c>
      <c r="O1769" s="1">
        <v>587.67999999999995</v>
      </c>
      <c r="P1769" s="1">
        <v>0.5</v>
      </c>
      <c r="Q1769" s="1">
        <v>38.28</v>
      </c>
      <c r="R1769" s="2">
        <v>45746</v>
      </c>
      <c r="S1769" s="2">
        <v>45233</v>
      </c>
      <c r="T1769" s="1" t="s">
        <v>35</v>
      </c>
      <c r="U1769" s="1" t="s">
        <v>36</v>
      </c>
      <c r="V1769" s="1">
        <v>5</v>
      </c>
      <c r="W1769" s="1" t="s">
        <v>37</v>
      </c>
      <c r="X1769" s="1" t="s">
        <v>53</v>
      </c>
      <c r="Y1769" s="1" t="s">
        <v>10346</v>
      </c>
    </row>
    <row r="1770" spans="1:25" x14ac:dyDescent="0.3">
      <c r="A1770" s="1" t="s">
        <v>13382</v>
      </c>
      <c r="B1770" s="1" t="s">
        <v>15380</v>
      </c>
      <c r="C1770" s="1" t="s">
        <v>10347</v>
      </c>
      <c r="D1770" s="1" t="s">
        <v>26</v>
      </c>
      <c r="E1770" s="1">
        <v>62</v>
      </c>
      <c r="F1770" s="1" t="s">
        <v>10348</v>
      </c>
      <c r="G1770" s="1">
        <v>3327534462</v>
      </c>
      <c r="H1770" s="1" t="s">
        <v>896</v>
      </c>
      <c r="I1770" s="1" t="s">
        <v>10349</v>
      </c>
      <c r="J1770" s="1" t="s">
        <v>10350</v>
      </c>
      <c r="K1770" s="1" t="s">
        <v>161</v>
      </c>
      <c r="L1770" s="1" t="s">
        <v>48</v>
      </c>
      <c r="M1770" s="1" t="s">
        <v>49</v>
      </c>
      <c r="N1770" s="1">
        <v>1</v>
      </c>
      <c r="O1770" s="1">
        <v>634.41</v>
      </c>
      <c r="P1770" s="1">
        <v>0.26</v>
      </c>
      <c r="Q1770" s="1">
        <v>7.68</v>
      </c>
      <c r="R1770" s="2">
        <v>45188</v>
      </c>
      <c r="S1770" s="2">
        <v>45129</v>
      </c>
      <c r="T1770" s="1" t="s">
        <v>63</v>
      </c>
      <c r="U1770" s="1" t="s">
        <v>51</v>
      </c>
      <c r="V1770" s="1">
        <v>3</v>
      </c>
      <c r="W1770" s="1" t="s">
        <v>37</v>
      </c>
      <c r="X1770" s="1" t="s">
        <v>64</v>
      </c>
      <c r="Y1770" s="1" t="s">
        <v>10351</v>
      </c>
    </row>
    <row r="1771" spans="1:25" x14ac:dyDescent="0.3">
      <c r="A1771" s="1" t="s">
        <v>13383</v>
      </c>
      <c r="B1771" s="1" t="s">
        <v>15381</v>
      </c>
      <c r="C1771" s="1" t="s">
        <v>10352</v>
      </c>
      <c r="D1771" s="1" t="s">
        <v>41</v>
      </c>
      <c r="E1771" s="1">
        <v>49</v>
      </c>
      <c r="F1771" s="1" t="s">
        <v>10353</v>
      </c>
      <c r="G1771" s="1" t="s">
        <v>10354</v>
      </c>
      <c r="H1771" s="1" t="s">
        <v>7678</v>
      </c>
      <c r="I1771" s="1" t="s">
        <v>10355</v>
      </c>
      <c r="J1771" s="1" t="s">
        <v>4273</v>
      </c>
      <c r="K1771" s="1" t="s">
        <v>81</v>
      </c>
      <c r="L1771" s="1" t="s">
        <v>48</v>
      </c>
      <c r="M1771" s="1" t="s">
        <v>73</v>
      </c>
      <c r="N1771" s="1">
        <v>4</v>
      </c>
      <c r="O1771" s="1">
        <v>846.1</v>
      </c>
      <c r="P1771" s="1">
        <v>0.45</v>
      </c>
      <c r="Q1771" s="1">
        <v>17.5</v>
      </c>
      <c r="R1771" s="2">
        <v>45822</v>
      </c>
      <c r="S1771" s="2">
        <v>45323</v>
      </c>
      <c r="T1771" s="1" t="s">
        <v>118</v>
      </c>
      <c r="U1771" s="1" t="s">
        <v>36</v>
      </c>
      <c r="V1771" s="1">
        <v>2</v>
      </c>
      <c r="W1771" s="1" t="s">
        <v>37</v>
      </c>
      <c r="X1771" s="1" t="s">
        <v>38</v>
      </c>
      <c r="Y1771" s="1" t="s">
        <v>10356</v>
      </c>
    </row>
    <row r="1772" spans="1:25" x14ac:dyDescent="0.3">
      <c r="A1772" s="1" t="s">
        <v>13384</v>
      </c>
      <c r="B1772" s="1" t="s">
        <v>15382</v>
      </c>
      <c r="C1772" s="1" t="s">
        <v>10357</v>
      </c>
      <c r="D1772" s="1" t="s">
        <v>41</v>
      </c>
      <c r="E1772" s="1">
        <v>65</v>
      </c>
      <c r="F1772" s="1" t="s">
        <v>10358</v>
      </c>
      <c r="G1772" s="1">
        <v>8451425207</v>
      </c>
      <c r="H1772" s="1" t="s">
        <v>1546</v>
      </c>
      <c r="I1772" s="1" t="s">
        <v>10359</v>
      </c>
      <c r="J1772" s="1" t="s">
        <v>10360</v>
      </c>
      <c r="K1772" s="1" t="s">
        <v>92</v>
      </c>
      <c r="L1772" s="1" t="s">
        <v>117</v>
      </c>
      <c r="M1772" s="1" t="s">
        <v>126</v>
      </c>
      <c r="N1772" s="1">
        <v>4</v>
      </c>
      <c r="O1772" s="1">
        <v>887.85</v>
      </c>
      <c r="P1772" s="1">
        <v>0.48</v>
      </c>
      <c r="Q1772" s="1">
        <v>9.2899999999999991</v>
      </c>
      <c r="R1772" s="2">
        <v>45284</v>
      </c>
      <c r="S1772" s="2">
        <v>45253</v>
      </c>
      <c r="T1772" s="1" t="s">
        <v>83</v>
      </c>
      <c r="U1772" s="1" t="s">
        <v>36</v>
      </c>
      <c r="V1772" s="1">
        <v>3</v>
      </c>
      <c r="W1772" s="1" t="s">
        <v>37</v>
      </c>
      <c r="X1772" s="1" t="s">
        <v>53</v>
      </c>
      <c r="Y1772" s="1" t="s">
        <v>10361</v>
      </c>
    </row>
    <row r="1773" spans="1:25" x14ac:dyDescent="0.3">
      <c r="A1773" s="1" t="s">
        <v>13385</v>
      </c>
      <c r="B1773" s="1" t="s">
        <v>15383</v>
      </c>
      <c r="C1773" s="1" t="s">
        <v>10362</v>
      </c>
      <c r="D1773" s="1" t="s">
        <v>41</v>
      </c>
      <c r="E1773" s="1">
        <v>37</v>
      </c>
      <c r="F1773" s="1" t="s">
        <v>10363</v>
      </c>
      <c r="G1773" s="1" t="s">
        <v>10364</v>
      </c>
      <c r="H1773" s="1" t="s">
        <v>1233</v>
      </c>
      <c r="I1773" s="1" t="s">
        <v>10365</v>
      </c>
      <c r="J1773" s="1" t="s">
        <v>10366</v>
      </c>
      <c r="K1773" s="1" t="s">
        <v>92</v>
      </c>
      <c r="L1773" s="1" t="s">
        <v>48</v>
      </c>
      <c r="M1773" s="1" t="s">
        <v>126</v>
      </c>
      <c r="N1773" s="1">
        <v>1</v>
      </c>
      <c r="O1773" s="1">
        <v>739.88</v>
      </c>
      <c r="P1773" s="1">
        <v>0.28999999999999998</v>
      </c>
      <c r="Q1773" s="1">
        <v>28.88</v>
      </c>
      <c r="R1773" s="2">
        <v>45253</v>
      </c>
      <c r="S1773" s="2">
        <v>45235</v>
      </c>
      <c r="T1773" s="1" t="s">
        <v>118</v>
      </c>
      <c r="U1773" s="1" t="s">
        <v>51</v>
      </c>
      <c r="V1773" s="1">
        <v>1</v>
      </c>
      <c r="W1773" s="1" t="s">
        <v>37</v>
      </c>
      <c r="X1773" s="1" t="s">
        <v>64</v>
      </c>
      <c r="Y1773" s="1" t="s">
        <v>10367</v>
      </c>
    </row>
    <row r="1774" spans="1:25" x14ac:dyDescent="0.3">
      <c r="A1774" s="1" t="s">
        <v>13386</v>
      </c>
      <c r="B1774" s="1" t="s">
        <v>15384</v>
      </c>
      <c r="C1774" s="1" t="s">
        <v>10368</v>
      </c>
      <c r="D1774" s="1" t="s">
        <v>26</v>
      </c>
      <c r="E1774" s="1">
        <v>60</v>
      </c>
      <c r="F1774" s="1" t="s">
        <v>10369</v>
      </c>
      <c r="G1774" s="1" t="s">
        <v>10370</v>
      </c>
      <c r="H1774" s="1" t="s">
        <v>669</v>
      </c>
      <c r="I1774" s="1" t="s">
        <v>10371</v>
      </c>
      <c r="J1774" s="1" t="s">
        <v>832</v>
      </c>
      <c r="K1774" s="1" t="s">
        <v>161</v>
      </c>
      <c r="L1774" s="1" t="s">
        <v>82</v>
      </c>
      <c r="M1774" s="1" t="s">
        <v>62</v>
      </c>
      <c r="N1774" s="1">
        <v>1</v>
      </c>
      <c r="O1774" s="1">
        <v>88.15</v>
      </c>
      <c r="P1774" s="1">
        <v>0.05</v>
      </c>
      <c r="Q1774" s="1">
        <v>34.04</v>
      </c>
      <c r="R1774" s="2">
        <v>45692</v>
      </c>
      <c r="S1774" s="2">
        <v>45712</v>
      </c>
      <c r="T1774" s="1" t="s">
        <v>83</v>
      </c>
      <c r="U1774" s="1" t="s">
        <v>51</v>
      </c>
      <c r="V1774" s="1">
        <v>1</v>
      </c>
      <c r="W1774" s="1" t="s">
        <v>37</v>
      </c>
      <c r="X1774" s="1" t="s">
        <v>74</v>
      </c>
      <c r="Y1774" s="1" t="s">
        <v>10372</v>
      </c>
    </row>
    <row r="1775" spans="1:25" x14ac:dyDescent="0.3">
      <c r="A1775" s="1" t="s">
        <v>13387</v>
      </c>
      <c r="B1775" s="1" t="s">
        <v>15385</v>
      </c>
      <c r="C1775" s="1" t="s">
        <v>10373</v>
      </c>
      <c r="D1775" s="1" t="s">
        <v>41</v>
      </c>
      <c r="E1775" s="1">
        <v>67</v>
      </c>
      <c r="F1775" s="1" t="s">
        <v>10374</v>
      </c>
      <c r="G1775" s="1" t="s">
        <v>10375</v>
      </c>
      <c r="H1775" s="1" t="s">
        <v>357</v>
      </c>
      <c r="I1775" s="1" t="s">
        <v>10376</v>
      </c>
      <c r="J1775" s="1" t="s">
        <v>10377</v>
      </c>
      <c r="K1775" s="1" t="s">
        <v>47</v>
      </c>
      <c r="L1775" s="1" t="s">
        <v>117</v>
      </c>
      <c r="M1775" s="1" t="s">
        <v>126</v>
      </c>
      <c r="N1775" s="1">
        <v>1</v>
      </c>
      <c r="O1775" s="1">
        <v>961.68</v>
      </c>
      <c r="P1775" s="1">
        <v>0.28999999999999998</v>
      </c>
      <c r="Q1775" s="1">
        <v>45.09</v>
      </c>
      <c r="R1775" s="2">
        <v>45629</v>
      </c>
      <c r="S1775" s="2">
        <v>45212</v>
      </c>
      <c r="T1775" s="1" t="s">
        <v>35</v>
      </c>
      <c r="U1775" s="1" t="s">
        <v>84</v>
      </c>
      <c r="V1775" s="1">
        <v>2</v>
      </c>
      <c r="W1775" s="1" t="s">
        <v>37</v>
      </c>
      <c r="X1775" s="1" t="s">
        <v>74</v>
      </c>
      <c r="Y1775" s="1" t="s">
        <v>10378</v>
      </c>
    </row>
    <row r="1776" spans="1:25" x14ac:dyDescent="0.3">
      <c r="A1776" s="1" t="s">
        <v>13388</v>
      </c>
      <c r="B1776" s="1" t="s">
        <v>15386</v>
      </c>
      <c r="C1776" s="1" t="s">
        <v>10379</v>
      </c>
      <c r="D1776" s="1" t="s">
        <v>26</v>
      </c>
      <c r="E1776" s="1">
        <v>48</v>
      </c>
      <c r="F1776" s="1" t="s">
        <v>10380</v>
      </c>
      <c r="G1776" s="1" t="s">
        <v>10381</v>
      </c>
      <c r="H1776" s="1" t="s">
        <v>2265</v>
      </c>
      <c r="I1776" s="1" t="s">
        <v>10382</v>
      </c>
      <c r="J1776" s="1" t="s">
        <v>10383</v>
      </c>
      <c r="K1776" s="1" t="s">
        <v>32</v>
      </c>
      <c r="L1776" s="1" t="s">
        <v>72</v>
      </c>
      <c r="M1776" s="1" t="s">
        <v>49</v>
      </c>
      <c r="N1776" s="1">
        <v>2</v>
      </c>
      <c r="O1776" s="1">
        <v>947.92</v>
      </c>
      <c r="P1776" s="1">
        <v>0.3</v>
      </c>
      <c r="Q1776" s="1">
        <v>38.020000000000003</v>
      </c>
      <c r="R1776" s="2">
        <v>45425</v>
      </c>
      <c r="S1776" s="2">
        <v>45720</v>
      </c>
      <c r="T1776" s="1" t="s">
        <v>50</v>
      </c>
      <c r="U1776" s="1" t="s">
        <v>84</v>
      </c>
      <c r="V1776" s="1">
        <v>5</v>
      </c>
      <c r="W1776" s="1" t="s">
        <v>37</v>
      </c>
      <c r="X1776" s="1" t="s">
        <v>64</v>
      </c>
      <c r="Y1776" s="1" t="s">
        <v>10384</v>
      </c>
    </row>
    <row r="1777" spans="1:25" x14ac:dyDescent="0.3">
      <c r="A1777" s="1" t="s">
        <v>13389</v>
      </c>
      <c r="B1777" s="1" t="s">
        <v>15387</v>
      </c>
      <c r="C1777" s="1" t="s">
        <v>10385</v>
      </c>
      <c r="D1777" s="1" t="s">
        <v>26</v>
      </c>
      <c r="E1777" s="1">
        <v>60</v>
      </c>
      <c r="F1777" s="1" t="s">
        <v>10386</v>
      </c>
      <c r="G1777" s="1" t="s">
        <v>10387</v>
      </c>
      <c r="H1777" s="1" t="s">
        <v>669</v>
      </c>
      <c r="I1777" s="1" t="s">
        <v>10388</v>
      </c>
      <c r="J1777" s="1" t="s">
        <v>10389</v>
      </c>
      <c r="K1777" s="1" t="s">
        <v>161</v>
      </c>
      <c r="L1777" s="1" t="s">
        <v>82</v>
      </c>
      <c r="M1777" s="1" t="s">
        <v>73</v>
      </c>
      <c r="N1777" s="1">
        <v>3</v>
      </c>
      <c r="O1777" s="1">
        <v>714.59</v>
      </c>
      <c r="P1777" s="1">
        <v>0.39</v>
      </c>
      <c r="Q1777" s="1">
        <v>48.25</v>
      </c>
      <c r="R1777" s="2">
        <v>45371</v>
      </c>
      <c r="S1777" s="2">
        <v>45272</v>
      </c>
      <c r="T1777" s="1" t="s">
        <v>35</v>
      </c>
      <c r="U1777" s="1" t="s">
        <v>36</v>
      </c>
      <c r="V1777" s="1">
        <v>4</v>
      </c>
      <c r="W1777" s="1" t="s">
        <v>37</v>
      </c>
      <c r="X1777" s="1" t="s">
        <v>64</v>
      </c>
      <c r="Y1777" s="1" t="s">
        <v>10390</v>
      </c>
    </row>
    <row r="1778" spans="1:25" x14ac:dyDescent="0.3">
      <c r="A1778" s="1" t="s">
        <v>13390</v>
      </c>
      <c r="B1778" s="1" t="s">
        <v>15388</v>
      </c>
      <c r="C1778" s="1" t="s">
        <v>10391</v>
      </c>
      <c r="D1778" s="1" t="s">
        <v>26</v>
      </c>
      <c r="E1778" s="1">
        <v>50</v>
      </c>
      <c r="F1778" s="1" t="s">
        <v>10392</v>
      </c>
      <c r="G1778" s="1" t="s">
        <v>10393</v>
      </c>
      <c r="H1778" s="1" t="s">
        <v>1308</v>
      </c>
      <c r="I1778" s="1" t="s">
        <v>10394</v>
      </c>
      <c r="J1778" s="1" t="s">
        <v>10395</v>
      </c>
      <c r="K1778" s="1" t="s">
        <v>109</v>
      </c>
      <c r="L1778" s="1" t="s">
        <v>72</v>
      </c>
      <c r="M1778" s="1" t="s">
        <v>73</v>
      </c>
      <c r="N1778" s="1">
        <v>4</v>
      </c>
      <c r="O1778" s="1">
        <v>522.26</v>
      </c>
      <c r="P1778" s="1">
        <v>0.02</v>
      </c>
      <c r="Q1778" s="1">
        <v>39.24</v>
      </c>
      <c r="R1778" s="2">
        <v>45704</v>
      </c>
      <c r="S1778" s="2">
        <v>45587</v>
      </c>
      <c r="T1778" s="1" t="s">
        <v>118</v>
      </c>
      <c r="U1778" s="1" t="s">
        <v>162</v>
      </c>
      <c r="V1778" s="1">
        <v>4</v>
      </c>
      <c r="W1778" s="1" t="s">
        <v>37</v>
      </c>
      <c r="X1778" s="1" t="s">
        <v>101</v>
      </c>
      <c r="Y1778" s="1" t="s">
        <v>10396</v>
      </c>
    </row>
    <row r="1779" spans="1:25" x14ac:dyDescent="0.3">
      <c r="A1779" s="1" t="s">
        <v>13391</v>
      </c>
      <c r="B1779" s="1" t="s">
        <v>15389</v>
      </c>
      <c r="C1779" s="1" t="s">
        <v>10397</v>
      </c>
      <c r="D1779" s="1" t="s">
        <v>41</v>
      </c>
      <c r="E1779" s="1">
        <v>41</v>
      </c>
      <c r="F1779" s="1" t="s">
        <v>10398</v>
      </c>
      <c r="G1779" s="1" t="s">
        <v>10399</v>
      </c>
      <c r="H1779" s="1" t="s">
        <v>1202</v>
      </c>
      <c r="I1779" s="1" t="s">
        <v>10400</v>
      </c>
      <c r="J1779" s="1" t="s">
        <v>7028</v>
      </c>
      <c r="K1779" s="1" t="s">
        <v>47</v>
      </c>
      <c r="L1779" s="1" t="s">
        <v>33</v>
      </c>
      <c r="M1779" s="1" t="s">
        <v>34</v>
      </c>
      <c r="N1779" s="1">
        <v>1</v>
      </c>
      <c r="O1779" s="1">
        <v>258.11</v>
      </c>
      <c r="P1779" s="1">
        <v>0.23</v>
      </c>
      <c r="Q1779" s="1">
        <v>18.41</v>
      </c>
      <c r="R1779" s="2">
        <v>45275</v>
      </c>
      <c r="S1779" s="2">
        <v>45291</v>
      </c>
      <c r="T1779" s="1" t="s">
        <v>63</v>
      </c>
      <c r="U1779" s="1" t="s">
        <v>84</v>
      </c>
      <c r="V1779" s="1">
        <v>4</v>
      </c>
      <c r="W1779" s="1" t="s">
        <v>37</v>
      </c>
      <c r="X1779" s="1" t="s">
        <v>53</v>
      </c>
      <c r="Y1779" s="1" t="s">
        <v>10401</v>
      </c>
    </row>
    <row r="1780" spans="1:25" x14ac:dyDescent="0.3">
      <c r="A1780" s="1" t="s">
        <v>13392</v>
      </c>
      <c r="B1780" s="1" t="s">
        <v>15390</v>
      </c>
      <c r="C1780" s="1" t="s">
        <v>7135</v>
      </c>
      <c r="D1780" s="1" t="s">
        <v>26</v>
      </c>
      <c r="E1780" s="1">
        <v>35</v>
      </c>
      <c r="F1780" s="1" t="s">
        <v>10402</v>
      </c>
      <c r="G1780" s="1" t="s">
        <v>10403</v>
      </c>
      <c r="H1780" s="1" t="s">
        <v>330</v>
      </c>
      <c r="I1780" s="1" t="s">
        <v>10404</v>
      </c>
      <c r="J1780" s="1" t="s">
        <v>10405</v>
      </c>
      <c r="K1780" s="1" t="s">
        <v>47</v>
      </c>
      <c r="L1780" s="1" t="s">
        <v>72</v>
      </c>
      <c r="M1780" s="1" t="s">
        <v>62</v>
      </c>
      <c r="N1780" s="1">
        <v>3</v>
      </c>
      <c r="O1780" s="1">
        <v>758.79</v>
      </c>
      <c r="P1780" s="1">
        <v>0.46</v>
      </c>
      <c r="Q1780" s="1">
        <v>29.64</v>
      </c>
      <c r="R1780" s="2">
        <v>45195</v>
      </c>
      <c r="S1780" s="2">
        <v>45419</v>
      </c>
      <c r="T1780" s="1" t="s">
        <v>118</v>
      </c>
      <c r="U1780" s="1" t="s">
        <v>36</v>
      </c>
      <c r="V1780" s="1">
        <v>5</v>
      </c>
      <c r="W1780" s="1" t="s">
        <v>37</v>
      </c>
      <c r="X1780" s="1" t="s">
        <v>74</v>
      </c>
      <c r="Y1780" s="1" t="s">
        <v>10406</v>
      </c>
    </row>
    <row r="1781" spans="1:25" x14ac:dyDescent="0.3">
      <c r="A1781" s="1" t="s">
        <v>13393</v>
      </c>
      <c r="B1781" s="1" t="s">
        <v>15391</v>
      </c>
      <c r="C1781" s="1" t="s">
        <v>10407</v>
      </c>
      <c r="D1781" s="1" t="s">
        <v>26</v>
      </c>
      <c r="E1781" s="1">
        <v>37</v>
      </c>
      <c r="F1781" s="1" t="s">
        <v>10408</v>
      </c>
      <c r="G1781" s="1" t="s">
        <v>10409</v>
      </c>
      <c r="H1781" s="1" t="s">
        <v>791</v>
      </c>
      <c r="I1781" s="1" t="s">
        <v>10410</v>
      </c>
      <c r="J1781" s="1" t="s">
        <v>6483</v>
      </c>
      <c r="K1781" s="1" t="s">
        <v>109</v>
      </c>
      <c r="L1781" s="1" t="s">
        <v>117</v>
      </c>
      <c r="M1781" s="1" t="s">
        <v>126</v>
      </c>
      <c r="N1781" s="1">
        <v>3</v>
      </c>
      <c r="O1781" s="1">
        <v>879.08</v>
      </c>
      <c r="P1781" s="1">
        <v>0.5</v>
      </c>
      <c r="Q1781" s="1">
        <v>25.61</v>
      </c>
      <c r="R1781" s="2">
        <v>45134</v>
      </c>
      <c r="S1781" s="2">
        <v>45233</v>
      </c>
      <c r="T1781" s="1" t="s">
        <v>50</v>
      </c>
      <c r="U1781" s="1" t="s">
        <v>162</v>
      </c>
      <c r="V1781" s="1">
        <v>1</v>
      </c>
      <c r="W1781" s="1" t="s">
        <v>37</v>
      </c>
      <c r="X1781" s="1" t="s">
        <v>38</v>
      </c>
      <c r="Y1781" s="1" t="s">
        <v>10411</v>
      </c>
    </row>
    <row r="1782" spans="1:25" x14ac:dyDescent="0.3">
      <c r="A1782" s="1" t="s">
        <v>13394</v>
      </c>
      <c r="B1782" s="1" t="s">
        <v>15392</v>
      </c>
      <c r="C1782" s="1" t="s">
        <v>10412</v>
      </c>
      <c r="D1782" s="1" t="s">
        <v>41</v>
      </c>
      <c r="E1782" s="1">
        <v>49</v>
      </c>
      <c r="F1782" s="1" t="s">
        <v>10413</v>
      </c>
      <c r="G1782" s="1" t="s">
        <v>10414</v>
      </c>
      <c r="H1782" s="1" t="s">
        <v>3726</v>
      </c>
      <c r="I1782" s="1" t="s">
        <v>10415</v>
      </c>
      <c r="J1782" s="1" t="s">
        <v>10416</v>
      </c>
      <c r="K1782" s="1" t="s">
        <v>161</v>
      </c>
      <c r="L1782" s="1" t="s">
        <v>72</v>
      </c>
      <c r="M1782" s="1" t="s">
        <v>49</v>
      </c>
      <c r="N1782" s="1">
        <v>2</v>
      </c>
      <c r="O1782" s="1">
        <v>668.54</v>
      </c>
      <c r="P1782" s="1">
        <v>0.1</v>
      </c>
      <c r="Q1782" s="1">
        <v>30.47</v>
      </c>
      <c r="R1782" s="2">
        <v>45492</v>
      </c>
      <c r="S1782" s="2">
        <v>45451</v>
      </c>
      <c r="T1782" s="1" t="s">
        <v>83</v>
      </c>
      <c r="U1782" s="1" t="s">
        <v>84</v>
      </c>
      <c r="V1782" s="1">
        <v>1</v>
      </c>
      <c r="W1782" s="1" t="s">
        <v>37</v>
      </c>
      <c r="X1782" s="1" t="s">
        <v>74</v>
      </c>
      <c r="Y1782" s="1" t="s">
        <v>10417</v>
      </c>
    </row>
    <row r="1783" spans="1:25" x14ac:dyDescent="0.3">
      <c r="A1783" s="1" t="s">
        <v>13395</v>
      </c>
      <c r="B1783" s="1" t="s">
        <v>15393</v>
      </c>
      <c r="C1783" s="1" t="s">
        <v>10418</v>
      </c>
      <c r="D1783" s="1" t="s">
        <v>41</v>
      </c>
      <c r="E1783" s="1">
        <v>22</v>
      </c>
      <c r="F1783" s="1" t="s">
        <v>10419</v>
      </c>
      <c r="G1783" s="1">
        <f>1-114-595-7173</f>
        <v>-7881</v>
      </c>
      <c r="H1783" s="1" t="s">
        <v>1798</v>
      </c>
      <c r="I1783" s="1" t="s">
        <v>10420</v>
      </c>
      <c r="J1783" s="1" t="s">
        <v>10421</v>
      </c>
      <c r="K1783" s="1" t="s">
        <v>109</v>
      </c>
      <c r="L1783" s="1" t="s">
        <v>33</v>
      </c>
      <c r="M1783" s="1" t="s">
        <v>62</v>
      </c>
      <c r="N1783" s="1">
        <v>4</v>
      </c>
      <c r="O1783" s="1">
        <v>632.78</v>
      </c>
      <c r="P1783" s="1">
        <v>0.44</v>
      </c>
      <c r="Q1783" s="1">
        <v>30.74</v>
      </c>
      <c r="R1783" s="2">
        <v>45382</v>
      </c>
      <c r="S1783" s="2">
        <v>45729</v>
      </c>
      <c r="T1783" s="1" t="s">
        <v>83</v>
      </c>
      <c r="U1783" s="1" t="s">
        <v>84</v>
      </c>
      <c r="V1783" s="1">
        <v>1</v>
      </c>
      <c r="W1783" s="1" t="s">
        <v>37</v>
      </c>
      <c r="X1783" s="1" t="s">
        <v>53</v>
      </c>
      <c r="Y1783" s="1" t="s">
        <v>10422</v>
      </c>
    </row>
    <row r="1784" spans="1:25" x14ac:dyDescent="0.3">
      <c r="A1784" s="1" t="s">
        <v>13396</v>
      </c>
      <c r="B1784" s="1" t="s">
        <v>15394</v>
      </c>
      <c r="C1784" s="1" t="s">
        <v>10423</v>
      </c>
      <c r="D1784" s="1" t="s">
        <v>41</v>
      </c>
      <c r="E1784" s="1">
        <v>19</v>
      </c>
      <c r="F1784" s="1" t="s">
        <v>10424</v>
      </c>
      <c r="G1784" s="1" t="s">
        <v>10425</v>
      </c>
      <c r="H1784" s="1" t="s">
        <v>3726</v>
      </c>
      <c r="I1784" s="1" t="s">
        <v>10426</v>
      </c>
      <c r="J1784" s="1" t="s">
        <v>10427</v>
      </c>
      <c r="K1784" s="1" t="s">
        <v>81</v>
      </c>
      <c r="L1784" s="1" t="s">
        <v>48</v>
      </c>
      <c r="M1784" s="1" t="s">
        <v>126</v>
      </c>
      <c r="N1784" s="1">
        <v>3</v>
      </c>
      <c r="O1784" s="1">
        <v>201.07</v>
      </c>
      <c r="P1784" s="1">
        <v>7.0000000000000007E-2</v>
      </c>
      <c r="Q1784" s="1">
        <v>36.590000000000003</v>
      </c>
      <c r="R1784" s="2">
        <v>45762</v>
      </c>
      <c r="S1784" s="2">
        <v>45845</v>
      </c>
      <c r="T1784" s="1" t="s">
        <v>118</v>
      </c>
      <c r="U1784" s="1" t="s">
        <v>36</v>
      </c>
      <c r="V1784" s="1">
        <v>2</v>
      </c>
      <c r="W1784" s="1" t="s">
        <v>37</v>
      </c>
      <c r="X1784" s="1" t="s">
        <v>64</v>
      </c>
      <c r="Y1784" s="1" t="s">
        <v>10428</v>
      </c>
    </row>
    <row r="1785" spans="1:25" x14ac:dyDescent="0.3">
      <c r="A1785" s="1" t="s">
        <v>13397</v>
      </c>
      <c r="B1785" s="1" t="s">
        <v>15395</v>
      </c>
      <c r="C1785" s="1" t="s">
        <v>9222</v>
      </c>
      <c r="D1785" s="1" t="s">
        <v>26</v>
      </c>
      <c r="E1785" s="1">
        <v>43</v>
      </c>
      <c r="F1785" s="1" t="s">
        <v>10429</v>
      </c>
      <c r="G1785" s="1" t="s">
        <v>10430</v>
      </c>
      <c r="H1785" s="1" t="s">
        <v>106</v>
      </c>
      <c r="I1785" s="1" t="s">
        <v>10431</v>
      </c>
      <c r="J1785" s="1" t="s">
        <v>10432</v>
      </c>
      <c r="K1785" s="1" t="s">
        <v>61</v>
      </c>
      <c r="L1785" s="1" t="s">
        <v>117</v>
      </c>
      <c r="M1785" s="1" t="s">
        <v>34</v>
      </c>
      <c r="N1785" s="1">
        <v>1</v>
      </c>
      <c r="O1785" s="1">
        <v>364.22</v>
      </c>
      <c r="P1785" s="1">
        <v>0.42</v>
      </c>
      <c r="Q1785" s="1">
        <v>8.74</v>
      </c>
      <c r="R1785" s="2">
        <v>45247</v>
      </c>
      <c r="S1785" s="2">
        <v>45190</v>
      </c>
      <c r="T1785" s="1" t="s">
        <v>63</v>
      </c>
      <c r="U1785" s="1" t="s">
        <v>51</v>
      </c>
      <c r="V1785" s="1">
        <v>1</v>
      </c>
      <c r="W1785" s="1" t="s">
        <v>37</v>
      </c>
      <c r="X1785" s="1" t="s">
        <v>101</v>
      </c>
      <c r="Y1785" s="1" t="s">
        <v>10433</v>
      </c>
    </row>
    <row r="1786" spans="1:25" x14ac:dyDescent="0.3">
      <c r="A1786" s="1" t="s">
        <v>13398</v>
      </c>
      <c r="B1786" s="1" t="s">
        <v>15396</v>
      </c>
      <c r="C1786" s="1" t="s">
        <v>10434</v>
      </c>
      <c r="D1786" s="1" t="s">
        <v>26</v>
      </c>
      <c r="E1786" s="1">
        <v>42</v>
      </c>
      <c r="F1786" s="1" t="s">
        <v>10435</v>
      </c>
      <c r="G1786" s="1" t="s">
        <v>10436</v>
      </c>
      <c r="H1786" s="1" t="s">
        <v>4325</v>
      </c>
      <c r="I1786" s="1" t="s">
        <v>10437</v>
      </c>
      <c r="J1786" s="1" t="s">
        <v>10438</v>
      </c>
      <c r="K1786" s="1" t="s">
        <v>161</v>
      </c>
      <c r="L1786" s="1" t="s">
        <v>110</v>
      </c>
      <c r="M1786" s="1" t="s">
        <v>73</v>
      </c>
      <c r="N1786" s="1">
        <v>1</v>
      </c>
      <c r="O1786" s="1">
        <v>725.9</v>
      </c>
      <c r="P1786" s="1">
        <v>0.14000000000000001</v>
      </c>
      <c r="Q1786" s="1">
        <v>38.6</v>
      </c>
      <c r="R1786" s="2">
        <v>45173</v>
      </c>
      <c r="S1786" s="2">
        <v>45467</v>
      </c>
      <c r="T1786" s="1" t="s">
        <v>83</v>
      </c>
      <c r="U1786" s="1" t="s">
        <v>51</v>
      </c>
      <c r="V1786" s="1">
        <v>1</v>
      </c>
      <c r="W1786" s="1" t="s">
        <v>37</v>
      </c>
      <c r="X1786" s="1" t="s">
        <v>74</v>
      </c>
      <c r="Y1786" s="1" t="s">
        <v>10439</v>
      </c>
    </row>
    <row r="1787" spans="1:25" x14ac:dyDescent="0.3">
      <c r="A1787" s="1" t="s">
        <v>13399</v>
      </c>
      <c r="B1787" s="1" t="s">
        <v>15397</v>
      </c>
      <c r="C1787" s="1" t="s">
        <v>10440</v>
      </c>
      <c r="D1787" s="1" t="s">
        <v>41</v>
      </c>
      <c r="E1787" s="1">
        <v>67</v>
      </c>
      <c r="F1787" s="1" t="s">
        <v>10441</v>
      </c>
      <c r="G1787" s="1">
        <v>9548380899</v>
      </c>
      <c r="H1787" s="1" t="s">
        <v>896</v>
      </c>
      <c r="I1787" s="1" t="s">
        <v>10442</v>
      </c>
      <c r="J1787" s="1" t="s">
        <v>10443</v>
      </c>
      <c r="K1787" s="1" t="s">
        <v>61</v>
      </c>
      <c r="L1787" s="1" t="s">
        <v>82</v>
      </c>
      <c r="M1787" s="1" t="s">
        <v>73</v>
      </c>
      <c r="N1787" s="1">
        <v>2</v>
      </c>
      <c r="O1787" s="1">
        <v>26.73</v>
      </c>
      <c r="P1787" s="1">
        <v>0.48</v>
      </c>
      <c r="Q1787" s="1">
        <v>11.47</v>
      </c>
      <c r="R1787" s="2">
        <v>45483</v>
      </c>
      <c r="S1787" s="2">
        <v>45781</v>
      </c>
      <c r="T1787" s="1" t="s">
        <v>83</v>
      </c>
      <c r="U1787" s="1" t="s">
        <v>162</v>
      </c>
      <c r="V1787" s="1">
        <v>1</v>
      </c>
      <c r="W1787" s="1" t="s">
        <v>37</v>
      </c>
      <c r="X1787" s="1" t="s">
        <v>101</v>
      </c>
      <c r="Y1787" s="1" t="s">
        <v>10444</v>
      </c>
    </row>
    <row r="1788" spans="1:25" x14ac:dyDescent="0.3">
      <c r="A1788" s="1" t="s">
        <v>13400</v>
      </c>
      <c r="B1788" s="1" t="s">
        <v>15398</v>
      </c>
      <c r="C1788" s="1" t="s">
        <v>10445</v>
      </c>
      <c r="D1788" s="1" t="s">
        <v>26</v>
      </c>
      <c r="E1788" s="1">
        <v>39</v>
      </c>
      <c r="F1788" s="1" t="s">
        <v>10446</v>
      </c>
      <c r="G1788" s="1" t="s">
        <v>10447</v>
      </c>
      <c r="H1788" s="1" t="s">
        <v>1849</v>
      </c>
      <c r="I1788" s="1" t="s">
        <v>10448</v>
      </c>
      <c r="J1788" s="1" t="s">
        <v>10449</v>
      </c>
      <c r="K1788" s="1" t="s">
        <v>92</v>
      </c>
      <c r="L1788" s="1" t="s">
        <v>82</v>
      </c>
      <c r="M1788" s="1" t="s">
        <v>49</v>
      </c>
      <c r="N1788" s="1">
        <v>1</v>
      </c>
      <c r="O1788" s="1">
        <v>644.85</v>
      </c>
      <c r="P1788" s="1">
        <v>0.35</v>
      </c>
      <c r="Q1788" s="1">
        <v>6.18</v>
      </c>
      <c r="R1788" s="2">
        <v>45289</v>
      </c>
      <c r="S1788" s="2">
        <v>45168</v>
      </c>
      <c r="T1788" s="1" t="s">
        <v>50</v>
      </c>
      <c r="U1788" s="1" t="s">
        <v>51</v>
      </c>
      <c r="V1788" s="1">
        <v>4</v>
      </c>
      <c r="W1788" s="1" t="s">
        <v>37</v>
      </c>
      <c r="X1788" s="1" t="s">
        <v>64</v>
      </c>
      <c r="Y1788" s="1" t="s">
        <v>10450</v>
      </c>
    </row>
    <row r="1789" spans="1:25" x14ac:dyDescent="0.3">
      <c r="A1789" s="1" t="s">
        <v>13401</v>
      </c>
      <c r="B1789" s="1" t="s">
        <v>15399</v>
      </c>
      <c r="C1789" s="1" t="s">
        <v>10451</v>
      </c>
      <c r="D1789" s="1" t="s">
        <v>26</v>
      </c>
      <c r="E1789" s="1">
        <v>56</v>
      </c>
      <c r="F1789" s="1" t="s">
        <v>10452</v>
      </c>
      <c r="G1789" s="1" t="s">
        <v>10453</v>
      </c>
      <c r="H1789" s="1" t="s">
        <v>5682</v>
      </c>
      <c r="I1789" s="1" t="s">
        <v>10454</v>
      </c>
      <c r="J1789" s="1" t="s">
        <v>10455</v>
      </c>
      <c r="K1789" s="1" t="s">
        <v>32</v>
      </c>
      <c r="L1789" s="1" t="s">
        <v>72</v>
      </c>
      <c r="M1789" s="1" t="s">
        <v>93</v>
      </c>
      <c r="N1789" s="1">
        <v>1</v>
      </c>
      <c r="O1789" s="1">
        <v>769</v>
      </c>
      <c r="P1789" s="1">
        <v>0.2</v>
      </c>
      <c r="Q1789" s="1">
        <v>28.35</v>
      </c>
      <c r="R1789" s="2">
        <v>45791</v>
      </c>
      <c r="S1789" s="2">
        <v>45580</v>
      </c>
      <c r="T1789" s="1" t="s">
        <v>50</v>
      </c>
      <c r="U1789" s="1" t="s">
        <v>36</v>
      </c>
      <c r="V1789" s="1">
        <v>3</v>
      </c>
      <c r="W1789" s="1" t="s">
        <v>37</v>
      </c>
      <c r="X1789" s="1" t="s">
        <v>53</v>
      </c>
      <c r="Y1789" s="1" t="s">
        <v>10456</v>
      </c>
    </row>
    <row r="1790" spans="1:25" x14ac:dyDescent="0.3">
      <c r="A1790" s="1" t="s">
        <v>13402</v>
      </c>
      <c r="B1790" s="1" t="s">
        <v>15400</v>
      </c>
      <c r="C1790" s="1" t="s">
        <v>10457</v>
      </c>
      <c r="D1790" s="1" t="s">
        <v>26</v>
      </c>
      <c r="E1790" s="1">
        <v>39</v>
      </c>
      <c r="F1790" s="1" t="s">
        <v>10458</v>
      </c>
      <c r="G1790" s="1" t="s">
        <v>10459</v>
      </c>
      <c r="H1790" s="1" t="s">
        <v>1798</v>
      </c>
      <c r="I1790" s="1" t="s">
        <v>10460</v>
      </c>
      <c r="J1790" s="1" t="s">
        <v>1172</v>
      </c>
      <c r="K1790" s="1" t="s">
        <v>92</v>
      </c>
      <c r="L1790" s="1" t="s">
        <v>82</v>
      </c>
      <c r="M1790" s="1" t="s">
        <v>62</v>
      </c>
      <c r="N1790" s="1">
        <v>2</v>
      </c>
      <c r="O1790" s="1">
        <v>341.36</v>
      </c>
      <c r="P1790" s="1">
        <v>0.14000000000000001</v>
      </c>
      <c r="Q1790" s="1">
        <v>31.17</v>
      </c>
      <c r="R1790" s="2">
        <v>45328</v>
      </c>
      <c r="S1790" s="2">
        <v>45365</v>
      </c>
      <c r="T1790" s="1" t="s">
        <v>63</v>
      </c>
      <c r="U1790" s="1" t="s">
        <v>84</v>
      </c>
      <c r="V1790" s="1">
        <v>1</v>
      </c>
      <c r="W1790" s="1" t="s">
        <v>37</v>
      </c>
      <c r="X1790" s="1" t="s">
        <v>74</v>
      </c>
      <c r="Y1790" s="1" t="s">
        <v>10461</v>
      </c>
    </row>
    <row r="1791" spans="1:25" x14ac:dyDescent="0.3">
      <c r="A1791" s="1" t="s">
        <v>13403</v>
      </c>
      <c r="B1791" s="1" t="s">
        <v>15401</v>
      </c>
      <c r="C1791" s="1" t="s">
        <v>10462</v>
      </c>
      <c r="D1791" s="1" t="s">
        <v>41</v>
      </c>
      <c r="E1791" s="1">
        <v>28</v>
      </c>
      <c r="F1791" s="1" t="s">
        <v>10463</v>
      </c>
      <c r="G1791" s="1" t="s">
        <v>10464</v>
      </c>
      <c r="H1791" s="1" t="s">
        <v>555</v>
      </c>
      <c r="I1791" s="1" t="s">
        <v>10465</v>
      </c>
      <c r="J1791" s="1" t="s">
        <v>10466</v>
      </c>
      <c r="K1791" s="1" t="s">
        <v>109</v>
      </c>
      <c r="L1791" s="1" t="s">
        <v>33</v>
      </c>
      <c r="M1791" s="1" t="s">
        <v>126</v>
      </c>
      <c r="N1791" s="1">
        <v>2</v>
      </c>
      <c r="O1791" s="1">
        <v>85.41</v>
      </c>
      <c r="P1791" s="1">
        <v>0.12</v>
      </c>
      <c r="Q1791" s="1">
        <v>6.57</v>
      </c>
      <c r="R1791" s="2">
        <v>45753</v>
      </c>
      <c r="S1791" s="2">
        <v>45410</v>
      </c>
      <c r="T1791" s="1" t="s">
        <v>83</v>
      </c>
      <c r="U1791" s="1" t="s">
        <v>162</v>
      </c>
      <c r="V1791" s="1">
        <v>3</v>
      </c>
      <c r="W1791" s="1" t="s">
        <v>52</v>
      </c>
      <c r="X1791" s="1" t="s">
        <v>53</v>
      </c>
      <c r="Y1791" s="1" t="s">
        <v>10467</v>
      </c>
    </row>
    <row r="1792" spans="1:25" x14ac:dyDescent="0.3">
      <c r="A1792" s="1" t="s">
        <v>13404</v>
      </c>
      <c r="B1792" s="1" t="s">
        <v>15402</v>
      </c>
      <c r="C1792" s="1" t="s">
        <v>10468</v>
      </c>
      <c r="D1792" s="1" t="s">
        <v>26</v>
      </c>
      <c r="E1792" s="1">
        <v>28</v>
      </c>
      <c r="F1792" s="1" t="s">
        <v>10469</v>
      </c>
      <c r="G1792" s="1" t="s">
        <v>10470</v>
      </c>
      <c r="H1792" s="1" t="s">
        <v>282</v>
      </c>
      <c r="I1792" s="1" t="s">
        <v>10471</v>
      </c>
      <c r="J1792" s="1" t="s">
        <v>10472</v>
      </c>
      <c r="K1792" s="1" t="s">
        <v>109</v>
      </c>
      <c r="L1792" s="1" t="s">
        <v>110</v>
      </c>
      <c r="M1792" s="1" t="s">
        <v>93</v>
      </c>
      <c r="N1792" s="1">
        <v>1</v>
      </c>
      <c r="O1792" s="1">
        <v>820.93</v>
      </c>
      <c r="P1792" s="1">
        <v>0.34</v>
      </c>
      <c r="Q1792" s="1">
        <v>28.19</v>
      </c>
      <c r="R1792" s="2">
        <v>45369</v>
      </c>
      <c r="S1792" s="2">
        <v>45699</v>
      </c>
      <c r="T1792" s="1" t="s">
        <v>35</v>
      </c>
      <c r="U1792" s="1" t="s">
        <v>51</v>
      </c>
      <c r="V1792" s="1">
        <v>1</v>
      </c>
      <c r="W1792" s="1" t="s">
        <v>37</v>
      </c>
      <c r="X1792" s="1" t="s">
        <v>38</v>
      </c>
      <c r="Y1792" s="1" t="s">
        <v>10473</v>
      </c>
    </row>
    <row r="1793" spans="1:25" x14ac:dyDescent="0.3">
      <c r="A1793" s="1" t="s">
        <v>13405</v>
      </c>
      <c r="B1793" s="1" t="s">
        <v>15403</v>
      </c>
      <c r="C1793" s="1" t="s">
        <v>10474</v>
      </c>
      <c r="D1793" s="1" t="s">
        <v>41</v>
      </c>
      <c r="E1793" s="1">
        <v>62</v>
      </c>
      <c r="F1793" s="1" t="s">
        <v>10475</v>
      </c>
      <c r="G1793" s="1" t="s">
        <v>10476</v>
      </c>
      <c r="H1793" s="1" t="s">
        <v>1189</v>
      </c>
      <c r="I1793" s="1" t="s">
        <v>7865</v>
      </c>
      <c r="J1793" s="1" t="s">
        <v>10477</v>
      </c>
      <c r="K1793" s="1" t="s">
        <v>6</v>
      </c>
      <c r="L1793" s="1" t="s">
        <v>82</v>
      </c>
      <c r="M1793" s="1" t="s">
        <v>62</v>
      </c>
      <c r="N1793" s="1">
        <v>4</v>
      </c>
      <c r="O1793" s="1">
        <v>150.41999999999999</v>
      </c>
      <c r="P1793" s="1">
        <v>0.45</v>
      </c>
      <c r="Q1793" s="1">
        <v>29.06</v>
      </c>
      <c r="R1793" s="2">
        <v>45527</v>
      </c>
      <c r="S1793" s="2">
        <v>45656</v>
      </c>
      <c r="T1793" s="1" t="s">
        <v>118</v>
      </c>
      <c r="U1793" s="1" t="s">
        <v>84</v>
      </c>
      <c r="V1793" s="1">
        <v>4</v>
      </c>
      <c r="W1793" s="1" t="s">
        <v>37</v>
      </c>
      <c r="X1793" s="1" t="s">
        <v>53</v>
      </c>
      <c r="Y1793" s="1" t="s">
        <v>10478</v>
      </c>
    </row>
    <row r="1794" spans="1:25" x14ac:dyDescent="0.3">
      <c r="A1794" s="1" t="s">
        <v>13406</v>
      </c>
      <c r="B1794" s="1" t="s">
        <v>15404</v>
      </c>
      <c r="C1794" s="1" t="s">
        <v>10479</v>
      </c>
      <c r="D1794" s="1" t="s">
        <v>41</v>
      </c>
      <c r="E1794" s="1">
        <v>21</v>
      </c>
      <c r="F1794" s="1" t="s">
        <v>10480</v>
      </c>
      <c r="G1794" s="1" t="s">
        <v>10481</v>
      </c>
      <c r="H1794" s="1" t="s">
        <v>690</v>
      </c>
      <c r="I1794" s="1" t="s">
        <v>10482</v>
      </c>
      <c r="J1794" s="1" t="s">
        <v>10483</v>
      </c>
      <c r="K1794" s="1" t="s">
        <v>32</v>
      </c>
      <c r="L1794" s="1" t="s">
        <v>72</v>
      </c>
      <c r="M1794" s="1" t="s">
        <v>126</v>
      </c>
      <c r="N1794" s="1">
        <v>4</v>
      </c>
      <c r="O1794" s="1">
        <v>377.09</v>
      </c>
      <c r="P1794" s="1">
        <v>0.38</v>
      </c>
      <c r="Q1794" s="1">
        <v>7.36</v>
      </c>
      <c r="R1794" s="2">
        <v>45605</v>
      </c>
      <c r="S1794" s="2">
        <v>45624</v>
      </c>
      <c r="T1794" s="1" t="s">
        <v>83</v>
      </c>
      <c r="U1794" s="1" t="s">
        <v>36</v>
      </c>
      <c r="V1794" s="1">
        <v>4</v>
      </c>
      <c r="W1794" s="1" t="s">
        <v>37</v>
      </c>
      <c r="X1794" s="1" t="s">
        <v>64</v>
      </c>
      <c r="Y1794" s="1" t="s">
        <v>10484</v>
      </c>
    </row>
    <row r="1795" spans="1:25" x14ac:dyDescent="0.3">
      <c r="A1795" s="1" t="s">
        <v>13407</v>
      </c>
      <c r="B1795" s="1" t="s">
        <v>15405</v>
      </c>
      <c r="C1795" s="1" t="s">
        <v>10485</v>
      </c>
      <c r="D1795" s="1" t="s">
        <v>41</v>
      </c>
      <c r="E1795" s="1">
        <v>50</v>
      </c>
      <c r="F1795" s="1" t="s">
        <v>10486</v>
      </c>
      <c r="G1795" s="1" t="s">
        <v>10487</v>
      </c>
      <c r="H1795" s="1" t="s">
        <v>263</v>
      </c>
      <c r="I1795" s="1" t="s">
        <v>3390</v>
      </c>
      <c r="J1795" s="1" t="s">
        <v>10488</v>
      </c>
      <c r="K1795" s="1" t="s">
        <v>47</v>
      </c>
      <c r="L1795" s="1" t="s">
        <v>82</v>
      </c>
      <c r="M1795" s="1" t="s">
        <v>34</v>
      </c>
      <c r="N1795" s="1">
        <v>2</v>
      </c>
      <c r="O1795" s="1">
        <v>710.18</v>
      </c>
      <c r="P1795" s="1">
        <v>0.42</v>
      </c>
      <c r="Q1795" s="1">
        <v>37.020000000000003</v>
      </c>
      <c r="R1795" s="2">
        <v>45463</v>
      </c>
      <c r="S1795" s="2">
        <v>45673</v>
      </c>
      <c r="T1795" s="1" t="s">
        <v>118</v>
      </c>
      <c r="U1795" s="1" t="s">
        <v>36</v>
      </c>
      <c r="V1795" s="1">
        <v>3</v>
      </c>
      <c r="W1795" s="1" t="s">
        <v>37</v>
      </c>
      <c r="X1795" s="1" t="s">
        <v>64</v>
      </c>
      <c r="Y1795" s="1" t="s">
        <v>10489</v>
      </c>
    </row>
    <row r="1796" spans="1:25" x14ac:dyDescent="0.3">
      <c r="A1796" s="1" t="s">
        <v>13408</v>
      </c>
      <c r="B1796" s="1" t="s">
        <v>15406</v>
      </c>
      <c r="C1796" s="1" t="s">
        <v>10490</v>
      </c>
      <c r="D1796" s="1" t="s">
        <v>26</v>
      </c>
      <c r="E1796" s="1">
        <v>35</v>
      </c>
      <c r="F1796" s="1" t="s">
        <v>10491</v>
      </c>
      <c r="G1796" s="1" t="s">
        <v>10492</v>
      </c>
      <c r="H1796" s="1" t="s">
        <v>215</v>
      </c>
      <c r="I1796" s="1" t="s">
        <v>10493</v>
      </c>
      <c r="J1796" s="1" t="s">
        <v>10494</v>
      </c>
      <c r="K1796" s="1" t="s">
        <v>47</v>
      </c>
      <c r="L1796" s="1" t="s">
        <v>48</v>
      </c>
      <c r="M1796" s="1" t="s">
        <v>62</v>
      </c>
      <c r="N1796" s="1">
        <v>4</v>
      </c>
      <c r="O1796" s="1">
        <v>818.82</v>
      </c>
      <c r="P1796" s="1">
        <v>0.39</v>
      </c>
      <c r="Q1796" s="1">
        <v>14.46</v>
      </c>
      <c r="R1796" s="2">
        <v>45570</v>
      </c>
      <c r="S1796" s="2">
        <v>45349</v>
      </c>
      <c r="T1796" s="1" t="s">
        <v>83</v>
      </c>
      <c r="U1796" s="1" t="s">
        <v>84</v>
      </c>
      <c r="V1796" s="1">
        <v>4</v>
      </c>
      <c r="W1796" s="1" t="s">
        <v>37</v>
      </c>
      <c r="X1796" s="1" t="s">
        <v>38</v>
      </c>
      <c r="Y1796" s="1" t="s">
        <v>10495</v>
      </c>
    </row>
    <row r="1797" spans="1:25" x14ac:dyDescent="0.3">
      <c r="A1797" s="1" t="s">
        <v>13409</v>
      </c>
      <c r="B1797" s="1" t="s">
        <v>15407</v>
      </c>
      <c r="C1797" s="1" t="s">
        <v>10496</v>
      </c>
      <c r="D1797" s="1" t="s">
        <v>26</v>
      </c>
      <c r="E1797" s="1">
        <v>48</v>
      </c>
      <c r="F1797" s="1" t="s">
        <v>10497</v>
      </c>
      <c r="G1797" s="1" t="s">
        <v>10498</v>
      </c>
      <c r="H1797" s="1" t="s">
        <v>980</v>
      </c>
      <c r="I1797" s="1" t="s">
        <v>10499</v>
      </c>
      <c r="J1797" s="1" t="s">
        <v>10500</v>
      </c>
      <c r="K1797" s="1" t="s">
        <v>32</v>
      </c>
      <c r="L1797" s="1" t="s">
        <v>48</v>
      </c>
      <c r="M1797" s="1" t="s">
        <v>126</v>
      </c>
      <c r="N1797" s="1">
        <v>4</v>
      </c>
      <c r="O1797" s="1">
        <v>863.76</v>
      </c>
      <c r="P1797" s="1">
        <v>0.49</v>
      </c>
      <c r="Q1797" s="1">
        <v>40.75</v>
      </c>
      <c r="R1797" s="2">
        <v>45556</v>
      </c>
      <c r="S1797" s="2">
        <v>45199</v>
      </c>
      <c r="T1797" s="1" t="s">
        <v>50</v>
      </c>
      <c r="U1797" s="1" t="s">
        <v>36</v>
      </c>
      <c r="V1797" s="1">
        <v>2</v>
      </c>
      <c r="W1797" s="1" t="s">
        <v>52</v>
      </c>
      <c r="X1797" s="1" t="s">
        <v>53</v>
      </c>
      <c r="Y1797" s="1" t="s">
        <v>10501</v>
      </c>
    </row>
    <row r="1798" spans="1:25" x14ac:dyDescent="0.3">
      <c r="A1798" s="1" t="s">
        <v>13410</v>
      </c>
      <c r="B1798" s="1" t="s">
        <v>15408</v>
      </c>
      <c r="C1798" s="1" t="s">
        <v>10502</v>
      </c>
      <c r="D1798" s="1" t="s">
        <v>26</v>
      </c>
      <c r="E1798" s="1">
        <v>61</v>
      </c>
      <c r="F1798" s="1" t="s">
        <v>10503</v>
      </c>
      <c r="G1798" s="1" t="s">
        <v>10504</v>
      </c>
      <c r="H1798" s="1" t="s">
        <v>1805</v>
      </c>
      <c r="I1798" s="1" t="s">
        <v>10505</v>
      </c>
      <c r="J1798" s="1" t="s">
        <v>10506</v>
      </c>
      <c r="K1798" s="1" t="s">
        <v>81</v>
      </c>
      <c r="L1798" s="1" t="s">
        <v>82</v>
      </c>
      <c r="M1798" s="1" t="s">
        <v>73</v>
      </c>
      <c r="N1798" s="1">
        <v>4</v>
      </c>
      <c r="O1798" s="1">
        <v>535.11</v>
      </c>
      <c r="P1798" s="1">
        <v>0.38</v>
      </c>
      <c r="Q1798" s="1">
        <v>18.989999999999998</v>
      </c>
      <c r="R1798" s="2">
        <v>45287</v>
      </c>
      <c r="S1798" s="2">
        <v>45678</v>
      </c>
      <c r="T1798" s="1" t="s">
        <v>63</v>
      </c>
      <c r="U1798" s="1" t="s">
        <v>36</v>
      </c>
      <c r="V1798" s="1">
        <v>5</v>
      </c>
      <c r="W1798" s="1" t="s">
        <v>37</v>
      </c>
      <c r="X1798" s="1" t="s">
        <v>64</v>
      </c>
      <c r="Y1798" s="1" t="s">
        <v>10507</v>
      </c>
    </row>
    <row r="1799" spans="1:25" x14ac:dyDescent="0.3">
      <c r="A1799" s="1" t="s">
        <v>13411</v>
      </c>
      <c r="B1799" s="1" t="s">
        <v>15409</v>
      </c>
      <c r="C1799" s="1" t="s">
        <v>10508</v>
      </c>
      <c r="D1799" s="1" t="s">
        <v>41</v>
      </c>
      <c r="E1799" s="1">
        <v>45</v>
      </c>
      <c r="F1799" s="1" t="s">
        <v>10509</v>
      </c>
      <c r="G1799" s="1" t="s">
        <v>10510</v>
      </c>
      <c r="H1799" s="1" t="s">
        <v>980</v>
      </c>
      <c r="I1799" s="1" t="s">
        <v>10511</v>
      </c>
      <c r="J1799" s="1" t="s">
        <v>10512</v>
      </c>
      <c r="K1799" s="1" t="s">
        <v>81</v>
      </c>
      <c r="L1799" s="1" t="s">
        <v>117</v>
      </c>
      <c r="M1799" s="1" t="s">
        <v>62</v>
      </c>
      <c r="N1799" s="1">
        <v>2</v>
      </c>
      <c r="O1799" s="1">
        <v>481.11</v>
      </c>
      <c r="P1799" s="1">
        <v>0.11</v>
      </c>
      <c r="Q1799" s="1">
        <v>26.51</v>
      </c>
      <c r="R1799" s="2">
        <v>45448</v>
      </c>
      <c r="S1799" s="2">
        <v>45700</v>
      </c>
      <c r="T1799" s="1" t="s">
        <v>35</v>
      </c>
      <c r="U1799" s="1" t="s">
        <v>84</v>
      </c>
      <c r="V1799" s="1">
        <v>5</v>
      </c>
      <c r="W1799" s="1" t="s">
        <v>37</v>
      </c>
      <c r="X1799" s="1" t="s">
        <v>64</v>
      </c>
      <c r="Y1799" s="1" t="s">
        <v>10513</v>
      </c>
    </row>
    <row r="1800" spans="1:25" x14ac:dyDescent="0.3">
      <c r="A1800" s="1" t="s">
        <v>13412</v>
      </c>
      <c r="B1800" s="1" t="s">
        <v>15410</v>
      </c>
      <c r="C1800" s="1" t="s">
        <v>10514</v>
      </c>
      <c r="D1800" s="1" t="s">
        <v>41</v>
      </c>
      <c r="E1800" s="1">
        <v>59</v>
      </c>
      <c r="F1800" s="1" t="s">
        <v>10515</v>
      </c>
      <c r="G1800" s="1" t="s">
        <v>10516</v>
      </c>
      <c r="H1800" s="1" t="s">
        <v>710</v>
      </c>
      <c r="I1800" s="1" t="s">
        <v>10517</v>
      </c>
      <c r="J1800" s="1" t="s">
        <v>10518</v>
      </c>
      <c r="K1800" s="1" t="s">
        <v>32</v>
      </c>
      <c r="L1800" s="1" t="s">
        <v>110</v>
      </c>
      <c r="M1800" s="1" t="s">
        <v>126</v>
      </c>
      <c r="N1800" s="1">
        <v>4</v>
      </c>
      <c r="O1800" s="1">
        <v>849.83</v>
      </c>
      <c r="P1800" s="1">
        <v>0.4</v>
      </c>
      <c r="Q1800" s="1">
        <v>45.13</v>
      </c>
      <c r="R1800" s="2">
        <v>45299</v>
      </c>
      <c r="S1800" s="2">
        <v>45771</v>
      </c>
      <c r="T1800" s="1" t="s">
        <v>50</v>
      </c>
      <c r="U1800" s="1" t="s">
        <v>51</v>
      </c>
      <c r="V1800" s="1">
        <v>1</v>
      </c>
      <c r="W1800" s="1" t="s">
        <v>37</v>
      </c>
      <c r="X1800" s="1" t="s">
        <v>64</v>
      </c>
      <c r="Y1800" s="1" t="s">
        <v>10519</v>
      </c>
    </row>
    <row r="1801" spans="1:25" x14ac:dyDescent="0.3">
      <c r="A1801" s="1" t="s">
        <v>13413</v>
      </c>
      <c r="B1801" s="1" t="s">
        <v>15411</v>
      </c>
      <c r="C1801" s="1" t="s">
        <v>10520</v>
      </c>
      <c r="D1801" s="1" t="s">
        <v>26</v>
      </c>
      <c r="E1801" s="1">
        <v>39</v>
      </c>
      <c r="F1801" s="1" t="s">
        <v>10521</v>
      </c>
      <c r="G1801" s="1" t="s">
        <v>10522</v>
      </c>
      <c r="H1801" s="1" t="s">
        <v>669</v>
      </c>
      <c r="I1801" s="1" t="s">
        <v>5591</v>
      </c>
      <c r="J1801" s="1" t="s">
        <v>10523</v>
      </c>
      <c r="K1801" s="1" t="s">
        <v>61</v>
      </c>
      <c r="L1801" s="1" t="s">
        <v>82</v>
      </c>
      <c r="M1801" s="1" t="s">
        <v>49</v>
      </c>
      <c r="N1801" s="1">
        <v>1</v>
      </c>
      <c r="O1801" s="1">
        <v>567.45000000000005</v>
      </c>
      <c r="P1801" s="1">
        <v>0.16</v>
      </c>
      <c r="Q1801" s="1">
        <v>41.28</v>
      </c>
      <c r="R1801" s="2">
        <v>45633</v>
      </c>
      <c r="S1801" s="2">
        <v>45616</v>
      </c>
      <c r="T1801" s="1" t="s">
        <v>63</v>
      </c>
      <c r="U1801" s="1" t="s">
        <v>162</v>
      </c>
      <c r="V1801" s="1">
        <v>4</v>
      </c>
      <c r="W1801" s="1" t="s">
        <v>37</v>
      </c>
      <c r="X1801" s="1" t="s">
        <v>64</v>
      </c>
      <c r="Y1801" s="1" t="s">
        <v>10524</v>
      </c>
    </row>
    <row r="1802" spans="1:25" x14ac:dyDescent="0.3">
      <c r="A1802" s="1" t="s">
        <v>13414</v>
      </c>
      <c r="B1802" s="1" t="s">
        <v>15412</v>
      </c>
      <c r="C1802" s="1" t="s">
        <v>10525</v>
      </c>
      <c r="D1802" s="1" t="s">
        <v>26</v>
      </c>
      <c r="E1802" s="1">
        <v>57</v>
      </c>
      <c r="F1802" s="1" t="s">
        <v>10526</v>
      </c>
      <c r="G1802" s="1" t="s">
        <v>10527</v>
      </c>
      <c r="H1802" s="1" t="s">
        <v>641</v>
      </c>
      <c r="I1802" s="1" t="s">
        <v>10528</v>
      </c>
      <c r="J1802" s="1" t="s">
        <v>10529</v>
      </c>
      <c r="K1802" s="1" t="s">
        <v>32</v>
      </c>
      <c r="L1802" s="1" t="s">
        <v>48</v>
      </c>
      <c r="M1802" s="1" t="s">
        <v>73</v>
      </c>
      <c r="N1802" s="1">
        <v>1</v>
      </c>
      <c r="O1802" s="1">
        <v>582.86</v>
      </c>
      <c r="P1802" s="1">
        <v>0.5</v>
      </c>
      <c r="Q1802" s="1">
        <v>40.18</v>
      </c>
      <c r="R1802" s="2">
        <v>45240</v>
      </c>
      <c r="S1802" s="2">
        <v>45609</v>
      </c>
      <c r="T1802" s="1" t="s">
        <v>50</v>
      </c>
      <c r="U1802" s="1" t="s">
        <v>84</v>
      </c>
      <c r="V1802" s="1">
        <v>5</v>
      </c>
      <c r="W1802" s="1" t="s">
        <v>52</v>
      </c>
      <c r="X1802" s="1" t="s">
        <v>101</v>
      </c>
      <c r="Y1802" s="1" t="s">
        <v>10530</v>
      </c>
    </row>
    <row r="1803" spans="1:25" x14ac:dyDescent="0.3">
      <c r="A1803" s="1" t="s">
        <v>13415</v>
      </c>
      <c r="B1803" s="1" t="s">
        <v>15413</v>
      </c>
      <c r="C1803" s="1" t="s">
        <v>9727</v>
      </c>
      <c r="D1803" s="1" t="s">
        <v>41</v>
      </c>
      <c r="E1803" s="1">
        <v>20</v>
      </c>
      <c r="F1803" s="1" t="s">
        <v>10531</v>
      </c>
      <c r="G1803" s="1">
        <v>8811995924</v>
      </c>
      <c r="H1803" s="1" t="s">
        <v>1662</v>
      </c>
      <c r="I1803" s="1" t="s">
        <v>10532</v>
      </c>
      <c r="J1803" s="1" t="s">
        <v>10533</v>
      </c>
      <c r="K1803" s="1" t="s">
        <v>61</v>
      </c>
      <c r="L1803" s="1" t="s">
        <v>48</v>
      </c>
      <c r="M1803" s="1" t="s">
        <v>73</v>
      </c>
      <c r="N1803" s="1">
        <v>2</v>
      </c>
      <c r="O1803" s="1">
        <v>439.63</v>
      </c>
      <c r="P1803" s="1">
        <v>0.19</v>
      </c>
      <c r="Q1803" s="1">
        <v>12.22</v>
      </c>
      <c r="R1803" s="2">
        <v>45811</v>
      </c>
      <c r="S1803" s="2">
        <v>45672</v>
      </c>
      <c r="T1803" s="1" t="s">
        <v>118</v>
      </c>
      <c r="U1803" s="1" t="s">
        <v>84</v>
      </c>
      <c r="V1803" s="1">
        <v>3</v>
      </c>
      <c r="W1803" s="1" t="s">
        <v>37</v>
      </c>
      <c r="X1803" s="1" t="s">
        <v>74</v>
      </c>
      <c r="Y1803" s="1" t="s">
        <v>10534</v>
      </c>
    </row>
    <row r="1804" spans="1:25" x14ac:dyDescent="0.3">
      <c r="A1804" s="1" t="s">
        <v>13416</v>
      </c>
      <c r="B1804" s="1" t="s">
        <v>15414</v>
      </c>
      <c r="C1804" s="1" t="s">
        <v>10535</v>
      </c>
      <c r="D1804" s="1" t="s">
        <v>26</v>
      </c>
      <c r="E1804" s="1">
        <v>24</v>
      </c>
      <c r="F1804" s="1" t="s">
        <v>10536</v>
      </c>
      <c r="G1804" s="1" t="s">
        <v>10537</v>
      </c>
      <c r="H1804" s="1" t="s">
        <v>6025</v>
      </c>
      <c r="I1804" s="1" t="s">
        <v>10538</v>
      </c>
      <c r="J1804" s="1" t="s">
        <v>10539</v>
      </c>
      <c r="K1804" s="1" t="s">
        <v>81</v>
      </c>
      <c r="L1804" s="1" t="s">
        <v>33</v>
      </c>
      <c r="M1804" s="1" t="s">
        <v>93</v>
      </c>
      <c r="N1804" s="1">
        <v>4</v>
      </c>
      <c r="O1804" s="1">
        <v>379.09</v>
      </c>
      <c r="P1804" s="1">
        <v>0.15</v>
      </c>
      <c r="Q1804" s="1">
        <v>7.17</v>
      </c>
      <c r="R1804" s="2">
        <v>45723</v>
      </c>
      <c r="S1804" s="2">
        <v>45513</v>
      </c>
      <c r="T1804" s="1" t="s">
        <v>83</v>
      </c>
      <c r="U1804" s="1" t="s">
        <v>51</v>
      </c>
      <c r="V1804" s="1">
        <v>3</v>
      </c>
      <c r="W1804" s="1" t="s">
        <v>52</v>
      </c>
      <c r="X1804" s="1" t="s">
        <v>101</v>
      </c>
      <c r="Y1804" s="1" t="s">
        <v>10540</v>
      </c>
    </row>
    <row r="1805" spans="1:25" x14ac:dyDescent="0.3">
      <c r="A1805" s="1" t="s">
        <v>13417</v>
      </c>
      <c r="B1805" s="1" t="s">
        <v>15415</v>
      </c>
      <c r="C1805" s="1" t="s">
        <v>10541</v>
      </c>
      <c r="D1805" s="1" t="s">
        <v>41</v>
      </c>
      <c r="E1805" s="1">
        <v>37</v>
      </c>
      <c r="F1805" s="1" t="s">
        <v>10542</v>
      </c>
      <c r="G1805" s="1" t="s">
        <v>10543</v>
      </c>
      <c r="H1805" s="1" t="s">
        <v>595</v>
      </c>
      <c r="I1805" s="1" t="s">
        <v>10544</v>
      </c>
      <c r="J1805" s="1" t="s">
        <v>10545</v>
      </c>
      <c r="K1805" s="1" t="s">
        <v>92</v>
      </c>
      <c r="L1805" s="1" t="s">
        <v>72</v>
      </c>
      <c r="M1805" s="1" t="s">
        <v>126</v>
      </c>
      <c r="N1805" s="1">
        <v>3</v>
      </c>
      <c r="O1805" s="1">
        <v>485.74</v>
      </c>
      <c r="P1805" s="1">
        <v>0.12</v>
      </c>
      <c r="Q1805" s="1">
        <v>32.26</v>
      </c>
      <c r="R1805" s="2">
        <v>45248</v>
      </c>
      <c r="S1805" s="2">
        <v>45333</v>
      </c>
      <c r="T1805" s="1" t="s">
        <v>50</v>
      </c>
      <c r="U1805" s="1" t="s">
        <v>162</v>
      </c>
      <c r="V1805" s="1">
        <v>3</v>
      </c>
      <c r="W1805" s="1" t="s">
        <v>37</v>
      </c>
      <c r="X1805" s="1" t="s">
        <v>64</v>
      </c>
      <c r="Y1805" s="1" t="s">
        <v>2718</v>
      </c>
    </row>
    <row r="1806" spans="1:25" x14ac:dyDescent="0.3">
      <c r="A1806" s="1" t="s">
        <v>13418</v>
      </c>
      <c r="B1806" s="1" t="s">
        <v>15416</v>
      </c>
      <c r="C1806" s="1" t="s">
        <v>10546</v>
      </c>
      <c r="D1806" s="1" t="s">
        <v>41</v>
      </c>
      <c r="E1806" s="1">
        <v>60</v>
      </c>
      <c r="F1806" s="1" t="s">
        <v>10547</v>
      </c>
      <c r="G1806" s="1" t="s">
        <v>10548</v>
      </c>
      <c r="H1806" s="1" t="s">
        <v>2168</v>
      </c>
      <c r="I1806" s="1" t="s">
        <v>10549</v>
      </c>
      <c r="J1806" s="1" t="s">
        <v>10550</v>
      </c>
      <c r="K1806" s="1" t="s">
        <v>32</v>
      </c>
      <c r="L1806" s="1" t="s">
        <v>33</v>
      </c>
      <c r="M1806" s="1" t="s">
        <v>93</v>
      </c>
      <c r="N1806" s="1">
        <v>3</v>
      </c>
      <c r="O1806" s="1">
        <v>371.2</v>
      </c>
      <c r="P1806" s="1">
        <v>0.33</v>
      </c>
      <c r="Q1806" s="1">
        <v>23.48</v>
      </c>
      <c r="R1806" s="2">
        <v>45653</v>
      </c>
      <c r="S1806" s="2">
        <v>45741</v>
      </c>
      <c r="T1806" s="1" t="s">
        <v>63</v>
      </c>
      <c r="U1806" s="1" t="s">
        <v>36</v>
      </c>
      <c r="V1806" s="1">
        <v>1</v>
      </c>
      <c r="W1806" s="1" t="s">
        <v>37</v>
      </c>
      <c r="X1806" s="1" t="s">
        <v>53</v>
      </c>
      <c r="Y1806" s="1" t="s">
        <v>10551</v>
      </c>
    </row>
    <row r="1807" spans="1:25" x14ac:dyDescent="0.3">
      <c r="A1807" s="1" t="s">
        <v>13419</v>
      </c>
      <c r="B1807" s="1" t="s">
        <v>15417</v>
      </c>
      <c r="C1807" s="1" t="s">
        <v>10552</v>
      </c>
      <c r="D1807" s="1" t="s">
        <v>41</v>
      </c>
      <c r="E1807" s="1">
        <v>24</v>
      </c>
      <c r="F1807" s="1" t="s">
        <v>10553</v>
      </c>
      <c r="G1807" s="1">
        <f>1-857-356-6252</f>
        <v>-7464</v>
      </c>
      <c r="H1807" s="1" t="s">
        <v>655</v>
      </c>
      <c r="I1807" s="1" t="s">
        <v>10554</v>
      </c>
      <c r="J1807" s="1" t="s">
        <v>10555</v>
      </c>
      <c r="K1807" s="1" t="s">
        <v>61</v>
      </c>
      <c r="L1807" s="1" t="s">
        <v>117</v>
      </c>
      <c r="M1807" s="1" t="s">
        <v>49</v>
      </c>
      <c r="N1807" s="1">
        <v>1</v>
      </c>
      <c r="O1807" s="1">
        <v>350.11</v>
      </c>
      <c r="P1807" s="1">
        <v>0.05</v>
      </c>
      <c r="Q1807" s="1">
        <v>45.91</v>
      </c>
      <c r="R1807" s="2">
        <v>45125</v>
      </c>
      <c r="S1807" s="2">
        <v>45159</v>
      </c>
      <c r="T1807" s="1" t="s">
        <v>83</v>
      </c>
      <c r="U1807" s="1" t="s">
        <v>51</v>
      </c>
      <c r="V1807" s="1">
        <v>5</v>
      </c>
      <c r="W1807" s="1" t="s">
        <v>37</v>
      </c>
      <c r="X1807" s="1" t="s">
        <v>101</v>
      </c>
      <c r="Y1807" s="1" t="s">
        <v>10556</v>
      </c>
    </row>
    <row r="1808" spans="1:25" x14ac:dyDescent="0.3">
      <c r="A1808" s="1" t="s">
        <v>13420</v>
      </c>
      <c r="B1808" s="1" t="s">
        <v>15418</v>
      </c>
      <c r="C1808" s="1" t="s">
        <v>10557</v>
      </c>
      <c r="D1808" s="1" t="s">
        <v>41</v>
      </c>
      <c r="E1808" s="1">
        <v>24</v>
      </c>
      <c r="F1808" s="1" t="s">
        <v>10558</v>
      </c>
      <c r="G1808" s="1" t="s">
        <v>10559</v>
      </c>
      <c r="H1808" s="1" t="s">
        <v>3713</v>
      </c>
      <c r="I1808" s="1" t="s">
        <v>10560</v>
      </c>
      <c r="J1808" s="1" t="s">
        <v>10561</v>
      </c>
      <c r="K1808" s="1" t="s">
        <v>6</v>
      </c>
      <c r="L1808" s="1" t="s">
        <v>72</v>
      </c>
      <c r="M1808" s="1" t="s">
        <v>93</v>
      </c>
      <c r="N1808" s="1">
        <v>1</v>
      </c>
      <c r="O1808" s="1">
        <v>993.73</v>
      </c>
      <c r="P1808" s="1">
        <v>0.48</v>
      </c>
      <c r="Q1808" s="1">
        <v>20.73</v>
      </c>
      <c r="R1808" s="2">
        <v>45601</v>
      </c>
      <c r="S1808" s="2">
        <v>45250</v>
      </c>
      <c r="T1808" s="1" t="s">
        <v>118</v>
      </c>
      <c r="U1808" s="1" t="s">
        <v>162</v>
      </c>
      <c r="V1808" s="1">
        <v>5</v>
      </c>
      <c r="W1808" s="1" t="s">
        <v>37</v>
      </c>
      <c r="X1808" s="1" t="s">
        <v>38</v>
      </c>
      <c r="Y1808" s="1" t="s">
        <v>10562</v>
      </c>
    </row>
    <row r="1809" spans="1:25" x14ac:dyDescent="0.3">
      <c r="A1809" s="1" t="s">
        <v>13421</v>
      </c>
      <c r="B1809" s="1" t="s">
        <v>15419</v>
      </c>
      <c r="C1809" s="1" t="s">
        <v>10563</v>
      </c>
      <c r="D1809" s="1" t="s">
        <v>26</v>
      </c>
      <c r="E1809" s="1">
        <v>46</v>
      </c>
      <c r="F1809" s="1" t="s">
        <v>10564</v>
      </c>
      <c r="G1809" s="1" t="s">
        <v>10565</v>
      </c>
      <c r="H1809" s="1" t="s">
        <v>641</v>
      </c>
      <c r="I1809" s="1" t="s">
        <v>10566</v>
      </c>
      <c r="J1809" s="1" t="s">
        <v>10567</v>
      </c>
      <c r="K1809" s="1" t="s">
        <v>6</v>
      </c>
      <c r="L1809" s="1" t="s">
        <v>82</v>
      </c>
      <c r="M1809" s="1" t="s">
        <v>34</v>
      </c>
      <c r="N1809" s="1">
        <v>3</v>
      </c>
      <c r="O1809" s="1">
        <v>342.85</v>
      </c>
      <c r="P1809" s="1">
        <v>0.15</v>
      </c>
      <c r="Q1809" s="1">
        <v>23.47</v>
      </c>
      <c r="R1809" s="2">
        <v>45842</v>
      </c>
      <c r="S1809" s="2">
        <v>45583</v>
      </c>
      <c r="T1809" s="1" t="s">
        <v>118</v>
      </c>
      <c r="U1809" s="1" t="s">
        <v>84</v>
      </c>
      <c r="V1809" s="1">
        <v>5</v>
      </c>
      <c r="W1809" s="1" t="s">
        <v>37</v>
      </c>
      <c r="X1809" s="1" t="s">
        <v>74</v>
      </c>
      <c r="Y1809" s="1" t="s">
        <v>10568</v>
      </c>
    </row>
    <row r="1810" spans="1:25" x14ac:dyDescent="0.3">
      <c r="A1810" s="1" t="s">
        <v>13422</v>
      </c>
      <c r="B1810" s="1" t="s">
        <v>15420</v>
      </c>
      <c r="C1810" s="1" t="s">
        <v>10569</v>
      </c>
      <c r="D1810" s="1" t="s">
        <v>41</v>
      </c>
      <c r="E1810" s="1">
        <v>43</v>
      </c>
      <c r="F1810" s="1" t="s">
        <v>10570</v>
      </c>
      <c r="G1810" s="1" t="s">
        <v>10571</v>
      </c>
      <c r="H1810" s="1" t="s">
        <v>662</v>
      </c>
      <c r="I1810" s="1" t="s">
        <v>10572</v>
      </c>
      <c r="J1810" s="1" t="s">
        <v>10573</v>
      </c>
      <c r="K1810" s="1" t="s">
        <v>32</v>
      </c>
      <c r="L1810" s="1" t="s">
        <v>82</v>
      </c>
      <c r="M1810" s="1" t="s">
        <v>93</v>
      </c>
      <c r="N1810" s="1">
        <v>2</v>
      </c>
      <c r="O1810" s="1">
        <v>263.82</v>
      </c>
      <c r="P1810" s="1">
        <v>0.15</v>
      </c>
      <c r="Q1810" s="1">
        <v>28.67</v>
      </c>
      <c r="R1810" s="2">
        <v>45166</v>
      </c>
      <c r="S1810" s="2">
        <v>45528</v>
      </c>
      <c r="T1810" s="1" t="s">
        <v>35</v>
      </c>
      <c r="U1810" s="1" t="s">
        <v>162</v>
      </c>
      <c r="V1810" s="1">
        <v>3</v>
      </c>
      <c r="W1810" s="1" t="s">
        <v>37</v>
      </c>
      <c r="X1810" s="1" t="s">
        <v>53</v>
      </c>
      <c r="Y1810" s="1" t="s">
        <v>10574</v>
      </c>
    </row>
    <row r="1811" spans="1:25" x14ac:dyDescent="0.3">
      <c r="A1811" s="1" t="s">
        <v>13423</v>
      </c>
      <c r="B1811" s="1" t="s">
        <v>15421</v>
      </c>
      <c r="C1811" s="1" t="s">
        <v>8703</v>
      </c>
      <c r="D1811" s="1" t="s">
        <v>41</v>
      </c>
      <c r="E1811" s="1">
        <v>58</v>
      </c>
      <c r="F1811" s="1" t="s">
        <v>10575</v>
      </c>
      <c r="G1811" s="1" t="s">
        <v>10576</v>
      </c>
      <c r="H1811" s="1" t="s">
        <v>58</v>
      </c>
      <c r="I1811" s="1" t="s">
        <v>10577</v>
      </c>
      <c r="J1811" s="1" t="s">
        <v>10578</v>
      </c>
      <c r="K1811" s="1" t="s">
        <v>109</v>
      </c>
      <c r="L1811" s="1" t="s">
        <v>117</v>
      </c>
      <c r="M1811" s="1" t="s">
        <v>93</v>
      </c>
      <c r="N1811" s="1">
        <v>4</v>
      </c>
      <c r="O1811" s="1">
        <v>360.38</v>
      </c>
      <c r="P1811" s="1">
        <v>0.02</v>
      </c>
      <c r="Q1811" s="1">
        <v>40.840000000000003</v>
      </c>
      <c r="R1811" s="2">
        <v>45730</v>
      </c>
      <c r="S1811" s="2">
        <v>45520</v>
      </c>
      <c r="T1811" s="1" t="s">
        <v>83</v>
      </c>
      <c r="U1811" s="1" t="s">
        <v>51</v>
      </c>
      <c r="V1811" s="1">
        <v>3</v>
      </c>
      <c r="W1811" s="1" t="s">
        <v>37</v>
      </c>
      <c r="X1811" s="1" t="s">
        <v>101</v>
      </c>
      <c r="Y1811" s="1" t="s">
        <v>10579</v>
      </c>
    </row>
    <row r="1812" spans="1:25" x14ac:dyDescent="0.3">
      <c r="A1812" s="1" t="s">
        <v>13424</v>
      </c>
      <c r="B1812" s="1" t="s">
        <v>15422</v>
      </c>
      <c r="C1812" s="1" t="s">
        <v>10580</v>
      </c>
      <c r="D1812" s="1" t="s">
        <v>26</v>
      </c>
      <c r="E1812" s="1">
        <v>20</v>
      </c>
      <c r="F1812" s="1" t="s">
        <v>10581</v>
      </c>
      <c r="G1812" s="1">
        <f>1-862-455-8097</f>
        <v>-9413</v>
      </c>
      <c r="H1812" s="1" t="s">
        <v>757</v>
      </c>
      <c r="I1812" s="1" t="s">
        <v>10582</v>
      </c>
      <c r="J1812" s="1" t="s">
        <v>10583</v>
      </c>
      <c r="K1812" s="1" t="s">
        <v>32</v>
      </c>
      <c r="L1812" s="1" t="s">
        <v>110</v>
      </c>
      <c r="M1812" s="1" t="s">
        <v>34</v>
      </c>
      <c r="N1812" s="1">
        <v>3</v>
      </c>
      <c r="O1812" s="1">
        <v>594.87</v>
      </c>
      <c r="P1812" s="1">
        <v>0.12</v>
      </c>
      <c r="Q1812" s="1">
        <v>17.07</v>
      </c>
      <c r="R1812" s="2">
        <v>45329</v>
      </c>
      <c r="S1812" s="2">
        <v>45146</v>
      </c>
      <c r="T1812" s="1" t="s">
        <v>118</v>
      </c>
      <c r="U1812" s="1" t="s">
        <v>36</v>
      </c>
      <c r="V1812" s="1">
        <v>1</v>
      </c>
      <c r="W1812" s="1" t="s">
        <v>37</v>
      </c>
      <c r="X1812" s="1" t="s">
        <v>74</v>
      </c>
      <c r="Y1812" s="1" t="s">
        <v>10584</v>
      </c>
    </row>
    <row r="1813" spans="1:25" x14ac:dyDescent="0.3">
      <c r="A1813" s="1" t="s">
        <v>13425</v>
      </c>
      <c r="B1813" s="1" t="s">
        <v>15423</v>
      </c>
      <c r="C1813" s="1" t="s">
        <v>2580</v>
      </c>
      <c r="D1813" s="1" t="s">
        <v>41</v>
      </c>
      <c r="E1813" s="1">
        <v>60</v>
      </c>
      <c r="F1813" s="1" t="s">
        <v>10585</v>
      </c>
      <c r="G1813" s="1" t="s">
        <v>10586</v>
      </c>
      <c r="H1813" s="1" t="s">
        <v>669</v>
      </c>
      <c r="I1813" s="1" t="s">
        <v>10587</v>
      </c>
      <c r="J1813" s="1" t="s">
        <v>1863</v>
      </c>
      <c r="K1813" s="1" t="s">
        <v>81</v>
      </c>
      <c r="L1813" s="1" t="s">
        <v>48</v>
      </c>
      <c r="M1813" s="1" t="s">
        <v>34</v>
      </c>
      <c r="N1813" s="1">
        <v>4</v>
      </c>
      <c r="O1813" s="1">
        <v>911.88</v>
      </c>
      <c r="P1813" s="1">
        <v>0.21</v>
      </c>
      <c r="Q1813" s="1">
        <v>47.38</v>
      </c>
      <c r="R1813" s="2">
        <v>45774</v>
      </c>
      <c r="S1813" s="2">
        <v>45687</v>
      </c>
      <c r="T1813" s="1" t="s">
        <v>50</v>
      </c>
      <c r="U1813" s="1" t="s">
        <v>162</v>
      </c>
      <c r="V1813" s="1">
        <v>2</v>
      </c>
      <c r="W1813" s="1" t="s">
        <v>37</v>
      </c>
      <c r="X1813" s="1" t="s">
        <v>101</v>
      </c>
      <c r="Y1813" s="1" t="s">
        <v>10588</v>
      </c>
    </row>
    <row r="1814" spans="1:25" x14ac:dyDescent="0.3">
      <c r="A1814" s="1" t="s">
        <v>13426</v>
      </c>
      <c r="B1814" s="1" t="s">
        <v>15424</v>
      </c>
      <c r="C1814" s="1" t="s">
        <v>10589</v>
      </c>
      <c r="D1814" s="1" t="s">
        <v>41</v>
      </c>
      <c r="E1814" s="1">
        <v>34</v>
      </c>
      <c r="F1814" s="1" t="s">
        <v>10590</v>
      </c>
      <c r="G1814" s="1" t="s">
        <v>10591</v>
      </c>
      <c r="H1814" s="1" t="s">
        <v>44</v>
      </c>
      <c r="I1814" s="1" t="s">
        <v>10592</v>
      </c>
      <c r="J1814" s="1" t="s">
        <v>10593</v>
      </c>
      <c r="K1814" s="1" t="s">
        <v>81</v>
      </c>
      <c r="L1814" s="1" t="s">
        <v>110</v>
      </c>
      <c r="M1814" s="1" t="s">
        <v>62</v>
      </c>
      <c r="N1814" s="1">
        <v>3</v>
      </c>
      <c r="O1814" s="1">
        <v>789.99</v>
      </c>
      <c r="P1814" s="1">
        <v>0.18</v>
      </c>
      <c r="Q1814" s="1">
        <v>29.3</v>
      </c>
      <c r="R1814" s="2">
        <v>45291</v>
      </c>
      <c r="S1814" s="2">
        <v>45499</v>
      </c>
      <c r="T1814" s="1" t="s">
        <v>118</v>
      </c>
      <c r="U1814" s="1" t="s">
        <v>162</v>
      </c>
      <c r="V1814" s="1">
        <v>5</v>
      </c>
      <c r="W1814" s="1" t="s">
        <v>37</v>
      </c>
      <c r="X1814" s="1" t="s">
        <v>38</v>
      </c>
      <c r="Y1814" s="1" t="s">
        <v>10594</v>
      </c>
    </row>
    <row r="1815" spans="1:25" x14ac:dyDescent="0.3">
      <c r="A1815" s="1" t="s">
        <v>13427</v>
      </c>
      <c r="B1815" s="1" t="s">
        <v>15425</v>
      </c>
      <c r="C1815" s="1" t="s">
        <v>10595</v>
      </c>
      <c r="D1815" s="1" t="s">
        <v>41</v>
      </c>
      <c r="E1815" s="1">
        <v>57</v>
      </c>
      <c r="F1815" s="1" t="s">
        <v>10596</v>
      </c>
      <c r="G1815" s="1">
        <f>1-659-63-210</f>
        <v>-931</v>
      </c>
      <c r="H1815" s="1" t="s">
        <v>837</v>
      </c>
      <c r="I1815" s="1" t="s">
        <v>2994</v>
      </c>
      <c r="J1815" s="1" t="s">
        <v>7350</v>
      </c>
      <c r="K1815" s="1" t="s">
        <v>161</v>
      </c>
      <c r="L1815" s="1" t="s">
        <v>82</v>
      </c>
      <c r="M1815" s="1" t="s">
        <v>93</v>
      </c>
      <c r="N1815" s="1">
        <v>1</v>
      </c>
      <c r="O1815" s="1">
        <v>843.82</v>
      </c>
      <c r="P1815" s="1">
        <v>0.14000000000000001</v>
      </c>
      <c r="Q1815" s="1">
        <v>42.84</v>
      </c>
      <c r="R1815" s="2">
        <v>45247</v>
      </c>
      <c r="S1815" s="2">
        <v>45768</v>
      </c>
      <c r="T1815" s="1" t="s">
        <v>118</v>
      </c>
      <c r="U1815" s="1" t="s">
        <v>84</v>
      </c>
      <c r="V1815" s="1">
        <v>1</v>
      </c>
      <c r="W1815" s="1" t="s">
        <v>37</v>
      </c>
      <c r="X1815" s="1" t="s">
        <v>64</v>
      </c>
      <c r="Y1815" s="1" t="s">
        <v>10597</v>
      </c>
    </row>
    <row r="1816" spans="1:25" x14ac:dyDescent="0.3">
      <c r="A1816" s="1" t="s">
        <v>13428</v>
      </c>
      <c r="B1816" s="1" t="s">
        <v>15426</v>
      </c>
      <c r="C1816" s="1" t="s">
        <v>10598</v>
      </c>
      <c r="D1816" s="1" t="s">
        <v>41</v>
      </c>
      <c r="E1816" s="1">
        <v>37</v>
      </c>
      <c r="F1816" s="1" t="s">
        <v>10599</v>
      </c>
      <c r="G1816" s="1">
        <v>8093211737</v>
      </c>
      <c r="H1816" s="1" t="s">
        <v>987</v>
      </c>
      <c r="I1816" s="1" t="s">
        <v>7325</v>
      </c>
      <c r="J1816" s="1" t="s">
        <v>10600</v>
      </c>
      <c r="K1816" s="1" t="s">
        <v>6</v>
      </c>
      <c r="L1816" s="1" t="s">
        <v>33</v>
      </c>
      <c r="M1816" s="1" t="s">
        <v>73</v>
      </c>
      <c r="N1816" s="1">
        <v>4</v>
      </c>
      <c r="O1816" s="1">
        <v>860.42</v>
      </c>
      <c r="P1816" s="1">
        <v>0.02</v>
      </c>
      <c r="Q1816" s="1">
        <v>28.65</v>
      </c>
      <c r="R1816" s="2">
        <v>45689</v>
      </c>
      <c r="S1816" s="2">
        <v>45599</v>
      </c>
      <c r="T1816" s="1" t="s">
        <v>118</v>
      </c>
      <c r="U1816" s="1" t="s">
        <v>162</v>
      </c>
      <c r="V1816" s="1">
        <v>3</v>
      </c>
      <c r="W1816" s="1" t="s">
        <v>52</v>
      </c>
      <c r="X1816" s="1" t="s">
        <v>38</v>
      </c>
      <c r="Y1816" s="1" t="s">
        <v>10601</v>
      </c>
    </row>
    <row r="1817" spans="1:25" x14ac:dyDescent="0.3">
      <c r="A1817" s="1" t="s">
        <v>13429</v>
      </c>
      <c r="B1817" s="1" t="s">
        <v>15427</v>
      </c>
      <c r="C1817" s="1" t="s">
        <v>10602</v>
      </c>
      <c r="D1817" s="1" t="s">
        <v>26</v>
      </c>
      <c r="E1817" s="1">
        <v>51</v>
      </c>
      <c r="F1817" s="1" t="s">
        <v>10603</v>
      </c>
      <c r="G1817" s="1" t="s">
        <v>10604</v>
      </c>
      <c r="H1817" s="1" t="s">
        <v>696</v>
      </c>
      <c r="I1817" s="1" t="s">
        <v>10605</v>
      </c>
      <c r="J1817" s="1" t="s">
        <v>10606</v>
      </c>
      <c r="K1817" s="1" t="s">
        <v>61</v>
      </c>
      <c r="L1817" s="1" t="s">
        <v>48</v>
      </c>
      <c r="M1817" s="1" t="s">
        <v>34</v>
      </c>
      <c r="N1817" s="1">
        <v>2</v>
      </c>
      <c r="O1817" s="1">
        <v>921.32</v>
      </c>
      <c r="P1817" s="1">
        <v>0.15</v>
      </c>
      <c r="Q1817" s="1">
        <v>39.74</v>
      </c>
      <c r="R1817" s="2">
        <v>45510</v>
      </c>
      <c r="S1817" s="2">
        <v>45294</v>
      </c>
      <c r="T1817" s="1" t="s">
        <v>35</v>
      </c>
      <c r="U1817" s="1" t="s">
        <v>84</v>
      </c>
      <c r="V1817" s="1">
        <v>2</v>
      </c>
      <c r="W1817" s="1" t="s">
        <v>37</v>
      </c>
      <c r="X1817" s="1" t="s">
        <v>64</v>
      </c>
      <c r="Y1817" s="1" t="s">
        <v>10607</v>
      </c>
    </row>
    <row r="1818" spans="1:25" x14ac:dyDescent="0.3">
      <c r="A1818" s="1" t="s">
        <v>13430</v>
      </c>
      <c r="B1818" s="1" t="s">
        <v>15428</v>
      </c>
      <c r="C1818" s="1" t="s">
        <v>10608</v>
      </c>
      <c r="D1818" s="1" t="s">
        <v>26</v>
      </c>
      <c r="E1818" s="1">
        <v>69</v>
      </c>
      <c r="F1818" s="1" t="s">
        <v>10609</v>
      </c>
      <c r="G1818" s="1" t="s">
        <v>10610</v>
      </c>
      <c r="H1818" s="1" t="s">
        <v>1465</v>
      </c>
      <c r="I1818" s="1" t="s">
        <v>10611</v>
      </c>
      <c r="J1818" s="1" t="s">
        <v>1505</v>
      </c>
      <c r="K1818" s="1" t="s">
        <v>6</v>
      </c>
      <c r="L1818" s="1" t="s">
        <v>82</v>
      </c>
      <c r="M1818" s="1" t="s">
        <v>126</v>
      </c>
      <c r="N1818" s="1">
        <v>4</v>
      </c>
      <c r="O1818" s="1">
        <v>242.72</v>
      </c>
      <c r="P1818" s="1">
        <v>0.39</v>
      </c>
      <c r="Q1818" s="1">
        <v>7.31</v>
      </c>
      <c r="R1818" s="2">
        <v>45787</v>
      </c>
      <c r="S1818" s="2">
        <v>45420</v>
      </c>
      <c r="T1818" s="1" t="s">
        <v>63</v>
      </c>
      <c r="U1818" s="1" t="s">
        <v>51</v>
      </c>
      <c r="V1818" s="1">
        <v>4</v>
      </c>
      <c r="W1818" s="1" t="s">
        <v>37</v>
      </c>
      <c r="X1818" s="1" t="s">
        <v>74</v>
      </c>
      <c r="Y1818" s="1" t="s">
        <v>10612</v>
      </c>
    </row>
    <row r="1819" spans="1:25" x14ac:dyDescent="0.3">
      <c r="A1819" s="1" t="s">
        <v>13431</v>
      </c>
      <c r="B1819" s="1" t="s">
        <v>15429</v>
      </c>
      <c r="C1819" s="1" t="s">
        <v>10613</v>
      </c>
      <c r="D1819" s="1" t="s">
        <v>26</v>
      </c>
      <c r="E1819" s="1">
        <v>50</v>
      </c>
      <c r="F1819" s="1" t="s">
        <v>10614</v>
      </c>
      <c r="G1819" s="1" t="s">
        <v>10615</v>
      </c>
      <c r="H1819" s="1" t="s">
        <v>1110</v>
      </c>
      <c r="I1819" s="1" t="s">
        <v>10616</v>
      </c>
      <c r="J1819" s="1" t="s">
        <v>10617</v>
      </c>
      <c r="K1819" s="1" t="s">
        <v>61</v>
      </c>
      <c r="L1819" s="1" t="s">
        <v>48</v>
      </c>
      <c r="M1819" s="1" t="s">
        <v>62</v>
      </c>
      <c r="N1819" s="1">
        <v>4</v>
      </c>
      <c r="O1819" s="1">
        <v>463.78</v>
      </c>
      <c r="P1819" s="1">
        <v>0.22</v>
      </c>
      <c r="Q1819" s="1">
        <v>40.96</v>
      </c>
      <c r="R1819" s="2">
        <v>45145</v>
      </c>
      <c r="S1819" s="2">
        <v>45452</v>
      </c>
      <c r="T1819" s="1" t="s">
        <v>118</v>
      </c>
      <c r="U1819" s="1" t="s">
        <v>36</v>
      </c>
      <c r="V1819" s="1">
        <v>2</v>
      </c>
      <c r="W1819" s="1" t="s">
        <v>37</v>
      </c>
      <c r="X1819" s="1" t="s">
        <v>101</v>
      </c>
      <c r="Y1819" s="1" t="s">
        <v>10618</v>
      </c>
    </row>
    <row r="1820" spans="1:25" x14ac:dyDescent="0.3">
      <c r="A1820" s="1" t="s">
        <v>13432</v>
      </c>
      <c r="B1820" s="1" t="s">
        <v>15430</v>
      </c>
      <c r="C1820" s="1" t="s">
        <v>10619</v>
      </c>
      <c r="D1820" s="1" t="s">
        <v>26</v>
      </c>
      <c r="E1820" s="1">
        <v>33</v>
      </c>
      <c r="F1820" s="1" t="s">
        <v>10620</v>
      </c>
      <c r="G1820" s="1" t="s">
        <v>10621</v>
      </c>
      <c r="H1820" s="1" t="s">
        <v>2946</v>
      </c>
      <c r="I1820" s="1" t="s">
        <v>10622</v>
      </c>
      <c r="J1820" s="1" t="s">
        <v>10623</v>
      </c>
      <c r="K1820" s="1" t="s">
        <v>92</v>
      </c>
      <c r="L1820" s="1" t="s">
        <v>110</v>
      </c>
      <c r="M1820" s="1" t="s">
        <v>62</v>
      </c>
      <c r="N1820" s="1">
        <v>3</v>
      </c>
      <c r="O1820" s="1">
        <v>391.35</v>
      </c>
      <c r="P1820" s="1">
        <v>0.15</v>
      </c>
      <c r="Q1820" s="1">
        <v>28.58</v>
      </c>
      <c r="R1820" s="2">
        <v>45373</v>
      </c>
      <c r="S1820" s="2">
        <v>45269</v>
      </c>
      <c r="T1820" s="1" t="s">
        <v>63</v>
      </c>
      <c r="U1820" s="1" t="s">
        <v>51</v>
      </c>
      <c r="V1820" s="1">
        <v>1</v>
      </c>
      <c r="W1820" s="1" t="s">
        <v>37</v>
      </c>
      <c r="X1820" s="1" t="s">
        <v>101</v>
      </c>
      <c r="Y1820" s="1" t="s">
        <v>10624</v>
      </c>
    </row>
    <row r="1821" spans="1:25" x14ac:dyDescent="0.3">
      <c r="A1821" s="1" t="s">
        <v>13433</v>
      </c>
      <c r="B1821" s="1" t="s">
        <v>15431</v>
      </c>
      <c r="C1821" s="1" t="s">
        <v>10625</v>
      </c>
      <c r="D1821" s="1" t="s">
        <v>41</v>
      </c>
      <c r="E1821" s="1">
        <v>40</v>
      </c>
      <c r="F1821" s="1" t="s">
        <v>10626</v>
      </c>
      <c r="G1821" s="1" t="s">
        <v>10627</v>
      </c>
      <c r="H1821" s="1" t="s">
        <v>634</v>
      </c>
      <c r="I1821" s="1" t="s">
        <v>10628</v>
      </c>
      <c r="J1821" s="1" t="s">
        <v>10629</v>
      </c>
      <c r="K1821" s="1" t="s">
        <v>32</v>
      </c>
      <c r="L1821" s="1" t="s">
        <v>72</v>
      </c>
      <c r="M1821" s="1" t="s">
        <v>93</v>
      </c>
      <c r="N1821" s="1">
        <v>2</v>
      </c>
      <c r="O1821" s="1">
        <v>388.06</v>
      </c>
      <c r="P1821" s="1">
        <v>0.15</v>
      </c>
      <c r="Q1821" s="1">
        <v>25.22</v>
      </c>
      <c r="R1821" s="2">
        <v>45591</v>
      </c>
      <c r="S1821" s="2">
        <v>45471</v>
      </c>
      <c r="T1821" s="1" t="s">
        <v>83</v>
      </c>
      <c r="U1821" s="1" t="s">
        <v>162</v>
      </c>
      <c r="V1821" s="1">
        <v>2</v>
      </c>
      <c r="W1821" s="1" t="s">
        <v>52</v>
      </c>
      <c r="X1821" s="1" t="s">
        <v>38</v>
      </c>
      <c r="Y1821" s="1" t="s">
        <v>10630</v>
      </c>
    </row>
    <row r="1822" spans="1:25" x14ac:dyDescent="0.3">
      <c r="A1822" s="1" t="s">
        <v>13434</v>
      </c>
      <c r="B1822" s="1" t="s">
        <v>15432</v>
      </c>
      <c r="C1822" s="1" t="s">
        <v>10631</v>
      </c>
      <c r="D1822" s="1" t="s">
        <v>41</v>
      </c>
      <c r="E1822" s="1">
        <v>21</v>
      </c>
      <c r="F1822" s="1" t="s">
        <v>10632</v>
      </c>
      <c r="G1822" s="1" t="s">
        <v>10633</v>
      </c>
      <c r="H1822" s="1" t="s">
        <v>2181</v>
      </c>
      <c r="I1822" s="1" t="s">
        <v>10634</v>
      </c>
      <c r="J1822" s="1" t="s">
        <v>3168</v>
      </c>
      <c r="K1822" s="1" t="s">
        <v>109</v>
      </c>
      <c r="L1822" s="1" t="s">
        <v>82</v>
      </c>
      <c r="M1822" s="1" t="s">
        <v>49</v>
      </c>
      <c r="N1822" s="1">
        <v>1</v>
      </c>
      <c r="O1822" s="1">
        <v>655.76</v>
      </c>
      <c r="P1822" s="1">
        <v>0.28000000000000003</v>
      </c>
      <c r="Q1822" s="1">
        <v>10.02</v>
      </c>
      <c r="R1822" s="2">
        <v>45174</v>
      </c>
      <c r="S1822" s="2">
        <v>45772</v>
      </c>
      <c r="T1822" s="1" t="s">
        <v>63</v>
      </c>
      <c r="U1822" s="1" t="s">
        <v>162</v>
      </c>
      <c r="V1822" s="1">
        <v>3</v>
      </c>
      <c r="W1822" s="1" t="s">
        <v>37</v>
      </c>
      <c r="X1822" s="1" t="s">
        <v>53</v>
      </c>
      <c r="Y1822" s="1" t="s">
        <v>10635</v>
      </c>
    </row>
    <row r="1823" spans="1:25" x14ac:dyDescent="0.3">
      <c r="A1823" s="1" t="s">
        <v>13435</v>
      </c>
      <c r="B1823" s="1" t="s">
        <v>15433</v>
      </c>
      <c r="C1823" s="1" t="s">
        <v>10636</v>
      </c>
      <c r="D1823" s="1" t="s">
        <v>26</v>
      </c>
      <c r="E1823" s="1">
        <v>58</v>
      </c>
      <c r="F1823" s="1" t="s">
        <v>10637</v>
      </c>
      <c r="G1823" s="1" t="s">
        <v>10638</v>
      </c>
      <c r="H1823" s="1" t="s">
        <v>542</v>
      </c>
      <c r="I1823" s="1" t="s">
        <v>10639</v>
      </c>
      <c r="J1823" s="1" t="s">
        <v>10640</v>
      </c>
      <c r="K1823" s="1" t="s">
        <v>81</v>
      </c>
      <c r="L1823" s="1" t="s">
        <v>82</v>
      </c>
      <c r="M1823" s="1" t="s">
        <v>73</v>
      </c>
      <c r="N1823" s="1">
        <v>4</v>
      </c>
      <c r="O1823" s="1">
        <v>407.79</v>
      </c>
      <c r="P1823" s="1">
        <v>0.15</v>
      </c>
      <c r="Q1823" s="1">
        <v>38.369999999999997</v>
      </c>
      <c r="R1823" s="2">
        <v>45191</v>
      </c>
      <c r="S1823" s="2">
        <v>45661</v>
      </c>
      <c r="T1823" s="1" t="s">
        <v>83</v>
      </c>
      <c r="U1823" s="1" t="s">
        <v>84</v>
      </c>
      <c r="V1823" s="1">
        <v>2</v>
      </c>
      <c r="W1823" s="1" t="s">
        <v>37</v>
      </c>
      <c r="X1823" s="1" t="s">
        <v>74</v>
      </c>
      <c r="Y1823" s="1" t="s">
        <v>10641</v>
      </c>
    </row>
    <row r="1824" spans="1:25" x14ac:dyDescent="0.3">
      <c r="A1824" s="1" t="s">
        <v>13436</v>
      </c>
      <c r="B1824" s="1" t="s">
        <v>15434</v>
      </c>
      <c r="C1824" s="1" t="s">
        <v>10642</v>
      </c>
      <c r="D1824" s="1" t="s">
        <v>41</v>
      </c>
      <c r="E1824" s="1">
        <v>57</v>
      </c>
      <c r="F1824" s="1" t="s">
        <v>10643</v>
      </c>
      <c r="G1824" s="1" t="s">
        <v>10644</v>
      </c>
      <c r="H1824" s="1" t="s">
        <v>222</v>
      </c>
      <c r="I1824" s="1" t="s">
        <v>9135</v>
      </c>
      <c r="J1824" s="1" t="s">
        <v>10645</v>
      </c>
      <c r="K1824" s="1" t="s">
        <v>32</v>
      </c>
      <c r="L1824" s="1" t="s">
        <v>48</v>
      </c>
      <c r="M1824" s="1" t="s">
        <v>49</v>
      </c>
      <c r="N1824" s="1">
        <v>4</v>
      </c>
      <c r="O1824" s="1">
        <v>620.16999999999996</v>
      </c>
      <c r="P1824" s="1">
        <v>0.32</v>
      </c>
      <c r="Q1824" s="1">
        <v>10.9</v>
      </c>
      <c r="R1824" s="2">
        <v>45624</v>
      </c>
      <c r="S1824" s="2">
        <v>45293</v>
      </c>
      <c r="T1824" s="1" t="s">
        <v>35</v>
      </c>
      <c r="U1824" s="1" t="s">
        <v>84</v>
      </c>
      <c r="V1824" s="1">
        <v>3</v>
      </c>
      <c r="W1824" s="1" t="s">
        <v>37</v>
      </c>
      <c r="X1824" s="1" t="s">
        <v>64</v>
      </c>
      <c r="Y1824" s="1" t="s">
        <v>10646</v>
      </c>
    </row>
    <row r="1825" spans="1:25" x14ac:dyDescent="0.3">
      <c r="A1825" s="1" t="s">
        <v>13437</v>
      </c>
      <c r="B1825" s="1" t="s">
        <v>15435</v>
      </c>
      <c r="C1825" s="1" t="s">
        <v>10647</v>
      </c>
      <c r="D1825" s="1" t="s">
        <v>26</v>
      </c>
      <c r="E1825" s="1">
        <v>50</v>
      </c>
      <c r="F1825" s="1" t="s">
        <v>10648</v>
      </c>
      <c r="G1825" s="1">
        <f>1-339-100-8889</f>
        <v>-9327</v>
      </c>
      <c r="H1825" s="1" t="s">
        <v>282</v>
      </c>
      <c r="I1825" s="1" t="s">
        <v>10649</v>
      </c>
      <c r="J1825" s="1" t="s">
        <v>10650</v>
      </c>
      <c r="K1825" s="1" t="s">
        <v>6</v>
      </c>
      <c r="L1825" s="1" t="s">
        <v>72</v>
      </c>
      <c r="M1825" s="1" t="s">
        <v>49</v>
      </c>
      <c r="N1825" s="1">
        <v>3</v>
      </c>
      <c r="O1825" s="1">
        <v>388.46</v>
      </c>
      <c r="P1825" s="1">
        <v>0.49</v>
      </c>
      <c r="Q1825" s="1">
        <v>13.65</v>
      </c>
      <c r="R1825" s="2">
        <v>45754</v>
      </c>
      <c r="S1825" s="2">
        <v>45388</v>
      </c>
      <c r="T1825" s="1" t="s">
        <v>83</v>
      </c>
      <c r="U1825" s="1" t="s">
        <v>51</v>
      </c>
      <c r="V1825" s="1">
        <v>2</v>
      </c>
      <c r="W1825" s="1" t="s">
        <v>37</v>
      </c>
      <c r="X1825" s="1" t="s">
        <v>74</v>
      </c>
      <c r="Y1825" s="1" t="s">
        <v>10651</v>
      </c>
    </row>
    <row r="1826" spans="1:25" x14ac:dyDescent="0.3">
      <c r="A1826" s="1" t="s">
        <v>13438</v>
      </c>
      <c r="B1826" s="1" t="s">
        <v>15436</v>
      </c>
      <c r="C1826" s="1" t="s">
        <v>10652</v>
      </c>
      <c r="D1826" s="1" t="s">
        <v>41</v>
      </c>
      <c r="E1826" s="1">
        <v>25</v>
      </c>
      <c r="F1826" s="1" t="s">
        <v>10653</v>
      </c>
      <c r="G1826" s="1" t="s">
        <v>10654</v>
      </c>
      <c r="H1826" s="1" t="s">
        <v>1503</v>
      </c>
      <c r="I1826" s="1" t="s">
        <v>10655</v>
      </c>
      <c r="J1826" s="1" t="s">
        <v>10656</v>
      </c>
      <c r="K1826" s="1" t="s">
        <v>47</v>
      </c>
      <c r="L1826" s="1" t="s">
        <v>33</v>
      </c>
      <c r="M1826" s="1" t="s">
        <v>34</v>
      </c>
      <c r="N1826" s="1">
        <v>1</v>
      </c>
      <c r="O1826" s="1">
        <v>318.02</v>
      </c>
      <c r="P1826" s="1">
        <v>0.02</v>
      </c>
      <c r="Q1826" s="1">
        <v>10.69</v>
      </c>
      <c r="R1826" s="2">
        <v>45568</v>
      </c>
      <c r="S1826" s="2">
        <v>45638</v>
      </c>
      <c r="T1826" s="1" t="s">
        <v>83</v>
      </c>
      <c r="U1826" s="1" t="s">
        <v>51</v>
      </c>
      <c r="V1826" s="1">
        <v>1</v>
      </c>
      <c r="W1826" s="1" t="s">
        <v>37</v>
      </c>
      <c r="X1826" s="1" t="s">
        <v>38</v>
      </c>
      <c r="Y1826" s="1" t="s">
        <v>10657</v>
      </c>
    </row>
    <row r="1827" spans="1:25" x14ac:dyDescent="0.3">
      <c r="A1827" s="1" t="s">
        <v>13439</v>
      </c>
      <c r="B1827" s="1" t="s">
        <v>15437</v>
      </c>
      <c r="C1827" s="1" t="s">
        <v>10658</v>
      </c>
      <c r="D1827" s="1" t="s">
        <v>26</v>
      </c>
      <c r="E1827" s="1">
        <v>22</v>
      </c>
      <c r="F1827" s="1" t="s">
        <v>10659</v>
      </c>
      <c r="G1827" s="1">
        <f>1-601-761-9624</f>
        <v>-10985</v>
      </c>
      <c r="H1827" s="1" t="s">
        <v>2217</v>
      </c>
      <c r="I1827" s="1" t="s">
        <v>10660</v>
      </c>
      <c r="J1827" s="1" t="s">
        <v>10661</v>
      </c>
      <c r="K1827" s="1" t="s">
        <v>47</v>
      </c>
      <c r="L1827" s="1" t="s">
        <v>72</v>
      </c>
      <c r="M1827" s="1" t="s">
        <v>126</v>
      </c>
      <c r="N1827" s="1">
        <v>3</v>
      </c>
      <c r="O1827" s="1">
        <v>359.55</v>
      </c>
      <c r="P1827" s="1">
        <v>0.08</v>
      </c>
      <c r="Q1827" s="1">
        <v>5.3</v>
      </c>
      <c r="R1827" s="2">
        <v>45599</v>
      </c>
      <c r="S1827" s="2">
        <v>45473</v>
      </c>
      <c r="T1827" s="1" t="s">
        <v>50</v>
      </c>
      <c r="U1827" s="1" t="s">
        <v>51</v>
      </c>
      <c r="V1827" s="1">
        <v>4</v>
      </c>
      <c r="W1827" s="1" t="s">
        <v>37</v>
      </c>
      <c r="X1827" s="1" t="s">
        <v>101</v>
      </c>
      <c r="Y1827" s="1" t="s">
        <v>8533</v>
      </c>
    </row>
    <row r="1828" spans="1:25" x14ac:dyDescent="0.3">
      <c r="A1828" s="1" t="s">
        <v>13440</v>
      </c>
      <c r="B1828" s="1" t="s">
        <v>15438</v>
      </c>
      <c r="C1828" s="1" t="s">
        <v>10662</v>
      </c>
      <c r="D1828" s="1" t="s">
        <v>26</v>
      </c>
      <c r="E1828" s="1">
        <v>50</v>
      </c>
      <c r="F1828" s="1" t="s">
        <v>10663</v>
      </c>
      <c r="G1828" s="1" t="s">
        <v>10664</v>
      </c>
      <c r="H1828" s="1" t="s">
        <v>857</v>
      </c>
      <c r="I1828" s="1" t="s">
        <v>10665</v>
      </c>
      <c r="J1828" s="1" t="s">
        <v>311</v>
      </c>
      <c r="K1828" s="1" t="s">
        <v>32</v>
      </c>
      <c r="L1828" s="1" t="s">
        <v>33</v>
      </c>
      <c r="M1828" s="1" t="s">
        <v>93</v>
      </c>
      <c r="N1828" s="1">
        <v>2</v>
      </c>
      <c r="O1828" s="1">
        <v>805.72</v>
      </c>
      <c r="P1828" s="1">
        <v>0.09</v>
      </c>
      <c r="Q1828" s="1">
        <v>34.79</v>
      </c>
      <c r="R1828" s="2">
        <v>45329</v>
      </c>
      <c r="S1828" s="2">
        <v>45619</v>
      </c>
      <c r="T1828" s="1" t="s">
        <v>35</v>
      </c>
      <c r="U1828" s="1" t="s">
        <v>36</v>
      </c>
      <c r="V1828" s="1">
        <v>5</v>
      </c>
      <c r="W1828" s="1" t="s">
        <v>52</v>
      </c>
      <c r="X1828" s="1" t="s">
        <v>64</v>
      </c>
      <c r="Y1828" s="1" t="s">
        <v>10666</v>
      </c>
    </row>
    <row r="1829" spans="1:25" x14ac:dyDescent="0.3">
      <c r="A1829" s="1" t="s">
        <v>13441</v>
      </c>
      <c r="B1829" s="1" t="s">
        <v>15439</v>
      </c>
      <c r="C1829" s="1" t="s">
        <v>10667</v>
      </c>
      <c r="D1829" s="1" t="s">
        <v>26</v>
      </c>
      <c r="E1829" s="1">
        <v>42</v>
      </c>
      <c r="F1829" s="1" t="s">
        <v>10668</v>
      </c>
      <c r="G1829" s="1" t="s">
        <v>10669</v>
      </c>
      <c r="H1829" s="1" t="s">
        <v>1012</v>
      </c>
      <c r="I1829" s="1" t="s">
        <v>10670</v>
      </c>
      <c r="J1829" s="1" t="s">
        <v>6228</v>
      </c>
      <c r="K1829" s="1" t="s">
        <v>109</v>
      </c>
      <c r="L1829" s="1" t="s">
        <v>117</v>
      </c>
      <c r="M1829" s="1" t="s">
        <v>73</v>
      </c>
      <c r="N1829" s="1">
        <v>1</v>
      </c>
      <c r="O1829" s="1">
        <v>605.04</v>
      </c>
      <c r="P1829" s="1">
        <v>0.22</v>
      </c>
      <c r="Q1829" s="1">
        <v>17.190000000000001</v>
      </c>
      <c r="R1829" s="2">
        <v>45737</v>
      </c>
      <c r="S1829" s="2">
        <v>45250</v>
      </c>
      <c r="T1829" s="1" t="s">
        <v>118</v>
      </c>
      <c r="U1829" s="1" t="s">
        <v>84</v>
      </c>
      <c r="V1829" s="1">
        <v>2</v>
      </c>
      <c r="W1829" s="1" t="s">
        <v>37</v>
      </c>
      <c r="X1829" s="1" t="s">
        <v>64</v>
      </c>
      <c r="Y1829" s="1" t="s">
        <v>10671</v>
      </c>
    </row>
    <row r="1830" spans="1:25" x14ac:dyDescent="0.3">
      <c r="A1830" s="1" t="s">
        <v>13442</v>
      </c>
      <c r="B1830" s="1" t="s">
        <v>15440</v>
      </c>
      <c r="C1830" s="1" t="s">
        <v>10672</v>
      </c>
      <c r="D1830" s="1" t="s">
        <v>26</v>
      </c>
      <c r="E1830" s="1">
        <v>24</v>
      </c>
      <c r="F1830" s="1" t="s">
        <v>10673</v>
      </c>
      <c r="G1830" s="1" t="s">
        <v>10674</v>
      </c>
      <c r="H1830" s="1" t="s">
        <v>784</v>
      </c>
      <c r="I1830" s="1" t="s">
        <v>10675</v>
      </c>
      <c r="J1830" s="1" t="s">
        <v>10676</v>
      </c>
      <c r="K1830" s="1" t="s">
        <v>61</v>
      </c>
      <c r="L1830" s="1" t="s">
        <v>110</v>
      </c>
      <c r="M1830" s="1" t="s">
        <v>93</v>
      </c>
      <c r="N1830" s="1">
        <v>2</v>
      </c>
      <c r="O1830" s="1">
        <v>974.26</v>
      </c>
      <c r="P1830" s="1">
        <v>0.02</v>
      </c>
      <c r="Q1830" s="1">
        <v>11.73</v>
      </c>
      <c r="R1830" s="2">
        <v>45404</v>
      </c>
      <c r="S1830" s="2">
        <v>45407</v>
      </c>
      <c r="T1830" s="1" t="s">
        <v>35</v>
      </c>
      <c r="U1830" s="1" t="s">
        <v>51</v>
      </c>
      <c r="V1830" s="1">
        <v>4</v>
      </c>
      <c r="W1830" s="1" t="s">
        <v>37</v>
      </c>
      <c r="X1830" s="1" t="s">
        <v>64</v>
      </c>
      <c r="Y1830" s="1" t="s">
        <v>10677</v>
      </c>
    </row>
    <row r="1831" spans="1:25" x14ac:dyDescent="0.3">
      <c r="A1831" s="1" t="s">
        <v>13443</v>
      </c>
      <c r="B1831" s="1" t="s">
        <v>15441</v>
      </c>
      <c r="C1831" s="1" t="s">
        <v>10678</v>
      </c>
      <c r="D1831" s="1" t="s">
        <v>41</v>
      </c>
      <c r="E1831" s="1">
        <v>64</v>
      </c>
      <c r="F1831" s="1" t="s">
        <v>10679</v>
      </c>
      <c r="G1831" s="1" t="s">
        <v>10680</v>
      </c>
      <c r="H1831" s="1" t="s">
        <v>2637</v>
      </c>
      <c r="I1831" s="1" t="s">
        <v>10681</v>
      </c>
      <c r="J1831" s="1" t="s">
        <v>10682</v>
      </c>
      <c r="K1831" s="1" t="s">
        <v>92</v>
      </c>
      <c r="L1831" s="1" t="s">
        <v>72</v>
      </c>
      <c r="M1831" s="1" t="s">
        <v>93</v>
      </c>
      <c r="N1831" s="1">
        <v>3</v>
      </c>
      <c r="O1831" s="1">
        <v>834.33</v>
      </c>
      <c r="P1831" s="1">
        <v>0.24</v>
      </c>
      <c r="Q1831" s="1">
        <v>19.399999999999999</v>
      </c>
      <c r="R1831" s="2">
        <v>45248</v>
      </c>
      <c r="S1831" s="2">
        <v>45676</v>
      </c>
      <c r="T1831" s="1" t="s">
        <v>50</v>
      </c>
      <c r="U1831" s="1" t="s">
        <v>84</v>
      </c>
      <c r="V1831" s="1">
        <v>2</v>
      </c>
      <c r="W1831" s="1" t="s">
        <v>37</v>
      </c>
      <c r="X1831" s="1" t="s">
        <v>64</v>
      </c>
      <c r="Y1831" s="1" t="s">
        <v>10683</v>
      </c>
    </row>
    <row r="1832" spans="1:25" x14ac:dyDescent="0.3">
      <c r="A1832" s="1" t="s">
        <v>13444</v>
      </c>
      <c r="B1832" s="1" t="s">
        <v>15442</v>
      </c>
      <c r="C1832" s="1" t="s">
        <v>10684</v>
      </c>
      <c r="D1832" s="1" t="s">
        <v>41</v>
      </c>
      <c r="E1832" s="1">
        <v>24</v>
      </c>
      <c r="F1832" s="1" t="s">
        <v>10685</v>
      </c>
      <c r="G1832" s="1" t="s">
        <v>10686</v>
      </c>
      <c r="H1832" s="1" t="s">
        <v>106</v>
      </c>
      <c r="I1832" s="1" t="s">
        <v>10687</v>
      </c>
      <c r="J1832" s="1" t="s">
        <v>10688</v>
      </c>
      <c r="K1832" s="1" t="s">
        <v>109</v>
      </c>
      <c r="L1832" s="1" t="s">
        <v>33</v>
      </c>
      <c r="M1832" s="1" t="s">
        <v>62</v>
      </c>
      <c r="N1832" s="1">
        <v>1</v>
      </c>
      <c r="O1832" s="1">
        <v>490.92</v>
      </c>
      <c r="P1832" s="1">
        <v>0.46</v>
      </c>
      <c r="Q1832" s="1">
        <v>27.46</v>
      </c>
      <c r="R1832" s="2">
        <v>45333</v>
      </c>
      <c r="S1832" s="2">
        <v>45183</v>
      </c>
      <c r="T1832" s="1" t="s">
        <v>83</v>
      </c>
      <c r="U1832" s="1" t="s">
        <v>51</v>
      </c>
      <c r="V1832" s="1">
        <v>4</v>
      </c>
      <c r="W1832" s="1" t="s">
        <v>37</v>
      </c>
      <c r="X1832" s="1" t="s">
        <v>74</v>
      </c>
      <c r="Y1832" s="1" t="s">
        <v>10689</v>
      </c>
    </row>
    <row r="1833" spans="1:25" x14ac:dyDescent="0.3">
      <c r="A1833" s="1" t="s">
        <v>13445</v>
      </c>
      <c r="B1833" s="1" t="s">
        <v>15443</v>
      </c>
      <c r="C1833" s="1" t="s">
        <v>10690</v>
      </c>
      <c r="D1833" s="1" t="s">
        <v>41</v>
      </c>
      <c r="E1833" s="1">
        <v>50</v>
      </c>
      <c r="F1833" s="1" t="s">
        <v>10691</v>
      </c>
      <c r="G1833" s="1" t="s">
        <v>10692</v>
      </c>
      <c r="H1833" s="1" t="s">
        <v>2069</v>
      </c>
      <c r="I1833" s="1" t="s">
        <v>10693</v>
      </c>
      <c r="J1833" s="1" t="s">
        <v>10694</v>
      </c>
      <c r="K1833" s="1" t="s">
        <v>6</v>
      </c>
      <c r="L1833" s="1" t="s">
        <v>48</v>
      </c>
      <c r="M1833" s="1" t="s">
        <v>49</v>
      </c>
      <c r="N1833" s="1">
        <v>2</v>
      </c>
      <c r="O1833" s="1">
        <v>249.95</v>
      </c>
      <c r="P1833" s="1">
        <v>0.01</v>
      </c>
      <c r="Q1833" s="1">
        <v>27.65</v>
      </c>
      <c r="R1833" s="2">
        <v>45788</v>
      </c>
      <c r="S1833" s="2">
        <v>45278</v>
      </c>
      <c r="T1833" s="1" t="s">
        <v>35</v>
      </c>
      <c r="U1833" s="1" t="s">
        <v>36</v>
      </c>
      <c r="V1833" s="1">
        <v>3</v>
      </c>
      <c r="W1833" s="1" t="s">
        <v>37</v>
      </c>
      <c r="X1833" s="1" t="s">
        <v>74</v>
      </c>
      <c r="Y1833" s="1" t="s">
        <v>10695</v>
      </c>
    </row>
    <row r="1834" spans="1:25" x14ac:dyDescent="0.3">
      <c r="A1834" s="1" t="s">
        <v>13446</v>
      </c>
      <c r="B1834" s="1" t="s">
        <v>15444</v>
      </c>
      <c r="C1834" s="1" t="s">
        <v>10696</v>
      </c>
      <c r="D1834" s="1" t="s">
        <v>26</v>
      </c>
      <c r="E1834" s="1">
        <v>58</v>
      </c>
      <c r="F1834" s="1" t="s">
        <v>10697</v>
      </c>
      <c r="G1834" s="1" t="s">
        <v>10698</v>
      </c>
      <c r="H1834" s="1" t="s">
        <v>917</v>
      </c>
      <c r="I1834" s="1" t="s">
        <v>10699</v>
      </c>
      <c r="J1834" s="1" t="s">
        <v>10700</v>
      </c>
      <c r="K1834" s="1" t="s">
        <v>109</v>
      </c>
      <c r="L1834" s="1" t="s">
        <v>33</v>
      </c>
      <c r="M1834" s="1" t="s">
        <v>126</v>
      </c>
      <c r="N1834" s="1">
        <v>2</v>
      </c>
      <c r="O1834" s="1">
        <v>677.17</v>
      </c>
      <c r="P1834" s="1">
        <v>0.18</v>
      </c>
      <c r="Q1834" s="1">
        <v>21.52</v>
      </c>
      <c r="R1834" s="2">
        <v>45340</v>
      </c>
      <c r="S1834" s="2">
        <v>45248</v>
      </c>
      <c r="T1834" s="1" t="s">
        <v>50</v>
      </c>
      <c r="U1834" s="1" t="s">
        <v>84</v>
      </c>
      <c r="V1834" s="1">
        <v>4</v>
      </c>
      <c r="W1834" s="1" t="s">
        <v>37</v>
      </c>
      <c r="X1834" s="1" t="s">
        <v>38</v>
      </c>
      <c r="Y1834" s="1" t="s">
        <v>10701</v>
      </c>
    </row>
    <row r="1835" spans="1:25" x14ac:dyDescent="0.3">
      <c r="A1835" s="1" t="s">
        <v>13447</v>
      </c>
      <c r="B1835" s="1" t="s">
        <v>15445</v>
      </c>
      <c r="C1835" s="1" t="s">
        <v>10702</v>
      </c>
      <c r="D1835" s="1" t="s">
        <v>26</v>
      </c>
      <c r="E1835" s="1">
        <v>50</v>
      </c>
      <c r="F1835" s="1" t="s">
        <v>10703</v>
      </c>
      <c r="G1835" s="1" t="s">
        <v>10704</v>
      </c>
      <c r="H1835" s="1" t="s">
        <v>495</v>
      </c>
      <c r="I1835" s="1" t="s">
        <v>10705</v>
      </c>
      <c r="J1835" s="1" t="s">
        <v>10706</v>
      </c>
      <c r="K1835" s="1" t="s">
        <v>161</v>
      </c>
      <c r="L1835" s="1" t="s">
        <v>117</v>
      </c>
      <c r="M1835" s="1" t="s">
        <v>126</v>
      </c>
      <c r="N1835" s="1">
        <v>3</v>
      </c>
      <c r="O1835" s="1">
        <v>729.38</v>
      </c>
      <c r="P1835" s="1">
        <v>0.38</v>
      </c>
      <c r="Q1835" s="1">
        <v>27.27</v>
      </c>
      <c r="R1835" s="2">
        <v>45272</v>
      </c>
      <c r="S1835" s="2">
        <v>45141</v>
      </c>
      <c r="T1835" s="1" t="s">
        <v>118</v>
      </c>
      <c r="U1835" s="1" t="s">
        <v>84</v>
      </c>
      <c r="V1835" s="1">
        <v>5</v>
      </c>
      <c r="W1835" s="1" t="s">
        <v>37</v>
      </c>
      <c r="X1835" s="1" t="s">
        <v>101</v>
      </c>
      <c r="Y1835" s="1" t="s">
        <v>10707</v>
      </c>
    </row>
    <row r="1836" spans="1:25" x14ac:dyDescent="0.3">
      <c r="A1836" s="1" t="s">
        <v>13448</v>
      </c>
      <c r="B1836" s="1" t="s">
        <v>15446</v>
      </c>
      <c r="C1836" s="1" t="s">
        <v>10708</v>
      </c>
      <c r="D1836" s="1" t="s">
        <v>41</v>
      </c>
      <c r="E1836" s="1">
        <v>46</v>
      </c>
      <c r="F1836" s="1" t="s">
        <v>10709</v>
      </c>
      <c r="G1836" s="1" t="s">
        <v>10710</v>
      </c>
      <c r="H1836" s="1" t="s">
        <v>903</v>
      </c>
      <c r="I1836" s="1" t="s">
        <v>10711</v>
      </c>
      <c r="J1836" s="1" t="s">
        <v>10712</v>
      </c>
      <c r="K1836" s="1" t="s">
        <v>81</v>
      </c>
      <c r="L1836" s="1" t="s">
        <v>33</v>
      </c>
      <c r="M1836" s="1" t="s">
        <v>126</v>
      </c>
      <c r="N1836" s="1">
        <v>1</v>
      </c>
      <c r="O1836" s="1">
        <v>469.53</v>
      </c>
      <c r="P1836" s="1">
        <v>0.08</v>
      </c>
      <c r="Q1836" s="1">
        <v>24.23</v>
      </c>
      <c r="R1836" s="2">
        <v>45470</v>
      </c>
      <c r="S1836" s="2">
        <v>45402</v>
      </c>
      <c r="T1836" s="1" t="s">
        <v>83</v>
      </c>
      <c r="U1836" s="1" t="s">
        <v>84</v>
      </c>
      <c r="V1836" s="1">
        <v>4</v>
      </c>
      <c r="W1836" s="1" t="s">
        <v>37</v>
      </c>
      <c r="X1836" s="1" t="s">
        <v>101</v>
      </c>
      <c r="Y1836" s="1" t="s">
        <v>10713</v>
      </c>
    </row>
    <row r="1837" spans="1:25" x14ac:dyDescent="0.3">
      <c r="A1837" s="1" t="s">
        <v>13449</v>
      </c>
      <c r="B1837" s="1" t="s">
        <v>15447</v>
      </c>
      <c r="C1837" s="1" t="s">
        <v>10714</v>
      </c>
      <c r="D1837" s="1" t="s">
        <v>41</v>
      </c>
      <c r="E1837" s="1">
        <v>61</v>
      </c>
      <c r="F1837" s="1" t="s">
        <v>10715</v>
      </c>
      <c r="G1837" s="1">
        <f>1-355-884-8112</f>
        <v>-9350</v>
      </c>
      <c r="H1837" s="1" t="s">
        <v>980</v>
      </c>
      <c r="I1837" s="1" t="s">
        <v>10716</v>
      </c>
      <c r="J1837" s="1" t="s">
        <v>4775</v>
      </c>
      <c r="K1837" s="1" t="s">
        <v>47</v>
      </c>
      <c r="L1837" s="1" t="s">
        <v>110</v>
      </c>
      <c r="M1837" s="1" t="s">
        <v>126</v>
      </c>
      <c r="N1837" s="1">
        <v>2</v>
      </c>
      <c r="O1837" s="1">
        <v>237.62</v>
      </c>
      <c r="P1837" s="1">
        <v>0.04</v>
      </c>
      <c r="Q1837" s="1">
        <v>42.02</v>
      </c>
      <c r="R1837" s="2">
        <v>45174</v>
      </c>
      <c r="S1837" s="2">
        <v>45269</v>
      </c>
      <c r="T1837" s="1" t="s">
        <v>35</v>
      </c>
      <c r="U1837" s="1" t="s">
        <v>84</v>
      </c>
      <c r="V1837" s="1">
        <v>5</v>
      </c>
      <c r="W1837" s="1" t="s">
        <v>37</v>
      </c>
      <c r="X1837" s="1" t="s">
        <v>74</v>
      </c>
      <c r="Y1837" s="1" t="s">
        <v>10717</v>
      </c>
    </row>
    <row r="1838" spans="1:25" x14ac:dyDescent="0.3">
      <c r="A1838" s="1" t="s">
        <v>13450</v>
      </c>
      <c r="B1838" s="1" t="s">
        <v>15448</v>
      </c>
      <c r="C1838" s="1" t="s">
        <v>4083</v>
      </c>
      <c r="D1838" s="1" t="s">
        <v>41</v>
      </c>
      <c r="E1838" s="1">
        <v>56</v>
      </c>
      <c r="F1838" s="1" t="s">
        <v>10718</v>
      </c>
      <c r="G1838" s="1" t="s">
        <v>10719</v>
      </c>
      <c r="H1838" s="1" t="s">
        <v>2394</v>
      </c>
      <c r="I1838" s="1" t="s">
        <v>10720</v>
      </c>
      <c r="J1838" s="1" t="s">
        <v>6892</v>
      </c>
      <c r="K1838" s="1" t="s">
        <v>161</v>
      </c>
      <c r="L1838" s="1" t="s">
        <v>72</v>
      </c>
      <c r="M1838" s="1" t="s">
        <v>34</v>
      </c>
      <c r="N1838" s="1">
        <v>4</v>
      </c>
      <c r="O1838" s="1">
        <v>561.66999999999996</v>
      </c>
      <c r="P1838" s="1">
        <v>0.32</v>
      </c>
      <c r="Q1838" s="1">
        <v>6.33</v>
      </c>
      <c r="R1838" s="2">
        <v>45470</v>
      </c>
      <c r="S1838" s="2">
        <v>45769</v>
      </c>
      <c r="T1838" s="1" t="s">
        <v>35</v>
      </c>
      <c r="U1838" s="1" t="s">
        <v>36</v>
      </c>
      <c r="V1838" s="1">
        <v>5</v>
      </c>
      <c r="W1838" s="1" t="s">
        <v>37</v>
      </c>
      <c r="X1838" s="1" t="s">
        <v>38</v>
      </c>
      <c r="Y1838" s="1" t="s">
        <v>10721</v>
      </c>
    </row>
    <row r="1839" spans="1:25" x14ac:dyDescent="0.3">
      <c r="A1839" s="1" t="s">
        <v>13451</v>
      </c>
      <c r="B1839" s="1" t="s">
        <v>15449</v>
      </c>
      <c r="C1839" s="1" t="s">
        <v>10722</v>
      </c>
      <c r="D1839" s="1" t="s">
        <v>41</v>
      </c>
      <c r="E1839" s="1">
        <v>58</v>
      </c>
      <c r="F1839" s="1" t="s">
        <v>10723</v>
      </c>
      <c r="G1839" s="1">
        <f>1-863-256-6356</f>
        <v>-7474</v>
      </c>
      <c r="H1839" s="1" t="s">
        <v>2102</v>
      </c>
      <c r="I1839" s="1" t="s">
        <v>10724</v>
      </c>
      <c r="J1839" s="1" t="s">
        <v>10725</v>
      </c>
      <c r="K1839" s="1" t="s">
        <v>109</v>
      </c>
      <c r="L1839" s="1" t="s">
        <v>33</v>
      </c>
      <c r="M1839" s="1" t="s">
        <v>34</v>
      </c>
      <c r="N1839" s="1">
        <v>1</v>
      </c>
      <c r="O1839" s="1">
        <v>261.29000000000002</v>
      </c>
      <c r="P1839" s="1">
        <v>0</v>
      </c>
      <c r="Q1839" s="1">
        <v>44.06</v>
      </c>
      <c r="R1839" s="2">
        <v>45591</v>
      </c>
      <c r="S1839" s="2">
        <v>45404</v>
      </c>
      <c r="T1839" s="1" t="s">
        <v>83</v>
      </c>
      <c r="U1839" s="1" t="s">
        <v>51</v>
      </c>
      <c r="V1839" s="1">
        <v>4</v>
      </c>
      <c r="W1839" s="1" t="s">
        <v>37</v>
      </c>
      <c r="X1839" s="1" t="s">
        <v>53</v>
      </c>
      <c r="Y1839" s="1" t="s">
        <v>10726</v>
      </c>
    </row>
    <row r="1840" spans="1:25" x14ac:dyDescent="0.3">
      <c r="A1840" s="1" t="s">
        <v>13452</v>
      </c>
      <c r="B1840" s="1" t="s">
        <v>15450</v>
      </c>
      <c r="C1840" s="1" t="s">
        <v>10727</v>
      </c>
      <c r="D1840" s="1" t="s">
        <v>26</v>
      </c>
      <c r="E1840" s="1">
        <v>49</v>
      </c>
      <c r="F1840" s="1" t="s">
        <v>10728</v>
      </c>
      <c r="G1840" s="1" t="s">
        <v>10729</v>
      </c>
      <c r="H1840" s="1" t="s">
        <v>3277</v>
      </c>
      <c r="I1840" s="1" t="s">
        <v>10730</v>
      </c>
      <c r="J1840" s="1" t="s">
        <v>10731</v>
      </c>
      <c r="K1840" s="1" t="s">
        <v>32</v>
      </c>
      <c r="L1840" s="1" t="s">
        <v>72</v>
      </c>
      <c r="M1840" s="1" t="s">
        <v>126</v>
      </c>
      <c r="N1840" s="1">
        <v>1</v>
      </c>
      <c r="O1840" s="1">
        <v>940.6</v>
      </c>
      <c r="P1840" s="1">
        <v>0.4</v>
      </c>
      <c r="Q1840" s="1">
        <v>15.98</v>
      </c>
      <c r="R1840" s="2">
        <v>45264</v>
      </c>
      <c r="S1840" s="2">
        <v>45301</v>
      </c>
      <c r="T1840" s="1" t="s">
        <v>35</v>
      </c>
      <c r="U1840" s="1" t="s">
        <v>36</v>
      </c>
      <c r="V1840" s="1">
        <v>5</v>
      </c>
      <c r="W1840" s="1" t="s">
        <v>37</v>
      </c>
      <c r="X1840" s="1" t="s">
        <v>64</v>
      </c>
      <c r="Y1840" s="1" t="s">
        <v>10732</v>
      </c>
    </row>
    <row r="1841" spans="1:25" x14ac:dyDescent="0.3">
      <c r="A1841" s="1" t="s">
        <v>13453</v>
      </c>
      <c r="B1841" s="1" t="s">
        <v>15451</v>
      </c>
      <c r="C1841" s="1" t="s">
        <v>4333</v>
      </c>
      <c r="D1841" s="1" t="s">
        <v>26</v>
      </c>
      <c r="E1841" s="1">
        <v>54</v>
      </c>
      <c r="F1841" s="1" t="s">
        <v>10733</v>
      </c>
      <c r="G1841" s="1">
        <v>4270872546</v>
      </c>
      <c r="H1841" s="1" t="s">
        <v>1967</v>
      </c>
      <c r="I1841" s="1" t="s">
        <v>10734</v>
      </c>
      <c r="J1841" s="1" t="s">
        <v>10735</v>
      </c>
      <c r="K1841" s="1" t="s">
        <v>61</v>
      </c>
      <c r="L1841" s="1" t="s">
        <v>117</v>
      </c>
      <c r="M1841" s="1" t="s">
        <v>73</v>
      </c>
      <c r="N1841" s="1">
        <v>4</v>
      </c>
      <c r="O1841" s="1">
        <v>632.6</v>
      </c>
      <c r="P1841" s="1">
        <v>0.03</v>
      </c>
      <c r="Q1841" s="1">
        <v>37.479999999999997</v>
      </c>
      <c r="R1841" s="2">
        <v>45639</v>
      </c>
      <c r="S1841" s="2">
        <v>45753</v>
      </c>
      <c r="T1841" s="1" t="s">
        <v>83</v>
      </c>
      <c r="U1841" s="1" t="s">
        <v>84</v>
      </c>
      <c r="V1841" s="1">
        <v>5</v>
      </c>
      <c r="W1841" s="1" t="s">
        <v>37</v>
      </c>
      <c r="X1841" s="1" t="s">
        <v>101</v>
      </c>
      <c r="Y1841" s="1" t="s">
        <v>10736</v>
      </c>
    </row>
    <row r="1842" spans="1:25" x14ac:dyDescent="0.3">
      <c r="A1842" s="1" t="s">
        <v>13454</v>
      </c>
      <c r="B1842" s="1" t="s">
        <v>15452</v>
      </c>
      <c r="C1842" s="1" t="s">
        <v>10737</v>
      </c>
      <c r="D1842" s="1" t="s">
        <v>41</v>
      </c>
      <c r="E1842" s="1">
        <v>61</v>
      </c>
      <c r="F1842" s="1" t="s">
        <v>10738</v>
      </c>
      <c r="G1842" s="1" t="s">
        <v>10739</v>
      </c>
      <c r="H1842" s="1" t="s">
        <v>1766</v>
      </c>
      <c r="I1842" s="1" t="s">
        <v>6664</v>
      </c>
      <c r="J1842" s="1" t="s">
        <v>10740</v>
      </c>
      <c r="K1842" s="1" t="s">
        <v>81</v>
      </c>
      <c r="L1842" s="1" t="s">
        <v>33</v>
      </c>
      <c r="M1842" s="1" t="s">
        <v>34</v>
      </c>
      <c r="N1842" s="1">
        <v>1</v>
      </c>
      <c r="O1842" s="1">
        <v>299.01</v>
      </c>
      <c r="P1842" s="1">
        <v>0.26</v>
      </c>
      <c r="Q1842" s="1">
        <v>23.23</v>
      </c>
      <c r="R1842" s="2">
        <v>45689</v>
      </c>
      <c r="S1842" s="2">
        <v>45796</v>
      </c>
      <c r="T1842" s="1" t="s">
        <v>50</v>
      </c>
      <c r="U1842" s="1" t="s">
        <v>162</v>
      </c>
      <c r="V1842" s="1">
        <v>3</v>
      </c>
      <c r="W1842" s="1" t="s">
        <v>37</v>
      </c>
      <c r="X1842" s="1" t="s">
        <v>64</v>
      </c>
      <c r="Y1842" s="1" t="s">
        <v>10741</v>
      </c>
    </row>
    <row r="1843" spans="1:25" x14ac:dyDescent="0.3">
      <c r="A1843" s="1" t="s">
        <v>13455</v>
      </c>
      <c r="B1843" s="1" t="s">
        <v>15453</v>
      </c>
      <c r="C1843" s="1" t="s">
        <v>10742</v>
      </c>
      <c r="D1843" s="1" t="s">
        <v>41</v>
      </c>
      <c r="E1843" s="1">
        <v>46</v>
      </c>
      <c r="F1843" s="1" t="s">
        <v>10743</v>
      </c>
      <c r="G1843" s="1">
        <f>1-309-967-2752</f>
        <v>-4027</v>
      </c>
      <c r="H1843" s="1" t="s">
        <v>1202</v>
      </c>
      <c r="I1843" s="1" t="s">
        <v>1339</v>
      </c>
      <c r="J1843" s="1" t="s">
        <v>10744</v>
      </c>
      <c r="K1843" s="1" t="s">
        <v>81</v>
      </c>
      <c r="L1843" s="1" t="s">
        <v>33</v>
      </c>
      <c r="M1843" s="1" t="s">
        <v>34</v>
      </c>
      <c r="N1843" s="1">
        <v>1</v>
      </c>
      <c r="O1843" s="1">
        <v>223.57</v>
      </c>
      <c r="P1843" s="1">
        <v>0.37</v>
      </c>
      <c r="Q1843" s="1">
        <v>18.239999999999998</v>
      </c>
      <c r="R1843" s="2">
        <v>45493</v>
      </c>
      <c r="S1843" s="2">
        <v>45584</v>
      </c>
      <c r="T1843" s="1" t="s">
        <v>83</v>
      </c>
      <c r="U1843" s="1" t="s">
        <v>36</v>
      </c>
      <c r="V1843" s="1">
        <v>1</v>
      </c>
      <c r="W1843" s="1" t="s">
        <v>37</v>
      </c>
      <c r="X1843" s="1" t="s">
        <v>101</v>
      </c>
      <c r="Y1843" s="1" t="s">
        <v>10745</v>
      </c>
    </row>
    <row r="1844" spans="1:25" x14ac:dyDescent="0.3">
      <c r="A1844" s="1" t="s">
        <v>13456</v>
      </c>
      <c r="B1844" s="1" t="s">
        <v>15454</v>
      </c>
      <c r="C1844" s="1" t="s">
        <v>10746</v>
      </c>
      <c r="D1844" s="1" t="s">
        <v>41</v>
      </c>
      <c r="E1844" s="1">
        <v>39</v>
      </c>
      <c r="F1844" s="1" t="s">
        <v>10747</v>
      </c>
      <c r="G1844" s="1">
        <v>4483240153</v>
      </c>
      <c r="H1844" s="1" t="s">
        <v>469</v>
      </c>
      <c r="I1844" s="1" t="s">
        <v>3651</v>
      </c>
      <c r="J1844" s="1" t="s">
        <v>10748</v>
      </c>
      <c r="K1844" s="1" t="s">
        <v>81</v>
      </c>
      <c r="L1844" s="1" t="s">
        <v>117</v>
      </c>
      <c r="M1844" s="1" t="s">
        <v>73</v>
      </c>
      <c r="N1844" s="1">
        <v>4</v>
      </c>
      <c r="O1844" s="1">
        <v>719.56</v>
      </c>
      <c r="P1844" s="1">
        <v>0.12</v>
      </c>
      <c r="Q1844" s="1">
        <v>32.69</v>
      </c>
      <c r="R1844" s="2">
        <v>45779</v>
      </c>
      <c r="S1844" s="2">
        <v>45612</v>
      </c>
      <c r="T1844" s="1" t="s">
        <v>118</v>
      </c>
      <c r="U1844" s="1" t="s">
        <v>162</v>
      </c>
      <c r="V1844" s="1">
        <v>3</v>
      </c>
      <c r="W1844" s="1" t="s">
        <v>37</v>
      </c>
      <c r="X1844" s="1" t="s">
        <v>53</v>
      </c>
      <c r="Y1844" s="1" t="s">
        <v>10749</v>
      </c>
    </row>
    <row r="1845" spans="1:25" x14ac:dyDescent="0.3">
      <c r="A1845" s="1" t="s">
        <v>13457</v>
      </c>
      <c r="B1845" s="1" t="s">
        <v>15455</v>
      </c>
      <c r="C1845" s="1" t="s">
        <v>10750</v>
      </c>
      <c r="D1845" s="1" t="s">
        <v>26</v>
      </c>
      <c r="E1845" s="1">
        <v>19</v>
      </c>
      <c r="F1845" s="1" t="s">
        <v>10751</v>
      </c>
      <c r="G1845" s="1" t="s">
        <v>10752</v>
      </c>
      <c r="H1845" s="1" t="s">
        <v>910</v>
      </c>
      <c r="I1845" s="1" t="s">
        <v>10753</v>
      </c>
      <c r="J1845" s="1" t="s">
        <v>291</v>
      </c>
      <c r="K1845" s="1" t="s">
        <v>161</v>
      </c>
      <c r="L1845" s="1" t="s">
        <v>110</v>
      </c>
      <c r="M1845" s="1" t="s">
        <v>126</v>
      </c>
      <c r="N1845" s="1">
        <v>3</v>
      </c>
      <c r="O1845" s="1">
        <v>710.72</v>
      </c>
      <c r="P1845" s="1">
        <v>0.05</v>
      </c>
      <c r="Q1845" s="1">
        <v>39.6</v>
      </c>
      <c r="R1845" s="2">
        <v>45837</v>
      </c>
      <c r="S1845" s="2">
        <v>45496</v>
      </c>
      <c r="T1845" s="1" t="s">
        <v>83</v>
      </c>
      <c r="U1845" s="1" t="s">
        <v>84</v>
      </c>
      <c r="V1845" s="1">
        <v>1</v>
      </c>
      <c r="W1845" s="1" t="s">
        <v>37</v>
      </c>
      <c r="X1845" s="1" t="s">
        <v>101</v>
      </c>
      <c r="Y1845" s="1" t="s">
        <v>10754</v>
      </c>
    </row>
    <row r="1846" spans="1:25" x14ac:dyDescent="0.3">
      <c r="A1846" s="1" t="s">
        <v>13458</v>
      </c>
      <c r="B1846" s="1" t="s">
        <v>15456</v>
      </c>
      <c r="C1846" s="1" t="s">
        <v>913</v>
      </c>
      <c r="D1846" s="1" t="s">
        <v>41</v>
      </c>
      <c r="E1846" s="1">
        <v>67</v>
      </c>
      <c r="F1846" s="1" t="s">
        <v>10755</v>
      </c>
      <c r="G1846" s="1" t="s">
        <v>10756</v>
      </c>
      <c r="H1846" s="1" t="s">
        <v>3221</v>
      </c>
      <c r="I1846" s="1" t="s">
        <v>10757</v>
      </c>
      <c r="J1846" s="1" t="s">
        <v>10758</v>
      </c>
      <c r="K1846" s="1" t="s">
        <v>6</v>
      </c>
      <c r="L1846" s="1" t="s">
        <v>33</v>
      </c>
      <c r="M1846" s="1" t="s">
        <v>93</v>
      </c>
      <c r="N1846" s="1">
        <v>2</v>
      </c>
      <c r="O1846" s="1">
        <v>601.16</v>
      </c>
      <c r="P1846" s="1">
        <v>0.09</v>
      </c>
      <c r="Q1846" s="1">
        <v>25.25</v>
      </c>
      <c r="R1846" s="2">
        <v>45727</v>
      </c>
      <c r="S1846" s="2">
        <v>45833</v>
      </c>
      <c r="T1846" s="1" t="s">
        <v>35</v>
      </c>
      <c r="U1846" s="1" t="s">
        <v>84</v>
      </c>
      <c r="V1846" s="1">
        <v>1</v>
      </c>
      <c r="W1846" s="1" t="s">
        <v>52</v>
      </c>
      <c r="X1846" s="1" t="s">
        <v>53</v>
      </c>
      <c r="Y1846" s="1" t="s">
        <v>10759</v>
      </c>
    </row>
    <row r="1847" spans="1:25" x14ac:dyDescent="0.3">
      <c r="A1847" s="1" t="s">
        <v>13459</v>
      </c>
      <c r="B1847" s="1" t="s">
        <v>15457</v>
      </c>
      <c r="C1847" s="1" t="s">
        <v>10760</v>
      </c>
      <c r="D1847" s="1" t="s">
        <v>26</v>
      </c>
      <c r="E1847" s="1">
        <v>26</v>
      </c>
      <c r="F1847" s="1" t="s">
        <v>9965</v>
      </c>
      <c r="G1847" s="1" t="s">
        <v>10761</v>
      </c>
      <c r="H1847" s="1" t="s">
        <v>330</v>
      </c>
      <c r="I1847" s="1" t="s">
        <v>10762</v>
      </c>
      <c r="J1847" s="1" t="s">
        <v>10763</v>
      </c>
      <c r="K1847" s="1" t="s">
        <v>6</v>
      </c>
      <c r="L1847" s="1" t="s">
        <v>72</v>
      </c>
      <c r="M1847" s="1" t="s">
        <v>34</v>
      </c>
      <c r="N1847" s="1">
        <v>4</v>
      </c>
      <c r="O1847" s="1">
        <v>618.16</v>
      </c>
      <c r="P1847" s="1">
        <v>0.43</v>
      </c>
      <c r="Q1847" s="1">
        <v>25.99</v>
      </c>
      <c r="R1847" s="2">
        <v>45246</v>
      </c>
      <c r="S1847" s="2">
        <v>45329</v>
      </c>
      <c r="T1847" s="1" t="s">
        <v>83</v>
      </c>
      <c r="U1847" s="1" t="s">
        <v>36</v>
      </c>
      <c r="V1847" s="1">
        <v>3</v>
      </c>
      <c r="W1847" s="1" t="s">
        <v>37</v>
      </c>
      <c r="X1847" s="1" t="s">
        <v>101</v>
      </c>
      <c r="Y1847" s="1" t="s">
        <v>10764</v>
      </c>
    </row>
    <row r="1848" spans="1:25" x14ac:dyDescent="0.3">
      <c r="A1848" s="1" t="s">
        <v>13460</v>
      </c>
      <c r="B1848" s="1" t="s">
        <v>15458</v>
      </c>
      <c r="C1848" s="1" t="s">
        <v>10765</v>
      </c>
      <c r="D1848" s="1" t="s">
        <v>26</v>
      </c>
      <c r="E1848" s="1">
        <v>46</v>
      </c>
      <c r="F1848" s="1" t="s">
        <v>10766</v>
      </c>
      <c r="G1848" s="1" t="s">
        <v>10767</v>
      </c>
      <c r="H1848" s="1" t="s">
        <v>3061</v>
      </c>
      <c r="I1848" s="1" t="s">
        <v>10768</v>
      </c>
      <c r="J1848" s="1" t="s">
        <v>10769</v>
      </c>
      <c r="K1848" s="1" t="s">
        <v>32</v>
      </c>
      <c r="L1848" s="1" t="s">
        <v>110</v>
      </c>
      <c r="M1848" s="1" t="s">
        <v>93</v>
      </c>
      <c r="N1848" s="1">
        <v>1</v>
      </c>
      <c r="O1848" s="1">
        <v>607.83000000000004</v>
      </c>
      <c r="P1848" s="1">
        <v>0.35</v>
      </c>
      <c r="Q1848" s="1">
        <v>7.65</v>
      </c>
      <c r="R1848" s="2">
        <v>45776</v>
      </c>
      <c r="S1848" s="2">
        <v>45453</v>
      </c>
      <c r="T1848" s="1" t="s">
        <v>83</v>
      </c>
      <c r="U1848" s="1" t="s">
        <v>162</v>
      </c>
      <c r="V1848" s="1">
        <v>5</v>
      </c>
      <c r="W1848" s="1" t="s">
        <v>37</v>
      </c>
      <c r="X1848" s="1" t="s">
        <v>74</v>
      </c>
      <c r="Y1848" s="1" t="s">
        <v>10770</v>
      </c>
    </row>
    <row r="1849" spans="1:25" x14ac:dyDescent="0.3">
      <c r="A1849" s="1" t="s">
        <v>13461</v>
      </c>
      <c r="B1849" s="1" t="s">
        <v>15459</v>
      </c>
      <c r="C1849" s="1" t="s">
        <v>10771</v>
      </c>
      <c r="D1849" s="1" t="s">
        <v>41</v>
      </c>
      <c r="E1849" s="1">
        <v>50</v>
      </c>
      <c r="F1849" s="1" t="s">
        <v>10772</v>
      </c>
      <c r="G1849" s="1" t="s">
        <v>10773</v>
      </c>
      <c r="H1849" s="1" t="s">
        <v>145</v>
      </c>
      <c r="I1849" s="1" t="s">
        <v>10774</v>
      </c>
      <c r="J1849" s="1" t="s">
        <v>10775</v>
      </c>
      <c r="K1849" s="1" t="s">
        <v>161</v>
      </c>
      <c r="L1849" s="1" t="s">
        <v>82</v>
      </c>
      <c r="M1849" s="1" t="s">
        <v>93</v>
      </c>
      <c r="N1849" s="1">
        <v>2</v>
      </c>
      <c r="O1849" s="1">
        <v>366.5</v>
      </c>
      <c r="P1849" s="1">
        <v>0.1</v>
      </c>
      <c r="Q1849" s="1">
        <v>46.58</v>
      </c>
      <c r="R1849" s="2">
        <v>45381</v>
      </c>
      <c r="S1849" s="2">
        <v>45382</v>
      </c>
      <c r="T1849" s="1" t="s">
        <v>83</v>
      </c>
      <c r="U1849" s="1" t="s">
        <v>36</v>
      </c>
      <c r="V1849" s="1">
        <v>3</v>
      </c>
      <c r="W1849" s="1" t="s">
        <v>37</v>
      </c>
      <c r="X1849" s="1" t="s">
        <v>64</v>
      </c>
      <c r="Y1849" s="1" t="s">
        <v>10776</v>
      </c>
    </row>
    <row r="1850" spans="1:25" x14ac:dyDescent="0.3">
      <c r="A1850" s="1" t="s">
        <v>13462</v>
      </c>
      <c r="B1850" s="1" t="s">
        <v>15460</v>
      </c>
      <c r="C1850" s="1" t="s">
        <v>10777</v>
      </c>
      <c r="D1850" s="1" t="s">
        <v>41</v>
      </c>
      <c r="E1850" s="1">
        <v>27</v>
      </c>
      <c r="F1850" s="1" t="s">
        <v>10778</v>
      </c>
      <c r="G1850" s="1" t="s">
        <v>10779</v>
      </c>
      <c r="H1850" s="1" t="s">
        <v>5682</v>
      </c>
      <c r="I1850" s="1" t="s">
        <v>10780</v>
      </c>
      <c r="J1850" s="1" t="s">
        <v>10781</v>
      </c>
      <c r="K1850" s="1" t="s">
        <v>61</v>
      </c>
      <c r="L1850" s="1" t="s">
        <v>110</v>
      </c>
      <c r="M1850" s="1" t="s">
        <v>73</v>
      </c>
      <c r="N1850" s="1">
        <v>2</v>
      </c>
      <c r="O1850" s="1">
        <v>938.04</v>
      </c>
      <c r="P1850" s="1">
        <v>0.36</v>
      </c>
      <c r="Q1850" s="1">
        <v>43.11</v>
      </c>
      <c r="R1850" s="2">
        <v>45174</v>
      </c>
      <c r="S1850" s="2">
        <v>45621</v>
      </c>
      <c r="T1850" s="1" t="s">
        <v>118</v>
      </c>
      <c r="U1850" s="1" t="s">
        <v>36</v>
      </c>
      <c r="V1850" s="1">
        <v>5</v>
      </c>
      <c r="W1850" s="1" t="s">
        <v>37</v>
      </c>
      <c r="X1850" s="1" t="s">
        <v>38</v>
      </c>
      <c r="Y1850" s="1" t="s">
        <v>10782</v>
      </c>
    </row>
    <row r="1851" spans="1:25" x14ac:dyDescent="0.3">
      <c r="A1851" s="1" t="s">
        <v>13463</v>
      </c>
      <c r="B1851" s="1" t="s">
        <v>15461</v>
      </c>
      <c r="C1851" s="1" t="s">
        <v>10783</v>
      </c>
      <c r="D1851" s="1" t="s">
        <v>41</v>
      </c>
      <c r="E1851" s="1">
        <v>45</v>
      </c>
      <c r="F1851" s="1" t="s">
        <v>10784</v>
      </c>
      <c r="G1851" s="1" t="s">
        <v>10785</v>
      </c>
      <c r="H1851" s="1" t="s">
        <v>2559</v>
      </c>
      <c r="I1851" s="1" t="s">
        <v>10786</v>
      </c>
      <c r="J1851" s="1" t="s">
        <v>10787</v>
      </c>
      <c r="K1851" s="1" t="s">
        <v>109</v>
      </c>
      <c r="L1851" s="1" t="s">
        <v>82</v>
      </c>
      <c r="M1851" s="1" t="s">
        <v>126</v>
      </c>
      <c r="N1851" s="1">
        <v>2</v>
      </c>
      <c r="O1851" s="1">
        <v>484.49</v>
      </c>
      <c r="P1851" s="1">
        <v>0.35</v>
      </c>
      <c r="Q1851" s="1">
        <v>22.91</v>
      </c>
      <c r="R1851" s="2">
        <v>45393</v>
      </c>
      <c r="S1851" s="2">
        <v>45583</v>
      </c>
      <c r="T1851" s="1" t="s">
        <v>118</v>
      </c>
      <c r="U1851" s="1" t="s">
        <v>36</v>
      </c>
      <c r="V1851" s="1">
        <v>3</v>
      </c>
      <c r="W1851" s="1" t="s">
        <v>52</v>
      </c>
      <c r="X1851" s="1" t="s">
        <v>38</v>
      </c>
      <c r="Y1851" s="1" t="s">
        <v>10788</v>
      </c>
    </row>
    <row r="1852" spans="1:25" x14ac:dyDescent="0.3">
      <c r="A1852" s="1" t="s">
        <v>13464</v>
      </c>
      <c r="B1852" s="1" t="s">
        <v>15462</v>
      </c>
      <c r="C1852" s="1" t="s">
        <v>10789</v>
      </c>
      <c r="D1852" s="1" t="s">
        <v>26</v>
      </c>
      <c r="E1852" s="1">
        <v>63</v>
      </c>
      <c r="F1852" s="1" t="s">
        <v>10790</v>
      </c>
      <c r="G1852" s="1" t="s">
        <v>10791</v>
      </c>
      <c r="H1852" s="1" t="s">
        <v>1033</v>
      </c>
      <c r="I1852" s="1" t="s">
        <v>10792</v>
      </c>
      <c r="J1852" s="1" t="s">
        <v>10793</v>
      </c>
      <c r="K1852" s="1" t="s">
        <v>32</v>
      </c>
      <c r="L1852" s="1" t="s">
        <v>72</v>
      </c>
      <c r="M1852" s="1" t="s">
        <v>49</v>
      </c>
      <c r="N1852" s="1">
        <v>3</v>
      </c>
      <c r="O1852" s="1">
        <v>30.12</v>
      </c>
      <c r="P1852" s="1">
        <v>0.5</v>
      </c>
      <c r="Q1852" s="1">
        <v>39.42</v>
      </c>
      <c r="R1852" s="2">
        <v>45267</v>
      </c>
      <c r="S1852" s="2">
        <v>45564</v>
      </c>
      <c r="T1852" s="1" t="s">
        <v>35</v>
      </c>
      <c r="U1852" s="1" t="s">
        <v>84</v>
      </c>
      <c r="V1852" s="1">
        <v>3</v>
      </c>
      <c r="W1852" s="1" t="s">
        <v>52</v>
      </c>
      <c r="X1852" s="1" t="s">
        <v>101</v>
      </c>
      <c r="Y1852" s="1" t="s">
        <v>10794</v>
      </c>
    </row>
    <row r="1853" spans="1:25" x14ac:dyDescent="0.3">
      <c r="A1853" s="1" t="s">
        <v>13465</v>
      </c>
      <c r="B1853" s="1" t="s">
        <v>15463</v>
      </c>
      <c r="C1853" s="1" t="s">
        <v>10795</v>
      </c>
      <c r="D1853" s="1" t="s">
        <v>41</v>
      </c>
      <c r="E1853" s="1">
        <v>63</v>
      </c>
      <c r="F1853" s="1" t="s">
        <v>10796</v>
      </c>
      <c r="G1853" s="1" t="s">
        <v>10797</v>
      </c>
      <c r="H1853" s="1" t="s">
        <v>1202</v>
      </c>
      <c r="I1853" s="1" t="s">
        <v>10798</v>
      </c>
      <c r="J1853" s="1" t="s">
        <v>10799</v>
      </c>
      <c r="K1853" s="1" t="s">
        <v>6</v>
      </c>
      <c r="L1853" s="1" t="s">
        <v>33</v>
      </c>
      <c r="M1853" s="1" t="s">
        <v>93</v>
      </c>
      <c r="N1853" s="1">
        <v>1</v>
      </c>
      <c r="O1853" s="1">
        <v>354.88</v>
      </c>
      <c r="P1853" s="1">
        <v>0.2</v>
      </c>
      <c r="Q1853" s="1">
        <v>19.100000000000001</v>
      </c>
      <c r="R1853" s="2">
        <v>45414</v>
      </c>
      <c r="S1853" s="2">
        <v>45573</v>
      </c>
      <c r="T1853" s="1" t="s">
        <v>35</v>
      </c>
      <c r="U1853" s="1" t="s">
        <v>51</v>
      </c>
      <c r="V1853" s="1">
        <v>2</v>
      </c>
      <c r="W1853" s="1" t="s">
        <v>37</v>
      </c>
      <c r="X1853" s="1" t="s">
        <v>38</v>
      </c>
      <c r="Y1853" s="1" t="s">
        <v>10800</v>
      </c>
    </row>
    <row r="1854" spans="1:25" x14ac:dyDescent="0.3">
      <c r="A1854" s="1" t="s">
        <v>13466</v>
      </c>
      <c r="B1854" s="1" t="s">
        <v>15464</v>
      </c>
      <c r="C1854" s="1" t="s">
        <v>10801</v>
      </c>
      <c r="D1854" s="1" t="s">
        <v>41</v>
      </c>
      <c r="E1854" s="1">
        <v>56</v>
      </c>
      <c r="F1854" s="1" t="s">
        <v>10802</v>
      </c>
      <c r="G1854" s="1" t="s">
        <v>10803</v>
      </c>
      <c r="H1854" s="1" t="s">
        <v>215</v>
      </c>
      <c r="I1854" s="1" t="s">
        <v>10804</v>
      </c>
      <c r="J1854" s="1" t="s">
        <v>10805</v>
      </c>
      <c r="K1854" s="1" t="s">
        <v>32</v>
      </c>
      <c r="L1854" s="1" t="s">
        <v>72</v>
      </c>
      <c r="M1854" s="1" t="s">
        <v>126</v>
      </c>
      <c r="N1854" s="1">
        <v>1</v>
      </c>
      <c r="O1854" s="1">
        <v>138.97999999999999</v>
      </c>
      <c r="P1854" s="1">
        <v>0.43</v>
      </c>
      <c r="Q1854" s="1">
        <v>37.869999999999997</v>
      </c>
      <c r="R1854" s="2">
        <v>45643</v>
      </c>
      <c r="S1854" s="2">
        <v>45753</v>
      </c>
      <c r="T1854" s="1" t="s">
        <v>83</v>
      </c>
      <c r="U1854" s="1" t="s">
        <v>162</v>
      </c>
      <c r="V1854" s="1">
        <v>4</v>
      </c>
      <c r="W1854" s="1" t="s">
        <v>37</v>
      </c>
      <c r="X1854" s="1" t="s">
        <v>64</v>
      </c>
      <c r="Y1854" s="1" t="s">
        <v>10806</v>
      </c>
    </row>
    <row r="1855" spans="1:25" x14ac:dyDescent="0.3">
      <c r="A1855" s="1" t="s">
        <v>13467</v>
      </c>
      <c r="B1855" s="1" t="s">
        <v>15465</v>
      </c>
      <c r="C1855" s="1" t="s">
        <v>10807</v>
      </c>
      <c r="D1855" s="1" t="s">
        <v>26</v>
      </c>
      <c r="E1855" s="1">
        <v>29</v>
      </c>
      <c r="F1855" s="1" t="s">
        <v>10808</v>
      </c>
      <c r="G1855" s="1" t="s">
        <v>10809</v>
      </c>
      <c r="H1855" s="1" t="s">
        <v>2673</v>
      </c>
      <c r="I1855" s="1" t="s">
        <v>10810</v>
      </c>
      <c r="J1855" s="1" t="s">
        <v>3622</v>
      </c>
      <c r="K1855" s="1" t="s">
        <v>61</v>
      </c>
      <c r="L1855" s="1" t="s">
        <v>117</v>
      </c>
      <c r="M1855" s="1" t="s">
        <v>62</v>
      </c>
      <c r="N1855" s="1">
        <v>2</v>
      </c>
      <c r="O1855" s="1">
        <v>369.75</v>
      </c>
      <c r="P1855" s="1">
        <v>0.22</v>
      </c>
      <c r="Q1855" s="1">
        <v>28.25</v>
      </c>
      <c r="R1855" s="2">
        <v>45688</v>
      </c>
      <c r="S1855" s="2">
        <v>45267</v>
      </c>
      <c r="T1855" s="1" t="s">
        <v>63</v>
      </c>
      <c r="U1855" s="1" t="s">
        <v>51</v>
      </c>
      <c r="V1855" s="1">
        <v>3</v>
      </c>
      <c r="W1855" s="1" t="s">
        <v>37</v>
      </c>
      <c r="X1855" s="1" t="s">
        <v>74</v>
      </c>
      <c r="Y1855" s="1" t="s">
        <v>10811</v>
      </c>
    </row>
    <row r="1856" spans="1:25" x14ac:dyDescent="0.3">
      <c r="A1856" s="1" t="s">
        <v>13468</v>
      </c>
      <c r="B1856" s="1" t="s">
        <v>15466</v>
      </c>
      <c r="C1856" s="1" t="s">
        <v>10812</v>
      </c>
      <c r="D1856" s="1" t="s">
        <v>26</v>
      </c>
      <c r="E1856" s="1">
        <v>39</v>
      </c>
      <c r="F1856" s="1" t="s">
        <v>10813</v>
      </c>
      <c r="G1856" s="1" t="s">
        <v>10814</v>
      </c>
      <c r="H1856" s="1" t="s">
        <v>364</v>
      </c>
      <c r="I1856" s="1" t="s">
        <v>10815</v>
      </c>
      <c r="J1856" s="1" t="s">
        <v>6363</v>
      </c>
      <c r="K1856" s="1" t="s">
        <v>161</v>
      </c>
      <c r="L1856" s="1" t="s">
        <v>72</v>
      </c>
      <c r="M1856" s="1" t="s">
        <v>49</v>
      </c>
      <c r="N1856" s="1">
        <v>2</v>
      </c>
      <c r="O1856" s="1">
        <v>612.17999999999995</v>
      </c>
      <c r="P1856" s="1">
        <v>0.45</v>
      </c>
      <c r="Q1856" s="1">
        <v>25.73</v>
      </c>
      <c r="R1856" s="2">
        <v>45434</v>
      </c>
      <c r="S1856" s="2">
        <v>45844</v>
      </c>
      <c r="T1856" s="1" t="s">
        <v>50</v>
      </c>
      <c r="U1856" s="1" t="s">
        <v>51</v>
      </c>
      <c r="V1856" s="1">
        <v>4</v>
      </c>
      <c r="W1856" s="1" t="s">
        <v>37</v>
      </c>
      <c r="X1856" s="1" t="s">
        <v>74</v>
      </c>
      <c r="Y1856" s="1" t="s">
        <v>10816</v>
      </c>
    </row>
    <row r="1857" spans="1:25" x14ac:dyDescent="0.3">
      <c r="A1857" s="1" t="s">
        <v>13469</v>
      </c>
      <c r="B1857" s="1" t="s">
        <v>15467</v>
      </c>
      <c r="C1857" s="1" t="s">
        <v>10817</v>
      </c>
      <c r="D1857" s="1" t="s">
        <v>26</v>
      </c>
      <c r="E1857" s="1">
        <v>23</v>
      </c>
      <c r="F1857" s="1" t="s">
        <v>10818</v>
      </c>
      <c r="G1857" s="1">
        <f>1-993-930-1525</f>
        <v>-3447</v>
      </c>
      <c r="H1857" s="1" t="s">
        <v>3277</v>
      </c>
      <c r="I1857" s="1" t="s">
        <v>10819</v>
      </c>
      <c r="J1857" s="1" t="s">
        <v>10820</v>
      </c>
      <c r="K1857" s="1" t="s">
        <v>32</v>
      </c>
      <c r="L1857" s="1" t="s">
        <v>82</v>
      </c>
      <c r="M1857" s="1" t="s">
        <v>49</v>
      </c>
      <c r="N1857" s="1">
        <v>3</v>
      </c>
      <c r="O1857" s="1">
        <v>32.44</v>
      </c>
      <c r="P1857" s="1">
        <v>0.05</v>
      </c>
      <c r="Q1857" s="1">
        <v>7.54</v>
      </c>
      <c r="R1857" s="2">
        <v>45681</v>
      </c>
      <c r="S1857" s="2">
        <v>45192</v>
      </c>
      <c r="T1857" s="1" t="s">
        <v>83</v>
      </c>
      <c r="U1857" s="1" t="s">
        <v>84</v>
      </c>
      <c r="V1857" s="1">
        <v>5</v>
      </c>
      <c r="W1857" s="1" t="s">
        <v>37</v>
      </c>
      <c r="X1857" s="1" t="s">
        <v>53</v>
      </c>
      <c r="Y1857" s="1" t="s">
        <v>10821</v>
      </c>
    </row>
    <row r="1858" spans="1:25" x14ac:dyDescent="0.3">
      <c r="A1858" s="1" t="s">
        <v>13470</v>
      </c>
      <c r="B1858" s="1" t="s">
        <v>15468</v>
      </c>
      <c r="C1858" s="1" t="s">
        <v>10822</v>
      </c>
      <c r="D1858" s="1" t="s">
        <v>41</v>
      </c>
      <c r="E1858" s="1">
        <v>62</v>
      </c>
      <c r="F1858" s="1" t="s">
        <v>10823</v>
      </c>
      <c r="G1858" s="1" t="s">
        <v>10824</v>
      </c>
      <c r="H1858" s="1" t="s">
        <v>648</v>
      </c>
      <c r="I1858" s="1" t="s">
        <v>10825</v>
      </c>
      <c r="J1858" s="1" t="s">
        <v>10826</v>
      </c>
      <c r="K1858" s="1" t="s">
        <v>92</v>
      </c>
      <c r="L1858" s="1" t="s">
        <v>110</v>
      </c>
      <c r="M1858" s="1" t="s">
        <v>49</v>
      </c>
      <c r="N1858" s="1">
        <v>3</v>
      </c>
      <c r="O1858" s="1">
        <v>871.5</v>
      </c>
      <c r="P1858" s="1">
        <v>0.09</v>
      </c>
      <c r="Q1858" s="1">
        <v>48.44</v>
      </c>
      <c r="R1858" s="2">
        <v>45395</v>
      </c>
      <c r="S1858" s="2">
        <v>45434</v>
      </c>
      <c r="T1858" s="1" t="s">
        <v>50</v>
      </c>
      <c r="U1858" s="1" t="s">
        <v>84</v>
      </c>
      <c r="V1858" s="1">
        <v>2</v>
      </c>
      <c r="W1858" s="1" t="s">
        <v>37</v>
      </c>
      <c r="X1858" s="1" t="s">
        <v>38</v>
      </c>
      <c r="Y1858" s="1" t="s">
        <v>10827</v>
      </c>
    </row>
    <row r="1859" spans="1:25" x14ac:dyDescent="0.3">
      <c r="A1859" s="1" t="s">
        <v>13471</v>
      </c>
      <c r="B1859" s="1" t="s">
        <v>15469</v>
      </c>
      <c r="C1859" s="1" t="s">
        <v>10828</v>
      </c>
      <c r="D1859" s="1" t="s">
        <v>26</v>
      </c>
      <c r="E1859" s="1">
        <v>57</v>
      </c>
      <c r="F1859" s="1" t="s">
        <v>10829</v>
      </c>
      <c r="G1859" s="1" t="s">
        <v>10830</v>
      </c>
      <c r="H1859" s="1" t="s">
        <v>4243</v>
      </c>
      <c r="I1859" s="1" t="s">
        <v>10831</v>
      </c>
      <c r="J1859" s="1" t="s">
        <v>7831</v>
      </c>
      <c r="K1859" s="1" t="s">
        <v>47</v>
      </c>
      <c r="L1859" s="1" t="s">
        <v>48</v>
      </c>
      <c r="M1859" s="1" t="s">
        <v>126</v>
      </c>
      <c r="N1859" s="1">
        <v>2</v>
      </c>
      <c r="O1859" s="1">
        <v>614.21</v>
      </c>
      <c r="P1859" s="1">
        <v>0.42</v>
      </c>
      <c r="Q1859" s="1">
        <v>42.68</v>
      </c>
      <c r="R1859" s="2">
        <v>45802</v>
      </c>
      <c r="S1859" s="2">
        <v>45231</v>
      </c>
      <c r="T1859" s="1" t="s">
        <v>118</v>
      </c>
      <c r="U1859" s="1" t="s">
        <v>84</v>
      </c>
      <c r="V1859" s="1">
        <v>2</v>
      </c>
      <c r="W1859" s="1" t="s">
        <v>37</v>
      </c>
      <c r="X1859" s="1" t="s">
        <v>64</v>
      </c>
      <c r="Y1859" s="1" t="s">
        <v>10832</v>
      </c>
    </row>
    <row r="1860" spans="1:25" x14ac:dyDescent="0.3">
      <c r="A1860" s="1" t="s">
        <v>13472</v>
      </c>
      <c r="B1860" s="1" t="s">
        <v>15470</v>
      </c>
      <c r="C1860" s="1" t="s">
        <v>10833</v>
      </c>
      <c r="D1860" s="1" t="s">
        <v>26</v>
      </c>
      <c r="E1860" s="1">
        <v>40</v>
      </c>
      <c r="F1860" s="1" t="s">
        <v>10834</v>
      </c>
      <c r="G1860" s="1">
        <v>6121531376</v>
      </c>
      <c r="H1860" s="1" t="s">
        <v>391</v>
      </c>
      <c r="I1860" s="1" t="s">
        <v>10835</v>
      </c>
      <c r="J1860" s="1" t="s">
        <v>10836</v>
      </c>
      <c r="K1860" s="1" t="s">
        <v>47</v>
      </c>
      <c r="L1860" s="1" t="s">
        <v>117</v>
      </c>
      <c r="M1860" s="1" t="s">
        <v>73</v>
      </c>
      <c r="N1860" s="1">
        <v>1</v>
      </c>
      <c r="O1860" s="1">
        <v>302.42</v>
      </c>
      <c r="P1860" s="1">
        <v>0.41</v>
      </c>
      <c r="Q1860" s="1">
        <v>40.700000000000003</v>
      </c>
      <c r="R1860" s="2">
        <v>45372</v>
      </c>
      <c r="S1860" s="2">
        <v>45375</v>
      </c>
      <c r="T1860" s="1" t="s">
        <v>35</v>
      </c>
      <c r="U1860" s="1" t="s">
        <v>36</v>
      </c>
      <c r="V1860" s="1">
        <v>1</v>
      </c>
      <c r="W1860" s="1" t="s">
        <v>37</v>
      </c>
      <c r="X1860" s="1" t="s">
        <v>38</v>
      </c>
      <c r="Y1860" s="1" t="s">
        <v>10837</v>
      </c>
    </row>
    <row r="1861" spans="1:25" x14ac:dyDescent="0.3">
      <c r="A1861" s="1" t="s">
        <v>13473</v>
      </c>
      <c r="B1861" s="1" t="s">
        <v>15471</v>
      </c>
      <c r="C1861" s="1" t="s">
        <v>10838</v>
      </c>
      <c r="D1861" s="1" t="s">
        <v>26</v>
      </c>
      <c r="E1861" s="1">
        <v>51</v>
      </c>
      <c r="F1861" s="1" t="s">
        <v>10839</v>
      </c>
      <c r="G1861" s="1" t="s">
        <v>10840</v>
      </c>
      <c r="H1861" s="1" t="s">
        <v>4773</v>
      </c>
      <c r="I1861" s="1" t="s">
        <v>10841</v>
      </c>
      <c r="J1861" s="1" t="s">
        <v>10842</v>
      </c>
      <c r="K1861" s="1" t="s">
        <v>81</v>
      </c>
      <c r="L1861" s="1" t="s">
        <v>33</v>
      </c>
      <c r="M1861" s="1" t="s">
        <v>73</v>
      </c>
      <c r="N1861" s="1">
        <v>4</v>
      </c>
      <c r="O1861" s="1">
        <v>318.08999999999997</v>
      </c>
      <c r="P1861" s="1">
        <v>0.15</v>
      </c>
      <c r="Q1861" s="1">
        <v>18.72</v>
      </c>
      <c r="R1861" s="2">
        <v>45824</v>
      </c>
      <c r="S1861" s="2">
        <v>45300</v>
      </c>
      <c r="T1861" s="1" t="s">
        <v>63</v>
      </c>
      <c r="U1861" s="1" t="s">
        <v>84</v>
      </c>
      <c r="V1861" s="1">
        <v>4</v>
      </c>
      <c r="W1861" s="1" t="s">
        <v>52</v>
      </c>
      <c r="X1861" s="1" t="s">
        <v>64</v>
      </c>
      <c r="Y1861" s="1" t="s">
        <v>10843</v>
      </c>
    </row>
    <row r="1862" spans="1:25" x14ac:dyDescent="0.3">
      <c r="A1862" s="1" t="s">
        <v>13474</v>
      </c>
      <c r="B1862" s="1" t="s">
        <v>15472</v>
      </c>
      <c r="C1862" s="1" t="s">
        <v>10844</v>
      </c>
      <c r="D1862" s="1" t="s">
        <v>26</v>
      </c>
      <c r="E1862" s="1">
        <v>59</v>
      </c>
      <c r="F1862" s="1" t="s">
        <v>10845</v>
      </c>
      <c r="G1862" s="1" t="s">
        <v>10846</v>
      </c>
      <c r="H1862" s="1" t="s">
        <v>323</v>
      </c>
      <c r="I1862" s="1" t="s">
        <v>10847</v>
      </c>
      <c r="J1862" s="1" t="s">
        <v>10848</v>
      </c>
      <c r="K1862" s="1" t="s">
        <v>109</v>
      </c>
      <c r="L1862" s="1" t="s">
        <v>110</v>
      </c>
      <c r="M1862" s="1" t="s">
        <v>62</v>
      </c>
      <c r="N1862" s="1">
        <v>3</v>
      </c>
      <c r="O1862" s="1">
        <v>471.01</v>
      </c>
      <c r="P1862" s="1">
        <v>0.3</v>
      </c>
      <c r="Q1862" s="1">
        <v>18.03</v>
      </c>
      <c r="R1862" s="2">
        <v>45817</v>
      </c>
      <c r="S1862" s="2">
        <v>45297</v>
      </c>
      <c r="T1862" s="1" t="s">
        <v>35</v>
      </c>
      <c r="U1862" s="1" t="s">
        <v>84</v>
      </c>
      <c r="V1862" s="1">
        <v>2</v>
      </c>
      <c r="W1862" s="1" t="s">
        <v>37</v>
      </c>
      <c r="X1862" s="1" t="s">
        <v>53</v>
      </c>
      <c r="Y1862" s="1" t="s">
        <v>4914</v>
      </c>
    </row>
    <row r="1863" spans="1:25" x14ac:dyDescent="0.3">
      <c r="A1863" s="1" t="s">
        <v>13475</v>
      </c>
      <c r="B1863" s="1" t="s">
        <v>15473</v>
      </c>
      <c r="C1863" s="1" t="s">
        <v>10849</v>
      </c>
      <c r="D1863" s="1" t="s">
        <v>26</v>
      </c>
      <c r="E1863" s="1">
        <v>55</v>
      </c>
      <c r="F1863" s="1" t="s">
        <v>10850</v>
      </c>
      <c r="G1863" s="1" t="s">
        <v>10851</v>
      </c>
      <c r="H1863" s="1" t="s">
        <v>1740</v>
      </c>
      <c r="I1863" s="1" t="s">
        <v>10852</v>
      </c>
      <c r="J1863" s="1" t="s">
        <v>10853</v>
      </c>
      <c r="K1863" s="1" t="s">
        <v>92</v>
      </c>
      <c r="L1863" s="1" t="s">
        <v>72</v>
      </c>
      <c r="M1863" s="1" t="s">
        <v>73</v>
      </c>
      <c r="N1863" s="1">
        <v>1</v>
      </c>
      <c r="O1863" s="1">
        <v>255.61</v>
      </c>
      <c r="P1863" s="1">
        <v>0.19</v>
      </c>
      <c r="Q1863" s="1">
        <v>30.79</v>
      </c>
      <c r="R1863" s="2">
        <v>45698</v>
      </c>
      <c r="S1863" s="2">
        <v>45625</v>
      </c>
      <c r="T1863" s="1" t="s">
        <v>118</v>
      </c>
      <c r="U1863" s="1" t="s">
        <v>84</v>
      </c>
      <c r="V1863" s="1">
        <v>5</v>
      </c>
      <c r="W1863" s="1" t="s">
        <v>37</v>
      </c>
      <c r="X1863" s="1" t="s">
        <v>38</v>
      </c>
      <c r="Y1863" s="1" t="s">
        <v>10854</v>
      </c>
    </row>
    <row r="1864" spans="1:25" x14ac:dyDescent="0.3">
      <c r="A1864" s="1" t="s">
        <v>13476</v>
      </c>
      <c r="B1864" s="1" t="s">
        <v>15474</v>
      </c>
      <c r="C1864" s="1" t="s">
        <v>6876</v>
      </c>
      <c r="D1864" s="1" t="s">
        <v>41</v>
      </c>
      <c r="E1864" s="1">
        <v>33</v>
      </c>
      <c r="F1864" s="1" t="s">
        <v>10855</v>
      </c>
      <c r="G1864" s="1">
        <v>2776916572</v>
      </c>
      <c r="H1864" s="1" t="s">
        <v>250</v>
      </c>
      <c r="I1864" s="1" t="s">
        <v>10856</v>
      </c>
      <c r="J1864" s="1" t="s">
        <v>10857</v>
      </c>
      <c r="K1864" s="1" t="s">
        <v>6</v>
      </c>
      <c r="L1864" s="1" t="s">
        <v>117</v>
      </c>
      <c r="M1864" s="1" t="s">
        <v>126</v>
      </c>
      <c r="N1864" s="1">
        <v>3</v>
      </c>
      <c r="O1864" s="1">
        <v>14.3</v>
      </c>
      <c r="P1864" s="1">
        <v>0.01</v>
      </c>
      <c r="Q1864" s="1">
        <v>43.08</v>
      </c>
      <c r="R1864" s="2">
        <v>45584</v>
      </c>
      <c r="S1864" s="2">
        <v>45827</v>
      </c>
      <c r="T1864" s="1" t="s">
        <v>83</v>
      </c>
      <c r="U1864" s="1" t="s">
        <v>84</v>
      </c>
      <c r="V1864" s="1">
        <v>1</v>
      </c>
      <c r="W1864" s="1" t="s">
        <v>37</v>
      </c>
      <c r="X1864" s="1" t="s">
        <v>74</v>
      </c>
      <c r="Y1864" s="1" t="s">
        <v>10858</v>
      </c>
    </row>
    <row r="1865" spans="1:25" x14ac:dyDescent="0.3">
      <c r="A1865" s="1" t="s">
        <v>13477</v>
      </c>
      <c r="B1865" s="1" t="s">
        <v>15475</v>
      </c>
      <c r="C1865" s="1" t="s">
        <v>10859</v>
      </c>
      <c r="D1865" s="1" t="s">
        <v>26</v>
      </c>
      <c r="E1865" s="1">
        <v>27</v>
      </c>
      <c r="F1865" s="1" t="s">
        <v>10860</v>
      </c>
      <c r="G1865" s="1" t="s">
        <v>10861</v>
      </c>
      <c r="H1865" s="1" t="s">
        <v>757</v>
      </c>
      <c r="I1865" s="1" t="s">
        <v>10862</v>
      </c>
      <c r="J1865" s="1" t="s">
        <v>6357</v>
      </c>
      <c r="K1865" s="1" t="s">
        <v>92</v>
      </c>
      <c r="L1865" s="1" t="s">
        <v>82</v>
      </c>
      <c r="M1865" s="1" t="s">
        <v>49</v>
      </c>
      <c r="N1865" s="1">
        <v>1</v>
      </c>
      <c r="O1865" s="1">
        <v>36.29</v>
      </c>
      <c r="P1865" s="1">
        <v>0.01</v>
      </c>
      <c r="Q1865" s="1">
        <v>47.06</v>
      </c>
      <c r="R1865" s="2">
        <v>45783</v>
      </c>
      <c r="S1865" s="2">
        <v>45375</v>
      </c>
      <c r="T1865" s="1" t="s">
        <v>118</v>
      </c>
      <c r="U1865" s="1" t="s">
        <v>51</v>
      </c>
      <c r="V1865" s="1">
        <v>2</v>
      </c>
      <c r="W1865" s="1" t="s">
        <v>37</v>
      </c>
      <c r="X1865" s="1" t="s">
        <v>53</v>
      </c>
      <c r="Y1865" s="1" t="s">
        <v>10863</v>
      </c>
    </row>
    <row r="1866" spans="1:25" x14ac:dyDescent="0.3">
      <c r="A1866" s="1" t="s">
        <v>13478</v>
      </c>
      <c r="B1866" s="1" t="s">
        <v>15476</v>
      </c>
      <c r="C1866" s="1" t="s">
        <v>10776</v>
      </c>
      <c r="D1866" s="1" t="s">
        <v>26</v>
      </c>
      <c r="E1866" s="1">
        <v>64</v>
      </c>
      <c r="F1866" s="1" t="s">
        <v>10864</v>
      </c>
      <c r="G1866" s="1" t="s">
        <v>10865</v>
      </c>
      <c r="H1866" s="1" t="s">
        <v>1189</v>
      </c>
      <c r="I1866" s="1" t="s">
        <v>10866</v>
      </c>
      <c r="J1866" s="1" t="s">
        <v>10867</v>
      </c>
      <c r="K1866" s="1" t="s">
        <v>6</v>
      </c>
      <c r="L1866" s="1" t="s">
        <v>33</v>
      </c>
      <c r="M1866" s="1" t="s">
        <v>126</v>
      </c>
      <c r="N1866" s="1">
        <v>2</v>
      </c>
      <c r="O1866" s="1">
        <v>364.16</v>
      </c>
      <c r="P1866" s="1">
        <v>0.03</v>
      </c>
      <c r="Q1866" s="1">
        <v>17.100000000000001</v>
      </c>
      <c r="R1866" s="2">
        <v>45777</v>
      </c>
      <c r="S1866" s="2">
        <v>45513</v>
      </c>
      <c r="T1866" s="1" t="s">
        <v>63</v>
      </c>
      <c r="U1866" s="1" t="s">
        <v>51</v>
      </c>
      <c r="V1866" s="1">
        <v>5</v>
      </c>
      <c r="W1866" s="1" t="s">
        <v>37</v>
      </c>
      <c r="X1866" s="1" t="s">
        <v>38</v>
      </c>
      <c r="Y1866" s="1" t="s">
        <v>10868</v>
      </c>
    </row>
    <row r="1867" spans="1:25" x14ac:dyDescent="0.3">
      <c r="A1867" s="1" t="s">
        <v>13479</v>
      </c>
      <c r="B1867" s="1" t="s">
        <v>15477</v>
      </c>
      <c r="C1867" s="1" t="s">
        <v>10869</v>
      </c>
      <c r="D1867" s="1" t="s">
        <v>26</v>
      </c>
      <c r="E1867" s="1">
        <v>38</v>
      </c>
      <c r="F1867" s="1" t="s">
        <v>10870</v>
      </c>
      <c r="G1867" s="1" t="s">
        <v>10871</v>
      </c>
      <c r="H1867" s="1" t="s">
        <v>2265</v>
      </c>
      <c r="I1867" s="1" t="s">
        <v>10872</v>
      </c>
      <c r="J1867" s="1" t="s">
        <v>10873</v>
      </c>
      <c r="K1867" s="1" t="s">
        <v>47</v>
      </c>
      <c r="L1867" s="1" t="s">
        <v>72</v>
      </c>
      <c r="M1867" s="1" t="s">
        <v>49</v>
      </c>
      <c r="N1867" s="1">
        <v>3</v>
      </c>
      <c r="O1867" s="1">
        <v>132.97999999999999</v>
      </c>
      <c r="P1867" s="1">
        <v>0.3</v>
      </c>
      <c r="Q1867" s="1">
        <v>32.33</v>
      </c>
      <c r="R1867" s="2">
        <v>45610</v>
      </c>
      <c r="S1867" s="2">
        <v>45288</v>
      </c>
      <c r="T1867" s="1" t="s">
        <v>83</v>
      </c>
      <c r="U1867" s="1" t="s">
        <v>84</v>
      </c>
      <c r="V1867" s="1">
        <v>4</v>
      </c>
      <c r="W1867" s="1" t="s">
        <v>37</v>
      </c>
      <c r="X1867" s="1" t="s">
        <v>74</v>
      </c>
      <c r="Y1867" s="1" t="s">
        <v>10874</v>
      </c>
    </row>
    <row r="1868" spans="1:25" x14ac:dyDescent="0.3">
      <c r="A1868" s="1" t="s">
        <v>13480</v>
      </c>
      <c r="B1868" s="1" t="s">
        <v>15478</v>
      </c>
      <c r="C1868" s="1" t="s">
        <v>10875</v>
      </c>
      <c r="D1868" s="1" t="s">
        <v>41</v>
      </c>
      <c r="E1868" s="1">
        <v>69</v>
      </c>
      <c r="F1868" s="1" t="s">
        <v>10876</v>
      </c>
      <c r="G1868" s="1" t="s">
        <v>10877</v>
      </c>
      <c r="H1868" s="1" t="s">
        <v>850</v>
      </c>
      <c r="I1868" s="1" t="s">
        <v>9432</v>
      </c>
      <c r="J1868" s="1" t="s">
        <v>2305</v>
      </c>
      <c r="K1868" s="1" t="s">
        <v>161</v>
      </c>
      <c r="L1868" s="1" t="s">
        <v>110</v>
      </c>
      <c r="M1868" s="1" t="s">
        <v>126</v>
      </c>
      <c r="N1868" s="1">
        <v>4</v>
      </c>
      <c r="O1868" s="1">
        <v>32.14</v>
      </c>
      <c r="P1868" s="1">
        <v>0.14000000000000001</v>
      </c>
      <c r="Q1868" s="1">
        <v>37.58</v>
      </c>
      <c r="R1868" s="2">
        <v>45515</v>
      </c>
      <c r="S1868" s="2">
        <v>45139</v>
      </c>
      <c r="T1868" s="1" t="s">
        <v>83</v>
      </c>
      <c r="U1868" s="1" t="s">
        <v>51</v>
      </c>
      <c r="V1868" s="1">
        <v>5</v>
      </c>
      <c r="W1868" s="1" t="s">
        <v>37</v>
      </c>
      <c r="X1868" s="1" t="s">
        <v>74</v>
      </c>
      <c r="Y1868" s="1" t="s">
        <v>10878</v>
      </c>
    </row>
    <row r="1869" spans="1:25" x14ac:dyDescent="0.3">
      <c r="A1869" s="1" t="s">
        <v>13481</v>
      </c>
      <c r="B1869" s="1" t="s">
        <v>15479</v>
      </c>
      <c r="C1869" s="1" t="s">
        <v>10879</v>
      </c>
      <c r="D1869" s="1" t="s">
        <v>41</v>
      </c>
      <c r="E1869" s="1">
        <v>27</v>
      </c>
      <c r="F1869" s="1" t="s">
        <v>10880</v>
      </c>
      <c r="G1869" s="1">
        <v>6796099339</v>
      </c>
      <c r="H1869" s="1" t="s">
        <v>201</v>
      </c>
      <c r="I1869" s="1" t="s">
        <v>10881</v>
      </c>
      <c r="J1869" s="1" t="s">
        <v>10882</v>
      </c>
      <c r="K1869" s="1" t="s">
        <v>61</v>
      </c>
      <c r="L1869" s="1" t="s">
        <v>72</v>
      </c>
      <c r="M1869" s="1" t="s">
        <v>73</v>
      </c>
      <c r="N1869" s="1">
        <v>2</v>
      </c>
      <c r="O1869" s="1">
        <v>860.68</v>
      </c>
      <c r="P1869" s="1">
        <v>7.0000000000000007E-2</v>
      </c>
      <c r="Q1869" s="1">
        <v>15.19</v>
      </c>
      <c r="R1869" s="2">
        <v>45429</v>
      </c>
      <c r="S1869" s="2">
        <v>45848</v>
      </c>
      <c r="T1869" s="1" t="s">
        <v>63</v>
      </c>
      <c r="U1869" s="1" t="s">
        <v>84</v>
      </c>
      <c r="V1869" s="1">
        <v>5</v>
      </c>
      <c r="W1869" s="1" t="s">
        <v>37</v>
      </c>
      <c r="X1869" s="1" t="s">
        <v>64</v>
      </c>
      <c r="Y1869" s="1" t="s">
        <v>10883</v>
      </c>
    </row>
    <row r="1870" spans="1:25" x14ac:dyDescent="0.3">
      <c r="A1870" s="1" t="s">
        <v>13482</v>
      </c>
      <c r="B1870" s="1" t="s">
        <v>15480</v>
      </c>
      <c r="C1870" s="1" t="s">
        <v>10884</v>
      </c>
      <c r="D1870" s="1" t="s">
        <v>26</v>
      </c>
      <c r="E1870" s="1">
        <v>28</v>
      </c>
      <c r="F1870" s="1" t="s">
        <v>10885</v>
      </c>
      <c r="G1870" s="1" t="s">
        <v>10886</v>
      </c>
      <c r="H1870" s="1" t="s">
        <v>10887</v>
      </c>
      <c r="I1870" s="1" t="s">
        <v>10888</v>
      </c>
      <c r="J1870" s="1" t="s">
        <v>10889</v>
      </c>
      <c r="K1870" s="1" t="s">
        <v>61</v>
      </c>
      <c r="L1870" s="1" t="s">
        <v>33</v>
      </c>
      <c r="M1870" s="1" t="s">
        <v>126</v>
      </c>
      <c r="N1870" s="1">
        <v>3</v>
      </c>
      <c r="O1870" s="1">
        <v>281.39999999999998</v>
      </c>
      <c r="P1870" s="1">
        <v>0.47</v>
      </c>
      <c r="Q1870" s="1">
        <v>23.34</v>
      </c>
      <c r="R1870" s="2">
        <v>45168</v>
      </c>
      <c r="S1870" s="2">
        <v>45655</v>
      </c>
      <c r="T1870" s="1" t="s">
        <v>35</v>
      </c>
      <c r="U1870" s="1" t="s">
        <v>162</v>
      </c>
      <c r="V1870" s="1">
        <v>5</v>
      </c>
      <c r="W1870" s="1" t="s">
        <v>37</v>
      </c>
      <c r="X1870" s="1" t="s">
        <v>74</v>
      </c>
      <c r="Y1870" s="1" t="s">
        <v>5933</v>
      </c>
    </row>
    <row r="1871" spans="1:25" x14ac:dyDescent="0.3">
      <c r="A1871" s="1" t="s">
        <v>13483</v>
      </c>
      <c r="B1871" s="1" t="s">
        <v>15481</v>
      </c>
      <c r="C1871" s="1" t="s">
        <v>10890</v>
      </c>
      <c r="D1871" s="1" t="s">
        <v>26</v>
      </c>
      <c r="E1871" s="1">
        <v>38</v>
      </c>
      <c r="F1871" s="1" t="s">
        <v>10891</v>
      </c>
      <c r="G1871" s="1" t="s">
        <v>10892</v>
      </c>
      <c r="H1871" s="1" t="s">
        <v>757</v>
      </c>
      <c r="I1871" s="1" t="s">
        <v>10893</v>
      </c>
      <c r="J1871" s="1" t="s">
        <v>3981</v>
      </c>
      <c r="K1871" s="1" t="s">
        <v>61</v>
      </c>
      <c r="L1871" s="1" t="s">
        <v>110</v>
      </c>
      <c r="M1871" s="1" t="s">
        <v>34</v>
      </c>
      <c r="N1871" s="1">
        <v>2</v>
      </c>
      <c r="O1871" s="1">
        <v>508.09</v>
      </c>
      <c r="P1871" s="1">
        <v>0.06</v>
      </c>
      <c r="Q1871" s="1">
        <v>13.44</v>
      </c>
      <c r="R1871" s="2">
        <v>45409</v>
      </c>
      <c r="S1871" s="2">
        <v>45185</v>
      </c>
      <c r="T1871" s="1" t="s">
        <v>83</v>
      </c>
      <c r="U1871" s="1" t="s">
        <v>36</v>
      </c>
      <c r="V1871" s="1">
        <v>3</v>
      </c>
      <c r="W1871" s="1" t="s">
        <v>37</v>
      </c>
      <c r="X1871" s="1" t="s">
        <v>101</v>
      </c>
      <c r="Y1871" s="1" t="s">
        <v>10894</v>
      </c>
    </row>
    <row r="1872" spans="1:25" x14ac:dyDescent="0.3">
      <c r="A1872" s="1" t="s">
        <v>13484</v>
      </c>
      <c r="B1872" s="1" t="s">
        <v>15482</v>
      </c>
      <c r="C1872" s="1" t="s">
        <v>10895</v>
      </c>
      <c r="D1872" s="1" t="s">
        <v>26</v>
      </c>
      <c r="E1872" s="1">
        <v>42</v>
      </c>
      <c r="F1872" s="1" t="s">
        <v>10896</v>
      </c>
      <c r="G1872" s="1" t="s">
        <v>10897</v>
      </c>
      <c r="H1872" s="1" t="s">
        <v>850</v>
      </c>
      <c r="I1872" s="1" t="s">
        <v>10274</v>
      </c>
      <c r="J1872" s="1" t="s">
        <v>10898</v>
      </c>
      <c r="K1872" s="1" t="s">
        <v>6</v>
      </c>
      <c r="L1872" s="1" t="s">
        <v>48</v>
      </c>
      <c r="M1872" s="1" t="s">
        <v>49</v>
      </c>
      <c r="N1872" s="1">
        <v>4</v>
      </c>
      <c r="O1872" s="1">
        <v>187.61</v>
      </c>
      <c r="P1872" s="1">
        <v>0.34</v>
      </c>
      <c r="Q1872" s="1">
        <v>36.450000000000003</v>
      </c>
      <c r="R1872" s="2">
        <v>45738</v>
      </c>
      <c r="S1872" s="2">
        <v>45727</v>
      </c>
      <c r="T1872" s="1" t="s">
        <v>35</v>
      </c>
      <c r="U1872" s="1" t="s">
        <v>84</v>
      </c>
      <c r="V1872" s="1">
        <v>2</v>
      </c>
      <c r="W1872" s="1" t="s">
        <v>37</v>
      </c>
      <c r="X1872" s="1" t="s">
        <v>38</v>
      </c>
      <c r="Y1872" s="1" t="s">
        <v>10899</v>
      </c>
    </row>
    <row r="1873" spans="1:25" x14ac:dyDescent="0.3">
      <c r="A1873" s="1" t="s">
        <v>13485</v>
      </c>
      <c r="B1873" s="1" t="s">
        <v>15483</v>
      </c>
      <c r="C1873" s="1" t="s">
        <v>10900</v>
      </c>
      <c r="D1873" s="1" t="s">
        <v>26</v>
      </c>
      <c r="E1873" s="1">
        <v>51</v>
      </c>
      <c r="F1873" s="1" t="s">
        <v>10901</v>
      </c>
      <c r="G1873" s="1">
        <v>6657452635</v>
      </c>
      <c r="H1873" s="1" t="s">
        <v>509</v>
      </c>
      <c r="I1873" s="1" t="s">
        <v>10902</v>
      </c>
      <c r="J1873" s="1" t="s">
        <v>10903</v>
      </c>
      <c r="K1873" s="1" t="s">
        <v>81</v>
      </c>
      <c r="L1873" s="1" t="s">
        <v>48</v>
      </c>
      <c r="M1873" s="1" t="s">
        <v>49</v>
      </c>
      <c r="N1873" s="1">
        <v>3</v>
      </c>
      <c r="O1873" s="1">
        <v>56.26</v>
      </c>
      <c r="P1873" s="1">
        <v>0.45</v>
      </c>
      <c r="Q1873" s="1">
        <v>43.87</v>
      </c>
      <c r="R1873" s="2">
        <v>45502</v>
      </c>
      <c r="S1873" s="2">
        <v>45546</v>
      </c>
      <c r="T1873" s="1" t="s">
        <v>50</v>
      </c>
      <c r="U1873" s="1" t="s">
        <v>51</v>
      </c>
      <c r="V1873" s="1">
        <v>5</v>
      </c>
      <c r="W1873" s="1" t="s">
        <v>37</v>
      </c>
      <c r="X1873" s="1" t="s">
        <v>38</v>
      </c>
      <c r="Y1873" s="1" t="s">
        <v>10904</v>
      </c>
    </row>
    <row r="1874" spans="1:25" x14ac:dyDescent="0.3">
      <c r="A1874" s="1" t="s">
        <v>13486</v>
      </c>
      <c r="B1874" s="1" t="s">
        <v>15363</v>
      </c>
      <c r="C1874" s="1" t="s">
        <v>10905</v>
      </c>
      <c r="D1874" s="1" t="s">
        <v>41</v>
      </c>
      <c r="E1874" s="1">
        <v>48</v>
      </c>
      <c r="F1874" s="1" t="s">
        <v>10906</v>
      </c>
      <c r="G1874" s="1" t="s">
        <v>10907</v>
      </c>
      <c r="H1874" s="1" t="s">
        <v>1607</v>
      </c>
      <c r="I1874" s="1" t="s">
        <v>10908</v>
      </c>
      <c r="J1874" s="1" t="s">
        <v>10909</v>
      </c>
      <c r="K1874" s="1" t="s">
        <v>92</v>
      </c>
      <c r="L1874" s="1" t="s">
        <v>117</v>
      </c>
      <c r="M1874" s="1" t="s">
        <v>62</v>
      </c>
      <c r="N1874" s="1">
        <v>3</v>
      </c>
      <c r="O1874" s="1">
        <v>747.42</v>
      </c>
      <c r="P1874" s="1">
        <v>0.08</v>
      </c>
      <c r="Q1874" s="1">
        <v>44.49</v>
      </c>
      <c r="R1874" s="2">
        <v>45622</v>
      </c>
      <c r="S1874" s="2">
        <v>45810</v>
      </c>
      <c r="T1874" s="1" t="s">
        <v>63</v>
      </c>
      <c r="U1874" s="1" t="s">
        <v>36</v>
      </c>
      <c r="V1874" s="1">
        <v>1</v>
      </c>
      <c r="W1874" s="1" t="s">
        <v>52</v>
      </c>
      <c r="X1874" s="1" t="s">
        <v>64</v>
      </c>
      <c r="Y1874" s="1" t="s">
        <v>10910</v>
      </c>
    </row>
    <row r="1875" spans="1:25" x14ac:dyDescent="0.3">
      <c r="A1875" s="1" t="s">
        <v>13487</v>
      </c>
      <c r="B1875" s="1" t="s">
        <v>15484</v>
      </c>
      <c r="C1875" s="1" t="s">
        <v>10911</v>
      </c>
      <c r="D1875" s="1" t="s">
        <v>41</v>
      </c>
      <c r="E1875" s="1">
        <v>44</v>
      </c>
      <c r="F1875" s="1" t="s">
        <v>10912</v>
      </c>
      <c r="G1875" s="1" t="s">
        <v>10913</v>
      </c>
      <c r="H1875" s="1" t="s">
        <v>2448</v>
      </c>
      <c r="I1875" s="1" t="s">
        <v>10914</v>
      </c>
      <c r="J1875" s="1" t="s">
        <v>10915</v>
      </c>
      <c r="K1875" s="1" t="s">
        <v>109</v>
      </c>
      <c r="L1875" s="1" t="s">
        <v>72</v>
      </c>
      <c r="M1875" s="1" t="s">
        <v>34</v>
      </c>
      <c r="N1875" s="1">
        <v>3</v>
      </c>
      <c r="O1875" s="1">
        <v>133.71</v>
      </c>
      <c r="P1875" s="1">
        <v>0.11</v>
      </c>
      <c r="Q1875" s="1">
        <v>35.15</v>
      </c>
      <c r="R1875" s="2">
        <v>45146</v>
      </c>
      <c r="S1875" s="2">
        <v>45713</v>
      </c>
      <c r="T1875" s="1" t="s">
        <v>50</v>
      </c>
      <c r="U1875" s="1" t="s">
        <v>51</v>
      </c>
      <c r="V1875" s="1">
        <v>3</v>
      </c>
      <c r="W1875" s="1" t="s">
        <v>37</v>
      </c>
      <c r="X1875" s="1" t="s">
        <v>74</v>
      </c>
      <c r="Y1875" s="1" t="s">
        <v>10916</v>
      </c>
    </row>
    <row r="1876" spans="1:25" x14ac:dyDescent="0.3">
      <c r="A1876" s="1" t="s">
        <v>13488</v>
      </c>
      <c r="B1876" s="1" t="s">
        <v>15485</v>
      </c>
      <c r="C1876" s="1" t="s">
        <v>10917</v>
      </c>
      <c r="D1876" s="1" t="s">
        <v>41</v>
      </c>
      <c r="E1876" s="1">
        <v>42</v>
      </c>
      <c r="F1876" s="1" t="s">
        <v>10918</v>
      </c>
      <c r="G1876" s="1" t="s">
        <v>10919</v>
      </c>
      <c r="H1876" s="1" t="s">
        <v>1967</v>
      </c>
      <c r="I1876" s="1" t="s">
        <v>10920</v>
      </c>
      <c r="J1876" s="1" t="s">
        <v>10921</v>
      </c>
      <c r="K1876" s="1" t="s">
        <v>61</v>
      </c>
      <c r="L1876" s="1" t="s">
        <v>117</v>
      </c>
      <c r="M1876" s="1" t="s">
        <v>126</v>
      </c>
      <c r="N1876" s="1">
        <v>1</v>
      </c>
      <c r="O1876" s="1">
        <v>35.46</v>
      </c>
      <c r="P1876" s="1">
        <v>0.28999999999999998</v>
      </c>
      <c r="Q1876" s="1">
        <v>20.62</v>
      </c>
      <c r="R1876" s="2">
        <v>45727</v>
      </c>
      <c r="S1876" s="2">
        <v>45320</v>
      </c>
      <c r="T1876" s="1" t="s">
        <v>83</v>
      </c>
      <c r="U1876" s="1" t="s">
        <v>162</v>
      </c>
      <c r="V1876" s="1">
        <v>5</v>
      </c>
      <c r="W1876" s="1" t="s">
        <v>37</v>
      </c>
      <c r="X1876" s="1" t="s">
        <v>64</v>
      </c>
      <c r="Y1876" s="1" t="s">
        <v>10922</v>
      </c>
    </row>
    <row r="1877" spans="1:25" x14ac:dyDescent="0.3">
      <c r="A1877" s="1" t="s">
        <v>13489</v>
      </c>
      <c r="B1877" s="1" t="s">
        <v>15486</v>
      </c>
      <c r="C1877" s="1" t="s">
        <v>10923</v>
      </c>
      <c r="D1877" s="1" t="s">
        <v>26</v>
      </c>
      <c r="E1877" s="1">
        <v>59</v>
      </c>
      <c r="F1877" s="1" t="s">
        <v>10924</v>
      </c>
      <c r="G1877" s="1" t="s">
        <v>10925</v>
      </c>
      <c r="H1877" s="1" t="s">
        <v>29</v>
      </c>
      <c r="I1877" s="1" t="s">
        <v>2543</v>
      </c>
      <c r="J1877" s="1" t="s">
        <v>10926</v>
      </c>
      <c r="K1877" s="1" t="s">
        <v>6</v>
      </c>
      <c r="L1877" s="1" t="s">
        <v>33</v>
      </c>
      <c r="M1877" s="1" t="s">
        <v>73</v>
      </c>
      <c r="N1877" s="1">
        <v>1</v>
      </c>
      <c r="O1877" s="1">
        <v>591.36</v>
      </c>
      <c r="P1877" s="1">
        <v>0.25</v>
      </c>
      <c r="Q1877" s="1">
        <v>34.75</v>
      </c>
      <c r="R1877" s="2">
        <v>45636</v>
      </c>
      <c r="S1877" s="2">
        <v>45519</v>
      </c>
      <c r="T1877" s="1" t="s">
        <v>63</v>
      </c>
      <c r="U1877" s="1" t="s">
        <v>162</v>
      </c>
      <c r="V1877" s="1">
        <v>5</v>
      </c>
      <c r="W1877" s="1" t="s">
        <v>37</v>
      </c>
      <c r="X1877" s="1" t="s">
        <v>101</v>
      </c>
      <c r="Y1877" s="1" t="s">
        <v>10927</v>
      </c>
    </row>
    <row r="1878" spans="1:25" x14ac:dyDescent="0.3">
      <c r="A1878" s="1" t="s">
        <v>13490</v>
      </c>
      <c r="B1878" s="1" t="s">
        <v>15487</v>
      </c>
      <c r="C1878" s="1" t="s">
        <v>10928</v>
      </c>
      <c r="D1878" s="1" t="s">
        <v>26</v>
      </c>
      <c r="E1878" s="1">
        <v>49</v>
      </c>
      <c r="F1878" s="1" t="s">
        <v>10929</v>
      </c>
      <c r="G1878" s="1" t="s">
        <v>10930</v>
      </c>
      <c r="H1878" s="1" t="s">
        <v>2109</v>
      </c>
      <c r="I1878" s="1" t="s">
        <v>10931</v>
      </c>
      <c r="J1878" s="1" t="s">
        <v>10932</v>
      </c>
      <c r="K1878" s="1" t="s">
        <v>81</v>
      </c>
      <c r="L1878" s="1" t="s">
        <v>110</v>
      </c>
      <c r="M1878" s="1" t="s">
        <v>62</v>
      </c>
      <c r="N1878" s="1">
        <v>3</v>
      </c>
      <c r="O1878" s="1">
        <v>23.33</v>
      </c>
      <c r="P1878" s="1">
        <v>0.26</v>
      </c>
      <c r="Q1878" s="1">
        <v>43.89</v>
      </c>
      <c r="R1878" s="2">
        <v>45243</v>
      </c>
      <c r="S1878" s="2">
        <v>45343</v>
      </c>
      <c r="T1878" s="1" t="s">
        <v>83</v>
      </c>
      <c r="U1878" s="1" t="s">
        <v>36</v>
      </c>
      <c r="V1878" s="1">
        <v>2</v>
      </c>
      <c r="W1878" s="1" t="s">
        <v>37</v>
      </c>
      <c r="X1878" s="1" t="s">
        <v>64</v>
      </c>
      <c r="Y1878" s="1" t="s">
        <v>10933</v>
      </c>
    </row>
    <row r="1879" spans="1:25" x14ac:dyDescent="0.3">
      <c r="A1879" s="1" t="s">
        <v>13491</v>
      </c>
      <c r="B1879" s="1" t="s">
        <v>15488</v>
      </c>
      <c r="C1879" s="1" t="s">
        <v>10934</v>
      </c>
      <c r="D1879" s="1" t="s">
        <v>41</v>
      </c>
      <c r="E1879" s="1">
        <v>61</v>
      </c>
      <c r="F1879" s="1" t="s">
        <v>10935</v>
      </c>
      <c r="G1879" s="1" t="s">
        <v>10936</v>
      </c>
      <c r="H1879" s="1" t="s">
        <v>1503</v>
      </c>
      <c r="I1879" s="1" t="s">
        <v>10937</v>
      </c>
      <c r="J1879" s="1" t="s">
        <v>10938</v>
      </c>
      <c r="K1879" s="1" t="s">
        <v>61</v>
      </c>
      <c r="L1879" s="1" t="s">
        <v>117</v>
      </c>
      <c r="M1879" s="1" t="s">
        <v>34</v>
      </c>
      <c r="N1879" s="1">
        <v>2</v>
      </c>
      <c r="O1879" s="1">
        <v>441.92</v>
      </c>
      <c r="P1879" s="1">
        <v>0.28000000000000003</v>
      </c>
      <c r="Q1879" s="1">
        <v>33.159999999999997</v>
      </c>
      <c r="R1879" s="2">
        <v>45438</v>
      </c>
      <c r="S1879" s="2">
        <v>45387</v>
      </c>
      <c r="T1879" s="1" t="s">
        <v>63</v>
      </c>
      <c r="U1879" s="1" t="s">
        <v>162</v>
      </c>
      <c r="V1879" s="1">
        <v>3</v>
      </c>
      <c r="W1879" s="1" t="s">
        <v>37</v>
      </c>
      <c r="X1879" s="1" t="s">
        <v>38</v>
      </c>
      <c r="Y1879" s="1" t="s">
        <v>10939</v>
      </c>
    </row>
    <row r="1880" spans="1:25" x14ac:dyDescent="0.3">
      <c r="A1880" s="1" t="s">
        <v>13492</v>
      </c>
      <c r="B1880" s="1" t="s">
        <v>15489</v>
      </c>
      <c r="C1880" s="1" t="s">
        <v>10940</v>
      </c>
      <c r="D1880" s="1" t="s">
        <v>41</v>
      </c>
      <c r="E1880" s="1">
        <v>28</v>
      </c>
      <c r="F1880" s="1" t="s">
        <v>10941</v>
      </c>
      <c r="G1880" s="1" t="s">
        <v>10942</v>
      </c>
      <c r="H1880" s="1" t="s">
        <v>2747</v>
      </c>
      <c r="I1880" s="1" t="s">
        <v>10943</v>
      </c>
      <c r="J1880" s="1" t="s">
        <v>10944</v>
      </c>
      <c r="K1880" s="1" t="s">
        <v>92</v>
      </c>
      <c r="L1880" s="1" t="s">
        <v>72</v>
      </c>
      <c r="M1880" s="1" t="s">
        <v>126</v>
      </c>
      <c r="N1880" s="1">
        <v>2</v>
      </c>
      <c r="O1880" s="1">
        <v>295.95</v>
      </c>
      <c r="P1880" s="1">
        <v>0.47</v>
      </c>
      <c r="Q1880" s="1">
        <v>23.58</v>
      </c>
      <c r="R1880" s="2">
        <v>45623</v>
      </c>
      <c r="S1880" s="2">
        <v>45509</v>
      </c>
      <c r="T1880" s="1" t="s">
        <v>35</v>
      </c>
      <c r="U1880" s="1" t="s">
        <v>84</v>
      </c>
      <c r="V1880" s="1">
        <v>5</v>
      </c>
      <c r="W1880" s="1" t="s">
        <v>37</v>
      </c>
      <c r="X1880" s="1" t="s">
        <v>64</v>
      </c>
      <c r="Y1880" s="1" t="s">
        <v>10945</v>
      </c>
    </row>
    <row r="1881" spans="1:25" x14ac:dyDescent="0.3">
      <c r="A1881" s="1" t="s">
        <v>13493</v>
      </c>
      <c r="B1881" s="1" t="s">
        <v>15490</v>
      </c>
      <c r="C1881" s="1" t="s">
        <v>10946</v>
      </c>
      <c r="D1881" s="1" t="s">
        <v>26</v>
      </c>
      <c r="E1881" s="1">
        <v>64</v>
      </c>
      <c r="F1881" s="1" t="s">
        <v>10947</v>
      </c>
      <c r="G1881" s="1" t="s">
        <v>10948</v>
      </c>
      <c r="H1881" s="1" t="s">
        <v>6185</v>
      </c>
      <c r="I1881" s="1" t="s">
        <v>10949</v>
      </c>
      <c r="J1881" s="1" t="s">
        <v>10950</v>
      </c>
      <c r="K1881" s="1" t="s">
        <v>61</v>
      </c>
      <c r="L1881" s="1" t="s">
        <v>48</v>
      </c>
      <c r="M1881" s="1" t="s">
        <v>73</v>
      </c>
      <c r="N1881" s="1">
        <v>3</v>
      </c>
      <c r="O1881" s="1">
        <v>326.22000000000003</v>
      </c>
      <c r="P1881" s="1">
        <v>0.03</v>
      </c>
      <c r="Q1881" s="1">
        <v>46.39</v>
      </c>
      <c r="R1881" s="2">
        <v>45719</v>
      </c>
      <c r="S1881" s="2">
        <v>45726</v>
      </c>
      <c r="T1881" s="1" t="s">
        <v>118</v>
      </c>
      <c r="U1881" s="1" t="s">
        <v>162</v>
      </c>
      <c r="V1881" s="1">
        <v>5</v>
      </c>
      <c r="W1881" s="1" t="s">
        <v>37</v>
      </c>
      <c r="X1881" s="1" t="s">
        <v>38</v>
      </c>
      <c r="Y1881" s="1" t="s">
        <v>10951</v>
      </c>
    </row>
    <row r="1882" spans="1:25" x14ac:dyDescent="0.3">
      <c r="A1882" s="1" t="s">
        <v>13494</v>
      </c>
      <c r="B1882" s="1" t="s">
        <v>15491</v>
      </c>
      <c r="C1882" s="1" t="s">
        <v>10952</v>
      </c>
      <c r="D1882" s="1" t="s">
        <v>41</v>
      </c>
      <c r="E1882" s="1">
        <v>43</v>
      </c>
      <c r="F1882" s="1" t="s">
        <v>10953</v>
      </c>
      <c r="G1882" s="1" t="s">
        <v>10954</v>
      </c>
      <c r="H1882" s="1" t="s">
        <v>330</v>
      </c>
      <c r="I1882" s="1" t="s">
        <v>10955</v>
      </c>
      <c r="J1882" s="1" t="s">
        <v>10956</v>
      </c>
      <c r="K1882" s="1" t="s">
        <v>109</v>
      </c>
      <c r="L1882" s="1" t="s">
        <v>48</v>
      </c>
      <c r="M1882" s="1" t="s">
        <v>126</v>
      </c>
      <c r="N1882" s="1">
        <v>4</v>
      </c>
      <c r="O1882" s="1">
        <v>13.86</v>
      </c>
      <c r="P1882" s="1">
        <v>0.38</v>
      </c>
      <c r="Q1882" s="1">
        <v>42.58</v>
      </c>
      <c r="R1882" s="2">
        <v>45809</v>
      </c>
      <c r="S1882" s="2">
        <v>45389</v>
      </c>
      <c r="T1882" s="1" t="s">
        <v>118</v>
      </c>
      <c r="U1882" s="1" t="s">
        <v>51</v>
      </c>
      <c r="V1882" s="1">
        <v>4</v>
      </c>
      <c r="W1882" s="1" t="s">
        <v>37</v>
      </c>
      <c r="X1882" s="1" t="s">
        <v>53</v>
      </c>
      <c r="Y1882" s="1" t="s">
        <v>10957</v>
      </c>
    </row>
    <row r="1883" spans="1:25" x14ac:dyDescent="0.3">
      <c r="A1883" s="1" t="s">
        <v>13495</v>
      </c>
      <c r="B1883" s="1" t="s">
        <v>15492</v>
      </c>
      <c r="C1883" s="1" t="s">
        <v>10958</v>
      </c>
      <c r="D1883" s="1" t="s">
        <v>41</v>
      </c>
      <c r="E1883" s="1">
        <v>53</v>
      </c>
      <c r="F1883" s="1" t="s">
        <v>10959</v>
      </c>
      <c r="G1883" s="1" t="s">
        <v>10960</v>
      </c>
      <c r="H1883" s="1" t="s">
        <v>89</v>
      </c>
      <c r="I1883" s="1" t="s">
        <v>10961</v>
      </c>
      <c r="J1883" s="1" t="s">
        <v>10962</v>
      </c>
      <c r="K1883" s="1" t="s">
        <v>47</v>
      </c>
      <c r="L1883" s="1" t="s">
        <v>33</v>
      </c>
      <c r="M1883" s="1" t="s">
        <v>49</v>
      </c>
      <c r="N1883" s="1">
        <v>4</v>
      </c>
      <c r="O1883" s="1">
        <v>964.7</v>
      </c>
      <c r="P1883" s="1">
        <v>0.12</v>
      </c>
      <c r="Q1883" s="1">
        <v>44.71</v>
      </c>
      <c r="R1883" s="2">
        <v>45346</v>
      </c>
      <c r="S1883" s="2">
        <v>45146</v>
      </c>
      <c r="T1883" s="1" t="s">
        <v>63</v>
      </c>
      <c r="U1883" s="1" t="s">
        <v>84</v>
      </c>
      <c r="V1883" s="1">
        <v>1</v>
      </c>
      <c r="W1883" s="1" t="s">
        <v>37</v>
      </c>
      <c r="X1883" s="1" t="s">
        <v>101</v>
      </c>
      <c r="Y1883" s="1" t="s">
        <v>10963</v>
      </c>
    </row>
    <row r="1884" spans="1:25" x14ac:dyDescent="0.3">
      <c r="A1884" s="1" t="s">
        <v>13496</v>
      </c>
      <c r="B1884" s="1" t="s">
        <v>15493</v>
      </c>
      <c r="C1884" s="1" t="s">
        <v>10964</v>
      </c>
      <c r="D1884" s="1" t="s">
        <v>41</v>
      </c>
      <c r="E1884" s="1">
        <v>54</v>
      </c>
      <c r="F1884" s="1" t="s">
        <v>10965</v>
      </c>
      <c r="G1884" s="1" t="s">
        <v>10966</v>
      </c>
      <c r="H1884" s="1" t="s">
        <v>562</v>
      </c>
      <c r="I1884" s="1" t="s">
        <v>10967</v>
      </c>
      <c r="J1884" s="1" t="s">
        <v>8783</v>
      </c>
      <c r="K1884" s="1" t="s">
        <v>109</v>
      </c>
      <c r="L1884" s="1" t="s">
        <v>82</v>
      </c>
      <c r="M1884" s="1" t="s">
        <v>34</v>
      </c>
      <c r="N1884" s="1">
        <v>4</v>
      </c>
      <c r="O1884" s="1">
        <v>521.79</v>
      </c>
      <c r="P1884" s="1">
        <v>0.19</v>
      </c>
      <c r="Q1884" s="1">
        <v>45.64</v>
      </c>
      <c r="R1884" s="2">
        <v>45260</v>
      </c>
      <c r="S1884" s="2">
        <v>45684</v>
      </c>
      <c r="T1884" s="1" t="s">
        <v>50</v>
      </c>
      <c r="U1884" s="1" t="s">
        <v>51</v>
      </c>
      <c r="V1884" s="1">
        <v>1</v>
      </c>
      <c r="W1884" s="1" t="s">
        <v>37</v>
      </c>
      <c r="X1884" s="1" t="s">
        <v>101</v>
      </c>
      <c r="Y1884" s="1" t="s">
        <v>10968</v>
      </c>
    </row>
    <row r="1885" spans="1:25" x14ac:dyDescent="0.3">
      <c r="A1885" s="1" t="s">
        <v>13497</v>
      </c>
      <c r="B1885" s="1" t="s">
        <v>15494</v>
      </c>
      <c r="C1885" s="1" t="s">
        <v>10969</v>
      </c>
      <c r="D1885" s="1" t="s">
        <v>41</v>
      </c>
      <c r="E1885" s="1">
        <v>50</v>
      </c>
      <c r="F1885" s="1" t="s">
        <v>10970</v>
      </c>
      <c r="G1885" s="1" t="s">
        <v>10971</v>
      </c>
      <c r="H1885" s="1" t="s">
        <v>469</v>
      </c>
      <c r="I1885" s="1" t="s">
        <v>10972</v>
      </c>
      <c r="J1885" s="1" t="s">
        <v>10973</v>
      </c>
      <c r="K1885" s="1" t="s">
        <v>32</v>
      </c>
      <c r="L1885" s="1" t="s">
        <v>117</v>
      </c>
      <c r="M1885" s="1" t="s">
        <v>34</v>
      </c>
      <c r="N1885" s="1">
        <v>1</v>
      </c>
      <c r="O1885" s="1">
        <v>576.79</v>
      </c>
      <c r="P1885" s="1">
        <v>0.04</v>
      </c>
      <c r="Q1885" s="1">
        <v>22.72</v>
      </c>
      <c r="R1885" s="2">
        <v>45835</v>
      </c>
      <c r="S1885" s="2">
        <v>45327</v>
      </c>
      <c r="T1885" s="1" t="s">
        <v>63</v>
      </c>
      <c r="U1885" s="1" t="s">
        <v>36</v>
      </c>
      <c r="V1885" s="1">
        <v>2</v>
      </c>
      <c r="W1885" s="1" t="s">
        <v>37</v>
      </c>
      <c r="X1885" s="1" t="s">
        <v>38</v>
      </c>
      <c r="Y1885" s="1" t="s">
        <v>10974</v>
      </c>
    </row>
    <row r="1886" spans="1:25" x14ac:dyDescent="0.3">
      <c r="A1886" s="1" t="s">
        <v>13498</v>
      </c>
      <c r="B1886" s="1" t="s">
        <v>15495</v>
      </c>
      <c r="C1886" s="1" t="s">
        <v>10975</v>
      </c>
      <c r="D1886" s="1" t="s">
        <v>41</v>
      </c>
      <c r="E1886" s="1">
        <v>50</v>
      </c>
      <c r="F1886" s="1" t="s">
        <v>10976</v>
      </c>
      <c r="G1886" s="1" t="s">
        <v>10977</v>
      </c>
      <c r="H1886" s="1" t="s">
        <v>2095</v>
      </c>
      <c r="I1886" s="1" t="s">
        <v>10978</v>
      </c>
      <c r="J1886" s="1" t="s">
        <v>10979</v>
      </c>
      <c r="K1886" s="1" t="s">
        <v>47</v>
      </c>
      <c r="L1886" s="1" t="s">
        <v>33</v>
      </c>
      <c r="M1886" s="1" t="s">
        <v>62</v>
      </c>
      <c r="N1886" s="1">
        <v>1</v>
      </c>
      <c r="O1886" s="1">
        <v>669.46</v>
      </c>
      <c r="P1886" s="1">
        <v>0.22</v>
      </c>
      <c r="Q1886" s="1">
        <v>43.68</v>
      </c>
      <c r="R1886" s="2">
        <v>45516</v>
      </c>
      <c r="S1886" s="2">
        <v>45443</v>
      </c>
      <c r="T1886" s="1" t="s">
        <v>35</v>
      </c>
      <c r="U1886" s="1" t="s">
        <v>36</v>
      </c>
      <c r="V1886" s="1">
        <v>3</v>
      </c>
      <c r="W1886" s="1" t="s">
        <v>37</v>
      </c>
      <c r="X1886" s="1" t="s">
        <v>53</v>
      </c>
      <c r="Y1886" s="1" t="s">
        <v>10980</v>
      </c>
    </row>
    <row r="1887" spans="1:25" x14ac:dyDescent="0.3">
      <c r="A1887" s="1" t="s">
        <v>13499</v>
      </c>
      <c r="B1887" s="1" t="s">
        <v>15496</v>
      </c>
      <c r="C1887" s="1" t="s">
        <v>10981</v>
      </c>
      <c r="D1887" s="1" t="s">
        <v>26</v>
      </c>
      <c r="E1887" s="1">
        <v>59</v>
      </c>
      <c r="F1887" s="1" t="s">
        <v>10982</v>
      </c>
      <c r="G1887" s="1" t="s">
        <v>10983</v>
      </c>
      <c r="H1887" s="1" t="s">
        <v>2102</v>
      </c>
      <c r="I1887" s="1" t="s">
        <v>10984</v>
      </c>
      <c r="J1887" s="1" t="s">
        <v>2420</v>
      </c>
      <c r="K1887" s="1" t="s">
        <v>47</v>
      </c>
      <c r="L1887" s="1" t="s">
        <v>48</v>
      </c>
      <c r="M1887" s="1" t="s">
        <v>73</v>
      </c>
      <c r="N1887" s="1">
        <v>1</v>
      </c>
      <c r="O1887" s="1">
        <v>799.55</v>
      </c>
      <c r="P1887" s="1">
        <v>0.4</v>
      </c>
      <c r="Q1887" s="1">
        <v>30.67</v>
      </c>
      <c r="R1887" s="2">
        <v>45549</v>
      </c>
      <c r="S1887" s="2">
        <v>45783</v>
      </c>
      <c r="T1887" s="1" t="s">
        <v>50</v>
      </c>
      <c r="U1887" s="1" t="s">
        <v>36</v>
      </c>
      <c r="V1887" s="1">
        <v>5</v>
      </c>
      <c r="W1887" s="1" t="s">
        <v>37</v>
      </c>
      <c r="X1887" s="1" t="s">
        <v>74</v>
      </c>
      <c r="Y1887" s="1" t="s">
        <v>10985</v>
      </c>
    </row>
    <row r="1888" spans="1:25" x14ac:dyDescent="0.3">
      <c r="A1888" s="1" t="s">
        <v>13500</v>
      </c>
      <c r="B1888" s="1" t="s">
        <v>15497</v>
      </c>
      <c r="C1888" s="1" t="s">
        <v>10986</v>
      </c>
      <c r="D1888" s="1" t="s">
        <v>26</v>
      </c>
      <c r="E1888" s="1">
        <v>53</v>
      </c>
      <c r="F1888" s="1" t="s">
        <v>10987</v>
      </c>
      <c r="G1888" s="1" t="s">
        <v>10988</v>
      </c>
      <c r="H1888" s="1" t="s">
        <v>29</v>
      </c>
      <c r="I1888" s="1" t="s">
        <v>10989</v>
      </c>
      <c r="J1888" s="1" t="s">
        <v>4434</v>
      </c>
      <c r="K1888" s="1" t="s">
        <v>92</v>
      </c>
      <c r="L1888" s="1" t="s">
        <v>72</v>
      </c>
      <c r="M1888" s="1" t="s">
        <v>93</v>
      </c>
      <c r="N1888" s="1">
        <v>1</v>
      </c>
      <c r="O1888" s="1">
        <v>611.83000000000004</v>
      </c>
      <c r="P1888" s="1">
        <v>0.05</v>
      </c>
      <c r="Q1888" s="1">
        <v>6.72</v>
      </c>
      <c r="R1888" s="2">
        <v>45228</v>
      </c>
      <c r="S1888" s="2">
        <v>45357</v>
      </c>
      <c r="T1888" s="1" t="s">
        <v>63</v>
      </c>
      <c r="U1888" s="1" t="s">
        <v>51</v>
      </c>
      <c r="V1888" s="1">
        <v>3</v>
      </c>
      <c r="W1888" s="1" t="s">
        <v>37</v>
      </c>
      <c r="X1888" s="1" t="s">
        <v>64</v>
      </c>
      <c r="Y1888" s="1" t="s">
        <v>10990</v>
      </c>
    </row>
    <row r="1889" spans="1:25" x14ac:dyDescent="0.3">
      <c r="A1889" s="1" t="s">
        <v>13501</v>
      </c>
      <c r="B1889" s="1" t="s">
        <v>15498</v>
      </c>
      <c r="C1889" s="1" t="s">
        <v>10991</v>
      </c>
      <c r="D1889" s="1" t="s">
        <v>26</v>
      </c>
      <c r="E1889" s="1">
        <v>30</v>
      </c>
      <c r="F1889" s="1" t="s">
        <v>10992</v>
      </c>
      <c r="G1889" s="1" t="s">
        <v>10993</v>
      </c>
      <c r="H1889" s="1" t="s">
        <v>2964</v>
      </c>
      <c r="I1889" s="1" t="s">
        <v>10994</v>
      </c>
      <c r="J1889" s="1" t="s">
        <v>10995</v>
      </c>
      <c r="K1889" s="1" t="s">
        <v>47</v>
      </c>
      <c r="L1889" s="1" t="s">
        <v>72</v>
      </c>
      <c r="M1889" s="1" t="s">
        <v>126</v>
      </c>
      <c r="N1889" s="1">
        <v>2</v>
      </c>
      <c r="O1889" s="1">
        <v>764.58</v>
      </c>
      <c r="P1889" s="1">
        <v>0.14000000000000001</v>
      </c>
      <c r="Q1889" s="1">
        <v>33.61</v>
      </c>
      <c r="R1889" s="2">
        <v>45225</v>
      </c>
      <c r="S1889" s="2">
        <v>45373</v>
      </c>
      <c r="T1889" s="1" t="s">
        <v>63</v>
      </c>
      <c r="U1889" s="1" t="s">
        <v>51</v>
      </c>
      <c r="V1889" s="1">
        <v>2</v>
      </c>
      <c r="W1889" s="1" t="s">
        <v>37</v>
      </c>
      <c r="X1889" s="1" t="s">
        <v>74</v>
      </c>
      <c r="Y1889" s="1" t="s">
        <v>10996</v>
      </c>
    </row>
    <row r="1890" spans="1:25" x14ac:dyDescent="0.3">
      <c r="A1890" s="1" t="s">
        <v>13502</v>
      </c>
      <c r="B1890" s="1" t="s">
        <v>15499</v>
      </c>
      <c r="C1890" s="1" t="s">
        <v>10997</v>
      </c>
      <c r="D1890" s="1" t="s">
        <v>26</v>
      </c>
      <c r="E1890" s="1">
        <v>31</v>
      </c>
      <c r="F1890" s="1" t="s">
        <v>10998</v>
      </c>
      <c r="G1890" s="1" t="s">
        <v>10999</v>
      </c>
      <c r="H1890" s="1" t="s">
        <v>1054</v>
      </c>
      <c r="I1890" s="1" t="s">
        <v>11000</v>
      </c>
      <c r="J1890" s="1" t="s">
        <v>11001</v>
      </c>
      <c r="K1890" s="1" t="s">
        <v>61</v>
      </c>
      <c r="L1890" s="1" t="s">
        <v>110</v>
      </c>
      <c r="M1890" s="1" t="s">
        <v>73</v>
      </c>
      <c r="N1890" s="1">
        <v>3</v>
      </c>
      <c r="O1890" s="1">
        <v>454.25</v>
      </c>
      <c r="P1890" s="1">
        <v>0.19</v>
      </c>
      <c r="Q1890" s="1">
        <v>26.18</v>
      </c>
      <c r="R1890" s="2">
        <v>45362</v>
      </c>
      <c r="S1890" s="2">
        <v>45799</v>
      </c>
      <c r="T1890" s="1" t="s">
        <v>83</v>
      </c>
      <c r="U1890" s="1" t="s">
        <v>36</v>
      </c>
      <c r="V1890" s="1">
        <v>4</v>
      </c>
      <c r="W1890" s="1" t="s">
        <v>37</v>
      </c>
      <c r="X1890" s="1" t="s">
        <v>53</v>
      </c>
      <c r="Y1890" s="1" t="s">
        <v>11002</v>
      </c>
    </row>
    <row r="1891" spans="1:25" x14ac:dyDescent="0.3">
      <c r="A1891" s="1" t="s">
        <v>13503</v>
      </c>
      <c r="B1891" s="1" t="s">
        <v>15500</v>
      </c>
      <c r="C1891" s="1" t="s">
        <v>11003</v>
      </c>
      <c r="D1891" s="1" t="s">
        <v>41</v>
      </c>
      <c r="E1891" s="1">
        <v>68</v>
      </c>
      <c r="F1891" s="1" t="s">
        <v>11004</v>
      </c>
      <c r="G1891" s="1" t="s">
        <v>11005</v>
      </c>
      <c r="H1891" s="1" t="s">
        <v>263</v>
      </c>
      <c r="I1891" s="1" t="s">
        <v>11006</v>
      </c>
      <c r="J1891" s="1" t="s">
        <v>11007</v>
      </c>
      <c r="K1891" s="1" t="s">
        <v>32</v>
      </c>
      <c r="L1891" s="1" t="s">
        <v>82</v>
      </c>
      <c r="M1891" s="1" t="s">
        <v>93</v>
      </c>
      <c r="N1891" s="1">
        <v>3</v>
      </c>
      <c r="O1891" s="1">
        <v>377.56</v>
      </c>
      <c r="P1891" s="1">
        <v>0.05</v>
      </c>
      <c r="Q1891" s="1">
        <v>17.38</v>
      </c>
      <c r="R1891" s="2">
        <v>45190</v>
      </c>
      <c r="S1891" s="2">
        <v>45748</v>
      </c>
      <c r="T1891" s="1" t="s">
        <v>35</v>
      </c>
      <c r="U1891" s="1" t="s">
        <v>51</v>
      </c>
      <c r="V1891" s="1">
        <v>2</v>
      </c>
      <c r="W1891" s="1" t="s">
        <v>37</v>
      </c>
      <c r="X1891" s="1" t="s">
        <v>101</v>
      </c>
      <c r="Y1891" s="1" t="s">
        <v>4316</v>
      </c>
    </row>
    <row r="1892" spans="1:25" x14ac:dyDescent="0.3">
      <c r="A1892" s="1" t="s">
        <v>13504</v>
      </c>
      <c r="B1892" s="1" t="s">
        <v>15501</v>
      </c>
      <c r="C1892" s="1" t="s">
        <v>11008</v>
      </c>
      <c r="D1892" s="1" t="s">
        <v>26</v>
      </c>
      <c r="E1892" s="1">
        <v>54</v>
      </c>
      <c r="F1892" s="1" t="s">
        <v>11009</v>
      </c>
      <c r="G1892" s="1" t="s">
        <v>11010</v>
      </c>
      <c r="H1892" s="1" t="s">
        <v>1924</v>
      </c>
      <c r="I1892" s="1" t="s">
        <v>11011</v>
      </c>
      <c r="J1892" s="1" t="s">
        <v>7628</v>
      </c>
      <c r="K1892" s="1" t="s">
        <v>92</v>
      </c>
      <c r="L1892" s="1" t="s">
        <v>82</v>
      </c>
      <c r="M1892" s="1" t="s">
        <v>73</v>
      </c>
      <c r="N1892" s="1">
        <v>3</v>
      </c>
      <c r="O1892" s="1">
        <v>824.9</v>
      </c>
      <c r="P1892" s="1">
        <v>0.38</v>
      </c>
      <c r="Q1892" s="1">
        <v>48.67</v>
      </c>
      <c r="R1892" s="2">
        <v>45349</v>
      </c>
      <c r="S1892" s="2">
        <v>45592</v>
      </c>
      <c r="T1892" s="1" t="s">
        <v>35</v>
      </c>
      <c r="U1892" s="1" t="s">
        <v>36</v>
      </c>
      <c r="V1892" s="1">
        <v>1</v>
      </c>
      <c r="W1892" s="1" t="s">
        <v>37</v>
      </c>
      <c r="X1892" s="1" t="s">
        <v>74</v>
      </c>
      <c r="Y1892" s="1" t="s">
        <v>11012</v>
      </c>
    </row>
    <row r="1893" spans="1:25" x14ac:dyDescent="0.3">
      <c r="A1893" s="1" t="s">
        <v>13505</v>
      </c>
      <c r="B1893" s="1" t="s">
        <v>15502</v>
      </c>
      <c r="C1893" s="1" t="s">
        <v>11013</v>
      </c>
      <c r="D1893" s="1" t="s">
        <v>41</v>
      </c>
      <c r="E1893" s="1">
        <v>60</v>
      </c>
      <c r="F1893" s="1" t="s">
        <v>11014</v>
      </c>
      <c r="G1893" s="1" t="s">
        <v>11015</v>
      </c>
      <c r="H1893" s="1" t="s">
        <v>5533</v>
      </c>
      <c r="I1893" s="1" t="s">
        <v>11016</v>
      </c>
      <c r="J1893" s="1" t="s">
        <v>11017</v>
      </c>
      <c r="K1893" s="1" t="s">
        <v>6</v>
      </c>
      <c r="L1893" s="1" t="s">
        <v>48</v>
      </c>
      <c r="M1893" s="1" t="s">
        <v>126</v>
      </c>
      <c r="N1893" s="1">
        <v>2</v>
      </c>
      <c r="O1893" s="1">
        <v>866.66</v>
      </c>
      <c r="P1893" s="1">
        <v>0.39</v>
      </c>
      <c r="Q1893" s="1">
        <v>7.48</v>
      </c>
      <c r="R1893" s="2">
        <v>45488</v>
      </c>
      <c r="S1893" s="2">
        <v>45205</v>
      </c>
      <c r="T1893" s="1" t="s">
        <v>118</v>
      </c>
      <c r="U1893" s="1" t="s">
        <v>36</v>
      </c>
      <c r="V1893" s="1">
        <v>4</v>
      </c>
      <c r="W1893" s="1" t="s">
        <v>37</v>
      </c>
      <c r="X1893" s="1" t="s">
        <v>53</v>
      </c>
      <c r="Y1893" s="1" t="s">
        <v>11018</v>
      </c>
    </row>
    <row r="1894" spans="1:25" x14ac:dyDescent="0.3">
      <c r="A1894" s="1" t="s">
        <v>13506</v>
      </c>
      <c r="B1894" s="1" t="s">
        <v>15503</v>
      </c>
      <c r="C1894" s="1" t="s">
        <v>11019</v>
      </c>
      <c r="D1894" s="1" t="s">
        <v>41</v>
      </c>
      <c r="E1894" s="1">
        <v>57</v>
      </c>
      <c r="F1894" s="1" t="s">
        <v>11020</v>
      </c>
      <c r="G1894" s="1" t="s">
        <v>11021</v>
      </c>
      <c r="H1894" s="1" t="s">
        <v>1271</v>
      </c>
      <c r="I1894" s="1" t="s">
        <v>11022</v>
      </c>
      <c r="J1894" s="1" t="s">
        <v>11023</v>
      </c>
      <c r="K1894" s="1" t="s">
        <v>92</v>
      </c>
      <c r="L1894" s="1" t="s">
        <v>82</v>
      </c>
      <c r="M1894" s="1" t="s">
        <v>126</v>
      </c>
      <c r="N1894" s="1">
        <v>4</v>
      </c>
      <c r="O1894" s="1">
        <v>146.43</v>
      </c>
      <c r="P1894" s="1">
        <v>0.42</v>
      </c>
      <c r="Q1894" s="1">
        <v>47.56</v>
      </c>
      <c r="R1894" s="2">
        <v>45738</v>
      </c>
      <c r="S1894" s="2">
        <v>45298</v>
      </c>
      <c r="T1894" s="1" t="s">
        <v>83</v>
      </c>
      <c r="U1894" s="1" t="s">
        <v>51</v>
      </c>
      <c r="V1894" s="1">
        <v>5</v>
      </c>
      <c r="W1894" s="1" t="s">
        <v>37</v>
      </c>
      <c r="X1894" s="1" t="s">
        <v>101</v>
      </c>
      <c r="Y1894" s="1" t="s">
        <v>11024</v>
      </c>
    </row>
    <row r="1895" spans="1:25" x14ac:dyDescent="0.3">
      <c r="A1895" s="1" t="s">
        <v>13507</v>
      </c>
      <c r="B1895" s="1" t="s">
        <v>15504</v>
      </c>
      <c r="C1895" s="1" t="s">
        <v>5798</v>
      </c>
      <c r="D1895" s="1" t="s">
        <v>26</v>
      </c>
      <c r="E1895" s="1">
        <v>18</v>
      </c>
      <c r="F1895" s="1" t="s">
        <v>11025</v>
      </c>
      <c r="G1895" s="1" t="s">
        <v>11026</v>
      </c>
      <c r="H1895" s="1" t="s">
        <v>243</v>
      </c>
      <c r="I1895" s="1" t="s">
        <v>11027</v>
      </c>
      <c r="J1895" s="1" t="s">
        <v>11028</v>
      </c>
      <c r="K1895" s="1" t="s">
        <v>109</v>
      </c>
      <c r="L1895" s="1" t="s">
        <v>82</v>
      </c>
      <c r="M1895" s="1" t="s">
        <v>62</v>
      </c>
      <c r="N1895" s="1">
        <v>4</v>
      </c>
      <c r="O1895" s="1">
        <v>547.23</v>
      </c>
      <c r="P1895" s="1">
        <v>0.28999999999999998</v>
      </c>
      <c r="Q1895" s="1">
        <v>12.17</v>
      </c>
      <c r="R1895" s="2">
        <v>45746</v>
      </c>
      <c r="S1895" s="2">
        <v>45272</v>
      </c>
      <c r="T1895" s="1" t="s">
        <v>50</v>
      </c>
      <c r="U1895" s="1" t="s">
        <v>84</v>
      </c>
      <c r="V1895" s="1">
        <v>2</v>
      </c>
      <c r="W1895" s="1" t="s">
        <v>37</v>
      </c>
      <c r="X1895" s="1" t="s">
        <v>74</v>
      </c>
      <c r="Y1895" s="1" t="s">
        <v>11029</v>
      </c>
    </row>
    <row r="1896" spans="1:25" x14ac:dyDescent="0.3">
      <c r="A1896" s="1" t="s">
        <v>13508</v>
      </c>
      <c r="B1896" s="1" t="s">
        <v>15505</v>
      </c>
      <c r="C1896" s="1" t="s">
        <v>11030</v>
      </c>
      <c r="D1896" s="1" t="s">
        <v>26</v>
      </c>
      <c r="E1896" s="1">
        <v>22</v>
      </c>
      <c r="F1896" s="1" t="s">
        <v>11031</v>
      </c>
      <c r="G1896" s="1">
        <v>2486028274</v>
      </c>
      <c r="H1896" s="1" t="s">
        <v>6185</v>
      </c>
      <c r="I1896" s="1" t="s">
        <v>10734</v>
      </c>
      <c r="J1896" s="1" t="s">
        <v>11032</v>
      </c>
      <c r="K1896" s="1" t="s">
        <v>47</v>
      </c>
      <c r="L1896" s="1" t="s">
        <v>72</v>
      </c>
      <c r="M1896" s="1" t="s">
        <v>34</v>
      </c>
      <c r="N1896" s="1">
        <v>1</v>
      </c>
      <c r="O1896" s="1">
        <v>686.81</v>
      </c>
      <c r="P1896" s="1">
        <v>0.25</v>
      </c>
      <c r="Q1896" s="1">
        <v>21.96</v>
      </c>
      <c r="R1896" s="2">
        <v>45362</v>
      </c>
      <c r="S1896" s="2">
        <v>45714</v>
      </c>
      <c r="T1896" s="1" t="s">
        <v>118</v>
      </c>
      <c r="U1896" s="1" t="s">
        <v>36</v>
      </c>
      <c r="V1896" s="1">
        <v>3</v>
      </c>
      <c r="W1896" s="1" t="s">
        <v>37</v>
      </c>
      <c r="X1896" s="1" t="s">
        <v>101</v>
      </c>
      <c r="Y1896" s="1" t="s">
        <v>11033</v>
      </c>
    </row>
    <row r="1897" spans="1:25" x14ac:dyDescent="0.3">
      <c r="A1897" s="1" t="s">
        <v>13509</v>
      </c>
      <c r="B1897" s="1" t="s">
        <v>15506</v>
      </c>
      <c r="C1897" s="1" t="s">
        <v>11034</v>
      </c>
      <c r="D1897" s="1" t="s">
        <v>26</v>
      </c>
      <c r="E1897" s="1">
        <v>47</v>
      </c>
      <c r="F1897" s="1" t="s">
        <v>11035</v>
      </c>
      <c r="G1897" s="1" t="s">
        <v>11036</v>
      </c>
      <c r="H1897" s="1" t="s">
        <v>750</v>
      </c>
      <c r="I1897" s="1" t="s">
        <v>11037</v>
      </c>
      <c r="J1897" s="1" t="s">
        <v>11038</v>
      </c>
      <c r="K1897" s="1" t="s">
        <v>47</v>
      </c>
      <c r="L1897" s="1" t="s">
        <v>110</v>
      </c>
      <c r="M1897" s="1" t="s">
        <v>34</v>
      </c>
      <c r="N1897" s="1">
        <v>1</v>
      </c>
      <c r="O1897" s="1">
        <v>92.76</v>
      </c>
      <c r="P1897" s="1">
        <v>0.13</v>
      </c>
      <c r="Q1897" s="1">
        <v>23.78</v>
      </c>
      <c r="R1897" s="2">
        <v>45289</v>
      </c>
      <c r="S1897" s="2">
        <v>45352</v>
      </c>
      <c r="T1897" s="1" t="s">
        <v>35</v>
      </c>
      <c r="U1897" s="1" t="s">
        <v>162</v>
      </c>
      <c r="V1897" s="1">
        <v>3</v>
      </c>
      <c r="W1897" s="1" t="s">
        <v>52</v>
      </c>
      <c r="X1897" s="1" t="s">
        <v>38</v>
      </c>
      <c r="Y1897" s="1" t="s">
        <v>11039</v>
      </c>
    </row>
    <row r="1898" spans="1:25" x14ac:dyDescent="0.3">
      <c r="A1898" s="1" t="s">
        <v>13510</v>
      </c>
      <c r="B1898" s="1" t="s">
        <v>15507</v>
      </c>
      <c r="C1898" s="1" t="s">
        <v>11040</v>
      </c>
      <c r="D1898" s="1" t="s">
        <v>26</v>
      </c>
      <c r="E1898" s="1">
        <v>35</v>
      </c>
      <c r="F1898" s="1" t="s">
        <v>11041</v>
      </c>
      <c r="G1898" s="1" t="s">
        <v>11042</v>
      </c>
      <c r="H1898" s="1" t="s">
        <v>1798</v>
      </c>
      <c r="I1898" s="1" t="s">
        <v>11043</v>
      </c>
      <c r="J1898" s="1" t="s">
        <v>11044</v>
      </c>
      <c r="K1898" s="1" t="s">
        <v>81</v>
      </c>
      <c r="L1898" s="1" t="s">
        <v>117</v>
      </c>
      <c r="M1898" s="1" t="s">
        <v>34</v>
      </c>
      <c r="N1898" s="1">
        <v>2</v>
      </c>
      <c r="O1898" s="1">
        <v>930.3</v>
      </c>
      <c r="P1898" s="1">
        <v>0.33</v>
      </c>
      <c r="Q1898" s="1">
        <v>37.9</v>
      </c>
      <c r="R1898" s="2">
        <v>45518</v>
      </c>
      <c r="S1898" s="2">
        <v>45739</v>
      </c>
      <c r="T1898" s="1" t="s">
        <v>63</v>
      </c>
      <c r="U1898" s="1" t="s">
        <v>84</v>
      </c>
      <c r="V1898" s="1">
        <v>1</v>
      </c>
      <c r="W1898" s="1" t="s">
        <v>37</v>
      </c>
      <c r="X1898" s="1" t="s">
        <v>101</v>
      </c>
      <c r="Y1898" s="1" t="s">
        <v>11045</v>
      </c>
    </row>
    <row r="1899" spans="1:25" x14ac:dyDescent="0.3">
      <c r="A1899" s="1" t="s">
        <v>13511</v>
      </c>
      <c r="B1899" s="1" t="s">
        <v>15508</v>
      </c>
      <c r="C1899" s="1" t="s">
        <v>11046</v>
      </c>
      <c r="D1899" s="1" t="s">
        <v>41</v>
      </c>
      <c r="E1899" s="1">
        <v>62</v>
      </c>
      <c r="F1899" s="1" t="s">
        <v>11047</v>
      </c>
      <c r="G1899" s="1" t="s">
        <v>11048</v>
      </c>
      <c r="H1899" s="1" t="s">
        <v>7678</v>
      </c>
      <c r="I1899" s="1" t="s">
        <v>11049</v>
      </c>
      <c r="J1899" s="1" t="s">
        <v>11050</v>
      </c>
      <c r="K1899" s="1" t="s">
        <v>61</v>
      </c>
      <c r="L1899" s="1" t="s">
        <v>72</v>
      </c>
      <c r="M1899" s="1" t="s">
        <v>62</v>
      </c>
      <c r="N1899" s="1">
        <v>2</v>
      </c>
      <c r="O1899" s="1">
        <v>524.91</v>
      </c>
      <c r="P1899" s="1">
        <v>0.22</v>
      </c>
      <c r="Q1899" s="1">
        <v>14.7</v>
      </c>
      <c r="R1899" s="2">
        <v>45790</v>
      </c>
      <c r="S1899" s="2">
        <v>45298</v>
      </c>
      <c r="T1899" s="1" t="s">
        <v>83</v>
      </c>
      <c r="U1899" s="1" t="s">
        <v>84</v>
      </c>
      <c r="V1899" s="1">
        <v>1</v>
      </c>
      <c r="W1899" s="1" t="s">
        <v>37</v>
      </c>
      <c r="X1899" s="1" t="s">
        <v>101</v>
      </c>
      <c r="Y1899" s="1" t="s">
        <v>11051</v>
      </c>
    </row>
    <row r="1900" spans="1:25" x14ac:dyDescent="0.3">
      <c r="A1900" s="1" t="s">
        <v>13512</v>
      </c>
      <c r="B1900" s="1" t="s">
        <v>15509</v>
      </c>
      <c r="C1900" s="1" t="s">
        <v>11052</v>
      </c>
      <c r="D1900" s="1" t="s">
        <v>41</v>
      </c>
      <c r="E1900" s="1">
        <v>54</v>
      </c>
      <c r="F1900" s="1" t="s">
        <v>11053</v>
      </c>
      <c r="G1900" s="1" t="s">
        <v>11054</v>
      </c>
      <c r="H1900" s="1" t="s">
        <v>1798</v>
      </c>
      <c r="I1900" s="1" t="s">
        <v>11055</v>
      </c>
      <c r="J1900" s="1" t="s">
        <v>2555</v>
      </c>
      <c r="K1900" s="1" t="s">
        <v>92</v>
      </c>
      <c r="L1900" s="1" t="s">
        <v>110</v>
      </c>
      <c r="M1900" s="1" t="s">
        <v>34</v>
      </c>
      <c r="N1900" s="1">
        <v>4</v>
      </c>
      <c r="O1900" s="1">
        <v>649</v>
      </c>
      <c r="P1900" s="1">
        <v>0.49</v>
      </c>
      <c r="Q1900" s="1">
        <v>49.37</v>
      </c>
      <c r="R1900" s="2">
        <v>45189</v>
      </c>
      <c r="S1900" s="2">
        <v>45703</v>
      </c>
      <c r="T1900" s="1" t="s">
        <v>35</v>
      </c>
      <c r="U1900" s="1" t="s">
        <v>84</v>
      </c>
      <c r="V1900" s="1">
        <v>1</v>
      </c>
      <c r="W1900" s="1" t="s">
        <v>37</v>
      </c>
      <c r="X1900" s="1" t="s">
        <v>53</v>
      </c>
      <c r="Y1900" s="1" t="s">
        <v>11056</v>
      </c>
    </row>
    <row r="1901" spans="1:25" x14ac:dyDescent="0.3">
      <c r="A1901" s="1" t="s">
        <v>13513</v>
      </c>
      <c r="B1901" s="1" t="s">
        <v>15510</v>
      </c>
      <c r="C1901" s="1" t="s">
        <v>11057</v>
      </c>
      <c r="D1901" s="1" t="s">
        <v>41</v>
      </c>
      <c r="E1901" s="1">
        <v>56</v>
      </c>
      <c r="F1901" s="1" t="s">
        <v>11058</v>
      </c>
      <c r="G1901" s="1" t="s">
        <v>11059</v>
      </c>
      <c r="H1901" s="1" t="s">
        <v>2265</v>
      </c>
      <c r="I1901" s="1" t="s">
        <v>11060</v>
      </c>
      <c r="J1901" s="1" t="s">
        <v>11061</v>
      </c>
      <c r="K1901" s="1" t="s">
        <v>61</v>
      </c>
      <c r="L1901" s="1" t="s">
        <v>72</v>
      </c>
      <c r="M1901" s="1" t="s">
        <v>73</v>
      </c>
      <c r="N1901" s="1">
        <v>3</v>
      </c>
      <c r="O1901" s="1">
        <v>186.46</v>
      </c>
      <c r="P1901" s="1">
        <v>0.48</v>
      </c>
      <c r="Q1901" s="1">
        <v>38.71</v>
      </c>
      <c r="R1901" s="2">
        <v>45600</v>
      </c>
      <c r="S1901" s="2">
        <v>45371</v>
      </c>
      <c r="T1901" s="1" t="s">
        <v>35</v>
      </c>
      <c r="U1901" s="1" t="s">
        <v>84</v>
      </c>
      <c r="V1901" s="1">
        <v>1</v>
      </c>
      <c r="W1901" s="1" t="s">
        <v>37</v>
      </c>
      <c r="X1901" s="1" t="s">
        <v>53</v>
      </c>
      <c r="Y1901" s="1" t="s">
        <v>11062</v>
      </c>
    </row>
    <row r="1902" spans="1:25" x14ac:dyDescent="0.3">
      <c r="A1902" s="1" t="s">
        <v>13514</v>
      </c>
      <c r="B1902" s="1" t="s">
        <v>15511</v>
      </c>
      <c r="C1902" s="1" t="s">
        <v>11063</v>
      </c>
      <c r="D1902" s="1" t="s">
        <v>26</v>
      </c>
      <c r="E1902" s="1">
        <v>29</v>
      </c>
      <c r="F1902" s="1" t="s">
        <v>11064</v>
      </c>
      <c r="G1902" s="1" t="s">
        <v>11065</v>
      </c>
      <c r="H1902" s="1" t="s">
        <v>3228</v>
      </c>
      <c r="I1902" s="1" t="s">
        <v>11066</v>
      </c>
      <c r="J1902" s="1" t="s">
        <v>11067</v>
      </c>
      <c r="K1902" s="1" t="s">
        <v>32</v>
      </c>
      <c r="L1902" s="1" t="s">
        <v>48</v>
      </c>
      <c r="M1902" s="1" t="s">
        <v>34</v>
      </c>
      <c r="N1902" s="1">
        <v>3</v>
      </c>
      <c r="O1902" s="1">
        <v>271.79000000000002</v>
      </c>
      <c r="P1902" s="1">
        <v>0.45</v>
      </c>
      <c r="Q1902" s="1">
        <v>40.549999999999997</v>
      </c>
      <c r="R1902" s="2">
        <v>45771</v>
      </c>
      <c r="S1902" s="2">
        <v>45189</v>
      </c>
      <c r="T1902" s="1" t="s">
        <v>83</v>
      </c>
      <c r="U1902" s="1" t="s">
        <v>36</v>
      </c>
      <c r="V1902" s="1">
        <v>5</v>
      </c>
      <c r="W1902" s="1" t="s">
        <v>37</v>
      </c>
      <c r="X1902" s="1" t="s">
        <v>64</v>
      </c>
      <c r="Y1902" s="1" t="s">
        <v>11068</v>
      </c>
    </row>
    <row r="1903" spans="1:25" x14ac:dyDescent="0.3">
      <c r="A1903" s="1" t="s">
        <v>13515</v>
      </c>
      <c r="B1903" s="1" t="s">
        <v>15512</v>
      </c>
      <c r="C1903" s="1" t="s">
        <v>11069</v>
      </c>
      <c r="D1903" s="1" t="s">
        <v>26</v>
      </c>
      <c r="E1903" s="1">
        <v>51</v>
      </c>
      <c r="F1903" s="1" t="s">
        <v>11070</v>
      </c>
      <c r="G1903" s="1" t="s">
        <v>11071</v>
      </c>
      <c r="H1903" s="1" t="s">
        <v>3054</v>
      </c>
      <c r="I1903" s="1" t="s">
        <v>11072</v>
      </c>
      <c r="J1903" s="1" t="s">
        <v>11073</v>
      </c>
      <c r="K1903" s="1" t="s">
        <v>109</v>
      </c>
      <c r="L1903" s="1" t="s">
        <v>110</v>
      </c>
      <c r="M1903" s="1" t="s">
        <v>34</v>
      </c>
      <c r="N1903" s="1">
        <v>2</v>
      </c>
      <c r="O1903" s="1">
        <v>129.79</v>
      </c>
      <c r="P1903" s="1">
        <v>0.18</v>
      </c>
      <c r="Q1903" s="1">
        <v>9.7899999999999991</v>
      </c>
      <c r="R1903" s="2">
        <v>45611</v>
      </c>
      <c r="S1903" s="2">
        <v>45396</v>
      </c>
      <c r="T1903" s="1" t="s">
        <v>35</v>
      </c>
      <c r="U1903" s="1" t="s">
        <v>36</v>
      </c>
      <c r="V1903" s="1">
        <v>4</v>
      </c>
      <c r="W1903" s="1" t="s">
        <v>37</v>
      </c>
      <c r="X1903" s="1" t="s">
        <v>53</v>
      </c>
      <c r="Y1903" s="1" t="s">
        <v>11074</v>
      </c>
    </row>
    <row r="1904" spans="1:25" x14ac:dyDescent="0.3">
      <c r="A1904" s="1" t="s">
        <v>13516</v>
      </c>
      <c r="B1904" s="1" t="s">
        <v>15513</v>
      </c>
      <c r="C1904" s="1" t="s">
        <v>11075</v>
      </c>
      <c r="D1904" s="1" t="s">
        <v>41</v>
      </c>
      <c r="E1904" s="1">
        <v>62</v>
      </c>
      <c r="F1904" s="1" t="s">
        <v>11076</v>
      </c>
      <c r="G1904" s="1" t="s">
        <v>11077</v>
      </c>
      <c r="H1904" s="1" t="s">
        <v>167</v>
      </c>
      <c r="I1904" s="1" t="s">
        <v>11078</v>
      </c>
      <c r="J1904" s="1" t="s">
        <v>11079</v>
      </c>
      <c r="K1904" s="1" t="s">
        <v>47</v>
      </c>
      <c r="L1904" s="1" t="s">
        <v>110</v>
      </c>
      <c r="M1904" s="1" t="s">
        <v>49</v>
      </c>
      <c r="N1904" s="1">
        <v>2</v>
      </c>
      <c r="O1904" s="1">
        <v>271.36</v>
      </c>
      <c r="P1904" s="1">
        <v>0.18</v>
      </c>
      <c r="Q1904" s="1">
        <v>26.43</v>
      </c>
      <c r="R1904" s="2">
        <v>45706</v>
      </c>
      <c r="S1904" s="2">
        <v>45546</v>
      </c>
      <c r="T1904" s="1" t="s">
        <v>118</v>
      </c>
      <c r="U1904" s="1" t="s">
        <v>36</v>
      </c>
      <c r="V1904" s="1">
        <v>1</v>
      </c>
      <c r="W1904" s="1" t="s">
        <v>37</v>
      </c>
      <c r="X1904" s="1" t="s">
        <v>38</v>
      </c>
      <c r="Y1904" s="1" t="s">
        <v>11080</v>
      </c>
    </row>
    <row r="1905" spans="1:25" x14ac:dyDescent="0.3">
      <c r="A1905" s="1" t="s">
        <v>13517</v>
      </c>
      <c r="B1905" s="1" t="s">
        <v>15514</v>
      </c>
      <c r="C1905" s="1" t="s">
        <v>11081</v>
      </c>
      <c r="D1905" s="1" t="s">
        <v>41</v>
      </c>
      <c r="E1905" s="1">
        <v>31</v>
      </c>
      <c r="F1905" s="1" t="s">
        <v>11082</v>
      </c>
      <c r="G1905" s="1">
        <v>4353219387</v>
      </c>
      <c r="H1905" s="1" t="s">
        <v>357</v>
      </c>
      <c r="I1905" s="1" t="s">
        <v>11083</v>
      </c>
      <c r="J1905" s="1" t="s">
        <v>11084</v>
      </c>
      <c r="K1905" s="1" t="s">
        <v>47</v>
      </c>
      <c r="L1905" s="1" t="s">
        <v>48</v>
      </c>
      <c r="M1905" s="1" t="s">
        <v>126</v>
      </c>
      <c r="N1905" s="1">
        <v>2</v>
      </c>
      <c r="O1905" s="1">
        <v>497.47</v>
      </c>
      <c r="P1905" s="1">
        <v>0.43</v>
      </c>
      <c r="Q1905" s="1">
        <v>47.55</v>
      </c>
      <c r="R1905" s="2">
        <v>45172</v>
      </c>
      <c r="S1905" s="2">
        <v>45213</v>
      </c>
      <c r="T1905" s="1" t="s">
        <v>83</v>
      </c>
      <c r="U1905" s="1" t="s">
        <v>162</v>
      </c>
      <c r="V1905" s="1">
        <v>2</v>
      </c>
      <c r="W1905" s="1" t="s">
        <v>37</v>
      </c>
      <c r="X1905" s="1" t="s">
        <v>38</v>
      </c>
      <c r="Y1905" s="1" t="s">
        <v>11085</v>
      </c>
    </row>
    <row r="1906" spans="1:25" x14ac:dyDescent="0.3">
      <c r="A1906" s="1" t="s">
        <v>13518</v>
      </c>
      <c r="B1906" s="1" t="s">
        <v>15515</v>
      </c>
      <c r="C1906" s="1" t="s">
        <v>11086</v>
      </c>
      <c r="D1906" s="1" t="s">
        <v>26</v>
      </c>
      <c r="E1906" s="1">
        <v>55</v>
      </c>
      <c r="F1906" s="1" t="s">
        <v>11087</v>
      </c>
      <c r="G1906" s="1" t="s">
        <v>11088</v>
      </c>
      <c r="H1906" s="1" t="s">
        <v>703</v>
      </c>
      <c r="I1906" s="1" t="s">
        <v>11089</v>
      </c>
      <c r="J1906" s="1" t="s">
        <v>6152</v>
      </c>
      <c r="K1906" s="1" t="s">
        <v>32</v>
      </c>
      <c r="L1906" s="1" t="s">
        <v>110</v>
      </c>
      <c r="M1906" s="1" t="s">
        <v>62</v>
      </c>
      <c r="N1906" s="1">
        <v>1</v>
      </c>
      <c r="O1906" s="1">
        <v>835.29</v>
      </c>
      <c r="P1906" s="1">
        <v>0.36</v>
      </c>
      <c r="Q1906" s="1">
        <v>17.149999999999999</v>
      </c>
      <c r="R1906" s="2">
        <v>45335</v>
      </c>
      <c r="S1906" s="2">
        <v>45706</v>
      </c>
      <c r="T1906" s="1" t="s">
        <v>35</v>
      </c>
      <c r="U1906" s="1" t="s">
        <v>36</v>
      </c>
      <c r="V1906" s="1">
        <v>5</v>
      </c>
      <c r="W1906" s="1" t="s">
        <v>37</v>
      </c>
      <c r="X1906" s="1" t="s">
        <v>101</v>
      </c>
      <c r="Y1906" s="1" t="s">
        <v>11090</v>
      </c>
    </row>
    <row r="1907" spans="1:25" x14ac:dyDescent="0.3">
      <c r="A1907" s="1" t="s">
        <v>13519</v>
      </c>
      <c r="B1907" s="1" t="s">
        <v>15516</v>
      </c>
      <c r="C1907" s="1" t="s">
        <v>11091</v>
      </c>
      <c r="D1907" s="1" t="s">
        <v>26</v>
      </c>
      <c r="E1907" s="1">
        <v>33</v>
      </c>
      <c r="F1907" s="1" t="s">
        <v>11092</v>
      </c>
      <c r="G1907" s="1" t="s">
        <v>11093</v>
      </c>
      <c r="H1907" s="1" t="s">
        <v>323</v>
      </c>
      <c r="I1907" s="1" t="s">
        <v>11094</v>
      </c>
      <c r="J1907" s="1" t="s">
        <v>11095</v>
      </c>
      <c r="K1907" s="1" t="s">
        <v>92</v>
      </c>
      <c r="L1907" s="1" t="s">
        <v>117</v>
      </c>
      <c r="M1907" s="1" t="s">
        <v>62</v>
      </c>
      <c r="N1907" s="1">
        <v>3</v>
      </c>
      <c r="O1907" s="1">
        <v>538.39</v>
      </c>
      <c r="P1907" s="1">
        <v>0.35</v>
      </c>
      <c r="Q1907" s="1">
        <v>11.54</v>
      </c>
      <c r="R1907" s="2">
        <v>45627</v>
      </c>
      <c r="S1907" s="2">
        <v>45292</v>
      </c>
      <c r="T1907" s="1" t="s">
        <v>35</v>
      </c>
      <c r="U1907" s="1" t="s">
        <v>36</v>
      </c>
      <c r="V1907" s="1">
        <v>4</v>
      </c>
      <c r="W1907" s="1" t="s">
        <v>37</v>
      </c>
      <c r="X1907" s="1" t="s">
        <v>53</v>
      </c>
      <c r="Y1907" s="1" t="s">
        <v>11096</v>
      </c>
    </row>
    <row r="1908" spans="1:25" x14ac:dyDescent="0.3">
      <c r="A1908" s="1" t="s">
        <v>13520</v>
      </c>
      <c r="B1908" s="1" t="s">
        <v>15517</v>
      </c>
      <c r="C1908" s="1" t="s">
        <v>11097</v>
      </c>
      <c r="D1908" s="1" t="s">
        <v>41</v>
      </c>
      <c r="E1908" s="1">
        <v>59</v>
      </c>
      <c r="F1908" s="1" t="s">
        <v>11098</v>
      </c>
      <c r="G1908" s="1" t="s">
        <v>11099</v>
      </c>
      <c r="H1908" s="1" t="s">
        <v>6185</v>
      </c>
      <c r="I1908" s="1" t="s">
        <v>11100</v>
      </c>
      <c r="J1908" s="1" t="s">
        <v>3291</v>
      </c>
      <c r="K1908" s="1" t="s">
        <v>61</v>
      </c>
      <c r="L1908" s="1" t="s">
        <v>33</v>
      </c>
      <c r="M1908" s="1" t="s">
        <v>34</v>
      </c>
      <c r="N1908" s="1">
        <v>2</v>
      </c>
      <c r="O1908" s="1">
        <v>252.02</v>
      </c>
      <c r="P1908" s="1">
        <v>0.14000000000000001</v>
      </c>
      <c r="Q1908" s="1">
        <v>26.84</v>
      </c>
      <c r="R1908" s="2">
        <v>45457</v>
      </c>
      <c r="S1908" s="2">
        <v>45411</v>
      </c>
      <c r="T1908" s="1" t="s">
        <v>83</v>
      </c>
      <c r="U1908" s="1" t="s">
        <v>162</v>
      </c>
      <c r="V1908" s="1">
        <v>5</v>
      </c>
      <c r="W1908" s="1" t="s">
        <v>37</v>
      </c>
      <c r="X1908" s="1" t="s">
        <v>64</v>
      </c>
      <c r="Y1908" s="1" t="s">
        <v>11101</v>
      </c>
    </row>
    <row r="1909" spans="1:25" x14ac:dyDescent="0.3">
      <c r="A1909" s="1" t="s">
        <v>13521</v>
      </c>
      <c r="B1909" s="1" t="s">
        <v>15518</v>
      </c>
      <c r="C1909" s="1" t="s">
        <v>11102</v>
      </c>
      <c r="D1909" s="1" t="s">
        <v>41</v>
      </c>
      <c r="E1909" s="1">
        <v>28</v>
      </c>
      <c r="F1909" s="1" t="s">
        <v>11103</v>
      </c>
      <c r="G1909" s="1" t="s">
        <v>11104</v>
      </c>
      <c r="H1909" s="1" t="s">
        <v>138</v>
      </c>
      <c r="I1909" s="1" t="s">
        <v>11105</v>
      </c>
      <c r="J1909" s="1" t="s">
        <v>11106</v>
      </c>
      <c r="K1909" s="1" t="s">
        <v>109</v>
      </c>
      <c r="L1909" s="1" t="s">
        <v>82</v>
      </c>
      <c r="M1909" s="1" t="s">
        <v>49</v>
      </c>
      <c r="N1909" s="1">
        <v>2</v>
      </c>
      <c r="O1909" s="1">
        <v>54.17</v>
      </c>
      <c r="P1909" s="1">
        <v>0.42</v>
      </c>
      <c r="Q1909" s="1">
        <v>46.87</v>
      </c>
      <c r="R1909" s="2">
        <v>45284</v>
      </c>
      <c r="S1909" s="2">
        <v>45447</v>
      </c>
      <c r="T1909" s="1" t="s">
        <v>63</v>
      </c>
      <c r="U1909" s="1" t="s">
        <v>36</v>
      </c>
      <c r="V1909" s="1">
        <v>3</v>
      </c>
      <c r="W1909" s="1" t="s">
        <v>37</v>
      </c>
      <c r="X1909" s="1" t="s">
        <v>53</v>
      </c>
      <c r="Y1909" s="1" t="s">
        <v>11107</v>
      </c>
    </row>
    <row r="1910" spans="1:25" x14ac:dyDescent="0.3">
      <c r="A1910" s="1" t="s">
        <v>13522</v>
      </c>
      <c r="B1910" s="1" t="s">
        <v>15519</v>
      </c>
      <c r="C1910" s="1" t="s">
        <v>11108</v>
      </c>
      <c r="D1910" s="1" t="s">
        <v>41</v>
      </c>
      <c r="E1910" s="1">
        <v>50</v>
      </c>
      <c r="F1910" s="1" t="s">
        <v>11109</v>
      </c>
      <c r="G1910" s="1" t="s">
        <v>11110</v>
      </c>
      <c r="H1910" s="1" t="s">
        <v>1117</v>
      </c>
      <c r="I1910" s="1" t="s">
        <v>11111</v>
      </c>
      <c r="J1910" s="1" t="s">
        <v>11112</v>
      </c>
      <c r="K1910" s="1" t="s">
        <v>61</v>
      </c>
      <c r="L1910" s="1" t="s">
        <v>110</v>
      </c>
      <c r="M1910" s="1" t="s">
        <v>93</v>
      </c>
      <c r="N1910" s="1">
        <v>1</v>
      </c>
      <c r="O1910" s="1">
        <v>625.75</v>
      </c>
      <c r="P1910" s="1">
        <v>0.28999999999999998</v>
      </c>
      <c r="Q1910" s="1">
        <v>26.91</v>
      </c>
      <c r="R1910" s="2">
        <v>45252</v>
      </c>
      <c r="S1910" s="2">
        <v>45718</v>
      </c>
      <c r="T1910" s="1" t="s">
        <v>50</v>
      </c>
      <c r="U1910" s="1" t="s">
        <v>51</v>
      </c>
      <c r="V1910" s="1">
        <v>5</v>
      </c>
      <c r="W1910" s="1" t="s">
        <v>37</v>
      </c>
      <c r="X1910" s="1" t="s">
        <v>64</v>
      </c>
      <c r="Y1910" s="1" t="s">
        <v>11113</v>
      </c>
    </row>
    <row r="1911" spans="1:25" x14ac:dyDescent="0.3">
      <c r="A1911" s="1" t="s">
        <v>13523</v>
      </c>
      <c r="B1911" s="1" t="s">
        <v>15520</v>
      </c>
      <c r="C1911" s="1" t="s">
        <v>11114</v>
      </c>
      <c r="D1911" s="1" t="s">
        <v>26</v>
      </c>
      <c r="E1911" s="1">
        <v>32</v>
      </c>
      <c r="F1911" s="1" t="s">
        <v>11115</v>
      </c>
      <c r="G1911" s="1" t="s">
        <v>11116</v>
      </c>
      <c r="H1911" s="1" t="s">
        <v>1422</v>
      </c>
      <c r="I1911" s="1" t="s">
        <v>11117</v>
      </c>
      <c r="J1911" s="1" t="s">
        <v>11118</v>
      </c>
      <c r="K1911" s="1" t="s">
        <v>109</v>
      </c>
      <c r="L1911" s="1" t="s">
        <v>82</v>
      </c>
      <c r="M1911" s="1" t="s">
        <v>126</v>
      </c>
      <c r="N1911" s="1">
        <v>2</v>
      </c>
      <c r="O1911" s="1">
        <v>425.96</v>
      </c>
      <c r="P1911" s="1">
        <v>0.22</v>
      </c>
      <c r="Q1911" s="1">
        <v>23.22</v>
      </c>
      <c r="R1911" s="2">
        <v>45141</v>
      </c>
      <c r="S1911" s="2">
        <v>45380</v>
      </c>
      <c r="T1911" s="1" t="s">
        <v>83</v>
      </c>
      <c r="U1911" s="1" t="s">
        <v>51</v>
      </c>
      <c r="V1911" s="1">
        <v>5</v>
      </c>
      <c r="W1911" s="1" t="s">
        <v>37</v>
      </c>
      <c r="X1911" s="1" t="s">
        <v>101</v>
      </c>
      <c r="Y1911" s="1" t="s">
        <v>11119</v>
      </c>
    </row>
    <row r="1912" spans="1:25" x14ac:dyDescent="0.3">
      <c r="A1912" s="1" t="s">
        <v>13524</v>
      </c>
      <c r="B1912" s="1" t="s">
        <v>15521</v>
      </c>
      <c r="C1912" s="1" t="s">
        <v>11120</v>
      </c>
      <c r="D1912" s="1" t="s">
        <v>41</v>
      </c>
      <c r="E1912" s="1">
        <v>65</v>
      </c>
      <c r="F1912" s="1" t="s">
        <v>11121</v>
      </c>
      <c r="G1912" s="1" t="s">
        <v>11122</v>
      </c>
      <c r="H1912" s="1" t="s">
        <v>123</v>
      </c>
      <c r="I1912" s="1" t="s">
        <v>11123</v>
      </c>
      <c r="J1912" s="1" t="s">
        <v>3999</v>
      </c>
      <c r="K1912" s="1" t="s">
        <v>92</v>
      </c>
      <c r="L1912" s="1" t="s">
        <v>72</v>
      </c>
      <c r="M1912" s="1" t="s">
        <v>34</v>
      </c>
      <c r="N1912" s="1">
        <v>3</v>
      </c>
      <c r="O1912" s="1">
        <v>984.51</v>
      </c>
      <c r="P1912" s="1">
        <v>0.43</v>
      </c>
      <c r="Q1912" s="1">
        <v>34.26</v>
      </c>
      <c r="R1912" s="2">
        <v>45298</v>
      </c>
      <c r="S1912" s="2">
        <v>45131</v>
      </c>
      <c r="T1912" s="1" t="s">
        <v>63</v>
      </c>
      <c r="U1912" s="1" t="s">
        <v>36</v>
      </c>
      <c r="V1912" s="1">
        <v>3</v>
      </c>
      <c r="W1912" s="1" t="s">
        <v>52</v>
      </c>
      <c r="X1912" s="1" t="s">
        <v>38</v>
      </c>
      <c r="Y1912" s="1" t="s">
        <v>11124</v>
      </c>
    </row>
    <row r="1913" spans="1:25" x14ac:dyDescent="0.3">
      <c r="A1913" s="1" t="s">
        <v>13525</v>
      </c>
      <c r="B1913" s="1" t="s">
        <v>15522</v>
      </c>
      <c r="C1913" s="1" t="s">
        <v>11125</v>
      </c>
      <c r="D1913" s="1" t="s">
        <v>41</v>
      </c>
      <c r="E1913" s="1">
        <v>59</v>
      </c>
      <c r="F1913" s="1" t="s">
        <v>11126</v>
      </c>
      <c r="G1913" s="1" t="s">
        <v>11127</v>
      </c>
      <c r="H1913" s="1" t="s">
        <v>29</v>
      </c>
      <c r="I1913" s="1" t="s">
        <v>1253</v>
      </c>
      <c r="J1913" s="1" t="s">
        <v>11128</v>
      </c>
      <c r="K1913" s="1" t="s">
        <v>61</v>
      </c>
      <c r="L1913" s="1" t="s">
        <v>72</v>
      </c>
      <c r="M1913" s="1" t="s">
        <v>93</v>
      </c>
      <c r="N1913" s="1">
        <v>1</v>
      </c>
      <c r="O1913" s="1">
        <v>781.96</v>
      </c>
      <c r="P1913" s="1">
        <v>0.2</v>
      </c>
      <c r="Q1913" s="1">
        <v>47.16</v>
      </c>
      <c r="R1913" s="2">
        <v>45232</v>
      </c>
      <c r="S1913" s="2">
        <v>45381</v>
      </c>
      <c r="T1913" s="1" t="s">
        <v>35</v>
      </c>
      <c r="U1913" s="1" t="s">
        <v>84</v>
      </c>
      <c r="V1913" s="1">
        <v>3</v>
      </c>
      <c r="W1913" s="1" t="s">
        <v>37</v>
      </c>
      <c r="X1913" s="1" t="s">
        <v>53</v>
      </c>
      <c r="Y1913" s="1" t="s">
        <v>11129</v>
      </c>
    </row>
    <row r="1914" spans="1:25" x14ac:dyDescent="0.3">
      <c r="A1914" s="1" t="s">
        <v>13526</v>
      </c>
      <c r="B1914" s="1" t="s">
        <v>15523</v>
      </c>
      <c r="C1914" s="1" t="s">
        <v>11130</v>
      </c>
      <c r="D1914" s="1" t="s">
        <v>26</v>
      </c>
      <c r="E1914" s="1">
        <v>27</v>
      </c>
      <c r="F1914" s="1" t="s">
        <v>11131</v>
      </c>
      <c r="G1914" s="1" t="s">
        <v>11132</v>
      </c>
      <c r="H1914" s="1" t="s">
        <v>4194</v>
      </c>
      <c r="I1914" s="1" t="s">
        <v>11133</v>
      </c>
      <c r="J1914" s="1" t="s">
        <v>11134</v>
      </c>
      <c r="K1914" s="1" t="s">
        <v>81</v>
      </c>
      <c r="L1914" s="1" t="s">
        <v>110</v>
      </c>
      <c r="M1914" s="1" t="s">
        <v>73</v>
      </c>
      <c r="N1914" s="1">
        <v>2</v>
      </c>
      <c r="O1914" s="1">
        <v>810.28</v>
      </c>
      <c r="P1914" s="1">
        <v>0.33</v>
      </c>
      <c r="Q1914" s="1">
        <v>7.21</v>
      </c>
      <c r="R1914" s="2">
        <v>45799</v>
      </c>
      <c r="S1914" s="2">
        <v>45686</v>
      </c>
      <c r="T1914" s="1" t="s">
        <v>118</v>
      </c>
      <c r="U1914" s="1" t="s">
        <v>36</v>
      </c>
      <c r="V1914" s="1">
        <v>3</v>
      </c>
      <c r="W1914" s="1" t="s">
        <v>37</v>
      </c>
      <c r="X1914" s="1" t="s">
        <v>53</v>
      </c>
      <c r="Y1914" s="1" t="s">
        <v>11135</v>
      </c>
    </row>
    <row r="1915" spans="1:25" x14ac:dyDescent="0.3">
      <c r="A1915" s="1" t="s">
        <v>13527</v>
      </c>
      <c r="B1915" s="1" t="s">
        <v>15524</v>
      </c>
      <c r="C1915" s="1" t="s">
        <v>11136</v>
      </c>
      <c r="D1915" s="1" t="s">
        <v>41</v>
      </c>
      <c r="E1915" s="1">
        <v>20</v>
      </c>
      <c r="F1915" s="1" t="s">
        <v>11137</v>
      </c>
      <c r="G1915" s="1" t="s">
        <v>11138</v>
      </c>
      <c r="H1915" s="1" t="s">
        <v>44</v>
      </c>
      <c r="I1915" s="1" t="s">
        <v>11139</v>
      </c>
      <c r="J1915" s="1" t="s">
        <v>11140</v>
      </c>
      <c r="K1915" s="1" t="s">
        <v>47</v>
      </c>
      <c r="L1915" s="1" t="s">
        <v>110</v>
      </c>
      <c r="M1915" s="1" t="s">
        <v>49</v>
      </c>
      <c r="N1915" s="1">
        <v>3</v>
      </c>
      <c r="O1915" s="1">
        <v>22.11</v>
      </c>
      <c r="P1915" s="1">
        <v>0.23</v>
      </c>
      <c r="Q1915" s="1">
        <v>11.9</v>
      </c>
      <c r="R1915" s="2">
        <v>45834</v>
      </c>
      <c r="S1915" s="2">
        <v>45592</v>
      </c>
      <c r="T1915" s="1" t="s">
        <v>35</v>
      </c>
      <c r="U1915" s="1" t="s">
        <v>162</v>
      </c>
      <c r="V1915" s="1">
        <v>5</v>
      </c>
      <c r="W1915" s="1" t="s">
        <v>52</v>
      </c>
      <c r="X1915" s="1" t="s">
        <v>38</v>
      </c>
      <c r="Y1915" s="1" t="s">
        <v>11141</v>
      </c>
    </row>
    <row r="1916" spans="1:25" x14ac:dyDescent="0.3">
      <c r="A1916" s="1" t="s">
        <v>13528</v>
      </c>
      <c r="B1916" s="1" t="s">
        <v>15525</v>
      </c>
      <c r="C1916" s="1" t="s">
        <v>11142</v>
      </c>
      <c r="D1916" s="1" t="s">
        <v>41</v>
      </c>
      <c r="E1916" s="1">
        <v>28</v>
      </c>
      <c r="F1916" s="1" t="s">
        <v>11143</v>
      </c>
      <c r="G1916" s="1" t="s">
        <v>11144</v>
      </c>
      <c r="H1916" s="1" t="s">
        <v>2198</v>
      </c>
      <c r="I1916" s="1" t="s">
        <v>11145</v>
      </c>
      <c r="J1916" s="1" t="s">
        <v>11146</v>
      </c>
      <c r="K1916" s="1" t="s">
        <v>92</v>
      </c>
      <c r="L1916" s="1" t="s">
        <v>110</v>
      </c>
      <c r="M1916" s="1" t="s">
        <v>49</v>
      </c>
      <c r="N1916" s="1">
        <v>3</v>
      </c>
      <c r="O1916" s="1">
        <v>780.02</v>
      </c>
      <c r="P1916" s="1">
        <v>0.3</v>
      </c>
      <c r="Q1916" s="1">
        <v>10.97</v>
      </c>
      <c r="R1916" s="2">
        <v>45807</v>
      </c>
      <c r="S1916" s="2">
        <v>45374</v>
      </c>
      <c r="T1916" s="1" t="s">
        <v>35</v>
      </c>
      <c r="U1916" s="1" t="s">
        <v>84</v>
      </c>
      <c r="V1916" s="1">
        <v>3</v>
      </c>
      <c r="W1916" s="1" t="s">
        <v>37</v>
      </c>
      <c r="X1916" s="1" t="s">
        <v>38</v>
      </c>
      <c r="Y1916" s="1" t="s">
        <v>11147</v>
      </c>
    </row>
    <row r="1917" spans="1:25" x14ac:dyDescent="0.3">
      <c r="A1917" s="1" t="s">
        <v>13529</v>
      </c>
      <c r="B1917" s="1" t="s">
        <v>15526</v>
      </c>
      <c r="C1917" s="1" t="s">
        <v>11148</v>
      </c>
      <c r="D1917" s="1" t="s">
        <v>41</v>
      </c>
      <c r="E1917" s="1">
        <v>28</v>
      </c>
      <c r="F1917" s="1" t="s">
        <v>11149</v>
      </c>
      <c r="G1917" s="1" t="s">
        <v>11150</v>
      </c>
      <c r="H1917" s="1" t="s">
        <v>3061</v>
      </c>
      <c r="I1917" s="1" t="s">
        <v>11151</v>
      </c>
      <c r="J1917" s="1" t="s">
        <v>11152</v>
      </c>
      <c r="K1917" s="1" t="s">
        <v>92</v>
      </c>
      <c r="L1917" s="1" t="s">
        <v>117</v>
      </c>
      <c r="M1917" s="1" t="s">
        <v>126</v>
      </c>
      <c r="N1917" s="1">
        <v>1</v>
      </c>
      <c r="O1917" s="1">
        <v>202.67</v>
      </c>
      <c r="P1917" s="1">
        <v>0.02</v>
      </c>
      <c r="Q1917" s="1">
        <v>8.84</v>
      </c>
      <c r="R1917" s="2">
        <v>45578</v>
      </c>
      <c r="S1917" s="2">
        <v>45310</v>
      </c>
      <c r="T1917" s="1" t="s">
        <v>63</v>
      </c>
      <c r="U1917" s="1" t="s">
        <v>162</v>
      </c>
      <c r="V1917" s="1">
        <v>1</v>
      </c>
      <c r="W1917" s="1" t="s">
        <v>37</v>
      </c>
      <c r="X1917" s="1" t="s">
        <v>74</v>
      </c>
      <c r="Y1917" s="1" t="s">
        <v>11153</v>
      </c>
    </row>
    <row r="1918" spans="1:25" x14ac:dyDescent="0.3">
      <c r="A1918" s="1" t="s">
        <v>13530</v>
      </c>
      <c r="B1918" s="1" t="s">
        <v>15527</v>
      </c>
      <c r="C1918" s="1" t="s">
        <v>11154</v>
      </c>
      <c r="D1918" s="1" t="s">
        <v>26</v>
      </c>
      <c r="E1918" s="1">
        <v>33</v>
      </c>
      <c r="F1918" s="1" t="s">
        <v>11155</v>
      </c>
      <c r="G1918" s="1">
        <f>1-824-328-700</f>
        <v>-1851</v>
      </c>
      <c r="H1918" s="1" t="s">
        <v>784</v>
      </c>
      <c r="I1918" s="1" t="s">
        <v>11156</v>
      </c>
      <c r="J1918" s="1" t="s">
        <v>11157</v>
      </c>
      <c r="K1918" s="1" t="s">
        <v>32</v>
      </c>
      <c r="L1918" s="1" t="s">
        <v>110</v>
      </c>
      <c r="M1918" s="1" t="s">
        <v>49</v>
      </c>
      <c r="N1918" s="1">
        <v>3</v>
      </c>
      <c r="O1918" s="1">
        <v>589.94000000000005</v>
      </c>
      <c r="P1918" s="1">
        <v>0.23</v>
      </c>
      <c r="Q1918" s="1">
        <v>18.59</v>
      </c>
      <c r="R1918" s="2">
        <v>45778</v>
      </c>
      <c r="S1918" s="2">
        <v>45231</v>
      </c>
      <c r="T1918" s="1" t="s">
        <v>83</v>
      </c>
      <c r="U1918" s="1" t="s">
        <v>51</v>
      </c>
      <c r="V1918" s="1">
        <v>2</v>
      </c>
      <c r="W1918" s="1" t="s">
        <v>37</v>
      </c>
      <c r="X1918" s="1" t="s">
        <v>74</v>
      </c>
      <c r="Y1918" s="1" t="s">
        <v>11158</v>
      </c>
    </row>
    <row r="1919" spans="1:25" x14ac:dyDescent="0.3">
      <c r="A1919" s="1" t="s">
        <v>13531</v>
      </c>
      <c r="B1919" s="1" t="s">
        <v>15528</v>
      </c>
      <c r="C1919" s="1" t="s">
        <v>11159</v>
      </c>
      <c r="D1919" s="1" t="s">
        <v>26</v>
      </c>
      <c r="E1919" s="1">
        <v>55</v>
      </c>
      <c r="F1919" s="1" t="s">
        <v>11160</v>
      </c>
      <c r="G1919" s="1" t="s">
        <v>11161</v>
      </c>
      <c r="H1919" s="1" t="s">
        <v>743</v>
      </c>
      <c r="I1919" s="1" t="s">
        <v>11162</v>
      </c>
      <c r="J1919" s="1" t="s">
        <v>11163</v>
      </c>
      <c r="K1919" s="1" t="s">
        <v>161</v>
      </c>
      <c r="L1919" s="1" t="s">
        <v>82</v>
      </c>
      <c r="M1919" s="1" t="s">
        <v>62</v>
      </c>
      <c r="N1919" s="1">
        <v>1</v>
      </c>
      <c r="O1919" s="1">
        <v>452.95</v>
      </c>
      <c r="P1919" s="1">
        <v>0.28000000000000003</v>
      </c>
      <c r="Q1919" s="1">
        <v>15.32</v>
      </c>
      <c r="R1919" s="2">
        <v>45823</v>
      </c>
      <c r="S1919" s="2">
        <v>45649</v>
      </c>
      <c r="T1919" s="1" t="s">
        <v>50</v>
      </c>
      <c r="U1919" s="1" t="s">
        <v>162</v>
      </c>
      <c r="V1919" s="1">
        <v>2</v>
      </c>
      <c r="W1919" s="1" t="s">
        <v>37</v>
      </c>
      <c r="X1919" s="1" t="s">
        <v>74</v>
      </c>
      <c r="Y1919" s="1" t="s">
        <v>11164</v>
      </c>
    </row>
    <row r="1920" spans="1:25" x14ac:dyDescent="0.3">
      <c r="A1920" s="1" t="s">
        <v>13532</v>
      </c>
      <c r="B1920" s="1" t="s">
        <v>15529</v>
      </c>
      <c r="C1920" s="1" t="s">
        <v>1744</v>
      </c>
      <c r="D1920" s="1" t="s">
        <v>41</v>
      </c>
      <c r="E1920" s="1">
        <v>47</v>
      </c>
      <c r="F1920" s="1" t="s">
        <v>11165</v>
      </c>
      <c r="G1920" s="1">
        <v>1383878182</v>
      </c>
      <c r="H1920" s="1" t="s">
        <v>6185</v>
      </c>
      <c r="I1920" s="1" t="s">
        <v>11166</v>
      </c>
      <c r="J1920" s="1" t="s">
        <v>11167</v>
      </c>
      <c r="K1920" s="1" t="s">
        <v>161</v>
      </c>
      <c r="L1920" s="1" t="s">
        <v>72</v>
      </c>
      <c r="M1920" s="1" t="s">
        <v>93</v>
      </c>
      <c r="N1920" s="1">
        <v>3</v>
      </c>
      <c r="O1920" s="1">
        <v>575.89</v>
      </c>
      <c r="P1920" s="1">
        <v>0.25</v>
      </c>
      <c r="Q1920" s="1">
        <v>29.69</v>
      </c>
      <c r="R1920" s="2">
        <v>45604</v>
      </c>
      <c r="S1920" s="2">
        <v>45272</v>
      </c>
      <c r="T1920" s="1" t="s">
        <v>50</v>
      </c>
      <c r="U1920" s="1" t="s">
        <v>36</v>
      </c>
      <c r="V1920" s="1">
        <v>3</v>
      </c>
      <c r="W1920" s="1" t="s">
        <v>37</v>
      </c>
      <c r="X1920" s="1" t="s">
        <v>38</v>
      </c>
      <c r="Y1920" s="1" t="s">
        <v>11168</v>
      </c>
    </row>
    <row r="1921" spans="1:25" x14ac:dyDescent="0.3">
      <c r="A1921" s="1" t="s">
        <v>13533</v>
      </c>
      <c r="B1921" s="1" t="s">
        <v>15530</v>
      </c>
      <c r="C1921" s="1" t="s">
        <v>11169</v>
      </c>
      <c r="D1921" s="1" t="s">
        <v>26</v>
      </c>
      <c r="E1921" s="1">
        <v>58</v>
      </c>
      <c r="F1921" s="1" t="s">
        <v>11170</v>
      </c>
      <c r="G1921" s="1">
        <v>5365750157</v>
      </c>
      <c r="H1921" s="1" t="s">
        <v>344</v>
      </c>
      <c r="I1921" s="1" t="s">
        <v>11171</v>
      </c>
      <c r="J1921" s="1" t="s">
        <v>11172</v>
      </c>
      <c r="K1921" s="1" t="s">
        <v>109</v>
      </c>
      <c r="L1921" s="1" t="s">
        <v>72</v>
      </c>
      <c r="M1921" s="1" t="s">
        <v>34</v>
      </c>
      <c r="N1921" s="1">
        <v>2</v>
      </c>
      <c r="O1921" s="1">
        <v>142.11000000000001</v>
      </c>
      <c r="P1921" s="1">
        <v>0.42</v>
      </c>
      <c r="Q1921" s="1">
        <v>19.73</v>
      </c>
      <c r="R1921" s="2">
        <v>45392</v>
      </c>
      <c r="S1921" s="2">
        <v>45791</v>
      </c>
      <c r="T1921" s="1" t="s">
        <v>83</v>
      </c>
      <c r="U1921" s="1" t="s">
        <v>51</v>
      </c>
      <c r="V1921" s="1">
        <v>4</v>
      </c>
      <c r="W1921" s="1" t="s">
        <v>37</v>
      </c>
      <c r="X1921" s="1" t="s">
        <v>74</v>
      </c>
      <c r="Y1921" s="1" t="s">
        <v>11173</v>
      </c>
    </row>
    <row r="1922" spans="1:25" x14ac:dyDescent="0.3">
      <c r="A1922" s="1" t="s">
        <v>13534</v>
      </c>
      <c r="B1922" s="1" t="s">
        <v>15531</v>
      </c>
      <c r="C1922" s="1" t="s">
        <v>11174</v>
      </c>
      <c r="D1922" s="1" t="s">
        <v>41</v>
      </c>
      <c r="E1922" s="1">
        <v>18</v>
      </c>
      <c r="F1922" s="1" t="s">
        <v>11175</v>
      </c>
      <c r="G1922" s="1" t="s">
        <v>11176</v>
      </c>
      <c r="H1922" s="1" t="s">
        <v>1130</v>
      </c>
      <c r="I1922" s="1" t="s">
        <v>8509</v>
      </c>
      <c r="J1922" s="1" t="s">
        <v>1358</v>
      </c>
      <c r="K1922" s="1" t="s">
        <v>32</v>
      </c>
      <c r="L1922" s="1" t="s">
        <v>110</v>
      </c>
      <c r="M1922" s="1" t="s">
        <v>93</v>
      </c>
      <c r="N1922" s="1">
        <v>1</v>
      </c>
      <c r="O1922" s="1">
        <v>462.32</v>
      </c>
      <c r="P1922" s="1">
        <v>0.16</v>
      </c>
      <c r="Q1922" s="1">
        <v>23.23</v>
      </c>
      <c r="R1922" s="2">
        <v>45604</v>
      </c>
      <c r="S1922" s="2">
        <v>45637</v>
      </c>
      <c r="T1922" s="1" t="s">
        <v>83</v>
      </c>
      <c r="U1922" s="1" t="s">
        <v>84</v>
      </c>
      <c r="V1922" s="1">
        <v>5</v>
      </c>
      <c r="W1922" s="1" t="s">
        <v>37</v>
      </c>
      <c r="X1922" s="1" t="s">
        <v>53</v>
      </c>
      <c r="Y1922" s="1" t="s">
        <v>11177</v>
      </c>
    </row>
    <row r="1923" spans="1:25" x14ac:dyDescent="0.3">
      <c r="A1923" s="1" t="s">
        <v>13535</v>
      </c>
      <c r="B1923" s="1" t="s">
        <v>15532</v>
      </c>
      <c r="C1923" s="1" t="s">
        <v>11178</v>
      </c>
      <c r="D1923" s="1" t="s">
        <v>41</v>
      </c>
      <c r="E1923" s="1">
        <v>55</v>
      </c>
      <c r="F1923" s="1" t="s">
        <v>11179</v>
      </c>
      <c r="G1923" s="1" t="s">
        <v>11180</v>
      </c>
      <c r="H1923" s="1" t="s">
        <v>2448</v>
      </c>
      <c r="I1923" s="1" t="s">
        <v>11181</v>
      </c>
      <c r="J1923" s="1" t="s">
        <v>11182</v>
      </c>
      <c r="K1923" s="1" t="s">
        <v>109</v>
      </c>
      <c r="L1923" s="1" t="s">
        <v>48</v>
      </c>
      <c r="M1923" s="1" t="s">
        <v>62</v>
      </c>
      <c r="N1923" s="1">
        <v>3</v>
      </c>
      <c r="O1923" s="1">
        <v>46.58</v>
      </c>
      <c r="P1923" s="1">
        <v>0.44</v>
      </c>
      <c r="Q1923" s="1">
        <v>47.38</v>
      </c>
      <c r="R1923" s="2">
        <v>45831</v>
      </c>
      <c r="S1923" s="2">
        <v>45182</v>
      </c>
      <c r="T1923" s="1" t="s">
        <v>118</v>
      </c>
      <c r="U1923" s="1" t="s">
        <v>36</v>
      </c>
      <c r="V1923" s="1">
        <v>2</v>
      </c>
      <c r="W1923" s="1" t="s">
        <v>37</v>
      </c>
      <c r="X1923" s="1" t="s">
        <v>38</v>
      </c>
      <c r="Y1923" s="1" t="s">
        <v>11183</v>
      </c>
    </row>
    <row r="1924" spans="1:25" x14ac:dyDescent="0.3">
      <c r="A1924" s="1" t="s">
        <v>13536</v>
      </c>
      <c r="B1924" s="1" t="s">
        <v>15533</v>
      </c>
      <c r="C1924" s="1" t="s">
        <v>8013</v>
      </c>
      <c r="D1924" s="1" t="s">
        <v>26</v>
      </c>
      <c r="E1924" s="1">
        <v>67</v>
      </c>
      <c r="F1924" s="1" t="s">
        <v>11184</v>
      </c>
      <c r="G1924" s="1" t="s">
        <v>11185</v>
      </c>
      <c r="H1924" s="1" t="s">
        <v>4319</v>
      </c>
      <c r="I1924" s="1" t="s">
        <v>11186</v>
      </c>
      <c r="J1924" s="1" t="s">
        <v>11187</v>
      </c>
      <c r="K1924" s="1" t="s">
        <v>92</v>
      </c>
      <c r="L1924" s="1" t="s">
        <v>33</v>
      </c>
      <c r="M1924" s="1" t="s">
        <v>73</v>
      </c>
      <c r="N1924" s="1">
        <v>1</v>
      </c>
      <c r="O1924" s="1">
        <v>50.59</v>
      </c>
      <c r="P1924" s="1">
        <v>0.2</v>
      </c>
      <c r="Q1924" s="1">
        <v>12</v>
      </c>
      <c r="R1924" s="2">
        <v>45548</v>
      </c>
      <c r="S1924" s="2">
        <v>45805</v>
      </c>
      <c r="T1924" s="1" t="s">
        <v>83</v>
      </c>
      <c r="U1924" s="1" t="s">
        <v>51</v>
      </c>
      <c r="V1924" s="1">
        <v>1</v>
      </c>
      <c r="W1924" s="1" t="s">
        <v>37</v>
      </c>
      <c r="X1924" s="1" t="s">
        <v>53</v>
      </c>
      <c r="Y1924" s="1" t="s">
        <v>11188</v>
      </c>
    </row>
    <row r="1925" spans="1:25" x14ac:dyDescent="0.3">
      <c r="A1925" s="1" t="s">
        <v>13537</v>
      </c>
      <c r="B1925" s="1" t="s">
        <v>15534</v>
      </c>
      <c r="C1925" s="1" t="s">
        <v>11189</v>
      </c>
      <c r="D1925" s="1" t="s">
        <v>41</v>
      </c>
      <c r="E1925" s="1">
        <v>62</v>
      </c>
      <c r="F1925" s="1" t="s">
        <v>11190</v>
      </c>
      <c r="G1925" s="1" t="s">
        <v>11191</v>
      </c>
      <c r="H1925" s="1" t="s">
        <v>4513</v>
      </c>
      <c r="I1925" s="1" t="s">
        <v>11192</v>
      </c>
      <c r="J1925" s="1" t="s">
        <v>373</v>
      </c>
      <c r="K1925" s="1" t="s">
        <v>109</v>
      </c>
      <c r="L1925" s="1" t="s">
        <v>110</v>
      </c>
      <c r="M1925" s="1" t="s">
        <v>93</v>
      </c>
      <c r="N1925" s="1">
        <v>3</v>
      </c>
      <c r="O1925" s="1">
        <v>661.16</v>
      </c>
      <c r="P1925" s="1">
        <v>0.35</v>
      </c>
      <c r="Q1925" s="1">
        <v>22.48</v>
      </c>
      <c r="R1925" s="2">
        <v>45342</v>
      </c>
      <c r="S1925" s="2">
        <v>45838</v>
      </c>
      <c r="T1925" s="1" t="s">
        <v>118</v>
      </c>
      <c r="U1925" s="1" t="s">
        <v>84</v>
      </c>
      <c r="V1925" s="1">
        <v>4</v>
      </c>
      <c r="W1925" s="1" t="s">
        <v>37</v>
      </c>
      <c r="X1925" s="1" t="s">
        <v>38</v>
      </c>
      <c r="Y1925" s="1" t="s">
        <v>11193</v>
      </c>
    </row>
    <row r="1926" spans="1:25" x14ac:dyDescent="0.3">
      <c r="A1926" s="1" t="s">
        <v>13538</v>
      </c>
      <c r="B1926" s="1" t="s">
        <v>15535</v>
      </c>
      <c r="C1926" s="1" t="s">
        <v>11194</v>
      </c>
      <c r="D1926" s="1" t="s">
        <v>26</v>
      </c>
      <c r="E1926" s="1">
        <v>51</v>
      </c>
      <c r="F1926" s="1" t="s">
        <v>11195</v>
      </c>
      <c r="G1926" s="1">
        <v>6266920652</v>
      </c>
      <c r="H1926" s="1" t="s">
        <v>201</v>
      </c>
      <c r="I1926" s="1" t="s">
        <v>11196</v>
      </c>
      <c r="J1926" s="1" t="s">
        <v>11197</v>
      </c>
      <c r="K1926" s="1" t="s">
        <v>47</v>
      </c>
      <c r="L1926" s="1" t="s">
        <v>117</v>
      </c>
      <c r="M1926" s="1" t="s">
        <v>34</v>
      </c>
      <c r="N1926" s="1">
        <v>1</v>
      </c>
      <c r="O1926" s="1">
        <v>952.18</v>
      </c>
      <c r="P1926" s="1">
        <v>0.04</v>
      </c>
      <c r="Q1926" s="1">
        <v>16.57</v>
      </c>
      <c r="R1926" s="2">
        <v>45517</v>
      </c>
      <c r="S1926" s="2">
        <v>45417</v>
      </c>
      <c r="T1926" s="1" t="s">
        <v>83</v>
      </c>
      <c r="U1926" s="1" t="s">
        <v>51</v>
      </c>
      <c r="V1926" s="1">
        <v>4</v>
      </c>
      <c r="W1926" s="1" t="s">
        <v>37</v>
      </c>
      <c r="X1926" s="1" t="s">
        <v>101</v>
      </c>
      <c r="Y1926" s="1" t="s">
        <v>11198</v>
      </c>
    </row>
    <row r="1927" spans="1:25" x14ac:dyDescent="0.3">
      <c r="A1927" s="1" t="s">
        <v>13539</v>
      </c>
      <c r="B1927" s="1" t="s">
        <v>15536</v>
      </c>
      <c r="C1927" s="1" t="s">
        <v>11199</v>
      </c>
      <c r="D1927" s="1" t="s">
        <v>26</v>
      </c>
      <c r="E1927" s="1">
        <v>36</v>
      </c>
      <c r="F1927" s="1" t="s">
        <v>11200</v>
      </c>
      <c r="G1927" s="1" t="s">
        <v>11201</v>
      </c>
      <c r="H1927" s="1" t="s">
        <v>903</v>
      </c>
      <c r="I1927" s="1" t="s">
        <v>11202</v>
      </c>
      <c r="J1927" s="1" t="s">
        <v>11203</v>
      </c>
      <c r="K1927" s="1" t="s">
        <v>109</v>
      </c>
      <c r="L1927" s="1" t="s">
        <v>33</v>
      </c>
      <c r="M1927" s="1" t="s">
        <v>93</v>
      </c>
      <c r="N1927" s="1">
        <v>2</v>
      </c>
      <c r="O1927" s="1">
        <v>779.62</v>
      </c>
      <c r="P1927" s="1">
        <v>0.1</v>
      </c>
      <c r="Q1927" s="1">
        <v>29.71</v>
      </c>
      <c r="R1927" s="2">
        <v>45172</v>
      </c>
      <c r="S1927" s="2">
        <v>45713</v>
      </c>
      <c r="T1927" s="1" t="s">
        <v>118</v>
      </c>
      <c r="U1927" s="1" t="s">
        <v>84</v>
      </c>
      <c r="V1927" s="1">
        <v>1</v>
      </c>
      <c r="W1927" s="1" t="s">
        <v>37</v>
      </c>
      <c r="X1927" s="1" t="s">
        <v>53</v>
      </c>
      <c r="Y1927" s="1" t="s">
        <v>4764</v>
      </c>
    </row>
    <row r="1928" spans="1:25" x14ac:dyDescent="0.3">
      <c r="A1928" s="1" t="s">
        <v>13540</v>
      </c>
      <c r="B1928" s="1" t="s">
        <v>15537</v>
      </c>
      <c r="C1928" s="1" t="s">
        <v>11204</v>
      </c>
      <c r="D1928" s="1" t="s">
        <v>41</v>
      </c>
      <c r="E1928" s="1">
        <v>51</v>
      </c>
      <c r="F1928" s="1" t="s">
        <v>11205</v>
      </c>
      <c r="G1928" s="1" t="s">
        <v>11206</v>
      </c>
      <c r="H1928" s="1" t="s">
        <v>764</v>
      </c>
      <c r="I1928" s="1" t="s">
        <v>11207</v>
      </c>
      <c r="J1928" s="1" t="s">
        <v>11208</v>
      </c>
      <c r="K1928" s="1" t="s">
        <v>61</v>
      </c>
      <c r="L1928" s="1" t="s">
        <v>33</v>
      </c>
      <c r="M1928" s="1" t="s">
        <v>49</v>
      </c>
      <c r="N1928" s="1">
        <v>1</v>
      </c>
      <c r="O1928" s="1">
        <v>474.46</v>
      </c>
      <c r="P1928" s="1">
        <v>0.38</v>
      </c>
      <c r="Q1928" s="1">
        <v>38.14</v>
      </c>
      <c r="R1928" s="2">
        <v>45789</v>
      </c>
      <c r="S1928" s="2">
        <v>45730</v>
      </c>
      <c r="T1928" s="1" t="s">
        <v>83</v>
      </c>
      <c r="U1928" s="1" t="s">
        <v>84</v>
      </c>
      <c r="V1928" s="1">
        <v>5</v>
      </c>
      <c r="W1928" s="1" t="s">
        <v>37</v>
      </c>
      <c r="X1928" s="1" t="s">
        <v>38</v>
      </c>
      <c r="Y1928" s="1" t="s">
        <v>11209</v>
      </c>
    </row>
    <row r="1929" spans="1:25" x14ac:dyDescent="0.3">
      <c r="A1929" s="1" t="s">
        <v>13541</v>
      </c>
      <c r="B1929" s="1" t="s">
        <v>15538</v>
      </c>
      <c r="C1929" s="1" t="s">
        <v>11210</v>
      </c>
      <c r="D1929" s="1" t="s">
        <v>41</v>
      </c>
      <c r="E1929" s="1">
        <v>53</v>
      </c>
      <c r="F1929" s="1" t="s">
        <v>11211</v>
      </c>
      <c r="G1929" s="1">
        <v>4636956736</v>
      </c>
      <c r="H1929" s="1" t="s">
        <v>1892</v>
      </c>
      <c r="I1929" s="1" t="s">
        <v>11212</v>
      </c>
      <c r="J1929" s="1" t="s">
        <v>11213</v>
      </c>
      <c r="K1929" s="1" t="s">
        <v>6</v>
      </c>
      <c r="L1929" s="1" t="s">
        <v>110</v>
      </c>
      <c r="M1929" s="1" t="s">
        <v>73</v>
      </c>
      <c r="N1929" s="1">
        <v>1</v>
      </c>
      <c r="O1929" s="1">
        <v>65.31</v>
      </c>
      <c r="P1929" s="1">
        <v>0.01</v>
      </c>
      <c r="Q1929" s="1">
        <v>41.76</v>
      </c>
      <c r="R1929" s="2">
        <v>45265</v>
      </c>
      <c r="S1929" s="2">
        <v>45743</v>
      </c>
      <c r="T1929" s="1" t="s">
        <v>83</v>
      </c>
      <c r="U1929" s="1" t="s">
        <v>162</v>
      </c>
      <c r="V1929" s="1">
        <v>5</v>
      </c>
      <c r="W1929" s="1" t="s">
        <v>37</v>
      </c>
      <c r="X1929" s="1" t="s">
        <v>64</v>
      </c>
      <c r="Y1929" s="1" t="s">
        <v>11214</v>
      </c>
    </row>
    <row r="1930" spans="1:25" x14ac:dyDescent="0.3">
      <c r="A1930" s="1" t="s">
        <v>13542</v>
      </c>
      <c r="B1930" s="1" t="s">
        <v>15539</v>
      </c>
      <c r="C1930" s="1" t="s">
        <v>11215</v>
      </c>
      <c r="D1930" s="1" t="s">
        <v>26</v>
      </c>
      <c r="E1930" s="1">
        <v>21</v>
      </c>
      <c r="F1930" s="1" t="s">
        <v>11216</v>
      </c>
      <c r="G1930" s="1" t="s">
        <v>11217</v>
      </c>
      <c r="H1930" s="1" t="s">
        <v>1823</v>
      </c>
      <c r="I1930" s="1" t="s">
        <v>11218</v>
      </c>
      <c r="J1930" s="1" t="s">
        <v>11219</v>
      </c>
      <c r="K1930" s="1" t="s">
        <v>61</v>
      </c>
      <c r="L1930" s="1" t="s">
        <v>117</v>
      </c>
      <c r="M1930" s="1" t="s">
        <v>93</v>
      </c>
      <c r="N1930" s="1">
        <v>2</v>
      </c>
      <c r="O1930" s="1">
        <v>54.57</v>
      </c>
      <c r="P1930" s="1">
        <v>0.48</v>
      </c>
      <c r="Q1930" s="1">
        <v>28.19</v>
      </c>
      <c r="R1930" s="2">
        <v>45555</v>
      </c>
      <c r="S1930" s="2">
        <v>45783</v>
      </c>
      <c r="T1930" s="1" t="s">
        <v>50</v>
      </c>
      <c r="U1930" s="1" t="s">
        <v>36</v>
      </c>
      <c r="V1930" s="1">
        <v>3</v>
      </c>
      <c r="W1930" s="1" t="s">
        <v>37</v>
      </c>
      <c r="X1930" s="1" t="s">
        <v>38</v>
      </c>
      <c r="Y1930" s="1" t="s">
        <v>11220</v>
      </c>
    </row>
    <row r="1931" spans="1:25" x14ac:dyDescent="0.3">
      <c r="A1931" s="1" t="s">
        <v>13543</v>
      </c>
      <c r="B1931" s="1" t="s">
        <v>15540</v>
      </c>
      <c r="C1931" s="1" t="s">
        <v>11221</v>
      </c>
      <c r="D1931" s="1" t="s">
        <v>26</v>
      </c>
      <c r="E1931" s="1">
        <v>27</v>
      </c>
      <c r="F1931" s="1" t="s">
        <v>11222</v>
      </c>
      <c r="G1931" s="1">
        <v>9534959937</v>
      </c>
      <c r="H1931" s="1" t="s">
        <v>3074</v>
      </c>
      <c r="I1931" s="1" t="s">
        <v>11223</v>
      </c>
      <c r="J1931" s="1" t="s">
        <v>11224</v>
      </c>
      <c r="K1931" s="1" t="s">
        <v>6</v>
      </c>
      <c r="L1931" s="1" t="s">
        <v>82</v>
      </c>
      <c r="M1931" s="1" t="s">
        <v>73</v>
      </c>
      <c r="N1931" s="1">
        <v>3</v>
      </c>
      <c r="O1931" s="1">
        <v>166.31</v>
      </c>
      <c r="P1931" s="1">
        <v>0.1</v>
      </c>
      <c r="Q1931" s="1">
        <v>43.47</v>
      </c>
      <c r="R1931" s="2">
        <v>45391</v>
      </c>
      <c r="S1931" s="2">
        <v>45824</v>
      </c>
      <c r="T1931" s="1" t="s">
        <v>35</v>
      </c>
      <c r="U1931" s="1" t="s">
        <v>84</v>
      </c>
      <c r="V1931" s="1">
        <v>1</v>
      </c>
      <c r="W1931" s="1" t="s">
        <v>37</v>
      </c>
      <c r="X1931" s="1" t="s">
        <v>101</v>
      </c>
      <c r="Y1931" s="1" t="s">
        <v>11225</v>
      </c>
    </row>
    <row r="1932" spans="1:25" x14ac:dyDescent="0.3">
      <c r="A1932" s="1" t="s">
        <v>13544</v>
      </c>
      <c r="B1932" s="1" t="s">
        <v>15541</v>
      </c>
      <c r="C1932" s="1" t="s">
        <v>11226</v>
      </c>
      <c r="D1932" s="1" t="s">
        <v>41</v>
      </c>
      <c r="E1932" s="1">
        <v>34</v>
      </c>
      <c r="F1932" s="1" t="s">
        <v>11227</v>
      </c>
      <c r="G1932" s="1" t="s">
        <v>11228</v>
      </c>
      <c r="H1932" s="1" t="s">
        <v>1047</v>
      </c>
      <c r="I1932" s="1" t="s">
        <v>8996</v>
      </c>
      <c r="J1932" s="1" t="s">
        <v>11229</v>
      </c>
      <c r="K1932" s="1" t="s">
        <v>47</v>
      </c>
      <c r="L1932" s="1" t="s">
        <v>110</v>
      </c>
      <c r="M1932" s="1" t="s">
        <v>73</v>
      </c>
      <c r="N1932" s="1">
        <v>4</v>
      </c>
      <c r="O1932" s="1">
        <v>976.05</v>
      </c>
      <c r="P1932" s="1">
        <v>0.45</v>
      </c>
      <c r="Q1932" s="1">
        <v>40.33</v>
      </c>
      <c r="R1932" s="2">
        <v>45839</v>
      </c>
      <c r="S1932" s="2">
        <v>45736</v>
      </c>
      <c r="T1932" s="1" t="s">
        <v>35</v>
      </c>
      <c r="U1932" s="1" t="s">
        <v>84</v>
      </c>
      <c r="V1932" s="1">
        <v>1</v>
      </c>
      <c r="W1932" s="1" t="s">
        <v>37</v>
      </c>
      <c r="X1932" s="1" t="s">
        <v>38</v>
      </c>
      <c r="Y1932" s="1" t="s">
        <v>11230</v>
      </c>
    </row>
    <row r="1933" spans="1:25" x14ac:dyDescent="0.3">
      <c r="A1933" s="1" t="s">
        <v>13545</v>
      </c>
      <c r="B1933" s="1" t="s">
        <v>15542</v>
      </c>
      <c r="C1933" s="1" t="s">
        <v>11231</v>
      </c>
      <c r="D1933" s="1" t="s">
        <v>26</v>
      </c>
      <c r="E1933" s="1">
        <v>33</v>
      </c>
      <c r="F1933" s="1" t="s">
        <v>11232</v>
      </c>
      <c r="G1933" s="1" t="s">
        <v>11233</v>
      </c>
      <c r="H1933" s="1" t="s">
        <v>6025</v>
      </c>
      <c r="I1933" s="1" t="s">
        <v>11234</v>
      </c>
      <c r="J1933" s="1" t="s">
        <v>11235</v>
      </c>
      <c r="K1933" s="1" t="s">
        <v>47</v>
      </c>
      <c r="L1933" s="1" t="s">
        <v>72</v>
      </c>
      <c r="M1933" s="1" t="s">
        <v>126</v>
      </c>
      <c r="N1933" s="1">
        <v>2</v>
      </c>
      <c r="O1933" s="1">
        <v>404.67</v>
      </c>
      <c r="P1933" s="1">
        <v>0.26</v>
      </c>
      <c r="Q1933" s="1">
        <v>12.07</v>
      </c>
      <c r="R1933" s="2">
        <v>45164</v>
      </c>
      <c r="S1933" s="2">
        <v>45593</v>
      </c>
      <c r="T1933" s="1" t="s">
        <v>118</v>
      </c>
      <c r="U1933" s="1" t="s">
        <v>162</v>
      </c>
      <c r="V1933" s="1">
        <v>1</v>
      </c>
      <c r="W1933" s="1" t="s">
        <v>37</v>
      </c>
      <c r="X1933" s="1" t="s">
        <v>101</v>
      </c>
      <c r="Y1933" s="1" t="s">
        <v>11236</v>
      </c>
    </row>
    <row r="1934" spans="1:25" x14ac:dyDescent="0.3">
      <c r="A1934" s="1" t="s">
        <v>13546</v>
      </c>
      <c r="B1934" s="1" t="s">
        <v>15543</v>
      </c>
      <c r="C1934" s="1" t="s">
        <v>11237</v>
      </c>
      <c r="D1934" s="1" t="s">
        <v>41</v>
      </c>
      <c r="E1934" s="1">
        <v>38</v>
      </c>
      <c r="F1934" s="1" t="s">
        <v>11238</v>
      </c>
      <c r="G1934" s="1" t="s">
        <v>11239</v>
      </c>
      <c r="H1934" s="1" t="s">
        <v>1465</v>
      </c>
      <c r="I1934" s="1" t="s">
        <v>11240</v>
      </c>
      <c r="J1934" s="1" t="s">
        <v>10038</v>
      </c>
      <c r="K1934" s="1" t="s">
        <v>61</v>
      </c>
      <c r="L1934" s="1" t="s">
        <v>117</v>
      </c>
      <c r="M1934" s="1" t="s">
        <v>126</v>
      </c>
      <c r="N1934" s="1">
        <v>1</v>
      </c>
      <c r="O1934" s="1">
        <v>844.97</v>
      </c>
      <c r="P1934" s="1">
        <v>0.28000000000000003</v>
      </c>
      <c r="Q1934" s="1">
        <v>16.04</v>
      </c>
      <c r="R1934" s="2">
        <v>45494</v>
      </c>
      <c r="S1934" s="2">
        <v>45516</v>
      </c>
      <c r="T1934" s="1" t="s">
        <v>63</v>
      </c>
      <c r="U1934" s="1" t="s">
        <v>84</v>
      </c>
      <c r="V1934" s="1">
        <v>3</v>
      </c>
      <c r="W1934" s="1" t="s">
        <v>37</v>
      </c>
      <c r="X1934" s="1" t="s">
        <v>74</v>
      </c>
      <c r="Y1934" s="1" t="s">
        <v>11241</v>
      </c>
    </row>
    <row r="1935" spans="1:25" x14ac:dyDescent="0.3">
      <c r="A1935" s="1" t="s">
        <v>13547</v>
      </c>
      <c r="B1935" s="1" t="s">
        <v>15544</v>
      </c>
      <c r="C1935" s="1" t="s">
        <v>11242</v>
      </c>
      <c r="D1935" s="1" t="s">
        <v>41</v>
      </c>
      <c r="E1935" s="1">
        <v>45</v>
      </c>
      <c r="F1935" s="1" t="s">
        <v>11243</v>
      </c>
      <c r="G1935" s="1" t="s">
        <v>11244</v>
      </c>
      <c r="H1935" s="1" t="s">
        <v>883</v>
      </c>
      <c r="I1935" s="1" t="s">
        <v>11245</v>
      </c>
      <c r="J1935" s="1" t="s">
        <v>11246</v>
      </c>
      <c r="K1935" s="1" t="s">
        <v>6</v>
      </c>
      <c r="L1935" s="1" t="s">
        <v>72</v>
      </c>
      <c r="M1935" s="1" t="s">
        <v>34</v>
      </c>
      <c r="N1935" s="1">
        <v>2</v>
      </c>
      <c r="O1935" s="1">
        <v>708.09</v>
      </c>
      <c r="P1935" s="1">
        <v>0.04</v>
      </c>
      <c r="Q1935" s="1">
        <v>35.229999999999997</v>
      </c>
      <c r="R1935" s="2">
        <v>45811</v>
      </c>
      <c r="S1935" s="2">
        <v>45837</v>
      </c>
      <c r="T1935" s="1" t="s">
        <v>50</v>
      </c>
      <c r="U1935" s="1" t="s">
        <v>84</v>
      </c>
      <c r="V1935" s="1">
        <v>2</v>
      </c>
      <c r="W1935" s="1" t="s">
        <v>37</v>
      </c>
      <c r="X1935" s="1" t="s">
        <v>53</v>
      </c>
      <c r="Y1935" s="1" t="s">
        <v>11247</v>
      </c>
    </row>
    <row r="1936" spans="1:25" x14ac:dyDescent="0.3">
      <c r="A1936" s="1" t="s">
        <v>13548</v>
      </c>
      <c r="B1936" s="1" t="s">
        <v>15545</v>
      </c>
      <c r="C1936" s="1" t="s">
        <v>11248</v>
      </c>
      <c r="D1936" s="1" t="s">
        <v>26</v>
      </c>
      <c r="E1936" s="1">
        <v>25</v>
      </c>
      <c r="F1936" s="1" t="s">
        <v>11249</v>
      </c>
      <c r="G1936" s="1" t="s">
        <v>11250</v>
      </c>
      <c r="H1936" s="1" t="s">
        <v>3627</v>
      </c>
      <c r="I1936" s="1" t="s">
        <v>11251</v>
      </c>
      <c r="J1936" s="1" t="s">
        <v>11252</v>
      </c>
      <c r="K1936" s="1" t="s">
        <v>161</v>
      </c>
      <c r="L1936" s="1" t="s">
        <v>110</v>
      </c>
      <c r="M1936" s="1" t="s">
        <v>34</v>
      </c>
      <c r="N1936" s="1">
        <v>2</v>
      </c>
      <c r="O1936" s="1">
        <v>609.37</v>
      </c>
      <c r="P1936" s="1">
        <v>0.18</v>
      </c>
      <c r="Q1936" s="1">
        <v>48.87</v>
      </c>
      <c r="R1936" s="2">
        <v>45673</v>
      </c>
      <c r="S1936" s="2">
        <v>45193</v>
      </c>
      <c r="T1936" s="1" t="s">
        <v>83</v>
      </c>
      <c r="U1936" s="1" t="s">
        <v>51</v>
      </c>
      <c r="V1936" s="1">
        <v>5</v>
      </c>
      <c r="W1936" s="1" t="s">
        <v>52</v>
      </c>
      <c r="X1936" s="1" t="s">
        <v>101</v>
      </c>
      <c r="Y1936" s="1" t="s">
        <v>11253</v>
      </c>
    </row>
    <row r="1937" spans="1:25" x14ac:dyDescent="0.3">
      <c r="A1937" s="1" t="s">
        <v>13549</v>
      </c>
      <c r="B1937" s="1" t="s">
        <v>15546</v>
      </c>
      <c r="C1937" s="1" t="s">
        <v>11254</v>
      </c>
      <c r="D1937" s="1" t="s">
        <v>41</v>
      </c>
      <c r="E1937" s="1">
        <v>46</v>
      </c>
      <c r="F1937" s="1" t="s">
        <v>11255</v>
      </c>
      <c r="G1937" s="1" t="s">
        <v>11256</v>
      </c>
      <c r="H1937" s="1" t="s">
        <v>1936</v>
      </c>
      <c r="I1937" s="1" t="s">
        <v>11257</v>
      </c>
      <c r="J1937" s="1" t="s">
        <v>11258</v>
      </c>
      <c r="K1937" s="1" t="s">
        <v>161</v>
      </c>
      <c r="L1937" s="1" t="s">
        <v>110</v>
      </c>
      <c r="M1937" s="1" t="s">
        <v>34</v>
      </c>
      <c r="N1937" s="1">
        <v>1</v>
      </c>
      <c r="O1937" s="1">
        <v>948.35</v>
      </c>
      <c r="P1937" s="1">
        <v>0.08</v>
      </c>
      <c r="Q1937" s="1">
        <v>21.93</v>
      </c>
      <c r="R1937" s="2">
        <v>45282</v>
      </c>
      <c r="S1937" s="2">
        <v>45848</v>
      </c>
      <c r="T1937" s="1" t="s">
        <v>50</v>
      </c>
      <c r="U1937" s="1" t="s">
        <v>36</v>
      </c>
      <c r="V1937" s="1">
        <v>3</v>
      </c>
      <c r="W1937" s="1" t="s">
        <v>37</v>
      </c>
      <c r="X1937" s="1" t="s">
        <v>64</v>
      </c>
      <c r="Y1937" s="1" t="s">
        <v>11259</v>
      </c>
    </row>
    <row r="1938" spans="1:25" x14ac:dyDescent="0.3">
      <c r="A1938" s="1" t="s">
        <v>13550</v>
      </c>
      <c r="B1938" s="1" t="s">
        <v>15547</v>
      </c>
      <c r="C1938" s="1" t="s">
        <v>9563</v>
      </c>
      <c r="D1938" s="1" t="s">
        <v>26</v>
      </c>
      <c r="E1938" s="1">
        <v>23</v>
      </c>
      <c r="F1938" s="1" t="s">
        <v>11260</v>
      </c>
      <c r="G1938" s="1" t="s">
        <v>11261</v>
      </c>
      <c r="H1938" s="1" t="s">
        <v>1849</v>
      </c>
      <c r="I1938" s="1" t="s">
        <v>11262</v>
      </c>
      <c r="J1938" s="1" t="s">
        <v>11263</v>
      </c>
      <c r="K1938" s="1" t="s">
        <v>92</v>
      </c>
      <c r="L1938" s="1" t="s">
        <v>48</v>
      </c>
      <c r="M1938" s="1" t="s">
        <v>73</v>
      </c>
      <c r="N1938" s="1">
        <v>1</v>
      </c>
      <c r="O1938" s="1">
        <v>238.11</v>
      </c>
      <c r="P1938" s="1">
        <v>0.26</v>
      </c>
      <c r="Q1938" s="1">
        <v>15.34</v>
      </c>
      <c r="R1938" s="2">
        <v>45630</v>
      </c>
      <c r="S1938" s="2">
        <v>45489</v>
      </c>
      <c r="T1938" s="1" t="s">
        <v>63</v>
      </c>
      <c r="U1938" s="1" t="s">
        <v>162</v>
      </c>
      <c r="V1938" s="1">
        <v>3</v>
      </c>
      <c r="W1938" s="1" t="s">
        <v>52</v>
      </c>
      <c r="X1938" s="1" t="s">
        <v>53</v>
      </c>
      <c r="Y1938" s="1" t="s">
        <v>11264</v>
      </c>
    </row>
    <row r="1939" spans="1:25" x14ac:dyDescent="0.3">
      <c r="A1939" s="1" t="s">
        <v>13551</v>
      </c>
      <c r="B1939" s="1" t="s">
        <v>15548</v>
      </c>
      <c r="C1939" s="1" t="s">
        <v>11265</v>
      </c>
      <c r="D1939" s="1" t="s">
        <v>41</v>
      </c>
      <c r="E1939" s="1">
        <v>47</v>
      </c>
      <c r="F1939" s="1" t="s">
        <v>11266</v>
      </c>
      <c r="G1939" s="1" t="s">
        <v>11267</v>
      </c>
      <c r="H1939" s="1" t="s">
        <v>309</v>
      </c>
      <c r="I1939" s="1" t="s">
        <v>11268</v>
      </c>
      <c r="J1939" s="1" t="s">
        <v>8981</v>
      </c>
      <c r="K1939" s="1" t="s">
        <v>161</v>
      </c>
      <c r="L1939" s="1" t="s">
        <v>33</v>
      </c>
      <c r="M1939" s="1" t="s">
        <v>73</v>
      </c>
      <c r="N1939" s="1">
        <v>4</v>
      </c>
      <c r="O1939" s="1">
        <v>460.34</v>
      </c>
      <c r="P1939" s="1">
        <v>0.28000000000000003</v>
      </c>
      <c r="Q1939" s="1">
        <v>44.11</v>
      </c>
      <c r="R1939" s="2">
        <v>45503</v>
      </c>
      <c r="S1939" s="2">
        <v>45771</v>
      </c>
      <c r="T1939" s="1" t="s">
        <v>50</v>
      </c>
      <c r="U1939" s="1" t="s">
        <v>162</v>
      </c>
      <c r="V1939" s="1">
        <v>3</v>
      </c>
      <c r="W1939" s="1" t="s">
        <v>37</v>
      </c>
      <c r="X1939" s="1" t="s">
        <v>38</v>
      </c>
      <c r="Y1939" s="1" t="s">
        <v>11269</v>
      </c>
    </row>
    <row r="1940" spans="1:25" x14ac:dyDescent="0.3">
      <c r="A1940" s="1" t="s">
        <v>13552</v>
      </c>
      <c r="B1940" s="1" t="s">
        <v>15549</v>
      </c>
      <c r="C1940" s="1" t="s">
        <v>11270</v>
      </c>
      <c r="D1940" s="1" t="s">
        <v>41</v>
      </c>
      <c r="E1940" s="1">
        <v>19</v>
      </c>
      <c r="F1940" s="1" t="s">
        <v>11271</v>
      </c>
      <c r="G1940" s="1" t="s">
        <v>11272</v>
      </c>
      <c r="H1940" s="1" t="s">
        <v>145</v>
      </c>
      <c r="I1940" s="1" t="s">
        <v>11273</v>
      </c>
      <c r="J1940" s="1" t="s">
        <v>11274</v>
      </c>
      <c r="K1940" s="1" t="s">
        <v>47</v>
      </c>
      <c r="L1940" s="1" t="s">
        <v>48</v>
      </c>
      <c r="M1940" s="1" t="s">
        <v>126</v>
      </c>
      <c r="N1940" s="1">
        <v>2</v>
      </c>
      <c r="O1940" s="1">
        <v>866.08</v>
      </c>
      <c r="P1940" s="1">
        <v>0.35</v>
      </c>
      <c r="Q1940" s="1">
        <v>13.98</v>
      </c>
      <c r="R1940" s="2">
        <v>45692</v>
      </c>
      <c r="S1940" s="2">
        <v>45736</v>
      </c>
      <c r="T1940" s="1" t="s">
        <v>63</v>
      </c>
      <c r="U1940" s="1" t="s">
        <v>84</v>
      </c>
      <c r="V1940" s="1">
        <v>1</v>
      </c>
      <c r="W1940" s="1" t="s">
        <v>37</v>
      </c>
      <c r="X1940" s="1" t="s">
        <v>38</v>
      </c>
      <c r="Y1940" s="1" t="s">
        <v>11275</v>
      </c>
    </row>
    <row r="1941" spans="1:25" x14ac:dyDescent="0.3">
      <c r="A1941" s="1" t="s">
        <v>13553</v>
      </c>
      <c r="B1941" s="1" t="s">
        <v>15550</v>
      </c>
      <c r="C1941" s="1" t="s">
        <v>11276</v>
      </c>
      <c r="D1941" s="1" t="s">
        <v>41</v>
      </c>
      <c r="E1941" s="1">
        <v>64</v>
      </c>
      <c r="F1941" s="1" t="s">
        <v>11277</v>
      </c>
      <c r="G1941" s="1" t="s">
        <v>11278</v>
      </c>
      <c r="H1941" s="1" t="s">
        <v>1374</v>
      </c>
      <c r="I1941" s="1" t="s">
        <v>11279</v>
      </c>
      <c r="J1941" s="1" t="s">
        <v>11280</v>
      </c>
      <c r="K1941" s="1" t="s">
        <v>109</v>
      </c>
      <c r="L1941" s="1" t="s">
        <v>33</v>
      </c>
      <c r="M1941" s="1" t="s">
        <v>49</v>
      </c>
      <c r="N1941" s="1">
        <v>1</v>
      </c>
      <c r="O1941" s="1">
        <v>556.24</v>
      </c>
      <c r="P1941" s="1">
        <v>0.44</v>
      </c>
      <c r="Q1941" s="1">
        <v>36.380000000000003</v>
      </c>
      <c r="R1941" s="2">
        <v>45263</v>
      </c>
      <c r="S1941" s="2">
        <v>45411</v>
      </c>
      <c r="T1941" s="1" t="s">
        <v>63</v>
      </c>
      <c r="U1941" s="1" t="s">
        <v>84</v>
      </c>
      <c r="V1941" s="1">
        <v>3</v>
      </c>
      <c r="W1941" s="1" t="s">
        <v>37</v>
      </c>
      <c r="X1941" s="1" t="s">
        <v>101</v>
      </c>
      <c r="Y1941" s="1" t="s">
        <v>11281</v>
      </c>
    </row>
    <row r="1942" spans="1:25" x14ac:dyDescent="0.3">
      <c r="A1942" s="1" t="s">
        <v>13554</v>
      </c>
      <c r="B1942" s="1" t="s">
        <v>15551</v>
      </c>
      <c r="C1942" s="1" t="s">
        <v>11282</v>
      </c>
      <c r="D1942" s="1" t="s">
        <v>41</v>
      </c>
      <c r="E1942" s="1">
        <v>48</v>
      </c>
      <c r="F1942" s="1" t="s">
        <v>11283</v>
      </c>
      <c r="G1942" s="1" t="s">
        <v>11284</v>
      </c>
      <c r="H1942" s="1" t="s">
        <v>4513</v>
      </c>
      <c r="I1942" s="1" t="s">
        <v>11285</v>
      </c>
      <c r="J1942" s="1" t="s">
        <v>6238</v>
      </c>
      <c r="K1942" s="1" t="s">
        <v>109</v>
      </c>
      <c r="L1942" s="1" t="s">
        <v>82</v>
      </c>
      <c r="M1942" s="1" t="s">
        <v>73</v>
      </c>
      <c r="N1942" s="1">
        <v>3</v>
      </c>
      <c r="O1942" s="1">
        <v>253.98</v>
      </c>
      <c r="P1942" s="1">
        <v>0.23</v>
      </c>
      <c r="Q1942" s="1">
        <v>6.54</v>
      </c>
      <c r="R1942" s="2">
        <v>45226</v>
      </c>
      <c r="S1942" s="2">
        <v>45322</v>
      </c>
      <c r="T1942" s="1" t="s">
        <v>63</v>
      </c>
      <c r="U1942" s="1" t="s">
        <v>162</v>
      </c>
      <c r="V1942" s="1">
        <v>2</v>
      </c>
      <c r="W1942" s="1" t="s">
        <v>37</v>
      </c>
      <c r="X1942" s="1" t="s">
        <v>64</v>
      </c>
      <c r="Y1942" s="1" t="s">
        <v>11286</v>
      </c>
    </row>
    <row r="1943" spans="1:25" x14ac:dyDescent="0.3">
      <c r="A1943" s="1" t="s">
        <v>13555</v>
      </c>
      <c r="B1943" s="1" t="s">
        <v>15552</v>
      </c>
      <c r="C1943" s="1" t="s">
        <v>11287</v>
      </c>
      <c r="D1943" s="1" t="s">
        <v>41</v>
      </c>
      <c r="E1943" s="1">
        <v>42</v>
      </c>
      <c r="F1943" s="1" t="s">
        <v>11288</v>
      </c>
      <c r="G1943" s="1" t="s">
        <v>11289</v>
      </c>
      <c r="H1943" s="1" t="s">
        <v>1607</v>
      </c>
      <c r="I1943" s="1" t="s">
        <v>11290</v>
      </c>
      <c r="J1943" s="1" t="s">
        <v>5406</v>
      </c>
      <c r="K1943" s="1" t="s">
        <v>6</v>
      </c>
      <c r="L1943" s="1" t="s">
        <v>117</v>
      </c>
      <c r="M1943" s="1" t="s">
        <v>126</v>
      </c>
      <c r="N1943" s="1">
        <v>3</v>
      </c>
      <c r="O1943" s="1">
        <v>216.83</v>
      </c>
      <c r="P1943" s="1">
        <v>0.12</v>
      </c>
      <c r="Q1943" s="1">
        <v>5.85</v>
      </c>
      <c r="R1943" s="2">
        <v>45271</v>
      </c>
      <c r="S1943" s="2">
        <v>45144</v>
      </c>
      <c r="T1943" s="1" t="s">
        <v>63</v>
      </c>
      <c r="U1943" s="1" t="s">
        <v>84</v>
      </c>
      <c r="V1943" s="1">
        <v>4</v>
      </c>
      <c r="W1943" s="1" t="s">
        <v>37</v>
      </c>
      <c r="X1943" s="1" t="s">
        <v>101</v>
      </c>
      <c r="Y1943" s="1" t="s">
        <v>11291</v>
      </c>
    </row>
    <row r="1944" spans="1:25" x14ac:dyDescent="0.3">
      <c r="A1944" s="1" t="s">
        <v>13556</v>
      </c>
      <c r="B1944" s="1" t="s">
        <v>15553</v>
      </c>
      <c r="C1944" s="1" t="s">
        <v>11292</v>
      </c>
      <c r="D1944" s="1" t="s">
        <v>41</v>
      </c>
      <c r="E1944" s="1">
        <v>40</v>
      </c>
      <c r="F1944" s="1" t="s">
        <v>11293</v>
      </c>
      <c r="G1944" s="1" t="s">
        <v>11294</v>
      </c>
      <c r="H1944" s="1" t="s">
        <v>4127</v>
      </c>
      <c r="I1944" s="1" t="s">
        <v>11295</v>
      </c>
      <c r="J1944" s="1" t="s">
        <v>7903</v>
      </c>
      <c r="K1944" s="1" t="s">
        <v>161</v>
      </c>
      <c r="L1944" s="1" t="s">
        <v>82</v>
      </c>
      <c r="M1944" s="1" t="s">
        <v>93</v>
      </c>
      <c r="N1944" s="1">
        <v>3</v>
      </c>
      <c r="O1944" s="1">
        <v>755.35</v>
      </c>
      <c r="P1944" s="1">
        <v>0.17</v>
      </c>
      <c r="Q1944" s="1">
        <v>25.32</v>
      </c>
      <c r="R1944" s="2">
        <v>45306</v>
      </c>
      <c r="S1944" s="2">
        <v>45695</v>
      </c>
      <c r="T1944" s="1" t="s">
        <v>63</v>
      </c>
      <c r="U1944" s="1" t="s">
        <v>84</v>
      </c>
      <c r="V1944" s="1">
        <v>3</v>
      </c>
      <c r="W1944" s="1" t="s">
        <v>37</v>
      </c>
      <c r="X1944" s="1" t="s">
        <v>64</v>
      </c>
      <c r="Y1944" s="1" t="s">
        <v>11296</v>
      </c>
    </row>
    <row r="1945" spans="1:25" x14ac:dyDescent="0.3">
      <c r="A1945" s="1" t="s">
        <v>13557</v>
      </c>
      <c r="B1945" s="1" t="s">
        <v>15554</v>
      </c>
      <c r="C1945" s="1" t="s">
        <v>11297</v>
      </c>
      <c r="D1945" s="1" t="s">
        <v>26</v>
      </c>
      <c r="E1945" s="1">
        <v>60</v>
      </c>
      <c r="F1945" s="1" t="s">
        <v>11298</v>
      </c>
      <c r="G1945" s="1" t="s">
        <v>11299</v>
      </c>
      <c r="H1945" s="1" t="s">
        <v>2020</v>
      </c>
      <c r="I1945" s="1" t="s">
        <v>11300</v>
      </c>
      <c r="J1945" s="1" t="s">
        <v>11301</v>
      </c>
      <c r="K1945" s="1" t="s">
        <v>6</v>
      </c>
      <c r="L1945" s="1" t="s">
        <v>33</v>
      </c>
      <c r="M1945" s="1" t="s">
        <v>34</v>
      </c>
      <c r="N1945" s="1">
        <v>3</v>
      </c>
      <c r="O1945" s="1">
        <v>22.66</v>
      </c>
      <c r="P1945" s="1">
        <v>0.42</v>
      </c>
      <c r="Q1945" s="1">
        <v>34.54</v>
      </c>
      <c r="R1945" s="2">
        <v>45647</v>
      </c>
      <c r="S1945" s="2">
        <v>45308</v>
      </c>
      <c r="T1945" s="1" t="s">
        <v>83</v>
      </c>
      <c r="U1945" s="1" t="s">
        <v>51</v>
      </c>
      <c r="V1945" s="1">
        <v>2</v>
      </c>
      <c r="W1945" s="1" t="s">
        <v>37</v>
      </c>
      <c r="X1945" s="1" t="s">
        <v>101</v>
      </c>
      <c r="Y1945" s="1" t="s">
        <v>11302</v>
      </c>
    </row>
    <row r="1946" spans="1:25" x14ac:dyDescent="0.3">
      <c r="A1946" s="1" t="s">
        <v>13558</v>
      </c>
      <c r="B1946" s="1" t="s">
        <v>15555</v>
      </c>
      <c r="C1946" s="1" t="s">
        <v>11303</v>
      </c>
      <c r="D1946" s="1" t="s">
        <v>26</v>
      </c>
      <c r="E1946" s="1">
        <v>38</v>
      </c>
      <c r="F1946" s="1" t="s">
        <v>11304</v>
      </c>
      <c r="G1946" s="1" t="s">
        <v>11305</v>
      </c>
      <c r="H1946" s="1" t="s">
        <v>634</v>
      </c>
      <c r="I1946" s="1" t="s">
        <v>11306</v>
      </c>
      <c r="J1946" s="1" t="s">
        <v>11307</v>
      </c>
      <c r="K1946" s="1" t="s">
        <v>32</v>
      </c>
      <c r="L1946" s="1" t="s">
        <v>110</v>
      </c>
      <c r="M1946" s="1" t="s">
        <v>34</v>
      </c>
      <c r="N1946" s="1">
        <v>2</v>
      </c>
      <c r="O1946" s="1">
        <v>915.05</v>
      </c>
      <c r="P1946" s="1">
        <v>7.0000000000000007E-2</v>
      </c>
      <c r="Q1946" s="1">
        <v>11.41</v>
      </c>
      <c r="R1946" s="2">
        <v>45184</v>
      </c>
      <c r="S1946" s="2">
        <v>45710</v>
      </c>
      <c r="T1946" s="1" t="s">
        <v>50</v>
      </c>
      <c r="U1946" s="1" t="s">
        <v>162</v>
      </c>
      <c r="V1946" s="1">
        <v>1</v>
      </c>
      <c r="W1946" s="1" t="s">
        <v>37</v>
      </c>
      <c r="X1946" s="1" t="s">
        <v>74</v>
      </c>
      <c r="Y1946" s="1" t="s">
        <v>11308</v>
      </c>
    </row>
    <row r="1947" spans="1:25" x14ac:dyDescent="0.3">
      <c r="A1947" s="1" t="s">
        <v>13559</v>
      </c>
      <c r="B1947" s="1" t="s">
        <v>15556</v>
      </c>
      <c r="C1947" s="1" t="s">
        <v>11309</v>
      </c>
      <c r="D1947" s="1" t="s">
        <v>41</v>
      </c>
      <c r="E1947" s="1">
        <v>33</v>
      </c>
      <c r="F1947" s="1" t="s">
        <v>11310</v>
      </c>
      <c r="G1947" s="1" t="s">
        <v>11311</v>
      </c>
      <c r="H1947" s="1" t="s">
        <v>3137</v>
      </c>
      <c r="I1947" s="1" t="s">
        <v>11312</v>
      </c>
      <c r="J1947" s="1" t="s">
        <v>5869</v>
      </c>
      <c r="K1947" s="1" t="s">
        <v>109</v>
      </c>
      <c r="L1947" s="1" t="s">
        <v>48</v>
      </c>
      <c r="M1947" s="1" t="s">
        <v>62</v>
      </c>
      <c r="N1947" s="1">
        <v>2</v>
      </c>
      <c r="O1947" s="1">
        <v>28.23</v>
      </c>
      <c r="P1947" s="1">
        <v>0.31</v>
      </c>
      <c r="Q1947" s="1">
        <v>39.369999999999997</v>
      </c>
      <c r="R1947" s="2">
        <v>45754</v>
      </c>
      <c r="S1947" s="2">
        <v>45536</v>
      </c>
      <c r="T1947" s="1" t="s">
        <v>35</v>
      </c>
      <c r="U1947" s="1" t="s">
        <v>84</v>
      </c>
      <c r="V1947" s="1">
        <v>4</v>
      </c>
      <c r="W1947" s="1" t="s">
        <v>37</v>
      </c>
      <c r="X1947" s="1" t="s">
        <v>74</v>
      </c>
      <c r="Y1947" s="1" t="s">
        <v>11313</v>
      </c>
    </row>
    <row r="1948" spans="1:25" x14ac:dyDescent="0.3">
      <c r="A1948" s="1" t="s">
        <v>13560</v>
      </c>
      <c r="B1948" s="1" t="s">
        <v>15557</v>
      </c>
      <c r="C1948" s="1" t="s">
        <v>11314</v>
      </c>
      <c r="D1948" s="1" t="s">
        <v>26</v>
      </c>
      <c r="E1948" s="1">
        <v>21</v>
      </c>
      <c r="F1948" s="1" t="s">
        <v>11315</v>
      </c>
      <c r="G1948" s="1" t="s">
        <v>11316</v>
      </c>
      <c r="H1948" s="1" t="s">
        <v>2381</v>
      </c>
      <c r="I1948" s="1" t="s">
        <v>11317</v>
      </c>
      <c r="J1948" s="1" t="s">
        <v>11318</v>
      </c>
      <c r="K1948" s="1" t="s">
        <v>61</v>
      </c>
      <c r="L1948" s="1" t="s">
        <v>33</v>
      </c>
      <c r="M1948" s="1" t="s">
        <v>49</v>
      </c>
      <c r="N1948" s="1">
        <v>4</v>
      </c>
      <c r="O1948" s="1">
        <v>634.67999999999995</v>
      </c>
      <c r="P1948" s="1">
        <v>0.01</v>
      </c>
      <c r="Q1948" s="1">
        <v>10.79</v>
      </c>
      <c r="R1948" s="2">
        <v>45265</v>
      </c>
      <c r="S1948" s="2">
        <v>45390</v>
      </c>
      <c r="T1948" s="1" t="s">
        <v>35</v>
      </c>
      <c r="U1948" s="1" t="s">
        <v>36</v>
      </c>
      <c r="V1948" s="1">
        <v>5</v>
      </c>
      <c r="W1948" s="1" t="s">
        <v>37</v>
      </c>
      <c r="X1948" s="1" t="s">
        <v>74</v>
      </c>
      <c r="Y1948" s="1" t="s">
        <v>11319</v>
      </c>
    </row>
    <row r="1949" spans="1:25" x14ac:dyDescent="0.3">
      <c r="A1949" s="1" t="s">
        <v>13561</v>
      </c>
      <c r="B1949" s="1" t="s">
        <v>15558</v>
      </c>
      <c r="C1949" s="1" t="s">
        <v>11320</v>
      </c>
      <c r="D1949" s="1" t="s">
        <v>26</v>
      </c>
      <c r="E1949" s="1">
        <v>60</v>
      </c>
      <c r="F1949" s="1" t="s">
        <v>11321</v>
      </c>
      <c r="G1949" s="1" t="s">
        <v>11322</v>
      </c>
      <c r="H1949" s="1" t="s">
        <v>2109</v>
      </c>
      <c r="I1949" s="1" t="s">
        <v>11323</v>
      </c>
      <c r="J1949" s="1" t="s">
        <v>11324</v>
      </c>
      <c r="K1949" s="1" t="s">
        <v>32</v>
      </c>
      <c r="L1949" s="1" t="s">
        <v>110</v>
      </c>
      <c r="M1949" s="1" t="s">
        <v>126</v>
      </c>
      <c r="N1949" s="1">
        <v>2</v>
      </c>
      <c r="O1949" s="1">
        <v>608.70000000000005</v>
      </c>
      <c r="P1949" s="1">
        <v>0.12</v>
      </c>
      <c r="Q1949" s="1">
        <v>29.02</v>
      </c>
      <c r="R1949" s="2">
        <v>45696</v>
      </c>
      <c r="S1949" s="2">
        <v>45576</v>
      </c>
      <c r="T1949" s="1" t="s">
        <v>83</v>
      </c>
      <c r="U1949" s="1" t="s">
        <v>84</v>
      </c>
      <c r="V1949" s="1">
        <v>5</v>
      </c>
      <c r="W1949" s="1" t="s">
        <v>37</v>
      </c>
      <c r="X1949" s="1" t="s">
        <v>101</v>
      </c>
      <c r="Y1949" s="1" t="s">
        <v>11325</v>
      </c>
    </row>
    <row r="1950" spans="1:25" x14ac:dyDescent="0.3">
      <c r="A1950" s="1" t="s">
        <v>13562</v>
      </c>
      <c r="B1950" s="1" t="s">
        <v>15559</v>
      </c>
      <c r="C1950" s="1" t="s">
        <v>11326</v>
      </c>
      <c r="D1950" s="1" t="s">
        <v>26</v>
      </c>
      <c r="E1950" s="1">
        <v>63</v>
      </c>
      <c r="F1950" s="1" t="s">
        <v>11327</v>
      </c>
      <c r="G1950" s="1" t="s">
        <v>11328</v>
      </c>
      <c r="H1950" s="1" t="s">
        <v>3228</v>
      </c>
      <c r="I1950" s="1" t="s">
        <v>11329</v>
      </c>
      <c r="J1950" s="1" t="s">
        <v>11330</v>
      </c>
      <c r="K1950" s="1" t="s">
        <v>92</v>
      </c>
      <c r="L1950" s="1" t="s">
        <v>82</v>
      </c>
      <c r="M1950" s="1" t="s">
        <v>62</v>
      </c>
      <c r="N1950" s="1">
        <v>1</v>
      </c>
      <c r="O1950" s="1">
        <v>582.63</v>
      </c>
      <c r="P1950" s="1">
        <v>0.3</v>
      </c>
      <c r="Q1950" s="1">
        <v>18.87</v>
      </c>
      <c r="R1950" s="2">
        <v>45614</v>
      </c>
      <c r="S1950" s="2">
        <v>45344</v>
      </c>
      <c r="T1950" s="1" t="s">
        <v>118</v>
      </c>
      <c r="U1950" s="1" t="s">
        <v>51</v>
      </c>
      <c r="V1950" s="1">
        <v>1</v>
      </c>
      <c r="W1950" s="1" t="s">
        <v>37</v>
      </c>
      <c r="X1950" s="1" t="s">
        <v>53</v>
      </c>
      <c r="Y1950" s="1" t="s">
        <v>11331</v>
      </c>
    </row>
    <row r="1951" spans="1:25" x14ac:dyDescent="0.3">
      <c r="A1951" s="1" t="s">
        <v>13563</v>
      </c>
      <c r="B1951" s="1" t="s">
        <v>15560</v>
      </c>
      <c r="C1951" s="1" t="s">
        <v>11332</v>
      </c>
      <c r="D1951" s="1" t="s">
        <v>26</v>
      </c>
      <c r="E1951" s="1">
        <v>25</v>
      </c>
      <c r="F1951" s="1" t="s">
        <v>11333</v>
      </c>
      <c r="G1951" s="1" t="s">
        <v>11334</v>
      </c>
      <c r="H1951" s="1" t="s">
        <v>3524</v>
      </c>
      <c r="I1951" s="1" t="s">
        <v>5856</v>
      </c>
      <c r="J1951" s="1" t="s">
        <v>11335</v>
      </c>
      <c r="K1951" s="1" t="s">
        <v>161</v>
      </c>
      <c r="L1951" s="1" t="s">
        <v>110</v>
      </c>
      <c r="M1951" s="1" t="s">
        <v>34</v>
      </c>
      <c r="N1951" s="1">
        <v>4</v>
      </c>
      <c r="O1951" s="1">
        <v>479.6</v>
      </c>
      <c r="P1951" s="1">
        <v>0.23</v>
      </c>
      <c r="Q1951" s="1">
        <v>38.85</v>
      </c>
      <c r="R1951" s="2">
        <v>45513</v>
      </c>
      <c r="S1951" s="2">
        <v>45684</v>
      </c>
      <c r="T1951" s="1" t="s">
        <v>63</v>
      </c>
      <c r="U1951" s="1" t="s">
        <v>51</v>
      </c>
      <c r="V1951" s="1">
        <v>1</v>
      </c>
      <c r="W1951" s="1" t="s">
        <v>37</v>
      </c>
      <c r="X1951" s="1" t="s">
        <v>38</v>
      </c>
      <c r="Y1951" s="1" t="s">
        <v>11336</v>
      </c>
    </row>
    <row r="1952" spans="1:25" x14ac:dyDescent="0.3">
      <c r="A1952" s="1" t="s">
        <v>13564</v>
      </c>
      <c r="B1952" s="1" t="s">
        <v>15561</v>
      </c>
      <c r="C1952" s="1" t="s">
        <v>11337</v>
      </c>
      <c r="D1952" s="1" t="s">
        <v>26</v>
      </c>
      <c r="E1952" s="1">
        <v>23</v>
      </c>
      <c r="F1952" s="1" t="s">
        <v>11338</v>
      </c>
      <c r="G1952" s="1" t="s">
        <v>11339</v>
      </c>
      <c r="H1952" s="1" t="s">
        <v>1948</v>
      </c>
      <c r="I1952" s="1" t="s">
        <v>11340</v>
      </c>
      <c r="J1952" s="1" t="s">
        <v>11341</v>
      </c>
      <c r="K1952" s="1" t="s">
        <v>6</v>
      </c>
      <c r="L1952" s="1" t="s">
        <v>110</v>
      </c>
      <c r="M1952" s="1" t="s">
        <v>62</v>
      </c>
      <c r="N1952" s="1">
        <v>2</v>
      </c>
      <c r="O1952" s="1">
        <v>853.91</v>
      </c>
      <c r="P1952" s="1">
        <v>0.25</v>
      </c>
      <c r="Q1952" s="1">
        <v>41.19</v>
      </c>
      <c r="R1952" s="2">
        <v>45712</v>
      </c>
      <c r="S1952" s="2">
        <v>45199</v>
      </c>
      <c r="T1952" s="1" t="s">
        <v>50</v>
      </c>
      <c r="U1952" s="1" t="s">
        <v>162</v>
      </c>
      <c r="V1952" s="1">
        <v>5</v>
      </c>
      <c r="W1952" s="1" t="s">
        <v>37</v>
      </c>
      <c r="X1952" s="1" t="s">
        <v>53</v>
      </c>
      <c r="Y1952" s="1" t="s">
        <v>11342</v>
      </c>
    </row>
    <row r="1953" spans="1:25" x14ac:dyDescent="0.3">
      <c r="A1953" s="1" t="s">
        <v>13565</v>
      </c>
      <c r="B1953" s="1" t="s">
        <v>15562</v>
      </c>
      <c r="C1953" s="1" t="s">
        <v>11343</v>
      </c>
      <c r="D1953" s="1" t="s">
        <v>41</v>
      </c>
      <c r="E1953" s="1">
        <v>44</v>
      </c>
      <c r="F1953" s="1" t="s">
        <v>11344</v>
      </c>
      <c r="G1953" s="1" t="s">
        <v>11345</v>
      </c>
      <c r="H1953" s="1" t="s">
        <v>910</v>
      </c>
      <c r="I1953" s="1" t="s">
        <v>11346</v>
      </c>
      <c r="J1953" s="1" t="s">
        <v>3242</v>
      </c>
      <c r="K1953" s="1" t="s">
        <v>92</v>
      </c>
      <c r="L1953" s="1" t="s">
        <v>82</v>
      </c>
      <c r="M1953" s="1" t="s">
        <v>93</v>
      </c>
      <c r="N1953" s="1">
        <v>2</v>
      </c>
      <c r="O1953" s="1">
        <v>662.74</v>
      </c>
      <c r="P1953" s="1">
        <v>0.33</v>
      </c>
      <c r="Q1953" s="1">
        <v>7.97</v>
      </c>
      <c r="R1953" s="2">
        <v>45839</v>
      </c>
      <c r="S1953" s="2">
        <v>45696</v>
      </c>
      <c r="T1953" s="1" t="s">
        <v>63</v>
      </c>
      <c r="U1953" s="1" t="s">
        <v>51</v>
      </c>
      <c r="V1953" s="1">
        <v>1</v>
      </c>
      <c r="W1953" s="1" t="s">
        <v>37</v>
      </c>
      <c r="X1953" s="1" t="s">
        <v>38</v>
      </c>
      <c r="Y1953" s="1" t="s">
        <v>11347</v>
      </c>
    </row>
    <row r="1954" spans="1:25" x14ac:dyDescent="0.3">
      <c r="A1954" s="1" t="s">
        <v>13566</v>
      </c>
      <c r="B1954" s="1" t="s">
        <v>15563</v>
      </c>
      <c r="C1954" s="1" t="s">
        <v>11348</v>
      </c>
      <c r="D1954" s="1" t="s">
        <v>41</v>
      </c>
      <c r="E1954" s="1">
        <v>68</v>
      </c>
      <c r="F1954" s="1" t="s">
        <v>11349</v>
      </c>
      <c r="G1954" s="1" t="s">
        <v>11350</v>
      </c>
      <c r="H1954" s="1" t="s">
        <v>3061</v>
      </c>
      <c r="I1954" s="1" t="s">
        <v>5293</v>
      </c>
      <c r="J1954" s="1" t="s">
        <v>11351</v>
      </c>
      <c r="K1954" s="1" t="s">
        <v>47</v>
      </c>
      <c r="L1954" s="1" t="s">
        <v>48</v>
      </c>
      <c r="M1954" s="1" t="s">
        <v>62</v>
      </c>
      <c r="N1954" s="1">
        <v>1</v>
      </c>
      <c r="O1954" s="1">
        <v>784.04</v>
      </c>
      <c r="P1954" s="1">
        <v>0.12</v>
      </c>
      <c r="Q1954" s="1">
        <v>13.67</v>
      </c>
      <c r="R1954" s="2">
        <v>45144</v>
      </c>
      <c r="S1954" s="2">
        <v>45678</v>
      </c>
      <c r="T1954" s="1" t="s">
        <v>63</v>
      </c>
      <c r="U1954" s="1" t="s">
        <v>51</v>
      </c>
      <c r="V1954" s="1">
        <v>5</v>
      </c>
      <c r="W1954" s="1" t="s">
        <v>37</v>
      </c>
      <c r="X1954" s="1" t="s">
        <v>64</v>
      </c>
      <c r="Y1954" s="1" t="s">
        <v>11352</v>
      </c>
    </row>
    <row r="1955" spans="1:25" x14ac:dyDescent="0.3">
      <c r="A1955" s="1" t="s">
        <v>13567</v>
      </c>
      <c r="B1955" s="1" t="s">
        <v>15564</v>
      </c>
      <c r="C1955" s="1" t="s">
        <v>11353</v>
      </c>
      <c r="D1955" s="1" t="s">
        <v>41</v>
      </c>
      <c r="E1955" s="1">
        <v>53</v>
      </c>
      <c r="F1955" s="1" t="s">
        <v>11354</v>
      </c>
      <c r="G1955" s="1" t="s">
        <v>11355</v>
      </c>
      <c r="H1955" s="1" t="s">
        <v>462</v>
      </c>
      <c r="I1955" s="1" t="s">
        <v>11356</v>
      </c>
      <c r="J1955" s="1" t="s">
        <v>5394</v>
      </c>
      <c r="K1955" s="1" t="s">
        <v>61</v>
      </c>
      <c r="L1955" s="1" t="s">
        <v>110</v>
      </c>
      <c r="M1955" s="1" t="s">
        <v>93</v>
      </c>
      <c r="N1955" s="1">
        <v>1</v>
      </c>
      <c r="O1955" s="1">
        <v>124.37</v>
      </c>
      <c r="P1955" s="1">
        <v>0.14000000000000001</v>
      </c>
      <c r="Q1955" s="1">
        <v>45.17</v>
      </c>
      <c r="R1955" s="2">
        <v>45246</v>
      </c>
      <c r="S1955" s="2">
        <v>45213</v>
      </c>
      <c r="T1955" s="1" t="s">
        <v>35</v>
      </c>
      <c r="U1955" s="1" t="s">
        <v>36</v>
      </c>
      <c r="V1955" s="1">
        <v>1</v>
      </c>
      <c r="W1955" s="1" t="s">
        <v>37</v>
      </c>
      <c r="X1955" s="1" t="s">
        <v>74</v>
      </c>
      <c r="Y1955" s="1" t="s">
        <v>11357</v>
      </c>
    </row>
    <row r="1956" spans="1:25" x14ac:dyDescent="0.3">
      <c r="A1956" s="1" t="s">
        <v>13568</v>
      </c>
      <c r="B1956" s="1" t="s">
        <v>15565</v>
      </c>
      <c r="C1956" s="1" t="s">
        <v>8644</v>
      </c>
      <c r="D1956" s="1" t="s">
        <v>41</v>
      </c>
      <c r="E1956" s="1">
        <v>53</v>
      </c>
      <c r="F1956" s="1" t="s">
        <v>11358</v>
      </c>
      <c r="G1956" s="1" t="s">
        <v>11359</v>
      </c>
      <c r="H1956" s="1" t="s">
        <v>928</v>
      </c>
      <c r="I1956" s="1" t="s">
        <v>3708</v>
      </c>
      <c r="J1956" s="1" t="s">
        <v>11360</v>
      </c>
      <c r="K1956" s="1" t="s">
        <v>81</v>
      </c>
      <c r="L1956" s="1" t="s">
        <v>48</v>
      </c>
      <c r="M1956" s="1" t="s">
        <v>34</v>
      </c>
      <c r="N1956" s="1">
        <v>1</v>
      </c>
      <c r="O1956" s="1">
        <v>59.4</v>
      </c>
      <c r="P1956" s="1">
        <v>0.34</v>
      </c>
      <c r="Q1956" s="1">
        <v>23.7</v>
      </c>
      <c r="R1956" s="2">
        <v>45499</v>
      </c>
      <c r="S1956" s="2">
        <v>45149</v>
      </c>
      <c r="T1956" s="1" t="s">
        <v>63</v>
      </c>
      <c r="U1956" s="1" t="s">
        <v>51</v>
      </c>
      <c r="V1956" s="1">
        <v>5</v>
      </c>
      <c r="W1956" s="1" t="s">
        <v>37</v>
      </c>
      <c r="X1956" s="1" t="s">
        <v>74</v>
      </c>
      <c r="Y1956" s="1" t="s">
        <v>11361</v>
      </c>
    </row>
    <row r="1957" spans="1:25" x14ac:dyDescent="0.3">
      <c r="A1957" s="1" t="s">
        <v>13569</v>
      </c>
      <c r="B1957" s="1" t="s">
        <v>15566</v>
      </c>
      <c r="C1957" s="1" t="s">
        <v>11362</v>
      </c>
      <c r="D1957" s="1" t="s">
        <v>41</v>
      </c>
      <c r="E1957" s="1">
        <v>41</v>
      </c>
      <c r="F1957" s="1" t="s">
        <v>11363</v>
      </c>
      <c r="G1957" s="1" t="s">
        <v>11364</v>
      </c>
      <c r="H1957" s="1" t="s">
        <v>4749</v>
      </c>
      <c r="I1957" s="1" t="s">
        <v>11365</v>
      </c>
      <c r="J1957" s="1" t="s">
        <v>11366</v>
      </c>
      <c r="K1957" s="1" t="s">
        <v>81</v>
      </c>
      <c r="L1957" s="1" t="s">
        <v>110</v>
      </c>
      <c r="M1957" s="1" t="s">
        <v>73</v>
      </c>
      <c r="N1957" s="1">
        <v>3</v>
      </c>
      <c r="O1957" s="1">
        <v>38.24</v>
      </c>
      <c r="P1957" s="1">
        <v>0.27</v>
      </c>
      <c r="Q1957" s="1">
        <v>26.45</v>
      </c>
      <c r="R1957" s="2">
        <v>45181</v>
      </c>
      <c r="S1957" s="2">
        <v>45128</v>
      </c>
      <c r="T1957" s="1" t="s">
        <v>50</v>
      </c>
      <c r="U1957" s="1" t="s">
        <v>84</v>
      </c>
      <c r="V1957" s="1">
        <v>2</v>
      </c>
      <c r="W1957" s="1" t="s">
        <v>37</v>
      </c>
      <c r="X1957" s="1" t="s">
        <v>38</v>
      </c>
      <c r="Y1957" s="1" t="s">
        <v>11367</v>
      </c>
    </row>
    <row r="1958" spans="1:25" x14ac:dyDescent="0.3">
      <c r="A1958" s="1" t="s">
        <v>13570</v>
      </c>
      <c r="B1958" s="1" t="s">
        <v>15567</v>
      </c>
      <c r="C1958" s="1" t="s">
        <v>11368</v>
      </c>
      <c r="D1958" s="1" t="s">
        <v>26</v>
      </c>
      <c r="E1958" s="1">
        <v>23</v>
      </c>
      <c r="F1958" s="1" t="s">
        <v>11369</v>
      </c>
      <c r="G1958" s="1">
        <f>1-705-715-9834</f>
        <v>-11253</v>
      </c>
      <c r="H1958" s="1" t="s">
        <v>1202</v>
      </c>
      <c r="I1958" s="1" t="s">
        <v>11370</v>
      </c>
      <c r="J1958" s="1" t="s">
        <v>11371</v>
      </c>
      <c r="K1958" s="1" t="s">
        <v>92</v>
      </c>
      <c r="L1958" s="1" t="s">
        <v>110</v>
      </c>
      <c r="M1958" s="1" t="s">
        <v>126</v>
      </c>
      <c r="N1958" s="1">
        <v>2</v>
      </c>
      <c r="O1958" s="1">
        <v>155.72999999999999</v>
      </c>
      <c r="P1958" s="1">
        <v>0.01</v>
      </c>
      <c r="Q1958" s="1">
        <v>12.56</v>
      </c>
      <c r="R1958" s="2">
        <v>45672</v>
      </c>
      <c r="S1958" s="2">
        <v>45310</v>
      </c>
      <c r="T1958" s="1" t="s">
        <v>50</v>
      </c>
      <c r="U1958" s="1" t="s">
        <v>51</v>
      </c>
      <c r="V1958" s="1">
        <v>1</v>
      </c>
      <c r="W1958" s="1" t="s">
        <v>37</v>
      </c>
      <c r="X1958" s="1" t="s">
        <v>74</v>
      </c>
      <c r="Y1958" s="1" t="s">
        <v>10875</v>
      </c>
    </row>
    <row r="1959" spans="1:25" x14ac:dyDescent="0.3">
      <c r="A1959" s="1" t="s">
        <v>13571</v>
      </c>
      <c r="B1959" s="1" t="s">
        <v>15568</v>
      </c>
      <c r="C1959" s="1" t="s">
        <v>11372</v>
      </c>
      <c r="D1959" s="1" t="s">
        <v>26</v>
      </c>
      <c r="E1959" s="1">
        <v>60</v>
      </c>
      <c r="F1959" s="1" t="s">
        <v>11373</v>
      </c>
      <c r="G1959" s="1" t="s">
        <v>11374</v>
      </c>
      <c r="H1959" s="1" t="s">
        <v>1823</v>
      </c>
      <c r="I1959" s="1" t="s">
        <v>11375</v>
      </c>
      <c r="J1959" s="1" t="s">
        <v>11376</v>
      </c>
      <c r="K1959" s="1" t="s">
        <v>92</v>
      </c>
      <c r="L1959" s="1" t="s">
        <v>82</v>
      </c>
      <c r="M1959" s="1" t="s">
        <v>62</v>
      </c>
      <c r="N1959" s="1">
        <v>2</v>
      </c>
      <c r="O1959" s="1">
        <v>670.34</v>
      </c>
      <c r="P1959" s="1">
        <v>0.34</v>
      </c>
      <c r="Q1959" s="1">
        <v>49.77</v>
      </c>
      <c r="R1959" s="2">
        <v>45339</v>
      </c>
      <c r="S1959" s="2">
        <v>45729</v>
      </c>
      <c r="T1959" s="1" t="s">
        <v>35</v>
      </c>
      <c r="U1959" s="1" t="s">
        <v>36</v>
      </c>
      <c r="V1959" s="1">
        <v>5</v>
      </c>
      <c r="W1959" s="1" t="s">
        <v>37</v>
      </c>
      <c r="X1959" s="1" t="s">
        <v>53</v>
      </c>
      <c r="Y1959" s="1" t="s">
        <v>11377</v>
      </c>
    </row>
    <row r="1960" spans="1:25" x14ac:dyDescent="0.3">
      <c r="A1960" s="1" t="s">
        <v>13572</v>
      </c>
      <c r="B1960" s="1" t="s">
        <v>15569</v>
      </c>
      <c r="C1960" s="1" t="s">
        <v>11378</v>
      </c>
      <c r="D1960" s="1" t="s">
        <v>41</v>
      </c>
      <c r="E1960" s="1">
        <v>50</v>
      </c>
      <c r="F1960" s="1" t="s">
        <v>11379</v>
      </c>
      <c r="G1960" s="1" t="s">
        <v>11380</v>
      </c>
      <c r="H1960" s="1" t="s">
        <v>2095</v>
      </c>
      <c r="I1960" s="1" t="s">
        <v>11381</v>
      </c>
      <c r="J1960" s="1" t="s">
        <v>5182</v>
      </c>
      <c r="K1960" s="1" t="s">
        <v>161</v>
      </c>
      <c r="L1960" s="1" t="s">
        <v>33</v>
      </c>
      <c r="M1960" s="1" t="s">
        <v>49</v>
      </c>
      <c r="N1960" s="1">
        <v>2</v>
      </c>
      <c r="O1960" s="1">
        <v>499.08</v>
      </c>
      <c r="P1960" s="1">
        <v>0.31</v>
      </c>
      <c r="Q1960" s="1">
        <v>46.54</v>
      </c>
      <c r="R1960" s="2">
        <v>45431</v>
      </c>
      <c r="S1960" s="2">
        <v>45747</v>
      </c>
      <c r="T1960" s="1" t="s">
        <v>83</v>
      </c>
      <c r="U1960" s="1" t="s">
        <v>162</v>
      </c>
      <c r="V1960" s="1">
        <v>1</v>
      </c>
      <c r="W1960" s="1" t="s">
        <v>37</v>
      </c>
      <c r="X1960" s="1" t="s">
        <v>101</v>
      </c>
      <c r="Y1960" s="1" t="s">
        <v>11382</v>
      </c>
    </row>
    <row r="1961" spans="1:25" x14ac:dyDescent="0.3">
      <c r="A1961" s="1" t="s">
        <v>13573</v>
      </c>
      <c r="B1961" s="1" t="s">
        <v>15570</v>
      </c>
      <c r="C1961" s="1" t="s">
        <v>11383</v>
      </c>
      <c r="D1961" s="1" t="s">
        <v>41</v>
      </c>
      <c r="E1961" s="1">
        <v>19</v>
      </c>
      <c r="F1961" s="1" t="s">
        <v>11384</v>
      </c>
      <c r="G1961" s="1" t="s">
        <v>11385</v>
      </c>
      <c r="H1961" s="1" t="s">
        <v>263</v>
      </c>
      <c r="I1961" s="1" t="s">
        <v>11386</v>
      </c>
      <c r="J1961" s="1" t="s">
        <v>11387</v>
      </c>
      <c r="K1961" s="1" t="s">
        <v>47</v>
      </c>
      <c r="L1961" s="1" t="s">
        <v>33</v>
      </c>
      <c r="M1961" s="1" t="s">
        <v>93</v>
      </c>
      <c r="N1961" s="1">
        <v>4</v>
      </c>
      <c r="O1961" s="1">
        <v>754.73</v>
      </c>
      <c r="P1961" s="1">
        <v>0.04</v>
      </c>
      <c r="Q1961" s="1">
        <v>5.09</v>
      </c>
      <c r="R1961" s="2">
        <v>45649</v>
      </c>
      <c r="S1961" s="2">
        <v>45489</v>
      </c>
      <c r="T1961" s="1" t="s">
        <v>35</v>
      </c>
      <c r="U1961" s="1" t="s">
        <v>36</v>
      </c>
      <c r="V1961" s="1">
        <v>5</v>
      </c>
      <c r="W1961" s="1" t="s">
        <v>52</v>
      </c>
      <c r="X1961" s="1" t="s">
        <v>74</v>
      </c>
      <c r="Y1961" s="1" t="s">
        <v>11388</v>
      </c>
    </row>
    <row r="1962" spans="1:25" x14ac:dyDescent="0.3">
      <c r="A1962" s="1" t="s">
        <v>13574</v>
      </c>
      <c r="B1962" s="1" t="s">
        <v>15571</v>
      </c>
      <c r="C1962" s="1" t="s">
        <v>11389</v>
      </c>
      <c r="D1962" s="1" t="s">
        <v>26</v>
      </c>
      <c r="E1962" s="1">
        <v>58</v>
      </c>
      <c r="F1962" s="1" t="s">
        <v>11390</v>
      </c>
      <c r="G1962" s="1" t="s">
        <v>11391</v>
      </c>
      <c r="H1962" s="1" t="s">
        <v>3302</v>
      </c>
      <c r="I1962" s="1" t="s">
        <v>11392</v>
      </c>
      <c r="J1962" s="1" t="s">
        <v>11393</v>
      </c>
      <c r="K1962" s="1" t="s">
        <v>81</v>
      </c>
      <c r="L1962" s="1" t="s">
        <v>117</v>
      </c>
      <c r="M1962" s="1" t="s">
        <v>49</v>
      </c>
      <c r="N1962" s="1">
        <v>4</v>
      </c>
      <c r="O1962" s="1">
        <v>199.81</v>
      </c>
      <c r="P1962" s="1">
        <v>0.37</v>
      </c>
      <c r="Q1962" s="1">
        <v>29.78</v>
      </c>
      <c r="R1962" s="2">
        <v>45840</v>
      </c>
      <c r="S1962" s="2">
        <v>45150</v>
      </c>
      <c r="T1962" s="1" t="s">
        <v>35</v>
      </c>
      <c r="U1962" s="1" t="s">
        <v>84</v>
      </c>
      <c r="V1962" s="1">
        <v>5</v>
      </c>
      <c r="W1962" s="1" t="s">
        <v>52</v>
      </c>
      <c r="X1962" s="1" t="s">
        <v>74</v>
      </c>
      <c r="Y1962" s="1" t="s">
        <v>11394</v>
      </c>
    </row>
    <row r="1963" spans="1:25" x14ac:dyDescent="0.3">
      <c r="A1963" s="1" t="s">
        <v>13575</v>
      </c>
      <c r="B1963" s="1" t="s">
        <v>15572</v>
      </c>
      <c r="C1963" s="1" t="s">
        <v>11395</v>
      </c>
      <c r="D1963" s="1" t="s">
        <v>41</v>
      </c>
      <c r="E1963" s="1">
        <v>33</v>
      </c>
      <c r="F1963" s="1" t="s">
        <v>11396</v>
      </c>
      <c r="G1963" s="1" t="s">
        <v>11397</v>
      </c>
      <c r="H1963" s="1" t="s">
        <v>3505</v>
      </c>
      <c r="I1963" s="1" t="s">
        <v>11398</v>
      </c>
      <c r="J1963" s="1" t="s">
        <v>11399</v>
      </c>
      <c r="K1963" s="1" t="s">
        <v>47</v>
      </c>
      <c r="L1963" s="1" t="s">
        <v>82</v>
      </c>
      <c r="M1963" s="1" t="s">
        <v>34</v>
      </c>
      <c r="N1963" s="1">
        <v>4</v>
      </c>
      <c r="O1963" s="1">
        <v>373.29</v>
      </c>
      <c r="P1963" s="1">
        <v>0.26</v>
      </c>
      <c r="Q1963" s="1">
        <v>44.25</v>
      </c>
      <c r="R1963" s="2">
        <v>45551</v>
      </c>
      <c r="S1963" s="2">
        <v>45273</v>
      </c>
      <c r="T1963" s="1" t="s">
        <v>63</v>
      </c>
      <c r="U1963" s="1" t="s">
        <v>84</v>
      </c>
      <c r="V1963" s="1">
        <v>4</v>
      </c>
      <c r="W1963" s="1" t="s">
        <v>37</v>
      </c>
      <c r="X1963" s="1" t="s">
        <v>64</v>
      </c>
      <c r="Y1963" s="1" t="s">
        <v>11400</v>
      </c>
    </row>
    <row r="1964" spans="1:25" x14ac:dyDescent="0.3">
      <c r="A1964" s="1" t="s">
        <v>13576</v>
      </c>
      <c r="B1964" s="1" t="s">
        <v>15573</v>
      </c>
      <c r="C1964" s="1" t="s">
        <v>11401</v>
      </c>
      <c r="D1964" s="1" t="s">
        <v>41</v>
      </c>
      <c r="E1964" s="1">
        <v>55</v>
      </c>
      <c r="F1964" s="1" t="s">
        <v>11402</v>
      </c>
      <c r="G1964" s="1" t="s">
        <v>11403</v>
      </c>
      <c r="H1964" s="1" t="s">
        <v>987</v>
      </c>
      <c r="I1964" s="1" t="s">
        <v>11404</v>
      </c>
      <c r="J1964" s="1" t="s">
        <v>4527</v>
      </c>
      <c r="K1964" s="1" t="s">
        <v>61</v>
      </c>
      <c r="L1964" s="1" t="s">
        <v>117</v>
      </c>
      <c r="M1964" s="1" t="s">
        <v>49</v>
      </c>
      <c r="N1964" s="1">
        <v>4</v>
      </c>
      <c r="O1964" s="1">
        <v>889.61</v>
      </c>
      <c r="P1964" s="1">
        <v>0.1</v>
      </c>
      <c r="Q1964" s="1">
        <v>24.37</v>
      </c>
      <c r="R1964" s="2">
        <v>45670</v>
      </c>
      <c r="S1964" s="2">
        <v>45391</v>
      </c>
      <c r="T1964" s="1" t="s">
        <v>118</v>
      </c>
      <c r="U1964" s="1" t="s">
        <v>162</v>
      </c>
      <c r="V1964" s="1">
        <v>1</v>
      </c>
      <c r="W1964" s="1" t="s">
        <v>37</v>
      </c>
      <c r="X1964" s="1" t="s">
        <v>101</v>
      </c>
      <c r="Y1964" s="1" t="s">
        <v>4263</v>
      </c>
    </row>
    <row r="1965" spans="1:25" x14ac:dyDescent="0.3">
      <c r="A1965" s="1" t="s">
        <v>13577</v>
      </c>
      <c r="B1965" s="1" t="s">
        <v>15574</v>
      </c>
      <c r="C1965" s="1" t="s">
        <v>11405</v>
      </c>
      <c r="D1965" s="1" t="s">
        <v>26</v>
      </c>
      <c r="E1965" s="1">
        <v>26</v>
      </c>
      <c r="F1965" s="1" t="s">
        <v>11406</v>
      </c>
      <c r="G1965" s="1" t="s">
        <v>11407</v>
      </c>
      <c r="H1965" s="1" t="s">
        <v>495</v>
      </c>
      <c r="I1965" s="1" t="s">
        <v>5937</v>
      </c>
      <c r="J1965" s="1" t="s">
        <v>412</v>
      </c>
      <c r="K1965" s="1" t="s">
        <v>47</v>
      </c>
      <c r="L1965" s="1" t="s">
        <v>110</v>
      </c>
      <c r="M1965" s="1" t="s">
        <v>49</v>
      </c>
      <c r="N1965" s="1">
        <v>4</v>
      </c>
      <c r="O1965" s="1">
        <v>936.36</v>
      </c>
      <c r="P1965" s="1">
        <v>0.28000000000000003</v>
      </c>
      <c r="Q1965" s="1">
        <v>24.66</v>
      </c>
      <c r="R1965" s="2">
        <v>45209</v>
      </c>
      <c r="S1965" s="2">
        <v>45532</v>
      </c>
      <c r="T1965" s="1" t="s">
        <v>83</v>
      </c>
      <c r="U1965" s="1" t="s">
        <v>36</v>
      </c>
      <c r="V1965" s="1">
        <v>2</v>
      </c>
      <c r="W1965" s="1" t="s">
        <v>37</v>
      </c>
      <c r="X1965" s="1" t="s">
        <v>38</v>
      </c>
      <c r="Y1965" s="1" t="s">
        <v>11408</v>
      </c>
    </row>
    <row r="1966" spans="1:25" x14ac:dyDescent="0.3">
      <c r="A1966" s="1" t="s">
        <v>13578</v>
      </c>
      <c r="B1966" s="1" t="s">
        <v>15575</v>
      </c>
      <c r="C1966" s="1" t="s">
        <v>11409</v>
      </c>
      <c r="D1966" s="1" t="s">
        <v>41</v>
      </c>
      <c r="E1966" s="1">
        <v>68</v>
      </c>
      <c r="F1966" s="1" t="s">
        <v>11410</v>
      </c>
      <c r="G1966" s="1" t="s">
        <v>11411</v>
      </c>
      <c r="H1966" s="1" t="s">
        <v>2217</v>
      </c>
      <c r="I1966" s="1" t="s">
        <v>11412</v>
      </c>
      <c r="J1966" s="1" t="s">
        <v>11413</v>
      </c>
      <c r="K1966" s="1" t="s">
        <v>92</v>
      </c>
      <c r="L1966" s="1" t="s">
        <v>82</v>
      </c>
      <c r="M1966" s="1" t="s">
        <v>34</v>
      </c>
      <c r="N1966" s="1">
        <v>1</v>
      </c>
      <c r="O1966" s="1">
        <v>922.51</v>
      </c>
      <c r="P1966" s="1">
        <v>0.3</v>
      </c>
      <c r="Q1966" s="1">
        <v>22.07</v>
      </c>
      <c r="R1966" s="2">
        <v>45557</v>
      </c>
      <c r="S1966" s="2">
        <v>45527</v>
      </c>
      <c r="T1966" s="1" t="s">
        <v>83</v>
      </c>
      <c r="U1966" s="1" t="s">
        <v>36</v>
      </c>
      <c r="V1966" s="1">
        <v>3</v>
      </c>
      <c r="W1966" s="1" t="s">
        <v>37</v>
      </c>
      <c r="X1966" s="1" t="s">
        <v>101</v>
      </c>
      <c r="Y1966" s="1" t="s">
        <v>11414</v>
      </c>
    </row>
    <row r="1967" spans="1:25" x14ac:dyDescent="0.3">
      <c r="A1967" s="1" t="s">
        <v>13579</v>
      </c>
      <c r="B1967" s="1" t="s">
        <v>15576</v>
      </c>
      <c r="C1967" s="1" t="s">
        <v>11415</v>
      </c>
      <c r="D1967" s="1" t="s">
        <v>41</v>
      </c>
      <c r="E1967" s="1">
        <v>22</v>
      </c>
      <c r="F1967" s="1" t="s">
        <v>11416</v>
      </c>
      <c r="G1967" s="1" t="s">
        <v>11417</v>
      </c>
      <c r="H1967" s="1" t="s">
        <v>488</v>
      </c>
      <c r="I1967" s="1" t="s">
        <v>11418</v>
      </c>
      <c r="J1967" s="1" t="s">
        <v>11419</v>
      </c>
      <c r="K1967" s="1" t="s">
        <v>6</v>
      </c>
      <c r="L1967" s="1" t="s">
        <v>117</v>
      </c>
      <c r="M1967" s="1" t="s">
        <v>73</v>
      </c>
      <c r="N1967" s="1">
        <v>4</v>
      </c>
      <c r="O1967" s="1">
        <v>820.12</v>
      </c>
      <c r="P1967" s="1">
        <v>0.46</v>
      </c>
      <c r="Q1967" s="1">
        <v>6.3</v>
      </c>
      <c r="R1967" s="2">
        <v>45133</v>
      </c>
      <c r="S1967" s="2">
        <v>45606</v>
      </c>
      <c r="T1967" s="1" t="s">
        <v>83</v>
      </c>
      <c r="U1967" s="1" t="s">
        <v>162</v>
      </c>
      <c r="V1967" s="1">
        <v>3</v>
      </c>
      <c r="W1967" s="1" t="s">
        <v>37</v>
      </c>
      <c r="X1967" s="1" t="s">
        <v>101</v>
      </c>
      <c r="Y1967" s="1" t="s">
        <v>11420</v>
      </c>
    </row>
    <row r="1968" spans="1:25" x14ac:dyDescent="0.3">
      <c r="A1968" s="1" t="s">
        <v>13580</v>
      </c>
      <c r="B1968" s="1" t="s">
        <v>15577</v>
      </c>
      <c r="C1968" s="1" t="s">
        <v>11421</v>
      </c>
      <c r="D1968" s="1" t="s">
        <v>41</v>
      </c>
      <c r="E1968" s="1">
        <v>27</v>
      </c>
      <c r="F1968" s="1" t="s">
        <v>11422</v>
      </c>
      <c r="G1968" s="1" t="s">
        <v>11423</v>
      </c>
      <c r="H1968" s="1" t="s">
        <v>201</v>
      </c>
      <c r="I1968" s="1" t="s">
        <v>11424</v>
      </c>
      <c r="J1968" s="1" t="s">
        <v>11425</v>
      </c>
      <c r="K1968" s="1" t="s">
        <v>61</v>
      </c>
      <c r="L1968" s="1" t="s">
        <v>72</v>
      </c>
      <c r="M1968" s="1" t="s">
        <v>49</v>
      </c>
      <c r="N1968" s="1">
        <v>2</v>
      </c>
      <c r="O1968" s="1">
        <v>691.35</v>
      </c>
      <c r="P1968" s="1">
        <v>0.37</v>
      </c>
      <c r="Q1968" s="1">
        <v>40.56</v>
      </c>
      <c r="R1968" s="2">
        <v>45636</v>
      </c>
      <c r="S1968" s="2">
        <v>45355</v>
      </c>
      <c r="T1968" s="1" t="s">
        <v>63</v>
      </c>
      <c r="U1968" s="1" t="s">
        <v>162</v>
      </c>
      <c r="V1968" s="1">
        <v>1</v>
      </c>
      <c r="W1968" s="1" t="s">
        <v>37</v>
      </c>
      <c r="X1968" s="1" t="s">
        <v>38</v>
      </c>
      <c r="Y1968" s="1" t="s">
        <v>11426</v>
      </c>
    </row>
    <row r="1969" spans="1:25" x14ac:dyDescent="0.3">
      <c r="A1969" s="1" t="s">
        <v>13581</v>
      </c>
      <c r="B1969" s="1" t="s">
        <v>15578</v>
      </c>
      <c r="C1969" s="1" t="s">
        <v>11427</v>
      </c>
      <c r="D1969" s="1" t="s">
        <v>41</v>
      </c>
      <c r="E1969" s="1">
        <v>47</v>
      </c>
      <c r="F1969" s="1" t="s">
        <v>11428</v>
      </c>
      <c r="G1969" s="1" t="s">
        <v>11429</v>
      </c>
      <c r="H1969" s="1" t="s">
        <v>2265</v>
      </c>
      <c r="I1969" s="1" t="s">
        <v>11430</v>
      </c>
      <c r="J1969" s="1" t="s">
        <v>11431</v>
      </c>
      <c r="K1969" s="1" t="s">
        <v>32</v>
      </c>
      <c r="L1969" s="1" t="s">
        <v>33</v>
      </c>
      <c r="M1969" s="1" t="s">
        <v>49</v>
      </c>
      <c r="N1969" s="1">
        <v>3</v>
      </c>
      <c r="O1969" s="1">
        <v>914.54</v>
      </c>
      <c r="P1969" s="1">
        <v>0.15</v>
      </c>
      <c r="Q1969" s="1">
        <v>25.56</v>
      </c>
      <c r="R1969" s="2">
        <v>45328</v>
      </c>
      <c r="S1969" s="2">
        <v>45304</v>
      </c>
      <c r="T1969" s="1" t="s">
        <v>35</v>
      </c>
      <c r="U1969" s="1" t="s">
        <v>162</v>
      </c>
      <c r="V1969" s="1">
        <v>5</v>
      </c>
      <c r="W1969" s="1" t="s">
        <v>37</v>
      </c>
      <c r="X1969" s="1" t="s">
        <v>101</v>
      </c>
      <c r="Y1969" s="1" t="s">
        <v>11432</v>
      </c>
    </row>
    <row r="1970" spans="1:25" x14ac:dyDescent="0.3">
      <c r="A1970" s="1" t="s">
        <v>13582</v>
      </c>
      <c r="B1970" s="1" t="s">
        <v>15579</v>
      </c>
      <c r="C1970" s="1" t="s">
        <v>11433</v>
      </c>
      <c r="D1970" s="1" t="s">
        <v>41</v>
      </c>
      <c r="E1970" s="1">
        <v>24</v>
      </c>
      <c r="F1970" s="1" t="s">
        <v>11434</v>
      </c>
      <c r="G1970" s="1">
        <f>1-424-181-771</f>
        <v>-1375</v>
      </c>
      <c r="H1970" s="1" t="s">
        <v>3228</v>
      </c>
      <c r="I1970" s="1" t="s">
        <v>11435</v>
      </c>
      <c r="J1970" s="1" t="s">
        <v>11436</v>
      </c>
      <c r="K1970" s="1" t="s">
        <v>32</v>
      </c>
      <c r="L1970" s="1" t="s">
        <v>33</v>
      </c>
      <c r="M1970" s="1" t="s">
        <v>49</v>
      </c>
      <c r="N1970" s="1">
        <v>2</v>
      </c>
      <c r="O1970" s="1">
        <v>717.04</v>
      </c>
      <c r="P1970" s="1">
        <v>0.06</v>
      </c>
      <c r="Q1970" s="1">
        <v>28.9</v>
      </c>
      <c r="R1970" s="2">
        <v>45280</v>
      </c>
      <c r="S1970" s="2">
        <v>45293</v>
      </c>
      <c r="T1970" s="1" t="s">
        <v>63</v>
      </c>
      <c r="U1970" s="1" t="s">
        <v>162</v>
      </c>
      <c r="V1970" s="1">
        <v>5</v>
      </c>
      <c r="W1970" s="1" t="s">
        <v>37</v>
      </c>
      <c r="X1970" s="1" t="s">
        <v>64</v>
      </c>
      <c r="Y1970" s="1" t="s">
        <v>11437</v>
      </c>
    </row>
    <row r="1971" spans="1:25" x14ac:dyDescent="0.3">
      <c r="A1971" s="1" t="s">
        <v>13583</v>
      </c>
      <c r="B1971" s="1" t="s">
        <v>15580</v>
      </c>
      <c r="C1971" s="1" t="s">
        <v>7481</v>
      </c>
      <c r="D1971" s="1" t="s">
        <v>26</v>
      </c>
      <c r="E1971" s="1">
        <v>46</v>
      </c>
      <c r="F1971" s="1" t="s">
        <v>11438</v>
      </c>
      <c r="G1971" s="1" t="s">
        <v>11439</v>
      </c>
      <c r="H1971" s="1" t="s">
        <v>1215</v>
      </c>
      <c r="I1971" s="1" t="s">
        <v>11440</v>
      </c>
      <c r="J1971" s="1" t="s">
        <v>4296</v>
      </c>
      <c r="K1971" s="1" t="s">
        <v>81</v>
      </c>
      <c r="L1971" s="1" t="s">
        <v>72</v>
      </c>
      <c r="M1971" s="1" t="s">
        <v>34</v>
      </c>
      <c r="N1971" s="1">
        <v>2</v>
      </c>
      <c r="O1971" s="1">
        <v>954.4</v>
      </c>
      <c r="P1971" s="1">
        <v>0.43</v>
      </c>
      <c r="Q1971" s="1">
        <v>16.510000000000002</v>
      </c>
      <c r="R1971" s="2">
        <v>45828</v>
      </c>
      <c r="S1971" s="2">
        <v>45243</v>
      </c>
      <c r="T1971" s="1" t="s">
        <v>50</v>
      </c>
      <c r="U1971" s="1" t="s">
        <v>84</v>
      </c>
      <c r="V1971" s="1">
        <v>2</v>
      </c>
      <c r="W1971" s="1" t="s">
        <v>37</v>
      </c>
      <c r="X1971" s="1" t="s">
        <v>53</v>
      </c>
      <c r="Y1971" s="1" t="s">
        <v>11441</v>
      </c>
    </row>
    <row r="1972" spans="1:25" x14ac:dyDescent="0.3">
      <c r="A1972" s="1" t="s">
        <v>13584</v>
      </c>
      <c r="B1972" s="1" t="s">
        <v>15581</v>
      </c>
      <c r="C1972" s="1" t="s">
        <v>11442</v>
      </c>
      <c r="D1972" s="1" t="s">
        <v>41</v>
      </c>
      <c r="E1972" s="1">
        <v>19</v>
      </c>
      <c r="F1972" s="1" t="s">
        <v>11443</v>
      </c>
      <c r="G1972" s="1" t="s">
        <v>11444</v>
      </c>
      <c r="H1972" s="1" t="s">
        <v>462</v>
      </c>
      <c r="I1972" s="1" t="s">
        <v>11445</v>
      </c>
      <c r="J1972" s="1" t="s">
        <v>11446</v>
      </c>
      <c r="K1972" s="1" t="s">
        <v>161</v>
      </c>
      <c r="L1972" s="1" t="s">
        <v>48</v>
      </c>
      <c r="M1972" s="1" t="s">
        <v>49</v>
      </c>
      <c r="N1972" s="1">
        <v>1</v>
      </c>
      <c r="O1972" s="1">
        <v>34.54</v>
      </c>
      <c r="P1972" s="1">
        <v>0.42</v>
      </c>
      <c r="Q1972" s="1">
        <v>40.29</v>
      </c>
      <c r="R1972" s="2">
        <v>45550</v>
      </c>
      <c r="S1972" s="2">
        <v>45192</v>
      </c>
      <c r="T1972" s="1" t="s">
        <v>118</v>
      </c>
      <c r="U1972" s="1" t="s">
        <v>84</v>
      </c>
      <c r="V1972" s="1">
        <v>1</v>
      </c>
      <c r="W1972" s="1" t="s">
        <v>37</v>
      </c>
      <c r="X1972" s="1" t="s">
        <v>101</v>
      </c>
      <c r="Y1972" s="1" t="s">
        <v>11447</v>
      </c>
    </row>
    <row r="1973" spans="1:25" x14ac:dyDescent="0.3">
      <c r="A1973" s="1" t="s">
        <v>13585</v>
      </c>
      <c r="B1973" s="1" t="s">
        <v>15582</v>
      </c>
      <c r="C1973" s="1" t="s">
        <v>11448</v>
      </c>
      <c r="D1973" s="1" t="s">
        <v>41</v>
      </c>
      <c r="E1973" s="1">
        <v>37</v>
      </c>
      <c r="F1973" s="1" t="s">
        <v>11449</v>
      </c>
      <c r="G1973" s="1">
        <v>5784761620</v>
      </c>
      <c r="H1973" s="1" t="s">
        <v>384</v>
      </c>
      <c r="I1973" s="1" t="s">
        <v>11450</v>
      </c>
      <c r="J1973" s="1" t="s">
        <v>11451</v>
      </c>
      <c r="K1973" s="1" t="s">
        <v>92</v>
      </c>
      <c r="L1973" s="1" t="s">
        <v>72</v>
      </c>
      <c r="M1973" s="1" t="s">
        <v>34</v>
      </c>
      <c r="N1973" s="1">
        <v>3</v>
      </c>
      <c r="O1973" s="1">
        <v>922.43</v>
      </c>
      <c r="P1973" s="1">
        <v>0.09</v>
      </c>
      <c r="Q1973" s="1">
        <v>40.72</v>
      </c>
      <c r="R1973" s="2">
        <v>45568</v>
      </c>
      <c r="S1973" s="2">
        <v>45263</v>
      </c>
      <c r="T1973" s="1" t="s">
        <v>118</v>
      </c>
      <c r="U1973" s="1" t="s">
        <v>162</v>
      </c>
      <c r="V1973" s="1">
        <v>3</v>
      </c>
      <c r="W1973" s="1" t="s">
        <v>37</v>
      </c>
      <c r="X1973" s="1" t="s">
        <v>53</v>
      </c>
      <c r="Y1973" s="1" t="s">
        <v>11452</v>
      </c>
    </row>
    <row r="1974" spans="1:25" x14ac:dyDescent="0.3">
      <c r="A1974" s="1" t="s">
        <v>13586</v>
      </c>
      <c r="B1974" s="1" t="s">
        <v>15583</v>
      </c>
      <c r="C1974" s="1" t="s">
        <v>11453</v>
      </c>
      <c r="D1974" s="1" t="s">
        <v>26</v>
      </c>
      <c r="E1974" s="1">
        <v>21</v>
      </c>
      <c r="F1974" s="1" t="s">
        <v>11454</v>
      </c>
      <c r="G1974" s="1" t="s">
        <v>11455</v>
      </c>
      <c r="H1974" s="1" t="s">
        <v>1308</v>
      </c>
      <c r="I1974" s="1" t="s">
        <v>11456</v>
      </c>
      <c r="J1974" s="1" t="s">
        <v>11457</v>
      </c>
      <c r="K1974" s="1" t="s">
        <v>6</v>
      </c>
      <c r="L1974" s="1" t="s">
        <v>33</v>
      </c>
      <c r="M1974" s="1" t="s">
        <v>73</v>
      </c>
      <c r="N1974" s="1">
        <v>2</v>
      </c>
      <c r="O1974" s="1">
        <v>560.17999999999995</v>
      </c>
      <c r="P1974" s="1">
        <v>0.03</v>
      </c>
      <c r="Q1974" s="1">
        <v>29.88</v>
      </c>
      <c r="R1974" s="2">
        <v>45630</v>
      </c>
      <c r="S1974" s="2">
        <v>45605</v>
      </c>
      <c r="T1974" s="1" t="s">
        <v>63</v>
      </c>
      <c r="U1974" s="1" t="s">
        <v>51</v>
      </c>
      <c r="V1974" s="1">
        <v>2</v>
      </c>
      <c r="W1974" s="1" t="s">
        <v>37</v>
      </c>
      <c r="X1974" s="1" t="s">
        <v>64</v>
      </c>
      <c r="Y1974" s="1" t="s">
        <v>11458</v>
      </c>
    </row>
    <row r="1975" spans="1:25" x14ac:dyDescent="0.3">
      <c r="A1975" s="1" t="s">
        <v>13587</v>
      </c>
      <c r="B1975" s="1" t="s">
        <v>15584</v>
      </c>
      <c r="C1975" s="1" t="s">
        <v>11459</v>
      </c>
      <c r="D1975" s="1" t="s">
        <v>41</v>
      </c>
      <c r="E1975" s="1">
        <v>45</v>
      </c>
      <c r="F1975" s="1" t="s">
        <v>11460</v>
      </c>
      <c r="G1975" s="1" t="s">
        <v>11461</v>
      </c>
      <c r="H1975" s="1" t="s">
        <v>398</v>
      </c>
      <c r="I1975" s="1" t="s">
        <v>11462</v>
      </c>
      <c r="J1975" s="1" t="s">
        <v>11463</v>
      </c>
      <c r="K1975" s="1" t="s">
        <v>92</v>
      </c>
      <c r="L1975" s="1" t="s">
        <v>82</v>
      </c>
      <c r="M1975" s="1" t="s">
        <v>34</v>
      </c>
      <c r="N1975" s="1">
        <v>1</v>
      </c>
      <c r="O1975" s="1">
        <v>120.68</v>
      </c>
      <c r="P1975" s="1">
        <v>0.36</v>
      </c>
      <c r="Q1975" s="1">
        <v>45.71</v>
      </c>
      <c r="R1975" s="2">
        <v>45224</v>
      </c>
      <c r="S1975" s="2">
        <v>45391</v>
      </c>
      <c r="T1975" s="1" t="s">
        <v>35</v>
      </c>
      <c r="U1975" s="1" t="s">
        <v>162</v>
      </c>
      <c r="V1975" s="1">
        <v>1</v>
      </c>
      <c r="W1975" s="1" t="s">
        <v>37</v>
      </c>
      <c r="X1975" s="1" t="s">
        <v>64</v>
      </c>
      <c r="Y1975" s="1" t="s">
        <v>11464</v>
      </c>
    </row>
    <row r="1976" spans="1:25" x14ac:dyDescent="0.3">
      <c r="A1976" s="1" t="s">
        <v>13588</v>
      </c>
      <c r="B1976" s="1" t="s">
        <v>15585</v>
      </c>
      <c r="C1976" s="1" t="s">
        <v>11465</v>
      </c>
      <c r="D1976" s="1" t="s">
        <v>41</v>
      </c>
      <c r="E1976" s="1">
        <v>25</v>
      </c>
      <c r="F1976" s="1" t="s">
        <v>11466</v>
      </c>
      <c r="G1976" s="1" t="s">
        <v>11467</v>
      </c>
      <c r="H1976" s="1" t="s">
        <v>6185</v>
      </c>
      <c r="I1976" s="1" t="s">
        <v>11468</v>
      </c>
      <c r="J1976" s="1" t="s">
        <v>11469</v>
      </c>
      <c r="K1976" s="1" t="s">
        <v>32</v>
      </c>
      <c r="L1976" s="1" t="s">
        <v>117</v>
      </c>
      <c r="M1976" s="1" t="s">
        <v>49</v>
      </c>
      <c r="N1976" s="1">
        <v>3</v>
      </c>
      <c r="O1976" s="1">
        <v>222.76</v>
      </c>
      <c r="P1976" s="1">
        <v>0.36</v>
      </c>
      <c r="Q1976" s="1">
        <v>10.210000000000001</v>
      </c>
      <c r="R1976" s="2">
        <v>45193</v>
      </c>
      <c r="S1976" s="2">
        <v>45843</v>
      </c>
      <c r="T1976" s="1" t="s">
        <v>83</v>
      </c>
      <c r="U1976" s="1" t="s">
        <v>51</v>
      </c>
      <c r="V1976" s="1">
        <v>1</v>
      </c>
      <c r="W1976" s="1" t="s">
        <v>37</v>
      </c>
      <c r="X1976" s="1" t="s">
        <v>101</v>
      </c>
      <c r="Y1976" s="1" t="s">
        <v>11470</v>
      </c>
    </row>
    <row r="1977" spans="1:25" x14ac:dyDescent="0.3">
      <c r="A1977" s="1" t="s">
        <v>13589</v>
      </c>
      <c r="B1977" s="1" t="s">
        <v>15586</v>
      </c>
      <c r="C1977" s="1" t="s">
        <v>5121</v>
      </c>
      <c r="D1977" s="1" t="s">
        <v>26</v>
      </c>
      <c r="E1977" s="1">
        <v>52</v>
      </c>
      <c r="F1977" s="1" t="s">
        <v>11471</v>
      </c>
      <c r="G1977" s="1" t="s">
        <v>11472</v>
      </c>
      <c r="H1977" s="1" t="s">
        <v>4749</v>
      </c>
      <c r="I1977" s="1" t="s">
        <v>11473</v>
      </c>
      <c r="J1977" s="1" t="s">
        <v>11474</v>
      </c>
      <c r="K1977" s="1" t="s">
        <v>109</v>
      </c>
      <c r="L1977" s="1" t="s">
        <v>33</v>
      </c>
      <c r="M1977" s="1" t="s">
        <v>93</v>
      </c>
      <c r="N1977" s="1">
        <v>3</v>
      </c>
      <c r="O1977" s="1">
        <v>853.64</v>
      </c>
      <c r="P1977" s="1">
        <v>0.09</v>
      </c>
      <c r="Q1977" s="1">
        <v>40.4</v>
      </c>
      <c r="R1977" s="2">
        <v>45506</v>
      </c>
      <c r="S1977" s="2">
        <v>45840</v>
      </c>
      <c r="T1977" s="1" t="s">
        <v>50</v>
      </c>
      <c r="U1977" s="1" t="s">
        <v>51</v>
      </c>
      <c r="V1977" s="1">
        <v>1</v>
      </c>
      <c r="W1977" s="1" t="s">
        <v>52</v>
      </c>
      <c r="X1977" s="1" t="s">
        <v>74</v>
      </c>
      <c r="Y1977" s="1" t="s">
        <v>11475</v>
      </c>
    </row>
    <row r="1978" spans="1:25" x14ac:dyDescent="0.3">
      <c r="A1978" s="1" t="s">
        <v>13590</v>
      </c>
      <c r="B1978" s="1" t="s">
        <v>15587</v>
      </c>
      <c r="C1978" s="1" t="s">
        <v>11476</v>
      </c>
      <c r="D1978" s="1" t="s">
        <v>26</v>
      </c>
      <c r="E1978" s="1">
        <v>19</v>
      </c>
      <c r="F1978" s="1" t="s">
        <v>11477</v>
      </c>
      <c r="G1978" s="1" t="s">
        <v>11478</v>
      </c>
      <c r="H1978" s="1" t="s">
        <v>2020</v>
      </c>
      <c r="I1978" s="1" t="s">
        <v>7050</v>
      </c>
      <c r="J1978" s="1" t="s">
        <v>11479</v>
      </c>
      <c r="K1978" s="1" t="s">
        <v>92</v>
      </c>
      <c r="L1978" s="1" t="s">
        <v>72</v>
      </c>
      <c r="M1978" s="1" t="s">
        <v>49</v>
      </c>
      <c r="N1978" s="1">
        <v>1</v>
      </c>
      <c r="O1978" s="1">
        <v>511.06</v>
      </c>
      <c r="P1978" s="1">
        <v>0.33</v>
      </c>
      <c r="Q1978" s="1">
        <v>30.14</v>
      </c>
      <c r="R1978" s="2">
        <v>45505</v>
      </c>
      <c r="S1978" s="2">
        <v>45544</v>
      </c>
      <c r="T1978" s="1" t="s">
        <v>50</v>
      </c>
      <c r="U1978" s="1" t="s">
        <v>36</v>
      </c>
      <c r="V1978" s="1">
        <v>4</v>
      </c>
      <c r="W1978" s="1" t="s">
        <v>52</v>
      </c>
      <c r="X1978" s="1" t="s">
        <v>101</v>
      </c>
      <c r="Y1978" s="1" t="s">
        <v>11480</v>
      </c>
    </row>
    <row r="1979" spans="1:25" x14ac:dyDescent="0.3">
      <c r="A1979" s="1" t="s">
        <v>13591</v>
      </c>
      <c r="B1979" s="1" t="s">
        <v>15588</v>
      </c>
      <c r="C1979" s="1" t="s">
        <v>11481</v>
      </c>
      <c r="D1979" s="1" t="s">
        <v>26</v>
      </c>
      <c r="E1979" s="1">
        <v>58</v>
      </c>
      <c r="F1979" s="1" t="s">
        <v>11482</v>
      </c>
      <c r="G1979" s="1" t="s">
        <v>11483</v>
      </c>
      <c r="H1979" s="1" t="s">
        <v>3221</v>
      </c>
      <c r="I1979" s="1" t="s">
        <v>11484</v>
      </c>
      <c r="J1979" s="1" t="s">
        <v>11485</v>
      </c>
      <c r="K1979" s="1" t="s">
        <v>109</v>
      </c>
      <c r="L1979" s="1" t="s">
        <v>82</v>
      </c>
      <c r="M1979" s="1" t="s">
        <v>62</v>
      </c>
      <c r="N1979" s="1">
        <v>4</v>
      </c>
      <c r="O1979" s="1">
        <v>982.99</v>
      </c>
      <c r="P1979" s="1">
        <v>0.14000000000000001</v>
      </c>
      <c r="Q1979" s="1">
        <v>15.4</v>
      </c>
      <c r="R1979" s="2">
        <v>45602</v>
      </c>
      <c r="S1979" s="2">
        <v>45550</v>
      </c>
      <c r="T1979" s="1" t="s">
        <v>118</v>
      </c>
      <c r="U1979" s="1" t="s">
        <v>51</v>
      </c>
      <c r="V1979" s="1">
        <v>2</v>
      </c>
      <c r="W1979" s="1" t="s">
        <v>37</v>
      </c>
      <c r="X1979" s="1" t="s">
        <v>53</v>
      </c>
      <c r="Y1979" s="1" t="s">
        <v>11486</v>
      </c>
    </row>
    <row r="1980" spans="1:25" x14ac:dyDescent="0.3">
      <c r="A1980" s="1" t="s">
        <v>13592</v>
      </c>
      <c r="B1980" s="1" t="s">
        <v>15589</v>
      </c>
      <c r="C1980" s="1" t="s">
        <v>11487</v>
      </c>
      <c r="D1980" s="1" t="s">
        <v>26</v>
      </c>
      <c r="E1980" s="1">
        <v>45</v>
      </c>
      <c r="F1980" s="1" t="s">
        <v>11488</v>
      </c>
      <c r="G1980" s="1" t="s">
        <v>11489</v>
      </c>
      <c r="H1980" s="1" t="s">
        <v>10887</v>
      </c>
      <c r="I1980" s="1" t="s">
        <v>11490</v>
      </c>
      <c r="J1980" s="1" t="s">
        <v>9497</v>
      </c>
      <c r="K1980" s="1" t="s">
        <v>81</v>
      </c>
      <c r="L1980" s="1" t="s">
        <v>33</v>
      </c>
      <c r="M1980" s="1" t="s">
        <v>62</v>
      </c>
      <c r="N1980" s="1">
        <v>1</v>
      </c>
      <c r="O1980" s="1">
        <v>126.36</v>
      </c>
      <c r="P1980" s="1">
        <v>0.13</v>
      </c>
      <c r="Q1980" s="1">
        <v>10.95</v>
      </c>
      <c r="R1980" s="2">
        <v>45754</v>
      </c>
      <c r="S1980" s="2">
        <v>45219</v>
      </c>
      <c r="T1980" s="1" t="s">
        <v>35</v>
      </c>
      <c r="U1980" s="1" t="s">
        <v>51</v>
      </c>
      <c r="V1980" s="1">
        <v>1</v>
      </c>
      <c r="W1980" s="1" t="s">
        <v>37</v>
      </c>
      <c r="X1980" s="1" t="s">
        <v>64</v>
      </c>
      <c r="Y1980" s="1" t="s">
        <v>11491</v>
      </c>
    </row>
    <row r="1981" spans="1:25" x14ac:dyDescent="0.3">
      <c r="A1981" s="1" t="s">
        <v>13593</v>
      </c>
      <c r="B1981" s="1" t="s">
        <v>15590</v>
      </c>
      <c r="C1981" s="1" t="s">
        <v>11492</v>
      </c>
      <c r="D1981" s="1" t="s">
        <v>26</v>
      </c>
      <c r="E1981" s="1">
        <v>28</v>
      </c>
      <c r="F1981" s="1" t="s">
        <v>11493</v>
      </c>
      <c r="G1981" s="1" t="s">
        <v>11494</v>
      </c>
      <c r="H1981" s="1" t="s">
        <v>3627</v>
      </c>
      <c r="I1981" s="1" t="s">
        <v>11495</v>
      </c>
      <c r="J1981" s="1" t="s">
        <v>11496</v>
      </c>
      <c r="K1981" s="1" t="s">
        <v>92</v>
      </c>
      <c r="L1981" s="1" t="s">
        <v>72</v>
      </c>
      <c r="M1981" s="1" t="s">
        <v>93</v>
      </c>
      <c r="N1981" s="1">
        <v>1</v>
      </c>
      <c r="O1981" s="1">
        <v>418.38</v>
      </c>
      <c r="P1981" s="1">
        <v>0.16</v>
      </c>
      <c r="Q1981" s="1">
        <v>18.55</v>
      </c>
      <c r="R1981" s="2">
        <v>45440</v>
      </c>
      <c r="S1981" s="2">
        <v>45336</v>
      </c>
      <c r="T1981" s="1" t="s">
        <v>83</v>
      </c>
      <c r="U1981" s="1" t="s">
        <v>51</v>
      </c>
      <c r="V1981" s="1">
        <v>2</v>
      </c>
      <c r="W1981" s="1" t="s">
        <v>37</v>
      </c>
      <c r="X1981" s="1" t="s">
        <v>53</v>
      </c>
      <c r="Y1981" s="1" t="s">
        <v>11497</v>
      </c>
    </row>
    <row r="1982" spans="1:25" x14ac:dyDescent="0.3">
      <c r="A1982" s="1" t="s">
        <v>13594</v>
      </c>
      <c r="B1982" s="1" t="s">
        <v>15591</v>
      </c>
      <c r="C1982" s="1" t="s">
        <v>11498</v>
      </c>
      <c r="D1982" s="1" t="s">
        <v>41</v>
      </c>
      <c r="E1982" s="1">
        <v>53</v>
      </c>
      <c r="F1982" s="1" t="s">
        <v>11499</v>
      </c>
      <c r="G1982" s="1" t="s">
        <v>11500</v>
      </c>
      <c r="H1982" s="1" t="s">
        <v>351</v>
      </c>
      <c r="I1982" s="1" t="s">
        <v>11501</v>
      </c>
      <c r="J1982" s="1" t="s">
        <v>11502</v>
      </c>
      <c r="K1982" s="1" t="s">
        <v>81</v>
      </c>
      <c r="L1982" s="1" t="s">
        <v>33</v>
      </c>
      <c r="M1982" s="1" t="s">
        <v>62</v>
      </c>
      <c r="N1982" s="1">
        <v>4</v>
      </c>
      <c r="O1982" s="1">
        <v>338.56</v>
      </c>
      <c r="P1982" s="1">
        <v>0.26</v>
      </c>
      <c r="Q1982" s="1">
        <v>43.53</v>
      </c>
      <c r="R1982" s="2">
        <v>45143</v>
      </c>
      <c r="S1982" s="2">
        <v>45191</v>
      </c>
      <c r="T1982" s="1" t="s">
        <v>118</v>
      </c>
      <c r="U1982" s="1" t="s">
        <v>84</v>
      </c>
      <c r="V1982" s="1">
        <v>3</v>
      </c>
      <c r="W1982" s="1" t="s">
        <v>52</v>
      </c>
      <c r="X1982" s="1" t="s">
        <v>53</v>
      </c>
      <c r="Y1982" s="1" t="s">
        <v>11503</v>
      </c>
    </row>
    <row r="1983" spans="1:25" x14ac:dyDescent="0.3">
      <c r="A1983" s="1" t="s">
        <v>13595</v>
      </c>
      <c r="B1983" s="1" t="s">
        <v>15592</v>
      </c>
      <c r="C1983" s="1" t="s">
        <v>11504</v>
      </c>
      <c r="D1983" s="1" t="s">
        <v>26</v>
      </c>
      <c r="E1983" s="1">
        <v>26</v>
      </c>
      <c r="F1983" s="1" t="s">
        <v>11505</v>
      </c>
      <c r="G1983" s="1" t="s">
        <v>11506</v>
      </c>
      <c r="H1983" s="1" t="s">
        <v>690</v>
      </c>
      <c r="I1983" s="1" t="s">
        <v>11507</v>
      </c>
      <c r="J1983" s="1" t="s">
        <v>11508</v>
      </c>
      <c r="K1983" s="1" t="s">
        <v>81</v>
      </c>
      <c r="L1983" s="1" t="s">
        <v>72</v>
      </c>
      <c r="M1983" s="1" t="s">
        <v>49</v>
      </c>
      <c r="N1983" s="1">
        <v>1</v>
      </c>
      <c r="O1983" s="1">
        <v>520.97</v>
      </c>
      <c r="P1983" s="1">
        <v>0.4</v>
      </c>
      <c r="Q1983" s="1">
        <v>40.44</v>
      </c>
      <c r="R1983" s="2">
        <v>45213</v>
      </c>
      <c r="S1983" s="2">
        <v>45642</v>
      </c>
      <c r="T1983" s="1" t="s">
        <v>35</v>
      </c>
      <c r="U1983" s="1" t="s">
        <v>36</v>
      </c>
      <c r="V1983" s="1">
        <v>1</v>
      </c>
      <c r="W1983" s="1" t="s">
        <v>37</v>
      </c>
      <c r="X1983" s="1" t="s">
        <v>38</v>
      </c>
      <c r="Y1983" s="1" t="s">
        <v>11509</v>
      </c>
    </row>
    <row r="1984" spans="1:25" x14ac:dyDescent="0.3">
      <c r="A1984" s="1" t="s">
        <v>13596</v>
      </c>
      <c r="B1984" s="1" t="s">
        <v>15593</v>
      </c>
      <c r="C1984" s="1" t="s">
        <v>11510</v>
      </c>
      <c r="D1984" s="1" t="s">
        <v>26</v>
      </c>
      <c r="E1984" s="1">
        <v>55</v>
      </c>
      <c r="F1984" s="1" t="s">
        <v>11511</v>
      </c>
      <c r="G1984" s="1" t="s">
        <v>11512</v>
      </c>
      <c r="H1984" s="1" t="s">
        <v>676</v>
      </c>
      <c r="I1984" s="1" t="s">
        <v>11513</v>
      </c>
      <c r="J1984" s="1" t="s">
        <v>5830</v>
      </c>
      <c r="K1984" s="1" t="s">
        <v>161</v>
      </c>
      <c r="L1984" s="1" t="s">
        <v>110</v>
      </c>
      <c r="M1984" s="1" t="s">
        <v>34</v>
      </c>
      <c r="N1984" s="1">
        <v>1</v>
      </c>
      <c r="O1984" s="1">
        <v>637.1</v>
      </c>
      <c r="P1984" s="1">
        <v>0.25</v>
      </c>
      <c r="Q1984" s="1">
        <v>34.03</v>
      </c>
      <c r="R1984" s="2">
        <v>45133</v>
      </c>
      <c r="S1984" s="2">
        <v>45507</v>
      </c>
      <c r="T1984" s="1" t="s">
        <v>83</v>
      </c>
      <c r="U1984" s="1" t="s">
        <v>36</v>
      </c>
      <c r="V1984" s="1">
        <v>5</v>
      </c>
      <c r="W1984" s="1" t="s">
        <v>37</v>
      </c>
      <c r="X1984" s="1" t="s">
        <v>64</v>
      </c>
      <c r="Y1984" s="1" t="s">
        <v>11514</v>
      </c>
    </row>
    <row r="1985" spans="1:25" x14ac:dyDescent="0.3">
      <c r="A1985" s="1" t="s">
        <v>13597</v>
      </c>
      <c r="B1985" s="1" t="s">
        <v>15594</v>
      </c>
      <c r="C1985" s="1" t="s">
        <v>11515</v>
      </c>
      <c r="D1985" s="1" t="s">
        <v>26</v>
      </c>
      <c r="E1985" s="1">
        <v>18</v>
      </c>
      <c r="F1985" s="1" t="s">
        <v>11516</v>
      </c>
      <c r="G1985" s="1" t="s">
        <v>11517</v>
      </c>
      <c r="H1985" s="1" t="s">
        <v>724</v>
      </c>
      <c r="I1985" s="1" t="s">
        <v>11518</v>
      </c>
      <c r="J1985" s="1" t="s">
        <v>11519</v>
      </c>
      <c r="K1985" s="1" t="s">
        <v>32</v>
      </c>
      <c r="L1985" s="1" t="s">
        <v>72</v>
      </c>
      <c r="M1985" s="1" t="s">
        <v>49</v>
      </c>
      <c r="N1985" s="1">
        <v>1</v>
      </c>
      <c r="O1985" s="1">
        <v>665.01</v>
      </c>
      <c r="P1985" s="1">
        <v>0.15</v>
      </c>
      <c r="Q1985" s="1">
        <v>9.06</v>
      </c>
      <c r="R1985" s="2">
        <v>45243</v>
      </c>
      <c r="S1985" s="2">
        <v>45336</v>
      </c>
      <c r="T1985" s="1" t="s">
        <v>63</v>
      </c>
      <c r="U1985" s="1" t="s">
        <v>51</v>
      </c>
      <c r="V1985" s="1">
        <v>1</v>
      </c>
      <c r="W1985" s="1" t="s">
        <v>37</v>
      </c>
      <c r="X1985" s="1" t="s">
        <v>64</v>
      </c>
      <c r="Y1985" s="1" t="s">
        <v>11520</v>
      </c>
    </row>
    <row r="1986" spans="1:25" x14ac:dyDescent="0.3">
      <c r="A1986" s="1" t="s">
        <v>13598</v>
      </c>
      <c r="B1986" s="1" t="s">
        <v>15595</v>
      </c>
      <c r="C1986" s="1" t="s">
        <v>11521</v>
      </c>
      <c r="D1986" s="1" t="s">
        <v>26</v>
      </c>
      <c r="E1986" s="1">
        <v>44</v>
      </c>
      <c r="F1986" s="1" t="s">
        <v>11522</v>
      </c>
      <c r="G1986" s="1" t="s">
        <v>11523</v>
      </c>
      <c r="H1986" s="1" t="s">
        <v>29</v>
      </c>
      <c r="I1986" s="1" t="s">
        <v>11524</v>
      </c>
      <c r="J1986" s="1" t="s">
        <v>11525</v>
      </c>
      <c r="K1986" s="1" t="s">
        <v>6</v>
      </c>
      <c r="L1986" s="1" t="s">
        <v>33</v>
      </c>
      <c r="M1986" s="1" t="s">
        <v>62</v>
      </c>
      <c r="N1986" s="1">
        <v>2</v>
      </c>
      <c r="O1986" s="1">
        <v>11.28</v>
      </c>
      <c r="P1986" s="1">
        <v>0.44</v>
      </c>
      <c r="Q1986" s="1">
        <v>47.97</v>
      </c>
      <c r="R1986" s="2">
        <v>45511</v>
      </c>
      <c r="S1986" s="2">
        <v>45443</v>
      </c>
      <c r="T1986" s="1" t="s">
        <v>35</v>
      </c>
      <c r="U1986" s="1" t="s">
        <v>84</v>
      </c>
      <c r="V1986" s="1">
        <v>1</v>
      </c>
      <c r="W1986" s="1" t="s">
        <v>37</v>
      </c>
      <c r="X1986" s="1" t="s">
        <v>53</v>
      </c>
      <c r="Y1986" s="1" t="s">
        <v>11526</v>
      </c>
    </row>
    <row r="1987" spans="1:25" x14ac:dyDescent="0.3">
      <c r="A1987" s="1" t="s">
        <v>13599</v>
      </c>
      <c r="B1987" s="1" t="s">
        <v>15596</v>
      </c>
      <c r="C1987" s="1" t="s">
        <v>11527</v>
      </c>
      <c r="D1987" s="1" t="s">
        <v>41</v>
      </c>
      <c r="E1987" s="1">
        <v>20</v>
      </c>
      <c r="F1987" s="1" t="s">
        <v>11528</v>
      </c>
      <c r="G1987" s="1" t="s">
        <v>11529</v>
      </c>
      <c r="H1987" s="1" t="s">
        <v>910</v>
      </c>
      <c r="I1987" s="1" t="s">
        <v>11530</v>
      </c>
      <c r="J1987" s="1" t="s">
        <v>5797</v>
      </c>
      <c r="K1987" s="1" t="s">
        <v>47</v>
      </c>
      <c r="L1987" s="1" t="s">
        <v>82</v>
      </c>
      <c r="M1987" s="1" t="s">
        <v>62</v>
      </c>
      <c r="N1987" s="1">
        <v>1</v>
      </c>
      <c r="O1987" s="1">
        <v>98.07</v>
      </c>
      <c r="P1987" s="1">
        <v>0.03</v>
      </c>
      <c r="Q1987" s="1">
        <v>18.739999999999998</v>
      </c>
      <c r="R1987" s="2">
        <v>45786</v>
      </c>
      <c r="S1987" s="2">
        <v>45445</v>
      </c>
      <c r="T1987" s="1" t="s">
        <v>50</v>
      </c>
      <c r="U1987" s="1" t="s">
        <v>162</v>
      </c>
      <c r="V1987" s="1">
        <v>2</v>
      </c>
      <c r="W1987" s="1" t="s">
        <v>37</v>
      </c>
      <c r="X1987" s="1" t="s">
        <v>64</v>
      </c>
      <c r="Y1987" s="1" t="s">
        <v>11531</v>
      </c>
    </row>
    <row r="1988" spans="1:25" x14ac:dyDescent="0.3">
      <c r="A1988" s="1" t="s">
        <v>13600</v>
      </c>
      <c r="B1988" s="1" t="s">
        <v>15597</v>
      </c>
      <c r="C1988" s="1" t="s">
        <v>11532</v>
      </c>
      <c r="D1988" s="1" t="s">
        <v>26</v>
      </c>
      <c r="E1988" s="1">
        <v>56</v>
      </c>
      <c r="F1988" s="1" t="s">
        <v>11533</v>
      </c>
      <c r="G1988" s="1" t="s">
        <v>11534</v>
      </c>
      <c r="H1988" s="1" t="s">
        <v>2217</v>
      </c>
      <c r="I1988" s="1" t="s">
        <v>11535</v>
      </c>
      <c r="J1988" s="1" t="s">
        <v>11536</v>
      </c>
      <c r="K1988" s="1" t="s">
        <v>47</v>
      </c>
      <c r="L1988" s="1" t="s">
        <v>33</v>
      </c>
      <c r="M1988" s="1" t="s">
        <v>34</v>
      </c>
      <c r="N1988" s="1">
        <v>1</v>
      </c>
      <c r="O1988" s="1">
        <v>44.71</v>
      </c>
      <c r="P1988" s="1">
        <v>0.4</v>
      </c>
      <c r="Q1988" s="1">
        <v>32.31</v>
      </c>
      <c r="R1988" s="2">
        <v>45784</v>
      </c>
      <c r="S1988" s="2">
        <v>45234</v>
      </c>
      <c r="T1988" s="1" t="s">
        <v>35</v>
      </c>
      <c r="U1988" s="1" t="s">
        <v>84</v>
      </c>
      <c r="V1988" s="1">
        <v>2</v>
      </c>
      <c r="W1988" s="1" t="s">
        <v>37</v>
      </c>
      <c r="X1988" s="1" t="s">
        <v>101</v>
      </c>
      <c r="Y1988" s="1" t="s">
        <v>11537</v>
      </c>
    </row>
    <row r="1989" spans="1:25" x14ac:dyDescent="0.3">
      <c r="A1989" s="1" t="s">
        <v>13601</v>
      </c>
      <c r="B1989" s="1" t="s">
        <v>15598</v>
      </c>
      <c r="C1989" s="1" t="s">
        <v>11538</v>
      </c>
      <c r="D1989" s="1" t="s">
        <v>41</v>
      </c>
      <c r="E1989" s="1">
        <v>26</v>
      </c>
      <c r="F1989" s="1" t="s">
        <v>11539</v>
      </c>
      <c r="G1989" s="1" t="s">
        <v>11540</v>
      </c>
      <c r="H1989" s="1" t="s">
        <v>6025</v>
      </c>
      <c r="I1989" s="1" t="s">
        <v>11541</v>
      </c>
      <c r="J1989" s="1" t="s">
        <v>11542</v>
      </c>
      <c r="K1989" s="1" t="s">
        <v>81</v>
      </c>
      <c r="L1989" s="1" t="s">
        <v>33</v>
      </c>
      <c r="M1989" s="1" t="s">
        <v>62</v>
      </c>
      <c r="N1989" s="1">
        <v>3</v>
      </c>
      <c r="O1989" s="1">
        <v>865.95</v>
      </c>
      <c r="P1989" s="1">
        <v>0.39</v>
      </c>
      <c r="Q1989" s="1">
        <v>41.14</v>
      </c>
      <c r="R1989" s="2">
        <v>45847</v>
      </c>
      <c r="S1989" s="2">
        <v>45455</v>
      </c>
      <c r="T1989" s="1" t="s">
        <v>35</v>
      </c>
      <c r="U1989" s="1" t="s">
        <v>36</v>
      </c>
      <c r="V1989" s="1">
        <v>4</v>
      </c>
      <c r="W1989" s="1" t="s">
        <v>37</v>
      </c>
      <c r="X1989" s="1" t="s">
        <v>38</v>
      </c>
      <c r="Y1989" s="1" t="s">
        <v>11543</v>
      </c>
    </row>
    <row r="1990" spans="1:25" x14ac:dyDescent="0.3">
      <c r="A1990" s="1" t="s">
        <v>13602</v>
      </c>
      <c r="B1990" s="1" t="s">
        <v>15599</v>
      </c>
      <c r="C1990" s="1" t="s">
        <v>11544</v>
      </c>
      <c r="D1990" s="1" t="s">
        <v>41</v>
      </c>
      <c r="E1990" s="1">
        <v>57</v>
      </c>
      <c r="F1990" s="1" t="s">
        <v>11545</v>
      </c>
      <c r="G1990" s="1" t="s">
        <v>11546</v>
      </c>
      <c r="H1990" s="1" t="s">
        <v>837</v>
      </c>
      <c r="I1990" s="1" t="s">
        <v>11547</v>
      </c>
      <c r="J1990" s="1" t="s">
        <v>11548</v>
      </c>
      <c r="K1990" s="1" t="s">
        <v>61</v>
      </c>
      <c r="L1990" s="1" t="s">
        <v>110</v>
      </c>
      <c r="M1990" s="1" t="s">
        <v>34</v>
      </c>
      <c r="N1990" s="1">
        <v>3</v>
      </c>
      <c r="O1990" s="1">
        <v>320.16000000000003</v>
      </c>
      <c r="P1990" s="1">
        <v>0.13</v>
      </c>
      <c r="Q1990" s="1">
        <v>10.98</v>
      </c>
      <c r="R1990" s="2">
        <v>45205</v>
      </c>
      <c r="S1990" s="2">
        <v>45480</v>
      </c>
      <c r="T1990" s="1" t="s">
        <v>35</v>
      </c>
      <c r="U1990" s="1" t="s">
        <v>51</v>
      </c>
      <c r="V1990" s="1">
        <v>1</v>
      </c>
      <c r="W1990" s="1" t="s">
        <v>37</v>
      </c>
      <c r="X1990" s="1" t="s">
        <v>101</v>
      </c>
      <c r="Y1990" s="1" t="s">
        <v>11549</v>
      </c>
    </row>
    <row r="1991" spans="1:25" x14ac:dyDescent="0.3">
      <c r="A1991" s="1" t="s">
        <v>13603</v>
      </c>
      <c r="B1991" s="1" t="s">
        <v>15600</v>
      </c>
      <c r="C1991" s="1" t="s">
        <v>11550</v>
      </c>
      <c r="D1991" s="1" t="s">
        <v>26</v>
      </c>
      <c r="E1991" s="1">
        <v>45</v>
      </c>
      <c r="F1991" s="1" t="s">
        <v>11551</v>
      </c>
      <c r="G1991" s="1" t="s">
        <v>11552</v>
      </c>
      <c r="H1991" s="1" t="s">
        <v>29</v>
      </c>
      <c r="I1991" s="1" t="s">
        <v>11553</v>
      </c>
      <c r="J1991" s="1" t="s">
        <v>11554</v>
      </c>
      <c r="K1991" s="1" t="s">
        <v>81</v>
      </c>
      <c r="L1991" s="1" t="s">
        <v>82</v>
      </c>
      <c r="M1991" s="1" t="s">
        <v>73</v>
      </c>
      <c r="N1991" s="1">
        <v>3</v>
      </c>
      <c r="O1991" s="1">
        <v>373.39</v>
      </c>
      <c r="P1991" s="1">
        <v>0.1</v>
      </c>
      <c r="Q1991" s="1">
        <v>34.35</v>
      </c>
      <c r="R1991" s="2">
        <v>45138</v>
      </c>
      <c r="S1991" s="2">
        <v>45491</v>
      </c>
      <c r="T1991" s="1" t="s">
        <v>83</v>
      </c>
      <c r="U1991" s="1" t="s">
        <v>84</v>
      </c>
      <c r="V1991" s="1">
        <v>3</v>
      </c>
      <c r="W1991" s="1" t="s">
        <v>37</v>
      </c>
      <c r="X1991" s="1" t="s">
        <v>74</v>
      </c>
      <c r="Y1991" s="1" t="s">
        <v>11555</v>
      </c>
    </row>
    <row r="1992" spans="1:25" x14ac:dyDescent="0.3">
      <c r="A1992" s="1" t="s">
        <v>13604</v>
      </c>
      <c r="B1992" s="1" t="s">
        <v>15601</v>
      </c>
      <c r="C1992" s="1" t="s">
        <v>11556</v>
      </c>
      <c r="D1992" s="1" t="s">
        <v>41</v>
      </c>
      <c r="E1992" s="1">
        <v>38</v>
      </c>
      <c r="F1992" s="1" t="s">
        <v>11557</v>
      </c>
      <c r="G1992" s="1" t="s">
        <v>11558</v>
      </c>
      <c r="H1992" s="1" t="s">
        <v>662</v>
      </c>
      <c r="I1992" s="1" t="s">
        <v>11559</v>
      </c>
      <c r="J1992" s="1" t="s">
        <v>11560</v>
      </c>
      <c r="K1992" s="1" t="s">
        <v>161</v>
      </c>
      <c r="L1992" s="1" t="s">
        <v>110</v>
      </c>
      <c r="M1992" s="1" t="s">
        <v>49</v>
      </c>
      <c r="N1992" s="1">
        <v>1</v>
      </c>
      <c r="O1992" s="1">
        <v>455.87</v>
      </c>
      <c r="P1992" s="1">
        <v>0.44</v>
      </c>
      <c r="Q1992" s="1">
        <v>6.45</v>
      </c>
      <c r="R1992" s="2">
        <v>45570</v>
      </c>
      <c r="S1992" s="2">
        <v>45366</v>
      </c>
      <c r="T1992" s="1" t="s">
        <v>83</v>
      </c>
      <c r="U1992" s="1" t="s">
        <v>51</v>
      </c>
      <c r="V1992" s="1">
        <v>2</v>
      </c>
      <c r="W1992" s="1" t="s">
        <v>37</v>
      </c>
      <c r="X1992" s="1" t="s">
        <v>74</v>
      </c>
      <c r="Y1992" s="1" t="s">
        <v>11561</v>
      </c>
    </row>
    <row r="1993" spans="1:25" x14ac:dyDescent="0.3">
      <c r="A1993" s="1" t="s">
        <v>13605</v>
      </c>
      <c r="B1993" s="1" t="s">
        <v>15602</v>
      </c>
      <c r="C1993" s="1" t="s">
        <v>11562</v>
      </c>
      <c r="D1993" s="1" t="s">
        <v>41</v>
      </c>
      <c r="E1993" s="1">
        <v>45</v>
      </c>
      <c r="F1993" s="1" t="s">
        <v>11563</v>
      </c>
      <c r="G1993" s="1" t="s">
        <v>11564</v>
      </c>
      <c r="H1993" s="1" t="s">
        <v>1836</v>
      </c>
      <c r="I1993" s="1" t="s">
        <v>11565</v>
      </c>
      <c r="J1993" s="1" t="s">
        <v>11566</v>
      </c>
      <c r="K1993" s="1" t="s">
        <v>92</v>
      </c>
      <c r="L1993" s="1" t="s">
        <v>33</v>
      </c>
      <c r="M1993" s="1" t="s">
        <v>73</v>
      </c>
      <c r="N1993" s="1">
        <v>4</v>
      </c>
      <c r="O1993" s="1">
        <v>850.81</v>
      </c>
      <c r="P1993" s="1">
        <v>0.28000000000000003</v>
      </c>
      <c r="Q1993" s="1">
        <v>9.58</v>
      </c>
      <c r="R1993" s="2">
        <v>45499</v>
      </c>
      <c r="S1993" s="2">
        <v>45379</v>
      </c>
      <c r="T1993" s="1" t="s">
        <v>63</v>
      </c>
      <c r="U1993" s="1" t="s">
        <v>162</v>
      </c>
      <c r="V1993" s="1">
        <v>4</v>
      </c>
      <c r="W1993" s="1" t="s">
        <v>37</v>
      </c>
      <c r="X1993" s="1" t="s">
        <v>53</v>
      </c>
      <c r="Y1993" s="1" t="s">
        <v>11567</v>
      </c>
    </row>
    <row r="1994" spans="1:25" x14ac:dyDescent="0.3">
      <c r="A1994" s="1" t="s">
        <v>13606</v>
      </c>
      <c r="B1994" s="1" t="s">
        <v>15603</v>
      </c>
      <c r="C1994" s="1" t="s">
        <v>11568</v>
      </c>
      <c r="D1994" s="1" t="s">
        <v>41</v>
      </c>
      <c r="E1994" s="1">
        <v>62</v>
      </c>
      <c r="F1994" s="1" t="s">
        <v>11569</v>
      </c>
      <c r="G1994" s="1" t="s">
        <v>11570</v>
      </c>
      <c r="H1994" s="1" t="s">
        <v>481</v>
      </c>
      <c r="I1994" s="1" t="s">
        <v>11571</v>
      </c>
      <c r="J1994" s="1" t="s">
        <v>7584</v>
      </c>
      <c r="K1994" s="1" t="s">
        <v>47</v>
      </c>
      <c r="L1994" s="1" t="s">
        <v>110</v>
      </c>
      <c r="M1994" s="1" t="s">
        <v>62</v>
      </c>
      <c r="N1994" s="1">
        <v>1</v>
      </c>
      <c r="O1994" s="1">
        <v>24.02</v>
      </c>
      <c r="P1994" s="1">
        <v>0.02</v>
      </c>
      <c r="Q1994" s="1">
        <v>37.54</v>
      </c>
      <c r="R1994" s="2">
        <v>45831</v>
      </c>
      <c r="S1994" s="2">
        <v>45288</v>
      </c>
      <c r="T1994" s="1" t="s">
        <v>63</v>
      </c>
      <c r="U1994" s="1" t="s">
        <v>84</v>
      </c>
      <c r="V1994" s="1">
        <v>5</v>
      </c>
      <c r="W1994" s="1" t="s">
        <v>37</v>
      </c>
      <c r="X1994" s="1" t="s">
        <v>74</v>
      </c>
      <c r="Y1994" s="1" t="s">
        <v>11572</v>
      </c>
    </row>
    <row r="1995" spans="1:25" x14ac:dyDescent="0.3">
      <c r="A1995" s="1" t="s">
        <v>13607</v>
      </c>
      <c r="B1995" s="1" t="s">
        <v>15604</v>
      </c>
      <c r="C1995" s="1" t="s">
        <v>11573</v>
      </c>
      <c r="D1995" s="1" t="s">
        <v>26</v>
      </c>
      <c r="E1995" s="1">
        <v>41</v>
      </c>
      <c r="F1995" s="1" t="s">
        <v>11574</v>
      </c>
      <c r="G1995" s="1" t="s">
        <v>11575</v>
      </c>
      <c r="H1995" s="1" t="s">
        <v>6306</v>
      </c>
      <c r="I1995" s="1" t="s">
        <v>11576</v>
      </c>
      <c r="J1995" s="1" t="s">
        <v>11577</v>
      </c>
      <c r="K1995" s="1" t="s">
        <v>47</v>
      </c>
      <c r="L1995" s="1" t="s">
        <v>117</v>
      </c>
      <c r="M1995" s="1" t="s">
        <v>73</v>
      </c>
      <c r="N1995" s="1">
        <v>2</v>
      </c>
      <c r="O1995" s="1">
        <v>127.43</v>
      </c>
      <c r="P1995" s="1">
        <v>0.45</v>
      </c>
      <c r="Q1995" s="1">
        <v>11.98</v>
      </c>
      <c r="R1995" s="2">
        <v>45839</v>
      </c>
      <c r="S1995" s="2">
        <v>45405</v>
      </c>
      <c r="T1995" s="1" t="s">
        <v>83</v>
      </c>
      <c r="U1995" s="1" t="s">
        <v>162</v>
      </c>
      <c r="V1995" s="1">
        <v>5</v>
      </c>
      <c r="W1995" s="1" t="s">
        <v>37</v>
      </c>
      <c r="X1995" s="1" t="s">
        <v>101</v>
      </c>
      <c r="Y1995" s="1" t="s">
        <v>11578</v>
      </c>
    </row>
    <row r="1996" spans="1:25" x14ac:dyDescent="0.3">
      <c r="A1996" s="1" t="s">
        <v>13608</v>
      </c>
      <c r="B1996" s="1" t="s">
        <v>15605</v>
      </c>
      <c r="C1996" s="1" t="s">
        <v>11579</v>
      </c>
      <c r="D1996" s="1" t="s">
        <v>26</v>
      </c>
      <c r="E1996" s="1">
        <v>35</v>
      </c>
      <c r="F1996" s="1" t="s">
        <v>11580</v>
      </c>
      <c r="G1996" s="1" t="s">
        <v>11581</v>
      </c>
      <c r="H1996" s="1" t="s">
        <v>29</v>
      </c>
      <c r="I1996" s="1" t="s">
        <v>11582</v>
      </c>
      <c r="J1996" s="1" t="s">
        <v>11583</v>
      </c>
      <c r="K1996" s="1" t="s">
        <v>47</v>
      </c>
      <c r="L1996" s="1" t="s">
        <v>117</v>
      </c>
      <c r="M1996" s="1" t="s">
        <v>62</v>
      </c>
      <c r="N1996" s="1">
        <v>2</v>
      </c>
      <c r="O1996" s="1">
        <v>688.31</v>
      </c>
      <c r="P1996" s="1">
        <v>0.17</v>
      </c>
      <c r="Q1996" s="1">
        <v>24.96</v>
      </c>
      <c r="R1996" s="2">
        <v>45255</v>
      </c>
      <c r="S1996" s="2">
        <v>45653</v>
      </c>
      <c r="T1996" s="1" t="s">
        <v>83</v>
      </c>
      <c r="U1996" s="1" t="s">
        <v>162</v>
      </c>
      <c r="V1996" s="1">
        <v>4</v>
      </c>
      <c r="W1996" s="1" t="s">
        <v>37</v>
      </c>
      <c r="X1996" s="1" t="s">
        <v>74</v>
      </c>
      <c r="Y1996" s="1" t="s">
        <v>11584</v>
      </c>
    </row>
    <row r="1997" spans="1:25" x14ac:dyDescent="0.3">
      <c r="A1997" s="1" t="s">
        <v>13609</v>
      </c>
      <c r="B1997" s="1" t="s">
        <v>15606</v>
      </c>
      <c r="C1997" s="1" t="s">
        <v>11585</v>
      </c>
      <c r="D1997" s="1" t="s">
        <v>41</v>
      </c>
      <c r="E1997" s="1">
        <v>68</v>
      </c>
      <c r="F1997" s="1" t="s">
        <v>11586</v>
      </c>
      <c r="G1997" s="1" t="s">
        <v>11587</v>
      </c>
      <c r="H1997" s="1" t="s">
        <v>3597</v>
      </c>
      <c r="I1997" s="1" t="s">
        <v>11588</v>
      </c>
      <c r="J1997" s="1" t="s">
        <v>11589</v>
      </c>
      <c r="K1997" s="1" t="s">
        <v>161</v>
      </c>
      <c r="L1997" s="1" t="s">
        <v>117</v>
      </c>
      <c r="M1997" s="1" t="s">
        <v>73</v>
      </c>
      <c r="N1997" s="1">
        <v>2</v>
      </c>
      <c r="O1997" s="1">
        <v>964.25</v>
      </c>
      <c r="P1997" s="1">
        <v>0.17</v>
      </c>
      <c r="Q1997" s="1">
        <v>16.170000000000002</v>
      </c>
      <c r="R1997" s="2">
        <v>45227</v>
      </c>
      <c r="S1997" s="2">
        <v>45431</v>
      </c>
      <c r="T1997" s="1" t="s">
        <v>118</v>
      </c>
      <c r="U1997" s="1" t="s">
        <v>36</v>
      </c>
      <c r="V1997" s="1">
        <v>5</v>
      </c>
      <c r="W1997" s="1" t="s">
        <v>37</v>
      </c>
      <c r="X1997" s="1" t="s">
        <v>53</v>
      </c>
      <c r="Y1997" s="1" t="s">
        <v>11590</v>
      </c>
    </row>
    <row r="1998" spans="1:25" x14ac:dyDescent="0.3">
      <c r="A1998" s="1" t="s">
        <v>13610</v>
      </c>
      <c r="B1998" s="1" t="s">
        <v>15607</v>
      </c>
      <c r="C1998" s="1" t="s">
        <v>11591</v>
      </c>
      <c r="D1998" s="1" t="s">
        <v>26</v>
      </c>
      <c r="E1998" s="1">
        <v>26</v>
      </c>
      <c r="F1998" s="1" t="s">
        <v>11592</v>
      </c>
      <c r="G1998" s="1" t="s">
        <v>11593</v>
      </c>
      <c r="H1998" s="1" t="s">
        <v>3054</v>
      </c>
      <c r="I1998" s="1" t="s">
        <v>11594</v>
      </c>
      <c r="J1998" s="1" t="s">
        <v>11595</v>
      </c>
      <c r="K1998" s="1" t="s">
        <v>161</v>
      </c>
      <c r="L1998" s="1" t="s">
        <v>72</v>
      </c>
      <c r="M1998" s="1" t="s">
        <v>62</v>
      </c>
      <c r="N1998" s="1">
        <v>2</v>
      </c>
      <c r="O1998" s="1">
        <v>646.36</v>
      </c>
      <c r="P1998" s="1">
        <v>0.32</v>
      </c>
      <c r="Q1998" s="1">
        <v>23.96</v>
      </c>
      <c r="R1998" s="2">
        <v>45692</v>
      </c>
      <c r="S1998" s="2">
        <v>45221</v>
      </c>
      <c r="T1998" s="1" t="s">
        <v>35</v>
      </c>
      <c r="U1998" s="1" t="s">
        <v>36</v>
      </c>
      <c r="V1998" s="1">
        <v>1</v>
      </c>
      <c r="W1998" s="1" t="s">
        <v>37</v>
      </c>
      <c r="X1998" s="1" t="s">
        <v>64</v>
      </c>
      <c r="Y1998" s="1" t="s">
        <v>11596</v>
      </c>
    </row>
    <row r="1999" spans="1:25" x14ac:dyDescent="0.3">
      <c r="A1999" s="1" t="s">
        <v>13611</v>
      </c>
      <c r="B1999" s="1" t="s">
        <v>15608</v>
      </c>
      <c r="C1999" s="1" t="s">
        <v>11597</v>
      </c>
      <c r="D1999" s="1" t="s">
        <v>26</v>
      </c>
      <c r="E1999" s="1">
        <v>43</v>
      </c>
      <c r="F1999" s="1" t="s">
        <v>11598</v>
      </c>
      <c r="G1999" s="1" t="s">
        <v>11599</v>
      </c>
      <c r="H1999" s="1" t="s">
        <v>4773</v>
      </c>
      <c r="I1999" s="1" t="s">
        <v>11600</v>
      </c>
      <c r="J1999" s="1" t="s">
        <v>11601</v>
      </c>
      <c r="K1999" s="1" t="s">
        <v>32</v>
      </c>
      <c r="L1999" s="1" t="s">
        <v>48</v>
      </c>
      <c r="M1999" s="1" t="s">
        <v>126</v>
      </c>
      <c r="N1999" s="1">
        <v>1</v>
      </c>
      <c r="O1999" s="1">
        <v>268.51</v>
      </c>
      <c r="P1999" s="1">
        <v>0.33</v>
      </c>
      <c r="Q1999" s="1">
        <v>8.4700000000000006</v>
      </c>
      <c r="R1999" s="2">
        <v>45455</v>
      </c>
      <c r="S1999" s="2">
        <v>45473</v>
      </c>
      <c r="T1999" s="1" t="s">
        <v>35</v>
      </c>
      <c r="U1999" s="1" t="s">
        <v>51</v>
      </c>
      <c r="V1999" s="1">
        <v>2</v>
      </c>
      <c r="W1999" s="1" t="s">
        <v>37</v>
      </c>
      <c r="X1999" s="1" t="s">
        <v>38</v>
      </c>
      <c r="Y1999" s="1" t="s">
        <v>4070</v>
      </c>
    </row>
    <row r="2000" spans="1:25" x14ac:dyDescent="0.3">
      <c r="A2000" s="1" t="s">
        <v>13612</v>
      </c>
      <c r="B2000" s="1" t="s">
        <v>15609</v>
      </c>
      <c r="C2000" s="1" t="s">
        <v>11602</v>
      </c>
      <c r="D2000" s="1" t="s">
        <v>26</v>
      </c>
      <c r="E2000" s="1">
        <v>41</v>
      </c>
      <c r="F2000" s="1" t="s">
        <v>11603</v>
      </c>
      <c r="G2000" s="1" t="s">
        <v>11604</v>
      </c>
      <c r="H2000" s="1" t="s">
        <v>6306</v>
      </c>
      <c r="I2000" s="1" t="s">
        <v>11605</v>
      </c>
      <c r="J2000" s="1" t="s">
        <v>11606</v>
      </c>
      <c r="K2000" s="1" t="s">
        <v>6</v>
      </c>
      <c r="L2000" s="1" t="s">
        <v>110</v>
      </c>
      <c r="M2000" s="1" t="s">
        <v>49</v>
      </c>
      <c r="N2000" s="1">
        <v>3</v>
      </c>
      <c r="O2000" s="1">
        <v>524.66999999999996</v>
      </c>
      <c r="P2000" s="1">
        <v>0.18</v>
      </c>
      <c r="Q2000" s="1">
        <v>38.97</v>
      </c>
      <c r="R2000" s="2">
        <v>45216</v>
      </c>
      <c r="S2000" s="2">
        <v>45136</v>
      </c>
      <c r="T2000" s="1" t="s">
        <v>50</v>
      </c>
      <c r="U2000" s="1" t="s">
        <v>162</v>
      </c>
      <c r="V2000" s="1">
        <v>3</v>
      </c>
      <c r="W2000" s="1" t="s">
        <v>52</v>
      </c>
      <c r="X2000" s="1" t="s">
        <v>53</v>
      </c>
      <c r="Y2000" s="1" t="s">
        <v>11607</v>
      </c>
    </row>
    <row r="2001" spans="1:25" x14ac:dyDescent="0.3">
      <c r="A2001" s="8" t="s">
        <v>13613</v>
      </c>
      <c r="B2001" s="8" t="s">
        <v>15610</v>
      </c>
      <c r="C2001" s="8" t="s">
        <v>11608</v>
      </c>
      <c r="D2001" s="8" t="s">
        <v>41</v>
      </c>
      <c r="E2001" s="8">
        <v>69</v>
      </c>
      <c r="F2001" s="8" t="s">
        <v>11609</v>
      </c>
      <c r="G2001" s="8" t="s">
        <v>11610</v>
      </c>
      <c r="H2001" s="8" t="s">
        <v>1283</v>
      </c>
      <c r="I2001" s="8" t="s">
        <v>11611</v>
      </c>
      <c r="J2001" s="8" t="s">
        <v>11612</v>
      </c>
      <c r="K2001" s="8" t="s">
        <v>81</v>
      </c>
      <c r="L2001" s="8" t="s">
        <v>33</v>
      </c>
      <c r="M2001" s="8" t="s">
        <v>93</v>
      </c>
      <c r="N2001" s="8">
        <v>1</v>
      </c>
      <c r="O2001" s="8">
        <v>975.23</v>
      </c>
      <c r="P2001" s="8">
        <v>7.0000000000000007E-2</v>
      </c>
      <c r="Q2001" s="8">
        <v>8.56</v>
      </c>
      <c r="R2001" s="9">
        <v>45537</v>
      </c>
      <c r="S2001" s="9">
        <v>45791</v>
      </c>
      <c r="T2001" s="8" t="s">
        <v>83</v>
      </c>
      <c r="U2001" s="8" t="s">
        <v>162</v>
      </c>
      <c r="V2001" s="8">
        <v>5</v>
      </c>
      <c r="W2001" s="8" t="s">
        <v>37</v>
      </c>
      <c r="X2001" s="8" t="s">
        <v>53</v>
      </c>
      <c r="Y2001" s="8" t="s">
        <v>11613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1C1D8-2728-47E3-9F89-1C14594A37C4}">
  <dimension ref="A1:Y2001"/>
  <sheetViews>
    <sheetView topLeftCell="I1" zoomScale="70" zoomScaleNormal="70" workbookViewId="0">
      <pane ySplit="1" topLeftCell="A1964" activePane="bottomLeft" state="frozen"/>
      <selection pane="bottomLeft" sqref="A1:Y2001"/>
    </sheetView>
  </sheetViews>
  <sheetFormatPr defaultRowHeight="14.4" x14ac:dyDescent="0.3"/>
  <cols>
    <col min="1" max="1" width="11.109375" customWidth="1"/>
    <col min="2" max="2" width="14.5546875" customWidth="1"/>
    <col min="3" max="3" width="26.6640625" bestFit="1" customWidth="1"/>
    <col min="4" max="4" width="9.88671875" customWidth="1"/>
    <col min="5" max="5" width="6.5546875" customWidth="1"/>
    <col min="6" max="6" width="41.6640625" bestFit="1" customWidth="1"/>
    <col min="7" max="7" width="22.5546875" bestFit="1" customWidth="1"/>
    <col min="8" max="8" width="47.33203125" bestFit="1" customWidth="1"/>
    <col min="9" max="9" width="24" bestFit="1" customWidth="1"/>
    <col min="10" max="10" width="12.88671875" customWidth="1"/>
    <col min="11" max="11" width="16.33203125" customWidth="1"/>
    <col min="12" max="12" width="11" customWidth="1"/>
    <col min="13" max="13" width="15.33203125" customWidth="1"/>
    <col min="14" max="14" width="10.88671875" customWidth="1"/>
    <col min="15" max="15" width="16.44140625" customWidth="1"/>
    <col min="16" max="16" width="10.88671875" customWidth="1"/>
    <col min="17" max="17" width="15.6640625" customWidth="1"/>
    <col min="18" max="18" width="13.44140625" customWidth="1"/>
    <col min="19" max="19" width="16" customWidth="1"/>
    <col min="20" max="20" width="19.109375" customWidth="1"/>
    <col min="21" max="21" width="14.6640625" customWidth="1"/>
    <col min="22" max="22" width="16.33203125" customWidth="1"/>
    <col min="23" max="23" width="15.5546875" customWidth="1"/>
    <col min="24" max="24" width="21.88671875" customWidth="1"/>
    <col min="25" max="25" width="25" bestFit="1" customWidth="1"/>
  </cols>
  <sheetData>
    <row r="1" spans="1:25" ht="15" thickBot="1" x14ac:dyDescent="0.35">
      <c r="A1" s="5"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7" t="s">
        <v>24</v>
      </c>
    </row>
    <row r="2" spans="1:25" x14ac:dyDescent="0.3">
      <c r="A2" s="3" t="s">
        <v>11614</v>
      </c>
      <c r="B2" s="3" t="s">
        <v>13614</v>
      </c>
      <c r="C2" s="3" t="s">
        <v>25</v>
      </c>
      <c r="D2" s="3" t="s">
        <v>26</v>
      </c>
      <c r="E2" s="3">
        <v>39</v>
      </c>
      <c r="F2" s="3" t="s">
        <v>27</v>
      </c>
      <c r="G2" s="3" t="s">
        <v>28</v>
      </c>
      <c r="H2" s="3" t="s">
        <v>29</v>
      </c>
      <c r="I2" s="3" t="s">
        <v>30</v>
      </c>
      <c r="J2" s="3" t="s">
        <v>31</v>
      </c>
      <c r="K2" s="3" t="s">
        <v>32</v>
      </c>
      <c r="L2" s="3" t="s">
        <v>33</v>
      </c>
      <c r="M2" s="3" t="s">
        <v>34</v>
      </c>
      <c r="N2" s="3">
        <v>2</v>
      </c>
      <c r="O2" s="3">
        <v>418.7</v>
      </c>
      <c r="P2" s="3">
        <v>0.26</v>
      </c>
      <c r="Q2" s="3">
        <v>29.85</v>
      </c>
      <c r="R2" s="4">
        <v>45673</v>
      </c>
      <c r="S2" s="4">
        <v>45254</v>
      </c>
      <c r="T2" s="3" t="s">
        <v>35</v>
      </c>
      <c r="U2" s="3" t="s">
        <v>36</v>
      </c>
      <c r="V2" s="3">
        <v>5</v>
      </c>
      <c r="W2" s="3" t="s">
        <v>37</v>
      </c>
      <c r="X2" s="3" t="s">
        <v>38</v>
      </c>
      <c r="Y2" s="3" t="s">
        <v>39</v>
      </c>
    </row>
    <row r="3" spans="1:25" x14ac:dyDescent="0.3">
      <c r="A3" s="1" t="s">
        <v>11615</v>
      </c>
      <c r="B3" s="1" t="s">
        <v>13615</v>
      </c>
      <c r="C3" s="1" t="s">
        <v>40</v>
      </c>
      <c r="D3" s="1" t="s">
        <v>41</v>
      </c>
      <c r="E3" s="1">
        <v>18</v>
      </c>
      <c r="F3" s="1" t="s">
        <v>42</v>
      </c>
      <c r="G3" s="1" t="s">
        <v>43</v>
      </c>
      <c r="H3" s="1" t="s">
        <v>44</v>
      </c>
      <c r="I3" s="1" t="s">
        <v>45</v>
      </c>
      <c r="J3" s="1" t="s">
        <v>46</v>
      </c>
      <c r="K3" s="1" t="s">
        <v>47</v>
      </c>
      <c r="L3" s="1" t="s">
        <v>48</v>
      </c>
      <c r="M3" s="1" t="s">
        <v>49</v>
      </c>
      <c r="N3" s="1">
        <v>3</v>
      </c>
      <c r="O3" s="1">
        <v>302.18</v>
      </c>
      <c r="P3" s="1">
        <v>0.19</v>
      </c>
      <c r="Q3" s="1">
        <v>33.130000000000003</v>
      </c>
      <c r="R3" s="2">
        <v>45490</v>
      </c>
      <c r="S3" s="2">
        <v>45486</v>
      </c>
      <c r="T3" s="1" t="s">
        <v>50</v>
      </c>
      <c r="U3" s="1" t="s">
        <v>51</v>
      </c>
      <c r="V3" s="1">
        <v>3</v>
      </c>
      <c r="W3" s="1" t="s">
        <v>52</v>
      </c>
      <c r="X3" s="1" t="s">
        <v>53</v>
      </c>
      <c r="Y3" s="1" t="s">
        <v>54</v>
      </c>
    </row>
    <row r="4" spans="1:25" x14ac:dyDescent="0.3">
      <c r="A4" s="1" t="s">
        <v>11616</v>
      </c>
      <c r="B4" s="1" t="s">
        <v>13616</v>
      </c>
      <c r="C4" s="1" t="s">
        <v>55</v>
      </c>
      <c r="D4" s="1" t="s">
        <v>26</v>
      </c>
      <c r="E4" s="1">
        <v>65</v>
      </c>
      <c r="F4" s="1" t="s">
        <v>56</v>
      </c>
      <c r="G4" s="1" t="s">
        <v>57</v>
      </c>
      <c r="H4" s="1" t="s">
        <v>58</v>
      </c>
      <c r="I4" s="1" t="s">
        <v>59</v>
      </c>
      <c r="J4" s="1" t="s">
        <v>60</v>
      </c>
      <c r="K4" s="1" t="s">
        <v>61</v>
      </c>
      <c r="L4" s="1" t="s">
        <v>48</v>
      </c>
      <c r="M4" s="1" t="s">
        <v>62</v>
      </c>
      <c r="N4" s="1">
        <v>4</v>
      </c>
      <c r="O4" s="1">
        <v>79.86</v>
      </c>
      <c r="P4" s="1">
        <v>0.19</v>
      </c>
      <c r="Q4" s="1">
        <v>43.71</v>
      </c>
      <c r="R4" s="2">
        <v>45814</v>
      </c>
      <c r="S4" s="2">
        <v>45735</v>
      </c>
      <c r="T4" s="1" t="s">
        <v>63</v>
      </c>
      <c r="U4" s="1" t="s">
        <v>51</v>
      </c>
      <c r="V4" s="1">
        <v>5</v>
      </c>
      <c r="W4" s="1" t="s">
        <v>37</v>
      </c>
      <c r="X4" s="1" t="s">
        <v>64</v>
      </c>
      <c r="Y4" s="1" t="s">
        <v>65</v>
      </c>
    </row>
    <row r="5" spans="1:25" x14ac:dyDescent="0.3">
      <c r="A5" s="1" t="s">
        <v>11617</v>
      </c>
      <c r="B5" s="1" t="s">
        <v>13617</v>
      </c>
      <c r="C5" s="1" t="s">
        <v>66</v>
      </c>
      <c r="D5" s="1" t="s">
        <v>41</v>
      </c>
      <c r="E5" s="1">
        <v>60</v>
      </c>
      <c r="F5" s="1" t="s">
        <v>67</v>
      </c>
      <c r="G5" s="1" t="s">
        <v>68</v>
      </c>
      <c r="H5" s="1" t="s">
        <v>69</v>
      </c>
      <c r="I5" s="1" t="s">
        <v>70</v>
      </c>
      <c r="J5" s="1" t="s">
        <v>71</v>
      </c>
      <c r="K5" s="1" t="s">
        <v>32</v>
      </c>
      <c r="L5" s="1" t="s">
        <v>72</v>
      </c>
      <c r="M5" s="1" t="s">
        <v>73</v>
      </c>
      <c r="N5" s="1">
        <v>1</v>
      </c>
      <c r="O5" s="1">
        <v>418.47</v>
      </c>
      <c r="P5" s="1">
        <v>0.48</v>
      </c>
      <c r="Q5" s="1">
        <v>26.8</v>
      </c>
      <c r="R5" s="2">
        <v>45443</v>
      </c>
      <c r="S5" s="2">
        <v>45209</v>
      </c>
      <c r="T5" s="1" t="s">
        <v>50</v>
      </c>
      <c r="U5" s="1" t="s">
        <v>36</v>
      </c>
      <c r="V5" s="1">
        <v>1</v>
      </c>
      <c r="W5" s="1" t="s">
        <v>37</v>
      </c>
      <c r="X5" s="1" t="s">
        <v>74</v>
      </c>
      <c r="Y5" s="1" t="s">
        <v>75</v>
      </c>
    </row>
    <row r="6" spans="1:25" x14ac:dyDescent="0.3">
      <c r="A6" s="1" t="s">
        <v>11618</v>
      </c>
      <c r="B6" s="1" t="s">
        <v>13618</v>
      </c>
      <c r="C6" s="1" t="s">
        <v>76</v>
      </c>
      <c r="D6" s="1" t="s">
        <v>41</v>
      </c>
      <c r="E6" s="1">
        <v>55</v>
      </c>
      <c r="F6" s="1" t="s">
        <v>77</v>
      </c>
      <c r="G6" s="1">
        <v>1688184882</v>
      </c>
      <c r="H6" s="1" t="s">
        <v>78</v>
      </c>
      <c r="I6" s="1" t="s">
        <v>79</v>
      </c>
      <c r="J6" s="1" t="s">
        <v>80</v>
      </c>
      <c r="K6" s="1" t="s">
        <v>81</v>
      </c>
      <c r="L6" s="1" t="s">
        <v>82</v>
      </c>
      <c r="M6" s="1" t="s">
        <v>62</v>
      </c>
      <c r="N6" s="1">
        <v>3</v>
      </c>
      <c r="O6" s="1">
        <v>620.01</v>
      </c>
      <c r="P6" s="1">
        <v>0.36</v>
      </c>
      <c r="Q6" s="1">
        <v>34.06</v>
      </c>
      <c r="R6" s="2">
        <v>45288</v>
      </c>
      <c r="S6" s="2">
        <v>45574</v>
      </c>
      <c r="T6" s="1" t="s">
        <v>83</v>
      </c>
      <c r="U6" s="1" t="s">
        <v>84</v>
      </c>
      <c r="V6" s="1">
        <v>4</v>
      </c>
      <c r="W6" s="1" t="s">
        <v>37</v>
      </c>
      <c r="X6" s="1" t="s">
        <v>64</v>
      </c>
      <c r="Y6" s="1" t="s">
        <v>85</v>
      </c>
    </row>
    <row r="7" spans="1:25" x14ac:dyDescent="0.3">
      <c r="A7" s="1" t="s">
        <v>11619</v>
      </c>
      <c r="B7" s="1" t="s">
        <v>13619</v>
      </c>
      <c r="C7" s="1" t="s">
        <v>86</v>
      </c>
      <c r="D7" s="1" t="s">
        <v>41</v>
      </c>
      <c r="E7" s="1">
        <v>37</v>
      </c>
      <c r="F7" s="1" t="s">
        <v>87</v>
      </c>
      <c r="G7" s="1" t="s">
        <v>88</v>
      </c>
      <c r="H7" s="1" t="s">
        <v>89</v>
      </c>
      <c r="I7" s="1" t="s">
        <v>90</v>
      </c>
      <c r="J7" s="1" t="s">
        <v>91</v>
      </c>
      <c r="K7" s="1" t="s">
        <v>92</v>
      </c>
      <c r="L7" s="1" t="s">
        <v>48</v>
      </c>
      <c r="M7" s="1" t="s">
        <v>93</v>
      </c>
      <c r="N7" s="1">
        <v>4</v>
      </c>
      <c r="O7" s="1">
        <v>186.71</v>
      </c>
      <c r="P7" s="1">
        <v>0.34</v>
      </c>
      <c r="Q7" s="1">
        <v>7.45</v>
      </c>
      <c r="R7" s="2">
        <v>45128</v>
      </c>
      <c r="S7" s="2">
        <v>45266</v>
      </c>
      <c r="T7" s="1" t="s">
        <v>35</v>
      </c>
      <c r="U7" s="1" t="s">
        <v>36</v>
      </c>
      <c r="V7" s="1">
        <v>5</v>
      </c>
      <c r="W7" s="1" t="s">
        <v>37</v>
      </c>
      <c r="X7" s="1" t="s">
        <v>64</v>
      </c>
      <c r="Y7" s="1" t="s">
        <v>94</v>
      </c>
    </row>
    <row r="8" spans="1:25" x14ac:dyDescent="0.3">
      <c r="A8" s="1" t="s">
        <v>11620</v>
      </c>
      <c r="B8" s="1" t="s">
        <v>13620</v>
      </c>
      <c r="C8" s="1" t="s">
        <v>95</v>
      </c>
      <c r="D8" s="1" t="s">
        <v>41</v>
      </c>
      <c r="E8" s="1">
        <v>35</v>
      </c>
      <c r="F8" s="1" t="s">
        <v>96</v>
      </c>
      <c r="G8" s="1" t="s">
        <v>97</v>
      </c>
      <c r="H8" s="1" t="s">
        <v>98</v>
      </c>
      <c r="I8" s="1" t="s">
        <v>99</v>
      </c>
      <c r="J8" s="1" t="s">
        <v>100</v>
      </c>
      <c r="K8" s="1" t="s">
        <v>81</v>
      </c>
      <c r="L8" s="1" t="s">
        <v>48</v>
      </c>
      <c r="M8" s="1" t="s">
        <v>34</v>
      </c>
      <c r="N8" s="1">
        <v>3</v>
      </c>
      <c r="O8" s="1">
        <v>311.98</v>
      </c>
      <c r="P8" s="1">
        <v>0.12</v>
      </c>
      <c r="Q8" s="1">
        <v>45.25</v>
      </c>
      <c r="R8" s="2">
        <v>45289</v>
      </c>
      <c r="S8" s="2">
        <v>45635</v>
      </c>
      <c r="T8" s="1" t="s">
        <v>50</v>
      </c>
      <c r="U8" s="1" t="s">
        <v>84</v>
      </c>
      <c r="V8" s="1">
        <v>4</v>
      </c>
      <c r="W8" s="1" t="s">
        <v>37</v>
      </c>
      <c r="X8" s="1" t="s">
        <v>101</v>
      </c>
      <c r="Y8" s="1" t="s">
        <v>102</v>
      </c>
    </row>
    <row r="9" spans="1:25" x14ac:dyDescent="0.3">
      <c r="A9" s="1" t="s">
        <v>11621</v>
      </c>
      <c r="B9" s="1" t="s">
        <v>13621</v>
      </c>
      <c r="C9" s="1" t="s">
        <v>103</v>
      </c>
      <c r="D9" s="1" t="s">
        <v>26</v>
      </c>
      <c r="E9" s="1">
        <v>23</v>
      </c>
      <c r="F9" s="1" t="s">
        <v>104</v>
      </c>
      <c r="G9" s="1" t="s">
        <v>105</v>
      </c>
      <c r="H9" s="1" t="s">
        <v>106</v>
      </c>
      <c r="I9" s="1" t="s">
        <v>107</v>
      </c>
      <c r="J9" s="1" t="s">
        <v>108</v>
      </c>
      <c r="K9" s="1" t="s">
        <v>109</v>
      </c>
      <c r="L9" s="1" t="s">
        <v>110</v>
      </c>
      <c r="M9" s="1" t="s">
        <v>34</v>
      </c>
      <c r="N9" s="1">
        <v>1</v>
      </c>
      <c r="O9" s="1">
        <v>642.78</v>
      </c>
      <c r="P9" s="1">
        <v>0.28000000000000003</v>
      </c>
      <c r="Q9" s="1">
        <v>19.72</v>
      </c>
      <c r="R9" s="2">
        <v>45443</v>
      </c>
      <c r="S9" s="2">
        <v>45652</v>
      </c>
      <c r="T9" s="1" t="s">
        <v>35</v>
      </c>
      <c r="U9" s="1" t="s">
        <v>51</v>
      </c>
      <c r="V9" s="1">
        <v>1</v>
      </c>
      <c r="W9" s="1" t="s">
        <v>37</v>
      </c>
      <c r="X9" s="1" t="s">
        <v>64</v>
      </c>
      <c r="Y9" s="1" t="s">
        <v>111</v>
      </c>
    </row>
    <row r="10" spans="1:25" x14ac:dyDescent="0.3">
      <c r="A10" s="1" t="s">
        <v>11622</v>
      </c>
      <c r="B10" s="1" t="s">
        <v>13622</v>
      </c>
      <c r="C10" s="1" t="s">
        <v>112</v>
      </c>
      <c r="D10" s="1" t="s">
        <v>26</v>
      </c>
      <c r="E10" s="1">
        <v>66</v>
      </c>
      <c r="F10" s="1" t="s">
        <v>113</v>
      </c>
      <c r="G10" s="1">
        <v>2248582194</v>
      </c>
      <c r="H10" s="1" t="s">
        <v>114</v>
      </c>
      <c r="I10" s="1" t="s">
        <v>115</v>
      </c>
      <c r="J10" s="1" t="s">
        <v>116</v>
      </c>
      <c r="K10" s="1" t="s">
        <v>6</v>
      </c>
      <c r="L10" s="1" t="s">
        <v>117</v>
      </c>
      <c r="M10" s="1" t="s">
        <v>49</v>
      </c>
      <c r="N10" s="1">
        <v>3</v>
      </c>
      <c r="O10" s="1">
        <v>583.53</v>
      </c>
      <c r="P10" s="1">
        <v>0.18</v>
      </c>
      <c r="Q10" s="1">
        <v>33.450000000000003</v>
      </c>
      <c r="R10" s="2">
        <v>45718</v>
      </c>
      <c r="S10" s="2">
        <v>45419</v>
      </c>
      <c r="T10" s="1" t="s">
        <v>118</v>
      </c>
      <c r="U10" s="1" t="s">
        <v>51</v>
      </c>
      <c r="V10" s="1">
        <v>2</v>
      </c>
      <c r="W10" s="1" t="s">
        <v>37</v>
      </c>
      <c r="X10" s="1" t="s">
        <v>64</v>
      </c>
      <c r="Y10" s="1" t="s">
        <v>119</v>
      </c>
    </row>
    <row r="11" spans="1:25" x14ac:dyDescent="0.3">
      <c r="A11" s="1" t="s">
        <v>11623</v>
      </c>
      <c r="B11" s="1" t="s">
        <v>13623</v>
      </c>
      <c r="C11" s="1" t="s">
        <v>120</v>
      </c>
      <c r="D11" s="1" t="s">
        <v>26</v>
      </c>
      <c r="E11" s="1">
        <v>29</v>
      </c>
      <c r="F11" s="1" t="s">
        <v>121</v>
      </c>
      <c r="G11" s="1" t="s">
        <v>122</v>
      </c>
      <c r="H11" s="1" t="s">
        <v>123</v>
      </c>
      <c r="I11" s="1" t="s">
        <v>124</v>
      </c>
      <c r="J11" s="1" t="s">
        <v>125</v>
      </c>
      <c r="K11" s="1" t="s">
        <v>61</v>
      </c>
      <c r="L11" s="1" t="s">
        <v>72</v>
      </c>
      <c r="M11" s="1" t="s">
        <v>126</v>
      </c>
      <c r="N11" s="1">
        <v>1</v>
      </c>
      <c r="O11" s="1">
        <v>870.1</v>
      </c>
      <c r="P11" s="1">
        <v>0.12</v>
      </c>
      <c r="Q11" s="1">
        <v>46.22</v>
      </c>
      <c r="R11" s="2">
        <v>45282</v>
      </c>
      <c r="S11" s="2">
        <v>45534</v>
      </c>
      <c r="T11" s="1" t="s">
        <v>118</v>
      </c>
      <c r="U11" s="1" t="s">
        <v>84</v>
      </c>
      <c r="V11" s="1">
        <v>3</v>
      </c>
      <c r="W11" s="1" t="s">
        <v>37</v>
      </c>
      <c r="X11" s="1" t="s">
        <v>101</v>
      </c>
      <c r="Y11" s="1" t="s">
        <v>127</v>
      </c>
    </row>
    <row r="12" spans="1:25" x14ac:dyDescent="0.3">
      <c r="A12" s="1" t="s">
        <v>11624</v>
      </c>
      <c r="B12" s="1" t="s">
        <v>13624</v>
      </c>
      <c r="C12" s="1" t="s">
        <v>128</v>
      </c>
      <c r="D12" s="1" t="s">
        <v>26</v>
      </c>
      <c r="E12" s="1">
        <v>34</v>
      </c>
      <c r="F12" s="1" t="s">
        <v>129</v>
      </c>
      <c r="G12" s="1" t="s">
        <v>130</v>
      </c>
      <c r="H12" s="1" t="s">
        <v>131</v>
      </c>
      <c r="I12" s="1" t="s">
        <v>132</v>
      </c>
      <c r="J12" s="1" t="s">
        <v>133</v>
      </c>
      <c r="K12" s="1" t="s">
        <v>109</v>
      </c>
      <c r="L12" s="1" t="s">
        <v>117</v>
      </c>
      <c r="M12" s="1" t="s">
        <v>73</v>
      </c>
      <c r="N12" s="1">
        <v>3</v>
      </c>
      <c r="O12" s="1">
        <v>793.32</v>
      </c>
      <c r="P12" s="1">
        <v>0.45</v>
      </c>
      <c r="Q12" s="1">
        <v>41.47</v>
      </c>
      <c r="R12" s="2">
        <v>45301</v>
      </c>
      <c r="S12" s="2">
        <v>45389</v>
      </c>
      <c r="T12" s="1" t="s">
        <v>83</v>
      </c>
      <c r="U12" s="1" t="s">
        <v>36</v>
      </c>
      <c r="V12" s="1">
        <v>5</v>
      </c>
      <c r="W12" s="1" t="s">
        <v>37</v>
      </c>
      <c r="X12" s="1" t="s">
        <v>64</v>
      </c>
      <c r="Y12" s="1" t="s">
        <v>134</v>
      </c>
    </row>
    <row r="13" spans="1:25" x14ac:dyDescent="0.3">
      <c r="A13" s="1" t="s">
        <v>11625</v>
      </c>
      <c r="B13" s="1" t="s">
        <v>13625</v>
      </c>
      <c r="C13" s="1" t="s">
        <v>135</v>
      </c>
      <c r="D13" s="1" t="s">
        <v>26</v>
      </c>
      <c r="E13" s="1">
        <v>39</v>
      </c>
      <c r="F13" s="1" t="s">
        <v>136</v>
      </c>
      <c r="G13" s="1" t="s">
        <v>137</v>
      </c>
      <c r="H13" s="1" t="s">
        <v>138</v>
      </c>
      <c r="I13" s="1" t="s">
        <v>139</v>
      </c>
      <c r="J13" s="1" t="s">
        <v>140</v>
      </c>
      <c r="K13" s="1" t="s">
        <v>32</v>
      </c>
      <c r="L13" s="1" t="s">
        <v>110</v>
      </c>
      <c r="M13" s="1" t="s">
        <v>62</v>
      </c>
      <c r="N13" s="1">
        <v>4</v>
      </c>
      <c r="O13" s="1">
        <v>965.95</v>
      </c>
      <c r="P13" s="1">
        <v>0.19</v>
      </c>
      <c r="Q13" s="1">
        <v>33.700000000000003</v>
      </c>
      <c r="R13" s="2">
        <v>45615</v>
      </c>
      <c r="S13" s="2">
        <v>45513</v>
      </c>
      <c r="T13" s="1" t="s">
        <v>83</v>
      </c>
      <c r="U13" s="1" t="s">
        <v>51</v>
      </c>
      <c r="V13" s="1">
        <v>4</v>
      </c>
      <c r="W13" s="1" t="s">
        <v>37</v>
      </c>
      <c r="X13" s="1" t="s">
        <v>101</v>
      </c>
      <c r="Y13" s="1" t="s">
        <v>141</v>
      </c>
    </row>
    <row r="14" spans="1:25" x14ac:dyDescent="0.3">
      <c r="A14" s="1" t="s">
        <v>11626</v>
      </c>
      <c r="B14" s="1" t="s">
        <v>13626</v>
      </c>
      <c r="C14" s="1" t="s">
        <v>142</v>
      </c>
      <c r="D14" s="1" t="s">
        <v>26</v>
      </c>
      <c r="E14" s="1">
        <v>35</v>
      </c>
      <c r="F14" s="1" t="s">
        <v>143</v>
      </c>
      <c r="G14" s="1" t="s">
        <v>144</v>
      </c>
      <c r="H14" s="1" t="s">
        <v>145</v>
      </c>
      <c r="I14" s="1" t="s">
        <v>146</v>
      </c>
      <c r="J14" s="1" t="s">
        <v>147</v>
      </c>
      <c r="K14" s="1" t="s">
        <v>92</v>
      </c>
      <c r="L14" s="1" t="s">
        <v>48</v>
      </c>
      <c r="M14" s="1" t="s">
        <v>73</v>
      </c>
      <c r="N14" s="1">
        <v>4</v>
      </c>
      <c r="O14" s="1">
        <v>601.22</v>
      </c>
      <c r="P14" s="1">
        <v>0.14000000000000001</v>
      </c>
      <c r="Q14" s="1">
        <v>36.659999999999997</v>
      </c>
      <c r="R14" s="2">
        <v>45558</v>
      </c>
      <c r="S14" s="2">
        <v>45264</v>
      </c>
      <c r="T14" s="1" t="s">
        <v>118</v>
      </c>
      <c r="U14" s="1" t="s">
        <v>36</v>
      </c>
      <c r="V14" s="1">
        <v>5</v>
      </c>
      <c r="W14" s="1" t="s">
        <v>37</v>
      </c>
      <c r="X14" s="1" t="s">
        <v>53</v>
      </c>
      <c r="Y14" s="1" t="s">
        <v>148</v>
      </c>
    </row>
    <row r="15" spans="1:25" x14ac:dyDescent="0.3">
      <c r="A15" s="1" t="s">
        <v>11627</v>
      </c>
      <c r="B15" s="1" t="s">
        <v>13627</v>
      </c>
      <c r="C15" s="1" t="s">
        <v>149</v>
      </c>
      <c r="D15" s="1" t="s">
        <v>26</v>
      </c>
      <c r="E15" s="1">
        <v>27</v>
      </c>
      <c r="F15" s="1" t="s">
        <v>150</v>
      </c>
      <c r="G15" s="1" t="s">
        <v>151</v>
      </c>
      <c r="H15" s="1" t="s">
        <v>152</v>
      </c>
      <c r="I15" s="1" t="s">
        <v>153</v>
      </c>
      <c r="J15" s="1" t="s">
        <v>154</v>
      </c>
      <c r="K15" s="1" t="s">
        <v>6</v>
      </c>
      <c r="L15" s="1" t="s">
        <v>48</v>
      </c>
      <c r="M15" s="1" t="s">
        <v>93</v>
      </c>
      <c r="N15" s="1">
        <v>4</v>
      </c>
      <c r="O15" s="1">
        <v>701.48</v>
      </c>
      <c r="P15" s="1">
        <v>0.47</v>
      </c>
      <c r="Q15" s="1">
        <v>46.44</v>
      </c>
      <c r="R15" s="2">
        <v>45695</v>
      </c>
      <c r="S15" s="2">
        <v>45464</v>
      </c>
      <c r="T15" s="1" t="s">
        <v>50</v>
      </c>
      <c r="U15" s="1" t="s">
        <v>51</v>
      </c>
      <c r="V15" s="1">
        <v>1</v>
      </c>
      <c r="W15" s="1" t="s">
        <v>37</v>
      </c>
      <c r="X15" s="1" t="s">
        <v>74</v>
      </c>
      <c r="Y15" s="1" t="s">
        <v>155</v>
      </c>
    </row>
    <row r="16" spans="1:25" x14ac:dyDescent="0.3">
      <c r="A16" s="1" t="s">
        <v>11628</v>
      </c>
      <c r="B16" s="1" t="s">
        <v>13628</v>
      </c>
      <c r="C16" s="1" t="s">
        <v>156</v>
      </c>
      <c r="D16" s="1" t="s">
        <v>26</v>
      </c>
      <c r="E16" s="1">
        <v>41</v>
      </c>
      <c r="F16" s="1" t="s">
        <v>157</v>
      </c>
      <c r="G16" s="1" t="s">
        <v>158</v>
      </c>
      <c r="H16" s="1" t="s">
        <v>58</v>
      </c>
      <c r="I16" s="1" t="s">
        <v>159</v>
      </c>
      <c r="J16" s="1" t="s">
        <v>160</v>
      </c>
      <c r="K16" s="1" t="s">
        <v>161</v>
      </c>
      <c r="L16" s="1" t="s">
        <v>33</v>
      </c>
      <c r="M16" s="1" t="s">
        <v>126</v>
      </c>
      <c r="N16" s="1">
        <v>2</v>
      </c>
      <c r="O16" s="1">
        <v>861.9</v>
      </c>
      <c r="P16" s="1">
        <v>0.1</v>
      </c>
      <c r="Q16" s="1">
        <v>41.54</v>
      </c>
      <c r="R16" s="2">
        <v>45281</v>
      </c>
      <c r="S16" s="2">
        <v>45683</v>
      </c>
      <c r="T16" s="1" t="s">
        <v>63</v>
      </c>
      <c r="U16" s="1" t="s">
        <v>162</v>
      </c>
      <c r="V16" s="1">
        <v>2</v>
      </c>
      <c r="W16" s="1" t="s">
        <v>37</v>
      </c>
      <c r="X16" s="1" t="s">
        <v>38</v>
      </c>
      <c r="Y16" s="1" t="s">
        <v>163</v>
      </c>
    </row>
    <row r="17" spans="1:25" x14ac:dyDescent="0.3">
      <c r="A17" s="1" t="s">
        <v>11629</v>
      </c>
      <c r="B17" s="1" t="s">
        <v>13629</v>
      </c>
      <c r="C17" s="1" t="s">
        <v>164</v>
      </c>
      <c r="D17" s="1" t="s">
        <v>26</v>
      </c>
      <c r="E17" s="1">
        <v>37</v>
      </c>
      <c r="F17" s="1" t="s">
        <v>165</v>
      </c>
      <c r="G17" s="1" t="s">
        <v>166</v>
      </c>
      <c r="H17" s="1" t="s">
        <v>167</v>
      </c>
      <c r="I17" s="1" t="s">
        <v>168</v>
      </c>
      <c r="J17" s="1" t="s">
        <v>169</v>
      </c>
      <c r="K17" s="1" t="s">
        <v>61</v>
      </c>
      <c r="L17" s="1" t="s">
        <v>117</v>
      </c>
      <c r="M17" s="1" t="s">
        <v>62</v>
      </c>
      <c r="N17" s="1">
        <v>3</v>
      </c>
      <c r="O17" s="1">
        <v>841.59</v>
      </c>
      <c r="P17" s="1">
        <v>0.37</v>
      </c>
      <c r="Q17" s="1">
        <v>32.44</v>
      </c>
      <c r="R17" s="2">
        <v>45842</v>
      </c>
      <c r="S17" s="2">
        <v>45753</v>
      </c>
      <c r="T17" s="1" t="s">
        <v>63</v>
      </c>
      <c r="U17" s="1" t="s">
        <v>162</v>
      </c>
      <c r="V17" s="1">
        <v>1</v>
      </c>
      <c r="W17" s="1" t="s">
        <v>37</v>
      </c>
      <c r="X17" s="1" t="s">
        <v>64</v>
      </c>
      <c r="Y17" s="1" t="s">
        <v>170</v>
      </c>
    </row>
    <row r="18" spans="1:25" x14ac:dyDescent="0.3">
      <c r="A18" s="1" t="s">
        <v>11630</v>
      </c>
      <c r="B18" s="1" t="s">
        <v>13630</v>
      </c>
      <c r="C18" s="1" t="s">
        <v>171</v>
      </c>
      <c r="D18" s="1" t="s">
        <v>26</v>
      </c>
      <c r="E18" s="1">
        <v>29</v>
      </c>
      <c r="F18" s="1" t="s">
        <v>172</v>
      </c>
      <c r="G18" s="1" t="s">
        <v>173</v>
      </c>
      <c r="H18" s="1" t="s">
        <v>174</v>
      </c>
      <c r="I18" s="1" t="s">
        <v>175</v>
      </c>
      <c r="J18" s="1" t="s">
        <v>176</v>
      </c>
      <c r="K18" s="1" t="s">
        <v>32</v>
      </c>
      <c r="L18" s="1" t="s">
        <v>110</v>
      </c>
      <c r="M18" s="1" t="s">
        <v>93</v>
      </c>
      <c r="N18" s="1">
        <v>3</v>
      </c>
      <c r="O18" s="1">
        <v>721.53</v>
      </c>
      <c r="P18" s="1">
        <v>0.33</v>
      </c>
      <c r="Q18" s="1">
        <v>34.64</v>
      </c>
      <c r="R18" s="2">
        <v>45267</v>
      </c>
      <c r="S18" s="2">
        <v>45521</v>
      </c>
      <c r="T18" s="1" t="s">
        <v>118</v>
      </c>
      <c r="U18" s="1" t="s">
        <v>162</v>
      </c>
      <c r="V18" s="1">
        <v>4</v>
      </c>
      <c r="W18" s="1" t="s">
        <v>37</v>
      </c>
      <c r="X18" s="1" t="s">
        <v>53</v>
      </c>
      <c r="Y18" s="1" t="s">
        <v>177</v>
      </c>
    </row>
    <row r="19" spans="1:25" x14ac:dyDescent="0.3">
      <c r="A19" s="1" t="s">
        <v>11631</v>
      </c>
      <c r="B19" s="1" t="s">
        <v>13631</v>
      </c>
      <c r="C19" s="1" t="s">
        <v>178</v>
      </c>
      <c r="D19" s="1" t="s">
        <v>26</v>
      </c>
      <c r="E19" s="1">
        <v>21</v>
      </c>
      <c r="F19" s="1" t="s">
        <v>179</v>
      </c>
      <c r="G19" s="1" t="s">
        <v>180</v>
      </c>
      <c r="H19" s="1" t="s">
        <v>181</v>
      </c>
      <c r="I19" s="1" t="s">
        <v>182</v>
      </c>
      <c r="J19" s="1" t="s">
        <v>183</v>
      </c>
      <c r="K19" s="1" t="s">
        <v>61</v>
      </c>
      <c r="L19" s="1" t="s">
        <v>72</v>
      </c>
      <c r="M19" s="1" t="s">
        <v>73</v>
      </c>
      <c r="N19" s="1">
        <v>4</v>
      </c>
      <c r="O19" s="1">
        <v>505.25</v>
      </c>
      <c r="P19" s="1">
        <v>0.46</v>
      </c>
      <c r="Q19" s="1">
        <v>11.63</v>
      </c>
      <c r="R19" s="2">
        <v>45405</v>
      </c>
      <c r="S19" s="2">
        <v>45493</v>
      </c>
      <c r="T19" s="1" t="s">
        <v>63</v>
      </c>
      <c r="U19" s="1" t="s">
        <v>84</v>
      </c>
      <c r="V19" s="1">
        <v>5</v>
      </c>
      <c r="W19" s="1" t="s">
        <v>37</v>
      </c>
      <c r="X19" s="1" t="s">
        <v>74</v>
      </c>
      <c r="Y19" s="1" t="s">
        <v>184</v>
      </c>
    </row>
    <row r="20" spans="1:25" x14ac:dyDescent="0.3">
      <c r="A20" s="1" t="s">
        <v>11632</v>
      </c>
      <c r="B20" s="1" t="s">
        <v>13632</v>
      </c>
      <c r="C20" s="1" t="s">
        <v>185</v>
      </c>
      <c r="D20" s="1" t="s">
        <v>26</v>
      </c>
      <c r="E20" s="1">
        <v>59</v>
      </c>
      <c r="F20" s="1" t="s">
        <v>186</v>
      </c>
      <c r="G20" s="1" t="s">
        <v>187</v>
      </c>
      <c r="H20" s="1" t="s">
        <v>167</v>
      </c>
      <c r="I20" s="1" t="s">
        <v>188</v>
      </c>
      <c r="J20" s="1" t="s">
        <v>189</v>
      </c>
      <c r="K20" s="1" t="s">
        <v>61</v>
      </c>
      <c r="L20" s="1" t="s">
        <v>48</v>
      </c>
      <c r="M20" s="1" t="s">
        <v>126</v>
      </c>
      <c r="N20" s="1">
        <v>1</v>
      </c>
      <c r="O20" s="1">
        <v>280.47000000000003</v>
      </c>
      <c r="P20" s="1">
        <v>0.42</v>
      </c>
      <c r="Q20" s="1">
        <v>26.16</v>
      </c>
      <c r="R20" s="2">
        <v>45605</v>
      </c>
      <c r="S20" s="2">
        <v>45779</v>
      </c>
      <c r="T20" s="1" t="s">
        <v>50</v>
      </c>
      <c r="U20" s="1" t="s">
        <v>36</v>
      </c>
      <c r="V20" s="1">
        <v>4</v>
      </c>
      <c r="W20" s="1" t="s">
        <v>37</v>
      </c>
      <c r="X20" s="1" t="s">
        <v>53</v>
      </c>
      <c r="Y20" s="1" t="s">
        <v>190</v>
      </c>
    </row>
    <row r="21" spans="1:25" x14ac:dyDescent="0.3">
      <c r="A21" s="1" t="s">
        <v>11633</v>
      </c>
      <c r="B21" s="1" t="s">
        <v>13633</v>
      </c>
      <c r="C21" s="1" t="s">
        <v>191</v>
      </c>
      <c r="D21" s="1" t="s">
        <v>41</v>
      </c>
      <c r="E21" s="1">
        <v>22</v>
      </c>
      <c r="F21" s="1" t="s">
        <v>192</v>
      </c>
      <c r="G21" s="1" t="s">
        <v>193</v>
      </c>
      <c r="H21" s="1" t="s">
        <v>194</v>
      </c>
      <c r="I21" s="1" t="s">
        <v>195</v>
      </c>
      <c r="J21" s="1" t="s">
        <v>196</v>
      </c>
      <c r="K21" s="1" t="s">
        <v>47</v>
      </c>
      <c r="L21" s="1" t="s">
        <v>33</v>
      </c>
      <c r="M21" s="1" t="s">
        <v>62</v>
      </c>
      <c r="N21" s="1">
        <v>2</v>
      </c>
      <c r="O21" s="1">
        <v>878.44</v>
      </c>
      <c r="P21" s="1">
        <v>0.35</v>
      </c>
      <c r="Q21" s="1">
        <v>18.54</v>
      </c>
      <c r="R21" s="2">
        <v>45676</v>
      </c>
      <c r="S21" s="2">
        <v>45615</v>
      </c>
      <c r="T21" s="1" t="s">
        <v>63</v>
      </c>
      <c r="U21" s="1" t="s">
        <v>162</v>
      </c>
      <c r="V21" s="1">
        <v>1</v>
      </c>
      <c r="W21" s="1" t="s">
        <v>37</v>
      </c>
      <c r="X21" s="1" t="s">
        <v>101</v>
      </c>
      <c r="Y21" s="1" t="s">
        <v>197</v>
      </c>
    </row>
    <row r="22" spans="1:25" x14ac:dyDescent="0.3">
      <c r="A22" s="1" t="s">
        <v>11634</v>
      </c>
      <c r="B22" s="1" t="s">
        <v>13634</v>
      </c>
      <c r="C22" s="1" t="s">
        <v>198</v>
      </c>
      <c r="D22" s="1" t="s">
        <v>26</v>
      </c>
      <c r="E22" s="1">
        <v>43</v>
      </c>
      <c r="F22" s="1" t="s">
        <v>199</v>
      </c>
      <c r="G22" s="1" t="s">
        <v>200</v>
      </c>
      <c r="H22" s="1" t="s">
        <v>201</v>
      </c>
      <c r="I22" s="1" t="s">
        <v>202</v>
      </c>
      <c r="J22" s="1" t="s">
        <v>203</v>
      </c>
      <c r="K22" s="1" t="s">
        <v>47</v>
      </c>
      <c r="L22" s="1" t="s">
        <v>33</v>
      </c>
      <c r="M22" s="1" t="s">
        <v>73</v>
      </c>
      <c r="N22" s="1">
        <v>3</v>
      </c>
      <c r="O22" s="1">
        <v>778.89</v>
      </c>
      <c r="P22" s="1">
        <v>0.16</v>
      </c>
      <c r="Q22" s="1">
        <v>24.44</v>
      </c>
      <c r="R22" s="2">
        <v>45734</v>
      </c>
      <c r="S22" s="2">
        <v>45436</v>
      </c>
      <c r="T22" s="1" t="s">
        <v>63</v>
      </c>
      <c r="U22" s="1" t="s">
        <v>84</v>
      </c>
      <c r="V22" s="1">
        <v>5</v>
      </c>
      <c r="W22" s="1" t="s">
        <v>37</v>
      </c>
      <c r="X22" s="1" t="s">
        <v>53</v>
      </c>
      <c r="Y22" s="1" t="s">
        <v>204</v>
      </c>
    </row>
    <row r="23" spans="1:25" x14ac:dyDescent="0.3">
      <c r="A23" s="1" t="s">
        <v>11635</v>
      </c>
      <c r="B23" s="1" t="s">
        <v>13635</v>
      </c>
      <c r="C23" s="1" t="s">
        <v>205</v>
      </c>
      <c r="D23" s="1" t="s">
        <v>26</v>
      </c>
      <c r="E23" s="1">
        <v>53</v>
      </c>
      <c r="F23" s="1" t="s">
        <v>206</v>
      </c>
      <c r="G23" s="1" t="s">
        <v>207</v>
      </c>
      <c r="H23" s="1" t="s">
        <v>208</v>
      </c>
      <c r="I23" s="1" t="s">
        <v>209</v>
      </c>
      <c r="J23" s="1" t="s">
        <v>210</v>
      </c>
      <c r="K23" s="1" t="s">
        <v>161</v>
      </c>
      <c r="L23" s="1" t="s">
        <v>82</v>
      </c>
      <c r="M23" s="1" t="s">
        <v>62</v>
      </c>
      <c r="N23" s="1">
        <v>3</v>
      </c>
      <c r="O23" s="1">
        <v>839.53</v>
      </c>
      <c r="P23" s="1">
        <v>0.25</v>
      </c>
      <c r="Q23" s="1">
        <v>34.799999999999997</v>
      </c>
      <c r="R23" s="2">
        <v>45731</v>
      </c>
      <c r="S23" s="2">
        <v>45773</v>
      </c>
      <c r="T23" s="1" t="s">
        <v>118</v>
      </c>
      <c r="U23" s="1" t="s">
        <v>162</v>
      </c>
      <c r="V23" s="1">
        <v>4</v>
      </c>
      <c r="W23" s="1" t="s">
        <v>37</v>
      </c>
      <c r="X23" s="1" t="s">
        <v>64</v>
      </c>
      <c r="Y23" s="1" t="s">
        <v>211</v>
      </c>
    </row>
    <row r="24" spans="1:25" x14ac:dyDescent="0.3">
      <c r="A24" s="1" t="s">
        <v>11636</v>
      </c>
      <c r="B24" s="1" t="s">
        <v>13636</v>
      </c>
      <c r="C24" s="1" t="s">
        <v>212</v>
      </c>
      <c r="D24" s="1" t="s">
        <v>26</v>
      </c>
      <c r="E24" s="1">
        <v>33</v>
      </c>
      <c r="F24" s="1" t="s">
        <v>213</v>
      </c>
      <c r="G24" s="1" t="s">
        <v>214</v>
      </c>
      <c r="H24" s="1" t="s">
        <v>215</v>
      </c>
      <c r="I24" s="1" t="s">
        <v>216</v>
      </c>
      <c r="J24" s="1" t="s">
        <v>217</v>
      </c>
      <c r="K24" s="1" t="s">
        <v>92</v>
      </c>
      <c r="L24" s="1" t="s">
        <v>72</v>
      </c>
      <c r="M24" s="1" t="s">
        <v>126</v>
      </c>
      <c r="N24" s="1">
        <v>2</v>
      </c>
      <c r="O24" s="1">
        <v>149.38</v>
      </c>
      <c r="P24" s="1">
        <v>0.47</v>
      </c>
      <c r="Q24" s="1">
        <v>11.71</v>
      </c>
      <c r="R24" s="2">
        <v>45332</v>
      </c>
      <c r="S24" s="2">
        <v>45776</v>
      </c>
      <c r="T24" s="1" t="s">
        <v>35</v>
      </c>
      <c r="U24" s="1" t="s">
        <v>51</v>
      </c>
      <c r="V24" s="1">
        <v>5</v>
      </c>
      <c r="W24" s="1" t="s">
        <v>37</v>
      </c>
      <c r="X24" s="1" t="s">
        <v>64</v>
      </c>
      <c r="Y24" s="1" t="s">
        <v>218</v>
      </c>
    </row>
    <row r="25" spans="1:25" x14ac:dyDescent="0.3">
      <c r="A25" s="1" t="s">
        <v>11637</v>
      </c>
      <c r="B25" s="1" t="s">
        <v>13637</v>
      </c>
      <c r="C25" s="1" t="s">
        <v>219</v>
      </c>
      <c r="D25" s="1" t="s">
        <v>26</v>
      </c>
      <c r="E25" s="1">
        <v>22</v>
      </c>
      <c r="F25" s="1" t="s">
        <v>220</v>
      </c>
      <c r="G25" s="1" t="s">
        <v>221</v>
      </c>
      <c r="H25" s="1" t="s">
        <v>222</v>
      </c>
      <c r="I25" s="1" t="s">
        <v>223</v>
      </c>
      <c r="J25" s="1" t="s">
        <v>224</v>
      </c>
      <c r="K25" s="1" t="s">
        <v>6</v>
      </c>
      <c r="L25" s="1" t="s">
        <v>33</v>
      </c>
      <c r="M25" s="1" t="s">
        <v>126</v>
      </c>
      <c r="N25" s="1">
        <v>2</v>
      </c>
      <c r="O25" s="1">
        <v>321.66000000000003</v>
      </c>
      <c r="P25" s="1">
        <v>0.01</v>
      </c>
      <c r="Q25" s="1">
        <v>5.78</v>
      </c>
      <c r="R25" s="2">
        <v>45260</v>
      </c>
      <c r="S25" s="2">
        <v>45588</v>
      </c>
      <c r="T25" s="1" t="s">
        <v>35</v>
      </c>
      <c r="U25" s="1" t="s">
        <v>162</v>
      </c>
      <c r="V25" s="1">
        <v>3</v>
      </c>
      <c r="W25" s="1" t="s">
        <v>37</v>
      </c>
      <c r="X25" s="1" t="s">
        <v>38</v>
      </c>
      <c r="Y25" s="1" t="s">
        <v>225</v>
      </c>
    </row>
    <row r="26" spans="1:25" x14ac:dyDescent="0.3">
      <c r="A26" s="1" t="s">
        <v>11638</v>
      </c>
      <c r="B26" s="1" t="s">
        <v>13638</v>
      </c>
      <c r="C26" s="1" t="s">
        <v>226</v>
      </c>
      <c r="D26" s="1" t="s">
        <v>26</v>
      </c>
      <c r="E26" s="1">
        <v>43</v>
      </c>
      <c r="F26" s="1" t="s">
        <v>227</v>
      </c>
      <c r="G26" s="1" t="s">
        <v>228</v>
      </c>
      <c r="H26" s="1" t="s">
        <v>229</v>
      </c>
      <c r="I26" s="1" t="s">
        <v>230</v>
      </c>
      <c r="J26" s="1" t="s">
        <v>231</v>
      </c>
      <c r="K26" s="1" t="s">
        <v>47</v>
      </c>
      <c r="L26" s="1" t="s">
        <v>72</v>
      </c>
      <c r="M26" s="1" t="s">
        <v>73</v>
      </c>
      <c r="N26" s="1">
        <v>4</v>
      </c>
      <c r="O26" s="1">
        <v>430.64</v>
      </c>
      <c r="P26" s="1">
        <v>0.4</v>
      </c>
      <c r="Q26" s="1">
        <v>22.86</v>
      </c>
      <c r="R26" s="2">
        <v>45584</v>
      </c>
      <c r="S26" s="2">
        <v>45758</v>
      </c>
      <c r="T26" s="1" t="s">
        <v>50</v>
      </c>
      <c r="U26" s="1" t="s">
        <v>36</v>
      </c>
      <c r="V26" s="1">
        <v>1</v>
      </c>
      <c r="W26" s="1" t="s">
        <v>37</v>
      </c>
      <c r="X26" s="1" t="s">
        <v>38</v>
      </c>
      <c r="Y26" s="1" t="s">
        <v>232</v>
      </c>
    </row>
    <row r="27" spans="1:25" x14ac:dyDescent="0.3">
      <c r="A27" s="1" t="s">
        <v>11639</v>
      </c>
      <c r="B27" s="1" t="s">
        <v>13639</v>
      </c>
      <c r="C27" s="1" t="s">
        <v>233</v>
      </c>
      <c r="D27" s="1" t="s">
        <v>41</v>
      </c>
      <c r="E27" s="1">
        <v>36</v>
      </c>
      <c r="F27" s="1" t="s">
        <v>234</v>
      </c>
      <c r="G27" s="1" t="s">
        <v>235</v>
      </c>
      <c r="H27" s="1" t="s">
        <v>236</v>
      </c>
      <c r="I27" s="1" t="s">
        <v>237</v>
      </c>
      <c r="J27" s="1" t="s">
        <v>238</v>
      </c>
      <c r="K27" s="1" t="s">
        <v>32</v>
      </c>
      <c r="L27" s="1" t="s">
        <v>48</v>
      </c>
      <c r="M27" s="1" t="s">
        <v>62</v>
      </c>
      <c r="N27" s="1">
        <v>2</v>
      </c>
      <c r="O27" s="1">
        <v>839.97</v>
      </c>
      <c r="P27" s="1">
        <v>0.13</v>
      </c>
      <c r="Q27" s="1">
        <v>19.5</v>
      </c>
      <c r="R27" s="2">
        <v>45462</v>
      </c>
      <c r="S27" s="2">
        <v>45507</v>
      </c>
      <c r="T27" s="1" t="s">
        <v>35</v>
      </c>
      <c r="U27" s="1" t="s">
        <v>36</v>
      </c>
      <c r="V27" s="1">
        <v>1</v>
      </c>
      <c r="W27" s="1" t="s">
        <v>37</v>
      </c>
      <c r="X27" s="1" t="s">
        <v>64</v>
      </c>
      <c r="Y27" s="1" t="s">
        <v>239</v>
      </c>
    </row>
    <row r="28" spans="1:25" x14ac:dyDescent="0.3">
      <c r="A28" s="1" t="s">
        <v>11640</v>
      </c>
      <c r="B28" s="1" t="s">
        <v>13640</v>
      </c>
      <c r="C28" s="1" t="s">
        <v>240</v>
      </c>
      <c r="D28" s="1" t="s">
        <v>41</v>
      </c>
      <c r="E28" s="1">
        <v>23</v>
      </c>
      <c r="F28" s="1" t="s">
        <v>241</v>
      </c>
      <c r="G28" s="1" t="s">
        <v>242</v>
      </c>
      <c r="H28" s="1" t="s">
        <v>243</v>
      </c>
      <c r="I28" s="1" t="s">
        <v>244</v>
      </c>
      <c r="J28" s="1" t="s">
        <v>245</v>
      </c>
      <c r="K28" s="1" t="s">
        <v>47</v>
      </c>
      <c r="L28" s="1" t="s">
        <v>82</v>
      </c>
      <c r="M28" s="1" t="s">
        <v>34</v>
      </c>
      <c r="N28" s="1">
        <v>4</v>
      </c>
      <c r="O28" s="1">
        <v>893.96</v>
      </c>
      <c r="P28" s="1">
        <v>0.09</v>
      </c>
      <c r="Q28" s="1">
        <v>23.92</v>
      </c>
      <c r="R28" s="2">
        <v>45226</v>
      </c>
      <c r="S28" s="2">
        <v>45392</v>
      </c>
      <c r="T28" s="1" t="s">
        <v>83</v>
      </c>
      <c r="U28" s="1" t="s">
        <v>84</v>
      </c>
      <c r="V28" s="1">
        <v>3</v>
      </c>
      <c r="W28" s="1" t="s">
        <v>37</v>
      </c>
      <c r="X28" s="1" t="s">
        <v>53</v>
      </c>
      <c r="Y28" s="1" t="s">
        <v>246</v>
      </c>
    </row>
    <row r="29" spans="1:25" x14ac:dyDescent="0.3">
      <c r="A29" s="1" t="s">
        <v>11641</v>
      </c>
      <c r="B29" s="1" t="s">
        <v>13641</v>
      </c>
      <c r="C29" s="1" t="s">
        <v>247</v>
      </c>
      <c r="D29" s="1" t="s">
        <v>26</v>
      </c>
      <c r="E29" s="1">
        <v>41</v>
      </c>
      <c r="F29" s="1" t="s">
        <v>248</v>
      </c>
      <c r="G29" s="1" t="s">
        <v>249</v>
      </c>
      <c r="H29" s="1" t="s">
        <v>250</v>
      </c>
      <c r="I29" s="1" t="s">
        <v>251</v>
      </c>
      <c r="J29" s="1" t="s">
        <v>252</v>
      </c>
      <c r="K29" s="1" t="s">
        <v>92</v>
      </c>
      <c r="L29" s="1" t="s">
        <v>110</v>
      </c>
      <c r="M29" s="1" t="s">
        <v>93</v>
      </c>
      <c r="N29" s="1">
        <v>2</v>
      </c>
      <c r="O29" s="1">
        <v>292.04000000000002</v>
      </c>
      <c r="P29" s="1">
        <v>0.12</v>
      </c>
      <c r="Q29" s="1">
        <v>46.9</v>
      </c>
      <c r="R29" s="2">
        <v>45762</v>
      </c>
      <c r="S29" s="2">
        <v>45727</v>
      </c>
      <c r="T29" s="1" t="s">
        <v>118</v>
      </c>
      <c r="U29" s="1" t="s">
        <v>36</v>
      </c>
      <c r="V29" s="1">
        <v>2</v>
      </c>
      <c r="W29" s="1" t="s">
        <v>37</v>
      </c>
      <c r="X29" s="1" t="s">
        <v>64</v>
      </c>
      <c r="Y29" s="1" t="s">
        <v>253</v>
      </c>
    </row>
    <row r="30" spans="1:25" x14ac:dyDescent="0.3">
      <c r="A30" s="1" t="s">
        <v>11642</v>
      </c>
      <c r="B30" s="1" t="s">
        <v>13642</v>
      </c>
      <c r="C30" s="1" t="s">
        <v>254</v>
      </c>
      <c r="D30" s="1" t="s">
        <v>26</v>
      </c>
      <c r="E30" s="1">
        <v>48</v>
      </c>
      <c r="F30" s="1" t="s">
        <v>255</v>
      </c>
      <c r="G30" s="1" t="s">
        <v>256</v>
      </c>
      <c r="H30" s="1" t="s">
        <v>243</v>
      </c>
      <c r="I30" s="1" t="s">
        <v>257</v>
      </c>
      <c r="J30" s="1" t="s">
        <v>258</v>
      </c>
      <c r="K30" s="1" t="s">
        <v>92</v>
      </c>
      <c r="L30" s="1" t="s">
        <v>72</v>
      </c>
      <c r="M30" s="1" t="s">
        <v>126</v>
      </c>
      <c r="N30" s="1">
        <v>2</v>
      </c>
      <c r="O30" s="1">
        <v>689.56</v>
      </c>
      <c r="P30" s="1">
        <v>0.03</v>
      </c>
      <c r="Q30" s="1">
        <v>36.82</v>
      </c>
      <c r="R30" s="2">
        <v>45197</v>
      </c>
      <c r="S30" s="2">
        <v>45443</v>
      </c>
      <c r="T30" s="1" t="s">
        <v>35</v>
      </c>
      <c r="U30" s="1" t="s">
        <v>162</v>
      </c>
      <c r="V30" s="1">
        <v>4</v>
      </c>
      <c r="W30" s="1" t="s">
        <v>37</v>
      </c>
      <c r="X30" s="1" t="s">
        <v>53</v>
      </c>
      <c r="Y30" s="1" t="s">
        <v>259</v>
      </c>
    </row>
    <row r="31" spans="1:25" x14ac:dyDescent="0.3">
      <c r="A31" s="1" t="s">
        <v>11643</v>
      </c>
      <c r="B31" s="1" t="s">
        <v>13643</v>
      </c>
      <c r="C31" s="1" t="s">
        <v>260</v>
      </c>
      <c r="D31" s="1" t="s">
        <v>26</v>
      </c>
      <c r="E31" s="1">
        <v>48</v>
      </c>
      <c r="F31" s="1" t="s">
        <v>261</v>
      </c>
      <c r="G31" s="1" t="s">
        <v>262</v>
      </c>
      <c r="H31" s="1" t="s">
        <v>263</v>
      </c>
      <c r="I31" s="1" t="s">
        <v>264</v>
      </c>
      <c r="J31" s="1" t="s">
        <v>265</v>
      </c>
      <c r="K31" s="1" t="s">
        <v>109</v>
      </c>
      <c r="L31" s="1" t="s">
        <v>110</v>
      </c>
      <c r="M31" s="1" t="s">
        <v>62</v>
      </c>
      <c r="N31" s="1">
        <v>3</v>
      </c>
      <c r="O31" s="1">
        <v>87.04</v>
      </c>
      <c r="P31" s="1">
        <v>0.5</v>
      </c>
      <c r="Q31" s="1">
        <v>19.739999999999998</v>
      </c>
      <c r="R31" s="2">
        <v>45734</v>
      </c>
      <c r="S31" s="2">
        <v>45788</v>
      </c>
      <c r="T31" s="1" t="s">
        <v>63</v>
      </c>
      <c r="U31" s="1" t="s">
        <v>51</v>
      </c>
      <c r="V31" s="1">
        <v>2</v>
      </c>
      <c r="W31" s="1" t="s">
        <v>37</v>
      </c>
      <c r="X31" s="1" t="s">
        <v>64</v>
      </c>
      <c r="Y31" s="1" t="s">
        <v>266</v>
      </c>
    </row>
    <row r="32" spans="1:25" x14ac:dyDescent="0.3">
      <c r="A32" s="1" t="s">
        <v>11644</v>
      </c>
      <c r="B32" s="1" t="s">
        <v>13644</v>
      </c>
      <c r="C32" s="1" t="s">
        <v>267</v>
      </c>
      <c r="D32" s="1" t="s">
        <v>41</v>
      </c>
      <c r="E32" s="1">
        <v>24</v>
      </c>
      <c r="F32" s="1" t="s">
        <v>268</v>
      </c>
      <c r="G32" s="1" t="s">
        <v>269</v>
      </c>
      <c r="H32" s="1" t="s">
        <v>270</v>
      </c>
      <c r="I32" s="1" t="s">
        <v>271</v>
      </c>
      <c r="J32" s="1" t="s">
        <v>272</v>
      </c>
      <c r="K32" s="1" t="s">
        <v>109</v>
      </c>
      <c r="L32" s="1" t="s">
        <v>82</v>
      </c>
      <c r="M32" s="1" t="s">
        <v>73</v>
      </c>
      <c r="N32" s="1">
        <v>4</v>
      </c>
      <c r="O32" s="1">
        <v>415.48</v>
      </c>
      <c r="P32" s="1">
        <v>0.43</v>
      </c>
      <c r="Q32" s="1">
        <v>13.07</v>
      </c>
      <c r="R32" s="2">
        <v>45467</v>
      </c>
      <c r="S32" s="2">
        <v>45153</v>
      </c>
      <c r="T32" s="1" t="s">
        <v>35</v>
      </c>
      <c r="U32" s="1" t="s">
        <v>51</v>
      </c>
      <c r="V32" s="1">
        <v>5</v>
      </c>
      <c r="W32" s="1" t="s">
        <v>37</v>
      </c>
      <c r="X32" s="1" t="s">
        <v>74</v>
      </c>
      <c r="Y32" s="1" t="s">
        <v>273</v>
      </c>
    </row>
    <row r="33" spans="1:25" x14ac:dyDescent="0.3">
      <c r="A33" s="1" t="s">
        <v>11645</v>
      </c>
      <c r="B33" s="1" t="s">
        <v>13645</v>
      </c>
      <c r="C33" s="1" t="s">
        <v>274</v>
      </c>
      <c r="D33" s="1" t="s">
        <v>26</v>
      </c>
      <c r="E33" s="1">
        <v>27</v>
      </c>
      <c r="F33" s="1" t="s">
        <v>275</v>
      </c>
      <c r="G33" s="1" t="s">
        <v>276</v>
      </c>
      <c r="H33" s="1" t="s">
        <v>152</v>
      </c>
      <c r="I33" s="1" t="s">
        <v>277</v>
      </c>
      <c r="J33" s="1" t="s">
        <v>278</v>
      </c>
      <c r="K33" s="1" t="s">
        <v>109</v>
      </c>
      <c r="L33" s="1" t="s">
        <v>110</v>
      </c>
      <c r="M33" s="1" t="s">
        <v>73</v>
      </c>
      <c r="N33" s="1">
        <v>2</v>
      </c>
      <c r="O33" s="1">
        <v>491.8</v>
      </c>
      <c r="P33" s="1">
        <v>0.26</v>
      </c>
      <c r="Q33" s="1">
        <v>32.83</v>
      </c>
      <c r="R33" s="2">
        <v>45553</v>
      </c>
      <c r="S33" s="2">
        <v>45371</v>
      </c>
      <c r="T33" s="1" t="s">
        <v>118</v>
      </c>
      <c r="U33" s="1" t="s">
        <v>84</v>
      </c>
      <c r="V33" s="1">
        <v>4</v>
      </c>
      <c r="W33" s="1" t="s">
        <v>37</v>
      </c>
      <c r="X33" s="1" t="s">
        <v>53</v>
      </c>
      <c r="Y33" s="1" t="s">
        <v>279</v>
      </c>
    </row>
    <row r="34" spans="1:25" x14ac:dyDescent="0.3">
      <c r="A34" s="1" t="s">
        <v>11646</v>
      </c>
      <c r="B34" s="1" t="s">
        <v>13646</v>
      </c>
      <c r="C34" s="1" t="s">
        <v>280</v>
      </c>
      <c r="D34" s="1" t="s">
        <v>26</v>
      </c>
      <c r="E34" s="1">
        <v>56</v>
      </c>
      <c r="F34" s="1" t="s">
        <v>281</v>
      </c>
      <c r="G34" s="1">
        <v>3009530325</v>
      </c>
      <c r="H34" s="1" t="s">
        <v>282</v>
      </c>
      <c r="I34" s="1" t="s">
        <v>283</v>
      </c>
      <c r="J34" s="1" t="s">
        <v>284</v>
      </c>
      <c r="K34" s="1" t="s">
        <v>92</v>
      </c>
      <c r="L34" s="1" t="s">
        <v>72</v>
      </c>
      <c r="M34" s="1" t="s">
        <v>126</v>
      </c>
      <c r="N34" s="1">
        <v>2</v>
      </c>
      <c r="O34" s="1">
        <v>767.98</v>
      </c>
      <c r="P34" s="1">
        <v>0.36</v>
      </c>
      <c r="Q34" s="1">
        <v>34.590000000000003</v>
      </c>
      <c r="R34" s="2">
        <v>45684</v>
      </c>
      <c r="S34" s="2">
        <v>45811</v>
      </c>
      <c r="T34" s="1" t="s">
        <v>63</v>
      </c>
      <c r="U34" s="1" t="s">
        <v>51</v>
      </c>
      <c r="V34" s="1">
        <v>4</v>
      </c>
      <c r="W34" s="1" t="s">
        <v>37</v>
      </c>
      <c r="X34" s="1" t="s">
        <v>101</v>
      </c>
      <c r="Y34" s="1" t="s">
        <v>285</v>
      </c>
    </row>
    <row r="35" spans="1:25" x14ac:dyDescent="0.3">
      <c r="A35" s="1" t="s">
        <v>11647</v>
      </c>
      <c r="B35" s="1" t="s">
        <v>13647</v>
      </c>
      <c r="C35" s="1" t="s">
        <v>286</v>
      </c>
      <c r="D35" s="1" t="s">
        <v>41</v>
      </c>
      <c r="E35" s="1">
        <v>39</v>
      </c>
      <c r="F35" s="1" t="s">
        <v>287</v>
      </c>
      <c r="G35" s="1" t="s">
        <v>288</v>
      </c>
      <c r="H35" s="1" t="s">
        <v>289</v>
      </c>
      <c r="I35" s="1" t="s">
        <v>290</v>
      </c>
      <c r="J35" s="1" t="s">
        <v>291</v>
      </c>
      <c r="K35" s="1" t="s">
        <v>61</v>
      </c>
      <c r="L35" s="1" t="s">
        <v>110</v>
      </c>
      <c r="M35" s="1" t="s">
        <v>49</v>
      </c>
      <c r="N35" s="1">
        <v>3</v>
      </c>
      <c r="O35" s="1">
        <v>893.05</v>
      </c>
      <c r="P35" s="1">
        <v>0.28000000000000003</v>
      </c>
      <c r="Q35" s="1">
        <v>26.76</v>
      </c>
      <c r="R35" s="2">
        <v>45196</v>
      </c>
      <c r="S35" s="2">
        <v>45413</v>
      </c>
      <c r="T35" s="1" t="s">
        <v>63</v>
      </c>
      <c r="U35" s="1" t="s">
        <v>84</v>
      </c>
      <c r="V35" s="1">
        <v>4</v>
      </c>
      <c r="W35" s="1" t="s">
        <v>37</v>
      </c>
      <c r="X35" s="1" t="s">
        <v>101</v>
      </c>
      <c r="Y35" s="1" t="s">
        <v>292</v>
      </c>
    </row>
    <row r="36" spans="1:25" x14ac:dyDescent="0.3">
      <c r="A36" s="1" t="s">
        <v>11648</v>
      </c>
      <c r="B36" s="1" t="s">
        <v>13648</v>
      </c>
      <c r="C36" s="1" t="s">
        <v>293</v>
      </c>
      <c r="D36" s="1" t="s">
        <v>41</v>
      </c>
      <c r="E36" s="1">
        <v>31</v>
      </c>
      <c r="F36" s="1" t="s">
        <v>294</v>
      </c>
      <c r="G36" s="1" t="s">
        <v>295</v>
      </c>
      <c r="H36" s="1" t="s">
        <v>296</v>
      </c>
      <c r="I36" s="1" t="s">
        <v>297</v>
      </c>
      <c r="J36" s="1" t="s">
        <v>298</v>
      </c>
      <c r="K36" s="1" t="s">
        <v>81</v>
      </c>
      <c r="L36" s="1" t="s">
        <v>72</v>
      </c>
      <c r="M36" s="1" t="s">
        <v>126</v>
      </c>
      <c r="N36" s="1">
        <v>1</v>
      </c>
      <c r="O36" s="1">
        <v>343.91</v>
      </c>
      <c r="P36" s="1">
        <v>0.41</v>
      </c>
      <c r="Q36" s="1">
        <v>14.57</v>
      </c>
      <c r="R36" s="2">
        <v>45324</v>
      </c>
      <c r="S36" s="2">
        <v>45494</v>
      </c>
      <c r="T36" s="1" t="s">
        <v>118</v>
      </c>
      <c r="U36" s="1" t="s">
        <v>84</v>
      </c>
      <c r="V36" s="1">
        <v>3</v>
      </c>
      <c r="W36" s="1" t="s">
        <v>37</v>
      </c>
      <c r="X36" s="1" t="s">
        <v>38</v>
      </c>
      <c r="Y36" s="1" t="s">
        <v>299</v>
      </c>
    </row>
    <row r="37" spans="1:25" x14ac:dyDescent="0.3">
      <c r="A37" s="1" t="s">
        <v>11649</v>
      </c>
      <c r="B37" s="1" t="s">
        <v>13649</v>
      </c>
      <c r="C37" s="1" t="s">
        <v>300</v>
      </c>
      <c r="D37" s="1" t="s">
        <v>26</v>
      </c>
      <c r="E37" s="1">
        <v>45</v>
      </c>
      <c r="F37" s="1" t="s">
        <v>301</v>
      </c>
      <c r="G37" s="1" t="s">
        <v>302</v>
      </c>
      <c r="H37" s="1" t="s">
        <v>78</v>
      </c>
      <c r="I37" s="1" t="s">
        <v>303</v>
      </c>
      <c r="J37" s="1" t="s">
        <v>304</v>
      </c>
      <c r="K37" s="1" t="s">
        <v>6</v>
      </c>
      <c r="L37" s="1" t="s">
        <v>117</v>
      </c>
      <c r="M37" s="1" t="s">
        <v>49</v>
      </c>
      <c r="N37" s="1">
        <v>3</v>
      </c>
      <c r="O37" s="1">
        <v>532.46</v>
      </c>
      <c r="P37" s="1">
        <v>0.42</v>
      </c>
      <c r="Q37" s="1">
        <v>6.28</v>
      </c>
      <c r="R37" s="2">
        <v>45487</v>
      </c>
      <c r="S37" s="2">
        <v>45789</v>
      </c>
      <c r="T37" s="1" t="s">
        <v>50</v>
      </c>
      <c r="U37" s="1" t="s">
        <v>84</v>
      </c>
      <c r="V37" s="1">
        <v>1</v>
      </c>
      <c r="W37" s="1" t="s">
        <v>37</v>
      </c>
      <c r="X37" s="1" t="s">
        <v>74</v>
      </c>
      <c r="Y37" s="1" t="s">
        <v>305</v>
      </c>
    </row>
    <row r="38" spans="1:25" x14ac:dyDescent="0.3">
      <c r="A38" s="1" t="s">
        <v>11650</v>
      </c>
      <c r="B38" s="1" t="s">
        <v>13650</v>
      </c>
      <c r="C38" s="1" t="s">
        <v>306</v>
      </c>
      <c r="D38" s="1" t="s">
        <v>26</v>
      </c>
      <c r="E38" s="1">
        <v>59</v>
      </c>
      <c r="F38" s="1" t="s">
        <v>307</v>
      </c>
      <c r="G38" s="1" t="s">
        <v>308</v>
      </c>
      <c r="H38" s="1" t="s">
        <v>309</v>
      </c>
      <c r="I38" s="1" t="s">
        <v>310</v>
      </c>
      <c r="J38" s="1" t="s">
        <v>311</v>
      </c>
      <c r="K38" s="1" t="s">
        <v>109</v>
      </c>
      <c r="L38" s="1" t="s">
        <v>82</v>
      </c>
      <c r="M38" s="1" t="s">
        <v>34</v>
      </c>
      <c r="N38" s="1">
        <v>4</v>
      </c>
      <c r="O38" s="1">
        <v>650.97</v>
      </c>
      <c r="P38" s="1">
        <v>0.12</v>
      </c>
      <c r="Q38" s="1">
        <v>16.95</v>
      </c>
      <c r="R38" s="2">
        <v>45712</v>
      </c>
      <c r="S38" s="2">
        <v>45487</v>
      </c>
      <c r="T38" s="1" t="s">
        <v>50</v>
      </c>
      <c r="U38" s="1" t="s">
        <v>36</v>
      </c>
      <c r="V38" s="1">
        <v>3</v>
      </c>
      <c r="W38" s="1" t="s">
        <v>37</v>
      </c>
      <c r="X38" s="1" t="s">
        <v>101</v>
      </c>
      <c r="Y38" s="1" t="s">
        <v>312</v>
      </c>
    </row>
    <row r="39" spans="1:25" x14ac:dyDescent="0.3">
      <c r="A39" s="1" t="s">
        <v>11651</v>
      </c>
      <c r="B39" s="1" t="s">
        <v>13651</v>
      </c>
      <c r="C39" s="1" t="s">
        <v>313</v>
      </c>
      <c r="D39" s="1" t="s">
        <v>41</v>
      </c>
      <c r="E39" s="1">
        <v>69</v>
      </c>
      <c r="F39" s="1" t="s">
        <v>314</v>
      </c>
      <c r="G39" s="1" t="s">
        <v>315</v>
      </c>
      <c r="H39" s="1" t="s">
        <v>316</v>
      </c>
      <c r="I39" s="1" t="s">
        <v>317</v>
      </c>
      <c r="J39" s="1" t="s">
        <v>318</v>
      </c>
      <c r="K39" s="1" t="s">
        <v>6</v>
      </c>
      <c r="L39" s="1" t="s">
        <v>72</v>
      </c>
      <c r="M39" s="1" t="s">
        <v>73</v>
      </c>
      <c r="N39" s="1">
        <v>1</v>
      </c>
      <c r="O39" s="1">
        <v>335.4</v>
      </c>
      <c r="P39" s="1">
        <v>0.23</v>
      </c>
      <c r="Q39" s="1">
        <v>25.57</v>
      </c>
      <c r="R39" s="2">
        <v>45175</v>
      </c>
      <c r="S39" s="2">
        <v>45834</v>
      </c>
      <c r="T39" s="1" t="s">
        <v>118</v>
      </c>
      <c r="U39" s="1" t="s">
        <v>162</v>
      </c>
      <c r="V39" s="1">
        <v>3</v>
      </c>
      <c r="W39" s="1" t="s">
        <v>37</v>
      </c>
      <c r="X39" s="1" t="s">
        <v>64</v>
      </c>
      <c r="Y39" s="1" t="s">
        <v>319</v>
      </c>
    </row>
    <row r="40" spans="1:25" x14ac:dyDescent="0.3">
      <c r="A40" s="1" t="s">
        <v>11652</v>
      </c>
      <c r="B40" s="1" t="s">
        <v>13652</v>
      </c>
      <c r="C40" s="1" t="s">
        <v>320</v>
      </c>
      <c r="D40" s="1" t="s">
        <v>26</v>
      </c>
      <c r="E40" s="1">
        <v>39</v>
      </c>
      <c r="F40" s="1" t="s">
        <v>321</v>
      </c>
      <c r="G40" s="1" t="s">
        <v>322</v>
      </c>
      <c r="H40" s="1" t="s">
        <v>323</v>
      </c>
      <c r="I40" s="1" t="s">
        <v>324</v>
      </c>
      <c r="J40" s="1" t="s">
        <v>325</v>
      </c>
      <c r="K40" s="1" t="s">
        <v>47</v>
      </c>
      <c r="L40" s="1" t="s">
        <v>117</v>
      </c>
      <c r="M40" s="1" t="s">
        <v>62</v>
      </c>
      <c r="N40" s="1">
        <v>2</v>
      </c>
      <c r="O40" s="1">
        <v>985.68</v>
      </c>
      <c r="P40" s="1">
        <v>0.32</v>
      </c>
      <c r="Q40" s="1">
        <v>40.46</v>
      </c>
      <c r="R40" s="2">
        <v>45422</v>
      </c>
      <c r="S40" s="2">
        <v>45631</v>
      </c>
      <c r="T40" s="1" t="s">
        <v>118</v>
      </c>
      <c r="U40" s="1" t="s">
        <v>36</v>
      </c>
      <c r="V40" s="1">
        <v>3</v>
      </c>
      <c r="W40" s="1" t="s">
        <v>37</v>
      </c>
      <c r="X40" s="1" t="s">
        <v>101</v>
      </c>
      <c r="Y40" s="1" t="s">
        <v>326</v>
      </c>
    </row>
    <row r="41" spans="1:25" x14ac:dyDescent="0.3">
      <c r="A41" s="1" t="s">
        <v>11653</v>
      </c>
      <c r="B41" s="1" t="s">
        <v>13653</v>
      </c>
      <c r="C41" s="1" t="s">
        <v>327</v>
      </c>
      <c r="D41" s="1" t="s">
        <v>26</v>
      </c>
      <c r="E41" s="1">
        <v>49</v>
      </c>
      <c r="F41" s="1" t="s">
        <v>328</v>
      </c>
      <c r="G41" s="1" t="s">
        <v>329</v>
      </c>
      <c r="H41" s="1" t="s">
        <v>330</v>
      </c>
      <c r="I41" s="1" t="s">
        <v>331</v>
      </c>
      <c r="J41" s="1" t="s">
        <v>332</v>
      </c>
      <c r="K41" s="1" t="s">
        <v>161</v>
      </c>
      <c r="L41" s="1" t="s">
        <v>117</v>
      </c>
      <c r="M41" s="1" t="s">
        <v>49</v>
      </c>
      <c r="N41" s="1">
        <v>4</v>
      </c>
      <c r="O41" s="1">
        <v>877.02</v>
      </c>
      <c r="P41" s="1">
        <v>0.49</v>
      </c>
      <c r="Q41" s="1">
        <v>43.42</v>
      </c>
      <c r="R41" s="2">
        <v>45395</v>
      </c>
      <c r="S41" s="2">
        <v>45568</v>
      </c>
      <c r="T41" s="1" t="s">
        <v>118</v>
      </c>
      <c r="U41" s="1" t="s">
        <v>51</v>
      </c>
      <c r="V41" s="1">
        <v>2</v>
      </c>
      <c r="W41" s="1" t="s">
        <v>37</v>
      </c>
      <c r="X41" s="1" t="s">
        <v>64</v>
      </c>
      <c r="Y41" s="1" t="s">
        <v>333</v>
      </c>
    </row>
    <row r="42" spans="1:25" x14ac:dyDescent="0.3">
      <c r="A42" s="1" t="s">
        <v>11654</v>
      </c>
      <c r="B42" s="1" t="s">
        <v>13654</v>
      </c>
      <c r="C42" s="1" t="s">
        <v>334</v>
      </c>
      <c r="D42" s="1" t="s">
        <v>41</v>
      </c>
      <c r="E42" s="1">
        <v>28</v>
      </c>
      <c r="F42" s="1" t="s">
        <v>335</v>
      </c>
      <c r="G42" s="1" t="s">
        <v>336</v>
      </c>
      <c r="H42" s="1" t="s">
        <v>337</v>
      </c>
      <c r="I42" s="1" t="s">
        <v>338</v>
      </c>
      <c r="J42" s="1" t="s">
        <v>339</v>
      </c>
      <c r="K42" s="1" t="s">
        <v>61</v>
      </c>
      <c r="L42" s="1" t="s">
        <v>82</v>
      </c>
      <c r="M42" s="1" t="s">
        <v>93</v>
      </c>
      <c r="N42" s="1">
        <v>1</v>
      </c>
      <c r="O42" s="1">
        <v>303.44</v>
      </c>
      <c r="P42" s="1">
        <v>0.34</v>
      </c>
      <c r="Q42" s="1">
        <v>23.58</v>
      </c>
      <c r="R42" s="2">
        <v>45736</v>
      </c>
      <c r="S42" s="2">
        <v>45483</v>
      </c>
      <c r="T42" s="1" t="s">
        <v>63</v>
      </c>
      <c r="U42" s="1" t="s">
        <v>36</v>
      </c>
      <c r="V42" s="1">
        <v>3</v>
      </c>
      <c r="W42" s="1" t="s">
        <v>37</v>
      </c>
      <c r="X42" s="1" t="s">
        <v>74</v>
      </c>
      <c r="Y42" s="1" t="s">
        <v>340</v>
      </c>
    </row>
    <row r="43" spans="1:25" x14ac:dyDescent="0.3">
      <c r="A43" s="1" t="s">
        <v>11655</v>
      </c>
      <c r="B43" s="1" t="s">
        <v>13655</v>
      </c>
      <c r="C43" s="1" t="s">
        <v>341</v>
      </c>
      <c r="D43" s="1" t="s">
        <v>26</v>
      </c>
      <c r="E43" s="1">
        <v>31</v>
      </c>
      <c r="F43" s="1" t="s">
        <v>342</v>
      </c>
      <c r="G43" s="1" t="s">
        <v>343</v>
      </c>
      <c r="H43" s="1" t="s">
        <v>344</v>
      </c>
      <c r="I43" s="1" t="s">
        <v>345</v>
      </c>
      <c r="J43" s="1" t="s">
        <v>346</v>
      </c>
      <c r="K43" s="1" t="s">
        <v>6</v>
      </c>
      <c r="L43" s="1" t="s">
        <v>48</v>
      </c>
      <c r="M43" s="1" t="s">
        <v>93</v>
      </c>
      <c r="N43" s="1">
        <v>4</v>
      </c>
      <c r="O43" s="1">
        <v>512.87</v>
      </c>
      <c r="P43" s="1">
        <v>0.45</v>
      </c>
      <c r="Q43" s="1">
        <v>40.83</v>
      </c>
      <c r="R43" s="2">
        <v>45169</v>
      </c>
      <c r="S43" s="2">
        <v>45237</v>
      </c>
      <c r="T43" s="1" t="s">
        <v>63</v>
      </c>
      <c r="U43" s="1" t="s">
        <v>84</v>
      </c>
      <c r="V43" s="1">
        <v>1</v>
      </c>
      <c r="W43" s="1" t="s">
        <v>37</v>
      </c>
      <c r="X43" s="1" t="s">
        <v>38</v>
      </c>
      <c r="Y43" s="1" t="s">
        <v>347</v>
      </c>
    </row>
    <row r="44" spans="1:25" x14ac:dyDescent="0.3">
      <c r="A44" s="1" t="s">
        <v>11656</v>
      </c>
      <c r="B44" s="1" t="s">
        <v>13656</v>
      </c>
      <c r="C44" s="1" t="s">
        <v>348</v>
      </c>
      <c r="D44" s="1" t="s">
        <v>41</v>
      </c>
      <c r="E44" s="1">
        <v>48</v>
      </c>
      <c r="F44" s="1" t="s">
        <v>349</v>
      </c>
      <c r="G44" s="1" t="s">
        <v>350</v>
      </c>
      <c r="H44" s="1" t="s">
        <v>351</v>
      </c>
      <c r="I44" s="1" t="s">
        <v>352</v>
      </c>
      <c r="J44" s="1" t="s">
        <v>353</v>
      </c>
      <c r="K44" s="1" t="s">
        <v>109</v>
      </c>
      <c r="L44" s="1" t="s">
        <v>82</v>
      </c>
      <c r="M44" s="1" t="s">
        <v>34</v>
      </c>
      <c r="N44" s="1">
        <v>3</v>
      </c>
      <c r="O44" s="1">
        <v>238.53</v>
      </c>
      <c r="P44" s="1">
        <v>0.42</v>
      </c>
      <c r="Q44" s="1">
        <v>49.7</v>
      </c>
      <c r="R44" s="2">
        <v>45770</v>
      </c>
      <c r="S44" s="2">
        <v>45355</v>
      </c>
      <c r="T44" s="1" t="s">
        <v>118</v>
      </c>
      <c r="U44" s="1" t="s">
        <v>36</v>
      </c>
      <c r="V44" s="1">
        <v>4</v>
      </c>
      <c r="W44" s="1" t="s">
        <v>37</v>
      </c>
      <c r="X44" s="1" t="s">
        <v>101</v>
      </c>
      <c r="Y44" s="1" t="s">
        <v>354</v>
      </c>
    </row>
    <row r="45" spans="1:25" x14ac:dyDescent="0.3">
      <c r="A45" s="1" t="s">
        <v>11657</v>
      </c>
      <c r="B45" s="1" t="s">
        <v>13657</v>
      </c>
      <c r="C45" s="1" t="s">
        <v>355</v>
      </c>
      <c r="D45" s="1" t="s">
        <v>26</v>
      </c>
      <c r="E45" s="1">
        <v>61</v>
      </c>
      <c r="F45" s="1" t="s">
        <v>356</v>
      </c>
      <c r="G45" s="1">
        <v>522437177</v>
      </c>
      <c r="H45" s="1" t="s">
        <v>357</v>
      </c>
      <c r="I45" s="1" t="s">
        <v>358</v>
      </c>
      <c r="J45" s="1" t="s">
        <v>359</v>
      </c>
      <c r="K45" s="1" t="s">
        <v>109</v>
      </c>
      <c r="L45" s="1" t="s">
        <v>72</v>
      </c>
      <c r="M45" s="1" t="s">
        <v>49</v>
      </c>
      <c r="N45" s="1">
        <v>1</v>
      </c>
      <c r="O45" s="1">
        <v>519.36</v>
      </c>
      <c r="P45" s="1">
        <v>0.28999999999999998</v>
      </c>
      <c r="Q45" s="1">
        <v>37.25</v>
      </c>
      <c r="R45" s="2">
        <v>45617</v>
      </c>
      <c r="S45" s="2">
        <v>45499</v>
      </c>
      <c r="T45" s="1" t="s">
        <v>63</v>
      </c>
      <c r="U45" s="1" t="s">
        <v>36</v>
      </c>
      <c r="V45" s="1">
        <v>2</v>
      </c>
      <c r="W45" s="1" t="s">
        <v>37</v>
      </c>
      <c r="X45" s="1" t="s">
        <v>38</v>
      </c>
      <c r="Y45" s="1" t="s">
        <v>360</v>
      </c>
    </row>
    <row r="46" spans="1:25" x14ac:dyDescent="0.3">
      <c r="A46" s="1" t="s">
        <v>11658</v>
      </c>
      <c r="B46" s="1" t="s">
        <v>13658</v>
      </c>
      <c r="C46" s="1" t="s">
        <v>361</v>
      </c>
      <c r="D46" s="1" t="s">
        <v>26</v>
      </c>
      <c r="E46" s="1">
        <v>21</v>
      </c>
      <c r="F46" s="1" t="s">
        <v>362</v>
      </c>
      <c r="G46" s="1" t="s">
        <v>363</v>
      </c>
      <c r="H46" s="1" t="s">
        <v>364</v>
      </c>
      <c r="I46" s="1" t="s">
        <v>365</v>
      </c>
      <c r="J46" s="1" t="s">
        <v>366</v>
      </c>
      <c r="K46" s="1" t="s">
        <v>92</v>
      </c>
      <c r="L46" s="1" t="s">
        <v>48</v>
      </c>
      <c r="M46" s="1" t="s">
        <v>49</v>
      </c>
      <c r="N46" s="1">
        <v>1</v>
      </c>
      <c r="O46" s="1">
        <v>686.5</v>
      </c>
      <c r="P46" s="1">
        <v>0.45</v>
      </c>
      <c r="Q46" s="1">
        <v>37.79</v>
      </c>
      <c r="R46" s="2">
        <v>45664</v>
      </c>
      <c r="S46" s="2">
        <v>45247</v>
      </c>
      <c r="T46" s="1" t="s">
        <v>83</v>
      </c>
      <c r="U46" s="1" t="s">
        <v>51</v>
      </c>
      <c r="V46" s="1">
        <v>3</v>
      </c>
      <c r="W46" s="1" t="s">
        <v>37</v>
      </c>
      <c r="X46" s="1" t="s">
        <v>74</v>
      </c>
      <c r="Y46" s="1" t="s">
        <v>367</v>
      </c>
    </row>
    <row r="47" spans="1:25" x14ac:dyDescent="0.3">
      <c r="A47" s="1" t="s">
        <v>11659</v>
      </c>
      <c r="B47" s="1" t="s">
        <v>13659</v>
      </c>
      <c r="C47" s="1" t="s">
        <v>368</v>
      </c>
      <c r="D47" s="1" t="s">
        <v>41</v>
      </c>
      <c r="E47" s="1">
        <v>62</v>
      </c>
      <c r="F47" s="1" t="s">
        <v>369</v>
      </c>
      <c r="G47" s="1" t="s">
        <v>370</v>
      </c>
      <c r="H47" s="1" t="s">
        <v>371</v>
      </c>
      <c r="I47" s="1" t="s">
        <v>372</v>
      </c>
      <c r="J47" s="1" t="s">
        <v>373</v>
      </c>
      <c r="K47" s="1" t="s">
        <v>61</v>
      </c>
      <c r="L47" s="1" t="s">
        <v>82</v>
      </c>
      <c r="M47" s="1" t="s">
        <v>62</v>
      </c>
      <c r="N47" s="1">
        <v>1</v>
      </c>
      <c r="O47" s="1">
        <v>94.67</v>
      </c>
      <c r="P47" s="1">
        <v>0.19</v>
      </c>
      <c r="Q47" s="1">
        <v>45.93</v>
      </c>
      <c r="R47" s="2">
        <v>45451</v>
      </c>
      <c r="S47" s="2">
        <v>45559</v>
      </c>
      <c r="T47" s="1" t="s">
        <v>118</v>
      </c>
      <c r="U47" s="1" t="s">
        <v>162</v>
      </c>
      <c r="V47" s="1">
        <v>3</v>
      </c>
      <c r="W47" s="1" t="s">
        <v>37</v>
      </c>
      <c r="X47" s="1" t="s">
        <v>53</v>
      </c>
      <c r="Y47" s="1" t="s">
        <v>374</v>
      </c>
    </row>
    <row r="48" spans="1:25" x14ac:dyDescent="0.3">
      <c r="A48" s="1" t="s">
        <v>11660</v>
      </c>
      <c r="B48" s="1" t="s">
        <v>13660</v>
      </c>
      <c r="C48" s="1" t="s">
        <v>375</v>
      </c>
      <c r="D48" s="1" t="s">
        <v>41</v>
      </c>
      <c r="E48" s="1">
        <v>39</v>
      </c>
      <c r="F48" s="1" t="s">
        <v>376</v>
      </c>
      <c r="G48" s="1" t="s">
        <v>377</v>
      </c>
      <c r="H48" s="1" t="s">
        <v>289</v>
      </c>
      <c r="I48" s="1" t="s">
        <v>378</v>
      </c>
      <c r="J48" s="1" t="s">
        <v>379</v>
      </c>
      <c r="K48" s="1" t="s">
        <v>61</v>
      </c>
      <c r="L48" s="1" t="s">
        <v>82</v>
      </c>
      <c r="M48" s="1" t="s">
        <v>93</v>
      </c>
      <c r="N48" s="1">
        <v>2</v>
      </c>
      <c r="O48" s="1">
        <v>871.42</v>
      </c>
      <c r="P48" s="1">
        <v>0.19</v>
      </c>
      <c r="Q48" s="1">
        <v>20.22</v>
      </c>
      <c r="R48" s="2">
        <v>45582</v>
      </c>
      <c r="S48" s="2">
        <v>45367</v>
      </c>
      <c r="T48" s="1" t="s">
        <v>63</v>
      </c>
      <c r="U48" s="1" t="s">
        <v>84</v>
      </c>
      <c r="V48" s="1">
        <v>4</v>
      </c>
      <c r="W48" s="1" t="s">
        <v>37</v>
      </c>
      <c r="X48" s="1" t="s">
        <v>74</v>
      </c>
      <c r="Y48" s="1" t="s">
        <v>380</v>
      </c>
    </row>
    <row r="49" spans="1:25" x14ac:dyDescent="0.3">
      <c r="A49" s="1" t="s">
        <v>11661</v>
      </c>
      <c r="B49" s="1" t="s">
        <v>13661</v>
      </c>
      <c r="C49" s="1" t="s">
        <v>381</v>
      </c>
      <c r="D49" s="1" t="s">
        <v>41</v>
      </c>
      <c r="E49" s="1">
        <v>46</v>
      </c>
      <c r="F49" s="1" t="s">
        <v>382</v>
      </c>
      <c r="G49" s="1" t="s">
        <v>383</v>
      </c>
      <c r="H49" s="1" t="s">
        <v>384</v>
      </c>
      <c r="I49" s="1" t="s">
        <v>385</v>
      </c>
      <c r="J49" s="1" t="s">
        <v>386</v>
      </c>
      <c r="K49" s="1" t="s">
        <v>32</v>
      </c>
      <c r="L49" s="1" t="s">
        <v>82</v>
      </c>
      <c r="M49" s="1" t="s">
        <v>93</v>
      </c>
      <c r="N49" s="1">
        <v>3</v>
      </c>
      <c r="O49" s="1">
        <v>597.80999999999995</v>
      </c>
      <c r="P49" s="1">
        <v>0.39</v>
      </c>
      <c r="Q49" s="1">
        <v>5.5</v>
      </c>
      <c r="R49" s="2">
        <v>45708</v>
      </c>
      <c r="S49" s="2">
        <v>45522</v>
      </c>
      <c r="T49" s="1" t="s">
        <v>50</v>
      </c>
      <c r="U49" s="1" t="s">
        <v>36</v>
      </c>
      <c r="V49" s="1">
        <v>4</v>
      </c>
      <c r="W49" s="1" t="s">
        <v>37</v>
      </c>
      <c r="X49" s="1" t="s">
        <v>74</v>
      </c>
      <c r="Y49" s="1" t="s">
        <v>387</v>
      </c>
    </row>
    <row r="50" spans="1:25" x14ac:dyDescent="0.3">
      <c r="A50" s="1" t="s">
        <v>11662</v>
      </c>
      <c r="B50" s="1" t="s">
        <v>13662</v>
      </c>
      <c r="C50" s="1" t="s">
        <v>388</v>
      </c>
      <c r="D50" s="1" t="s">
        <v>41</v>
      </c>
      <c r="E50" s="1">
        <v>52</v>
      </c>
      <c r="F50" s="1" t="s">
        <v>389</v>
      </c>
      <c r="G50" s="1" t="s">
        <v>390</v>
      </c>
      <c r="H50" s="1" t="s">
        <v>391</v>
      </c>
      <c r="I50" s="1" t="s">
        <v>392</v>
      </c>
      <c r="J50" s="1" t="s">
        <v>393</v>
      </c>
      <c r="K50" s="1" t="s">
        <v>61</v>
      </c>
      <c r="L50" s="1" t="s">
        <v>82</v>
      </c>
      <c r="M50" s="1" t="s">
        <v>62</v>
      </c>
      <c r="N50" s="1">
        <v>1</v>
      </c>
      <c r="O50" s="1">
        <v>989.71</v>
      </c>
      <c r="P50" s="1">
        <v>7.0000000000000007E-2</v>
      </c>
      <c r="Q50" s="1">
        <v>49.41</v>
      </c>
      <c r="R50" s="2">
        <v>45819</v>
      </c>
      <c r="S50" s="2">
        <v>45308</v>
      </c>
      <c r="T50" s="1" t="s">
        <v>118</v>
      </c>
      <c r="U50" s="1" t="s">
        <v>51</v>
      </c>
      <c r="V50" s="1">
        <v>2</v>
      </c>
      <c r="W50" s="1" t="s">
        <v>37</v>
      </c>
      <c r="X50" s="1" t="s">
        <v>74</v>
      </c>
      <c r="Y50" s="1" t="s">
        <v>394</v>
      </c>
    </row>
    <row r="51" spans="1:25" x14ac:dyDescent="0.3">
      <c r="A51" s="1" t="s">
        <v>11663</v>
      </c>
      <c r="B51" s="1" t="s">
        <v>13663</v>
      </c>
      <c r="C51" s="1" t="s">
        <v>395</v>
      </c>
      <c r="D51" s="1" t="s">
        <v>41</v>
      </c>
      <c r="E51" s="1">
        <v>30</v>
      </c>
      <c r="F51" s="1" t="s">
        <v>396</v>
      </c>
      <c r="G51" s="1" t="s">
        <v>397</v>
      </c>
      <c r="H51" s="1" t="s">
        <v>398</v>
      </c>
      <c r="I51" s="1" t="s">
        <v>399</v>
      </c>
      <c r="J51" s="1" t="s">
        <v>400</v>
      </c>
      <c r="K51" s="1" t="s">
        <v>81</v>
      </c>
      <c r="L51" s="1" t="s">
        <v>48</v>
      </c>
      <c r="M51" s="1" t="s">
        <v>49</v>
      </c>
      <c r="N51" s="1">
        <v>4</v>
      </c>
      <c r="O51" s="1">
        <v>35.340000000000003</v>
      </c>
      <c r="P51" s="1">
        <v>0.15</v>
      </c>
      <c r="Q51" s="1">
        <v>27.07</v>
      </c>
      <c r="R51" s="2">
        <v>45335</v>
      </c>
      <c r="S51" s="2">
        <v>45714</v>
      </c>
      <c r="T51" s="1" t="s">
        <v>118</v>
      </c>
      <c r="U51" s="1" t="s">
        <v>51</v>
      </c>
      <c r="V51" s="1">
        <v>1</v>
      </c>
      <c r="W51" s="1" t="s">
        <v>37</v>
      </c>
      <c r="X51" s="1" t="s">
        <v>53</v>
      </c>
      <c r="Y51" s="1" t="s">
        <v>401</v>
      </c>
    </row>
    <row r="52" spans="1:25" x14ac:dyDescent="0.3">
      <c r="A52" s="1" t="s">
        <v>11664</v>
      </c>
      <c r="B52" s="1" t="s">
        <v>13664</v>
      </c>
      <c r="C52" s="1" t="s">
        <v>402</v>
      </c>
      <c r="D52" s="1" t="s">
        <v>41</v>
      </c>
      <c r="E52" s="1">
        <v>37</v>
      </c>
      <c r="F52" s="1" t="s">
        <v>403</v>
      </c>
      <c r="G52" s="1" t="s">
        <v>404</v>
      </c>
      <c r="H52" s="1" t="s">
        <v>405</v>
      </c>
      <c r="I52" s="1" t="s">
        <v>406</v>
      </c>
      <c r="J52" s="1" t="s">
        <v>407</v>
      </c>
      <c r="K52" s="1" t="s">
        <v>81</v>
      </c>
      <c r="L52" s="1" t="s">
        <v>72</v>
      </c>
      <c r="M52" s="1" t="s">
        <v>62</v>
      </c>
      <c r="N52" s="1">
        <v>2</v>
      </c>
      <c r="O52" s="1">
        <v>833.18</v>
      </c>
      <c r="P52" s="1">
        <v>0.3</v>
      </c>
      <c r="Q52" s="1">
        <v>40.36</v>
      </c>
      <c r="R52" s="2">
        <v>45823</v>
      </c>
      <c r="S52" s="2">
        <v>45355</v>
      </c>
      <c r="T52" s="1" t="s">
        <v>118</v>
      </c>
      <c r="U52" s="1" t="s">
        <v>84</v>
      </c>
      <c r="V52" s="1">
        <v>2</v>
      </c>
      <c r="W52" s="1" t="s">
        <v>37</v>
      </c>
      <c r="X52" s="1" t="s">
        <v>53</v>
      </c>
      <c r="Y52" s="1" t="s">
        <v>408</v>
      </c>
    </row>
    <row r="53" spans="1:25" x14ac:dyDescent="0.3">
      <c r="A53" s="1" t="s">
        <v>11665</v>
      </c>
      <c r="B53" s="1" t="s">
        <v>13665</v>
      </c>
      <c r="C53" s="1" t="s">
        <v>409</v>
      </c>
      <c r="D53" s="1" t="s">
        <v>41</v>
      </c>
      <c r="E53" s="1">
        <v>36</v>
      </c>
      <c r="F53" s="1" t="s">
        <v>410</v>
      </c>
      <c r="G53" s="1">
        <v>1900083204</v>
      </c>
      <c r="H53" s="1" t="s">
        <v>309</v>
      </c>
      <c r="I53" s="1" t="s">
        <v>411</v>
      </c>
      <c r="J53" s="1" t="s">
        <v>412</v>
      </c>
      <c r="K53" s="1" t="s">
        <v>109</v>
      </c>
      <c r="L53" s="1" t="s">
        <v>117</v>
      </c>
      <c r="M53" s="1" t="s">
        <v>126</v>
      </c>
      <c r="N53" s="1">
        <v>3</v>
      </c>
      <c r="O53" s="1">
        <v>794.04</v>
      </c>
      <c r="P53" s="1">
        <v>0.21</v>
      </c>
      <c r="Q53" s="1">
        <v>41.56</v>
      </c>
      <c r="R53" s="2">
        <v>45172</v>
      </c>
      <c r="S53" s="2">
        <v>45225</v>
      </c>
      <c r="T53" s="1" t="s">
        <v>35</v>
      </c>
      <c r="U53" s="1" t="s">
        <v>51</v>
      </c>
      <c r="V53" s="1">
        <v>4</v>
      </c>
      <c r="W53" s="1" t="s">
        <v>37</v>
      </c>
      <c r="X53" s="1" t="s">
        <v>74</v>
      </c>
      <c r="Y53" s="1" t="s">
        <v>413</v>
      </c>
    </row>
    <row r="54" spans="1:25" x14ac:dyDescent="0.3">
      <c r="A54" s="1" t="s">
        <v>11666</v>
      </c>
      <c r="B54" s="1" t="s">
        <v>13666</v>
      </c>
      <c r="C54" s="1" t="s">
        <v>414</v>
      </c>
      <c r="D54" s="1" t="s">
        <v>41</v>
      </c>
      <c r="E54" s="1">
        <v>32</v>
      </c>
      <c r="F54" s="1" t="s">
        <v>415</v>
      </c>
      <c r="G54" s="1" t="s">
        <v>416</v>
      </c>
      <c r="H54" s="1" t="s">
        <v>417</v>
      </c>
      <c r="I54" s="1" t="s">
        <v>418</v>
      </c>
      <c r="J54" s="1" t="s">
        <v>419</v>
      </c>
      <c r="K54" s="1" t="s">
        <v>161</v>
      </c>
      <c r="L54" s="1" t="s">
        <v>82</v>
      </c>
      <c r="M54" s="1" t="s">
        <v>93</v>
      </c>
      <c r="N54" s="1">
        <v>3</v>
      </c>
      <c r="O54" s="1">
        <v>141.52000000000001</v>
      </c>
      <c r="P54" s="1">
        <v>0.47</v>
      </c>
      <c r="Q54" s="1">
        <v>22.89</v>
      </c>
      <c r="R54" s="2">
        <v>45174</v>
      </c>
      <c r="S54" s="2">
        <v>45494</v>
      </c>
      <c r="T54" s="1" t="s">
        <v>118</v>
      </c>
      <c r="U54" s="1" t="s">
        <v>162</v>
      </c>
      <c r="V54" s="1">
        <v>1</v>
      </c>
      <c r="W54" s="1" t="s">
        <v>37</v>
      </c>
      <c r="X54" s="1" t="s">
        <v>53</v>
      </c>
      <c r="Y54" s="1" t="s">
        <v>420</v>
      </c>
    </row>
    <row r="55" spans="1:25" x14ac:dyDescent="0.3">
      <c r="A55" s="1" t="s">
        <v>11667</v>
      </c>
      <c r="B55" s="1" t="s">
        <v>13667</v>
      </c>
      <c r="C55" s="1" t="s">
        <v>421</v>
      </c>
      <c r="D55" s="1" t="s">
        <v>41</v>
      </c>
      <c r="E55" s="1">
        <v>68</v>
      </c>
      <c r="F55" s="1" t="s">
        <v>422</v>
      </c>
      <c r="G55" s="1" t="s">
        <v>423</v>
      </c>
      <c r="H55" s="1" t="s">
        <v>424</v>
      </c>
      <c r="I55" s="1" t="s">
        <v>425</v>
      </c>
      <c r="J55" s="1" t="s">
        <v>426</v>
      </c>
      <c r="K55" s="1" t="s">
        <v>47</v>
      </c>
      <c r="L55" s="1" t="s">
        <v>117</v>
      </c>
      <c r="M55" s="1" t="s">
        <v>49</v>
      </c>
      <c r="N55" s="1">
        <v>3</v>
      </c>
      <c r="O55" s="1">
        <v>341.95</v>
      </c>
      <c r="P55" s="1">
        <v>0.48</v>
      </c>
      <c r="Q55" s="1">
        <v>29.36</v>
      </c>
      <c r="R55" s="2">
        <v>45592</v>
      </c>
      <c r="S55" s="2">
        <v>45341</v>
      </c>
      <c r="T55" s="1" t="s">
        <v>50</v>
      </c>
      <c r="U55" s="1" t="s">
        <v>51</v>
      </c>
      <c r="V55" s="1">
        <v>3</v>
      </c>
      <c r="W55" s="1" t="s">
        <v>37</v>
      </c>
      <c r="X55" s="1" t="s">
        <v>64</v>
      </c>
      <c r="Y55" s="1" t="s">
        <v>427</v>
      </c>
    </row>
    <row r="56" spans="1:25" x14ac:dyDescent="0.3">
      <c r="A56" s="1" t="s">
        <v>11668</v>
      </c>
      <c r="B56" s="1" t="s">
        <v>13668</v>
      </c>
      <c r="C56" s="1" t="s">
        <v>428</v>
      </c>
      <c r="D56" s="1" t="s">
        <v>26</v>
      </c>
      <c r="E56" s="1">
        <v>43</v>
      </c>
      <c r="F56" s="1" t="s">
        <v>429</v>
      </c>
      <c r="G56" s="1" t="s">
        <v>430</v>
      </c>
      <c r="H56" s="1" t="s">
        <v>431</v>
      </c>
      <c r="I56" s="1" t="s">
        <v>432</v>
      </c>
      <c r="J56" s="1" t="s">
        <v>433</v>
      </c>
      <c r="K56" s="1" t="s">
        <v>61</v>
      </c>
      <c r="L56" s="1" t="s">
        <v>117</v>
      </c>
      <c r="M56" s="1" t="s">
        <v>93</v>
      </c>
      <c r="N56" s="1">
        <v>3</v>
      </c>
      <c r="O56" s="1">
        <v>885.95</v>
      </c>
      <c r="P56" s="1">
        <v>0.25</v>
      </c>
      <c r="Q56" s="1">
        <v>29.3</v>
      </c>
      <c r="R56" s="2">
        <v>45632</v>
      </c>
      <c r="S56" s="2">
        <v>45466</v>
      </c>
      <c r="T56" s="1" t="s">
        <v>63</v>
      </c>
      <c r="U56" s="1" t="s">
        <v>36</v>
      </c>
      <c r="V56" s="1">
        <v>3</v>
      </c>
      <c r="W56" s="1" t="s">
        <v>37</v>
      </c>
      <c r="X56" s="1" t="s">
        <v>74</v>
      </c>
      <c r="Y56" s="1" t="s">
        <v>434</v>
      </c>
    </row>
    <row r="57" spans="1:25" x14ac:dyDescent="0.3">
      <c r="A57" s="1" t="s">
        <v>11669</v>
      </c>
      <c r="B57" s="1" t="s">
        <v>13669</v>
      </c>
      <c r="C57" s="1" t="s">
        <v>435</v>
      </c>
      <c r="D57" s="1" t="s">
        <v>26</v>
      </c>
      <c r="E57" s="1">
        <v>37</v>
      </c>
      <c r="F57" s="1" t="s">
        <v>436</v>
      </c>
      <c r="G57" s="1" t="s">
        <v>437</v>
      </c>
      <c r="H57" s="1" t="s">
        <v>438</v>
      </c>
      <c r="I57" s="1" t="s">
        <v>439</v>
      </c>
      <c r="J57" s="1" t="s">
        <v>440</v>
      </c>
      <c r="K57" s="1" t="s">
        <v>81</v>
      </c>
      <c r="L57" s="1" t="s">
        <v>117</v>
      </c>
      <c r="M57" s="1" t="s">
        <v>34</v>
      </c>
      <c r="N57" s="1">
        <v>2</v>
      </c>
      <c r="O57" s="1">
        <v>523.27</v>
      </c>
      <c r="P57" s="1">
        <v>0.27</v>
      </c>
      <c r="Q57" s="1">
        <v>14.91</v>
      </c>
      <c r="R57" s="2">
        <v>45253</v>
      </c>
      <c r="S57" s="2">
        <v>45248</v>
      </c>
      <c r="T57" s="1" t="s">
        <v>118</v>
      </c>
      <c r="U57" s="1" t="s">
        <v>162</v>
      </c>
      <c r="V57" s="1">
        <v>5</v>
      </c>
      <c r="W57" s="1" t="s">
        <v>37</v>
      </c>
      <c r="X57" s="1" t="s">
        <v>101</v>
      </c>
      <c r="Y57" s="1" t="s">
        <v>441</v>
      </c>
    </row>
    <row r="58" spans="1:25" x14ac:dyDescent="0.3">
      <c r="A58" s="1" t="s">
        <v>11670</v>
      </c>
      <c r="B58" s="1" t="s">
        <v>13670</v>
      </c>
      <c r="C58" s="1" t="s">
        <v>442</v>
      </c>
      <c r="D58" s="1" t="s">
        <v>41</v>
      </c>
      <c r="E58" s="1">
        <v>53</v>
      </c>
      <c r="F58" s="1" t="s">
        <v>443</v>
      </c>
      <c r="G58" s="1" t="s">
        <v>444</v>
      </c>
      <c r="H58" s="1" t="s">
        <v>29</v>
      </c>
      <c r="I58" s="1" t="s">
        <v>445</v>
      </c>
      <c r="J58" s="1" t="s">
        <v>446</v>
      </c>
      <c r="K58" s="1" t="s">
        <v>92</v>
      </c>
      <c r="L58" s="1" t="s">
        <v>82</v>
      </c>
      <c r="M58" s="1" t="s">
        <v>126</v>
      </c>
      <c r="N58" s="1">
        <v>3</v>
      </c>
      <c r="O58" s="1">
        <v>407.27</v>
      </c>
      <c r="P58" s="1">
        <v>0.36</v>
      </c>
      <c r="Q58" s="1">
        <v>10.29</v>
      </c>
      <c r="R58" s="2">
        <v>45385</v>
      </c>
      <c r="S58" s="2">
        <v>45689</v>
      </c>
      <c r="T58" s="1" t="s">
        <v>83</v>
      </c>
      <c r="U58" s="1" t="s">
        <v>162</v>
      </c>
      <c r="V58" s="1">
        <v>4</v>
      </c>
      <c r="W58" s="1" t="s">
        <v>37</v>
      </c>
      <c r="X58" s="1" t="s">
        <v>64</v>
      </c>
      <c r="Y58" s="1" t="s">
        <v>447</v>
      </c>
    </row>
    <row r="59" spans="1:25" x14ac:dyDescent="0.3">
      <c r="A59" s="1" t="s">
        <v>11671</v>
      </c>
      <c r="B59" s="1" t="s">
        <v>13671</v>
      </c>
      <c r="C59" s="1" t="s">
        <v>448</v>
      </c>
      <c r="D59" s="1" t="s">
        <v>26</v>
      </c>
      <c r="E59" s="1">
        <v>23</v>
      </c>
      <c r="F59" s="1" t="s">
        <v>449</v>
      </c>
      <c r="G59" s="1">
        <f>1-361-751-4461</f>
        <v>-5572</v>
      </c>
      <c r="H59" s="1" t="s">
        <v>181</v>
      </c>
      <c r="I59" s="1" t="s">
        <v>450</v>
      </c>
      <c r="J59" s="1" t="s">
        <v>451</v>
      </c>
      <c r="K59" s="1" t="s">
        <v>81</v>
      </c>
      <c r="L59" s="1" t="s">
        <v>82</v>
      </c>
      <c r="M59" s="1" t="s">
        <v>126</v>
      </c>
      <c r="N59" s="1">
        <v>4</v>
      </c>
      <c r="O59" s="1">
        <v>906.44</v>
      </c>
      <c r="P59" s="1">
        <v>0.23</v>
      </c>
      <c r="Q59" s="1">
        <v>29.46</v>
      </c>
      <c r="R59" s="2">
        <v>45418</v>
      </c>
      <c r="S59" s="2">
        <v>45716</v>
      </c>
      <c r="T59" s="1" t="s">
        <v>63</v>
      </c>
      <c r="U59" s="1" t="s">
        <v>51</v>
      </c>
      <c r="V59" s="1">
        <v>5</v>
      </c>
      <c r="W59" s="1" t="s">
        <v>52</v>
      </c>
      <c r="X59" s="1" t="s">
        <v>74</v>
      </c>
      <c r="Y59" s="1" t="s">
        <v>452</v>
      </c>
    </row>
    <row r="60" spans="1:25" x14ac:dyDescent="0.3">
      <c r="A60" s="1" t="s">
        <v>11672</v>
      </c>
      <c r="B60" s="1" t="s">
        <v>13672</v>
      </c>
      <c r="C60" s="1" t="s">
        <v>453</v>
      </c>
      <c r="D60" s="1" t="s">
        <v>41</v>
      </c>
      <c r="E60" s="1">
        <v>32</v>
      </c>
      <c r="F60" s="1" t="s">
        <v>454</v>
      </c>
      <c r="G60" s="1" t="s">
        <v>455</v>
      </c>
      <c r="H60" s="1" t="s">
        <v>236</v>
      </c>
      <c r="I60" s="1" t="s">
        <v>456</v>
      </c>
      <c r="J60" s="1" t="s">
        <v>457</v>
      </c>
      <c r="K60" s="1" t="s">
        <v>92</v>
      </c>
      <c r="L60" s="1" t="s">
        <v>110</v>
      </c>
      <c r="M60" s="1" t="s">
        <v>93</v>
      </c>
      <c r="N60" s="1">
        <v>4</v>
      </c>
      <c r="O60" s="1">
        <v>102.41</v>
      </c>
      <c r="P60" s="1">
        <v>0.1</v>
      </c>
      <c r="Q60" s="1">
        <v>10.41</v>
      </c>
      <c r="R60" s="2">
        <v>45629</v>
      </c>
      <c r="S60" s="2">
        <v>45483</v>
      </c>
      <c r="T60" s="1" t="s">
        <v>50</v>
      </c>
      <c r="U60" s="1" t="s">
        <v>84</v>
      </c>
      <c r="V60" s="1">
        <v>2</v>
      </c>
      <c r="W60" s="1" t="s">
        <v>37</v>
      </c>
      <c r="X60" s="1" t="s">
        <v>101</v>
      </c>
      <c r="Y60" s="1" t="s">
        <v>458</v>
      </c>
    </row>
    <row r="61" spans="1:25" x14ac:dyDescent="0.3">
      <c r="A61" s="1" t="s">
        <v>11673</v>
      </c>
      <c r="B61" s="1" t="s">
        <v>13673</v>
      </c>
      <c r="C61" s="1" t="s">
        <v>459</v>
      </c>
      <c r="D61" s="1" t="s">
        <v>41</v>
      </c>
      <c r="E61" s="1">
        <v>21</v>
      </c>
      <c r="F61" s="1" t="s">
        <v>460</v>
      </c>
      <c r="G61" s="1" t="s">
        <v>461</v>
      </c>
      <c r="H61" s="1" t="s">
        <v>462</v>
      </c>
      <c r="I61" s="1" t="s">
        <v>463</v>
      </c>
      <c r="J61" s="1" t="s">
        <v>464</v>
      </c>
      <c r="K61" s="1" t="s">
        <v>32</v>
      </c>
      <c r="L61" s="1" t="s">
        <v>82</v>
      </c>
      <c r="M61" s="1" t="s">
        <v>73</v>
      </c>
      <c r="N61" s="1">
        <v>4</v>
      </c>
      <c r="O61" s="1">
        <v>478.39</v>
      </c>
      <c r="P61" s="1">
        <v>0.37</v>
      </c>
      <c r="Q61" s="1">
        <v>20.57</v>
      </c>
      <c r="R61" s="2">
        <v>45148</v>
      </c>
      <c r="S61" s="2">
        <v>45668</v>
      </c>
      <c r="T61" s="1" t="s">
        <v>35</v>
      </c>
      <c r="U61" s="1" t="s">
        <v>84</v>
      </c>
      <c r="V61" s="1">
        <v>2</v>
      </c>
      <c r="W61" s="1" t="s">
        <v>37</v>
      </c>
      <c r="X61" s="1" t="s">
        <v>101</v>
      </c>
      <c r="Y61" s="1" t="s">
        <v>465</v>
      </c>
    </row>
    <row r="62" spans="1:25" x14ac:dyDescent="0.3">
      <c r="A62" s="1" t="s">
        <v>11674</v>
      </c>
      <c r="B62" s="1" t="s">
        <v>13674</v>
      </c>
      <c r="C62" s="1" t="s">
        <v>466</v>
      </c>
      <c r="D62" s="1" t="s">
        <v>26</v>
      </c>
      <c r="E62" s="1">
        <v>23</v>
      </c>
      <c r="F62" s="1" t="s">
        <v>467</v>
      </c>
      <c r="G62" s="1" t="s">
        <v>468</v>
      </c>
      <c r="H62" s="1" t="s">
        <v>469</v>
      </c>
      <c r="I62" s="1" t="s">
        <v>470</v>
      </c>
      <c r="J62" s="1" t="s">
        <v>471</v>
      </c>
      <c r="K62" s="1" t="s">
        <v>47</v>
      </c>
      <c r="L62" s="1" t="s">
        <v>82</v>
      </c>
      <c r="M62" s="1" t="s">
        <v>73</v>
      </c>
      <c r="N62" s="1">
        <v>1</v>
      </c>
      <c r="O62" s="1">
        <v>655.85</v>
      </c>
      <c r="P62" s="1">
        <v>0.37</v>
      </c>
      <c r="Q62" s="1">
        <v>13.37</v>
      </c>
      <c r="R62" s="2">
        <v>45609</v>
      </c>
      <c r="S62" s="2">
        <v>45557</v>
      </c>
      <c r="T62" s="1" t="s">
        <v>50</v>
      </c>
      <c r="U62" s="1" t="s">
        <v>84</v>
      </c>
      <c r="V62" s="1">
        <v>1</v>
      </c>
      <c r="W62" s="1" t="s">
        <v>52</v>
      </c>
      <c r="X62" s="1" t="s">
        <v>38</v>
      </c>
      <c r="Y62" s="1" t="s">
        <v>472</v>
      </c>
    </row>
    <row r="63" spans="1:25" x14ac:dyDescent="0.3">
      <c r="A63" s="1" t="s">
        <v>11675</v>
      </c>
      <c r="B63" s="1" t="s">
        <v>13675</v>
      </c>
      <c r="C63" s="1" t="s">
        <v>473</v>
      </c>
      <c r="D63" s="1" t="s">
        <v>41</v>
      </c>
      <c r="E63" s="1">
        <v>19</v>
      </c>
      <c r="F63" s="1" t="s">
        <v>474</v>
      </c>
      <c r="G63" s="1" t="s">
        <v>475</v>
      </c>
      <c r="H63" s="1" t="s">
        <v>323</v>
      </c>
      <c r="I63" s="1" t="s">
        <v>476</v>
      </c>
      <c r="J63" s="1" t="s">
        <v>477</v>
      </c>
      <c r="K63" s="1" t="s">
        <v>92</v>
      </c>
      <c r="L63" s="1" t="s">
        <v>33</v>
      </c>
      <c r="M63" s="1" t="s">
        <v>62</v>
      </c>
      <c r="N63" s="1">
        <v>3</v>
      </c>
      <c r="O63" s="1">
        <v>612.46</v>
      </c>
      <c r="P63" s="1">
        <v>0.12</v>
      </c>
      <c r="Q63" s="1">
        <v>36.81</v>
      </c>
      <c r="R63" s="2">
        <v>45802</v>
      </c>
      <c r="S63" s="2">
        <v>45388</v>
      </c>
      <c r="T63" s="1" t="s">
        <v>35</v>
      </c>
      <c r="U63" s="1" t="s">
        <v>36</v>
      </c>
      <c r="V63" s="1">
        <v>4</v>
      </c>
      <c r="W63" s="1" t="s">
        <v>37</v>
      </c>
      <c r="X63" s="1" t="s">
        <v>38</v>
      </c>
      <c r="Y63" s="1" t="s">
        <v>478</v>
      </c>
    </row>
    <row r="64" spans="1:25" x14ac:dyDescent="0.3">
      <c r="A64" s="1" t="s">
        <v>11676</v>
      </c>
      <c r="B64" s="1" t="s">
        <v>13676</v>
      </c>
      <c r="C64" s="1" t="s">
        <v>479</v>
      </c>
      <c r="D64" s="1" t="s">
        <v>41</v>
      </c>
      <c r="E64" s="1">
        <v>53</v>
      </c>
      <c r="F64" s="1" t="s">
        <v>480</v>
      </c>
      <c r="G64" s="1">
        <v>774296435</v>
      </c>
      <c r="H64" s="1" t="s">
        <v>481</v>
      </c>
      <c r="I64" s="1" t="s">
        <v>482</v>
      </c>
      <c r="J64" s="1" t="s">
        <v>483</v>
      </c>
      <c r="K64" s="1" t="s">
        <v>47</v>
      </c>
      <c r="L64" s="1" t="s">
        <v>72</v>
      </c>
      <c r="M64" s="1" t="s">
        <v>126</v>
      </c>
      <c r="N64" s="1">
        <v>4</v>
      </c>
      <c r="O64" s="1">
        <v>271.63</v>
      </c>
      <c r="P64" s="1">
        <v>0.42</v>
      </c>
      <c r="Q64" s="1">
        <v>44.24</v>
      </c>
      <c r="R64" s="2">
        <v>45660</v>
      </c>
      <c r="S64" s="2">
        <v>45841</v>
      </c>
      <c r="T64" s="1" t="s">
        <v>63</v>
      </c>
      <c r="U64" s="1" t="s">
        <v>51</v>
      </c>
      <c r="V64" s="1">
        <v>1</v>
      </c>
      <c r="W64" s="1" t="s">
        <v>37</v>
      </c>
      <c r="X64" s="1" t="s">
        <v>101</v>
      </c>
      <c r="Y64" s="1" t="s">
        <v>484</v>
      </c>
    </row>
    <row r="65" spans="1:25" x14ac:dyDescent="0.3">
      <c r="A65" s="1" t="s">
        <v>11677</v>
      </c>
      <c r="B65" s="1" t="s">
        <v>13677</v>
      </c>
      <c r="C65" s="1" t="s">
        <v>485</v>
      </c>
      <c r="D65" s="1" t="s">
        <v>41</v>
      </c>
      <c r="E65" s="1">
        <v>67</v>
      </c>
      <c r="F65" s="1" t="s">
        <v>486</v>
      </c>
      <c r="G65" s="1" t="s">
        <v>487</v>
      </c>
      <c r="H65" s="1" t="s">
        <v>488</v>
      </c>
      <c r="I65" s="1" t="s">
        <v>489</v>
      </c>
      <c r="J65" s="1" t="s">
        <v>490</v>
      </c>
      <c r="K65" s="1" t="s">
        <v>61</v>
      </c>
      <c r="L65" s="1" t="s">
        <v>33</v>
      </c>
      <c r="M65" s="1" t="s">
        <v>93</v>
      </c>
      <c r="N65" s="1">
        <v>3</v>
      </c>
      <c r="O65" s="1">
        <v>567.67999999999995</v>
      </c>
      <c r="P65" s="1">
        <v>0.31</v>
      </c>
      <c r="Q65" s="1">
        <v>31.01</v>
      </c>
      <c r="R65" s="2">
        <v>45366</v>
      </c>
      <c r="S65" s="2">
        <v>45791</v>
      </c>
      <c r="T65" s="1" t="s">
        <v>35</v>
      </c>
      <c r="U65" s="1" t="s">
        <v>84</v>
      </c>
      <c r="V65" s="1">
        <v>1</v>
      </c>
      <c r="W65" s="1" t="s">
        <v>37</v>
      </c>
      <c r="X65" s="1" t="s">
        <v>74</v>
      </c>
      <c r="Y65" s="1" t="s">
        <v>491</v>
      </c>
    </row>
    <row r="66" spans="1:25" x14ac:dyDescent="0.3">
      <c r="A66" s="1" t="s">
        <v>11678</v>
      </c>
      <c r="B66" s="1" t="s">
        <v>13678</v>
      </c>
      <c r="C66" s="1" t="s">
        <v>492</v>
      </c>
      <c r="D66" s="1" t="s">
        <v>41</v>
      </c>
      <c r="E66" s="1">
        <v>32</v>
      </c>
      <c r="F66" s="1" t="s">
        <v>493</v>
      </c>
      <c r="G66" s="1" t="s">
        <v>494</v>
      </c>
      <c r="H66" s="1" t="s">
        <v>495</v>
      </c>
      <c r="I66" s="1" t="s">
        <v>496</v>
      </c>
      <c r="J66" s="1" t="s">
        <v>497</v>
      </c>
      <c r="K66" s="1" t="s">
        <v>32</v>
      </c>
      <c r="L66" s="1" t="s">
        <v>110</v>
      </c>
      <c r="M66" s="1" t="s">
        <v>49</v>
      </c>
      <c r="N66" s="1">
        <v>2</v>
      </c>
      <c r="O66" s="1">
        <v>711.48</v>
      </c>
      <c r="P66" s="1">
        <v>0.12</v>
      </c>
      <c r="Q66" s="1">
        <v>23.46</v>
      </c>
      <c r="R66" s="2">
        <v>45843</v>
      </c>
      <c r="S66" s="2">
        <v>45340</v>
      </c>
      <c r="T66" s="1" t="s">
        <v>63</v>
      </c>
      <c r="U66" s="1" t="s">
        <v>36</v>
      </c>
      <c r="V66" s="1">
        <v>2</v>
      </c>
      <c r="W66" s="1" t="s">
        <v>37</v>
      </c>
      <c r="X66" s="1" t="s">
        <v>74</v>
      </c>
      <c r="Y66" s="1" t="s">
        <v>498</v>
      </c>
    </row>
    <row r="67" spans="1:25" x14ac:dyDescent="0.3">
      <c r="A67" s="1" t="s">
        <v>11679</v>
      </c>
      <c r="B67" s="1" t="s">
        <v>13679</v>
      </c>
      <c r="C67" s="1" t="s">
        <v>499</v>
      </c>
      <c r="D67" s="1" t="s">
        <v>26</v>
      </c>
      <c r="E67" s="1">
        <v>29</v>
      </c>
      <c r="F67" s="1" t="s">
        <v>500</v>
      </c>
      <c r="G67" s="1" t="s">
        <v>501</v>
      </c>
      <c r="H67" s="1" t="s">
        <v>502</v>
      </c>
      <c r="I67" s="1" t="s">
        <v>503</v>
      </c>
      <c r="J67" s="1" t="s">
        <v>504</v>
      </c>
      <c r="K67" s="1" t="s">
        <v>47</v>
      </c>
      <c r="L67" s="1" t="s">
        <v>48</v>
      </c>
      <c r="M67" s="1" t="s">
        <v>93</v>
      </c>
      <c r="N67" s="1">
        <v>4</v>
      </c>
      <c r="O67" s="1">
        <v>589.04</v>
      </c>
      <c r="P67" s="1">
        <v>0.33</v>
      </c>
      <c r="Q67" s="1">
        <v>49.85</v>
      </c>
      <c r="R67" s="2">
        <v>45598</v>
      </c>
      <c r="S67" s="2">
        <v>45609</v>
      </c>
      <c r="T67" s="1" t="s">
        <v>50</v>
      </c>
      <c r="U67" s="1" t="s">
        <v>162</v>
      </c>
      <c r="V67" s="1">
        <v>2</v>
      </c>
      <c r="W67" s="1" t="s">
        <v>37</v>
      </c>
      <c r="X67" s="1" t="s">
        <v>74</v>
      </c>
      <c r="Y67" s="1" t="s">
        <v>505</v>
      </c>
    </row>
    <row r="68" spans="1:25" x14ac:dyDescent="0.3">
      <c r="A68" s="1" t="s">
        <v>11680</v>
      </c>
      <c r="B68" s="1" t="s">
        <v>13680</v>
      </c>
      <c r="C68" s="1" t="s">
        <v>506</v>
      </c>
      <c r="D68" s="1" t="s">
        <v>41</v>
      </c>
      <c r="E68" s="1">
        <v>57</v>
      </c>
      <c r="F68" s="1" t="s">
        <v>507</v>
      </c>
      <c r="G68" s="1" t="s">
        <v>508</v>
      </c>
      <c r="H68" s="1" t="s">
        <v>509</v>
      </c>
      <c r="I68" s="1" t="s">
        <v>510</v>
      </c>
      <c r="J68" s="1" t="s">
        <v>511</v>
      </c>
      <c r="K68" s="1" t="s">
        <v>161</v>
      </c>
      <c r="L68" s="1" t="s">
        <v>33</v>
      </c>
      <c r="M68" s="1" t="s">
        <v>93</v>
      </c>
      <c r="N68" s="1">
        <v>1</v>
      </c>
      <c r="O68" s="1">
        <v>687.62</v>
      </c>
      <c r="P68" s="1">
        <v>0.12</v>
      </c>
      <c r="Q68" s="1">
        <v>5.95</v>
      </c>
      <c r="R68" s="2">
        <v>45154</v>
      </c>
      <c r="S68" s="2">
        <v>45404</v>
      </c>
      <c r="T68" s="1" t="s">
        <v>50</v>
      </c>
      <c r="U68" s="1" t="s">
        <v>84</v>
      </c>
      <c r="V68" s="1">
        <v>4</v>
      </c>
      <c r="W68" s="1" t="s">
        <v>37</v>
      </c>
      <c r="X68" s="1" t="s">
        <v>74</v>
      </c>
      <c r="Y68" s="1" t="s">
        <v>512</v>
      </c>
    </row>
    <row r="69" spans="1:25" x14ac:dyDescent="0.3">
      <c r="A69" s="1" t="s">
        <v>11681</v>
      </c>
      <c r="B69" s="1" t="s">
        <v>13681</v>
      </c>
      <c r="C69" s="1" t="s">
        <v>513</v>
      </c>
      <c r="D69" s="1" t="s">
        <v>26</v>
      </c>
      <c r="E69" s="1">
        <v>61</v>
      </c>
      <c r="F69" s="1" t="s">
        <v>514</v>
      </c>
      <c r="G69" s="1" t="s">
        <v>515</v>
      </c>
      <c r="H69" s="1" t="s">
        <v>309</v>
      </c>
      <c r="I69" s="1" t="s">
        <v>516</v>
      </c>
      <c r="J69" s="1" t="s">
        <v>517</v>
      </c>
      <c r="K69" s="1" t="s">
        <v>47</v>
      </c>
      <c r="L69" s="1" t="s">
        <v>33</v>
      </c>
      <c r="M69" s="1" t="s">
        <v>49</v>
      </c>
      <c r="N69" s="1">
        <v>1</v>
      </c>
      <c r="O69" s="1">
        <v>263.52</v>
      </c>
      <c r="P69" s="1">
        <v>0.13</v>
      </c>
      <c r="Q69" s="1">
        <v>18.7</v>
      </c>
      <c r="R69" s="2">
        <v>45409</v>
      </c>
      <c r="S69" s="2">
        <v>45734</v>
      </c>
      <c r="T69" s="1" t="s">
        <v>35</v>
      </c>
      <c r="U69" s="1" t="s">
        <v>162</v>
      </c>
      <c r="V69" s="1">
        <v>2</v>
      </c>
      <c r="W69" s="1" t="s">
        <v>37</v>
      </c>
      <c r="X69" s="1" t="s">
        <v>101</v>
      </c>
      <c r="Y69" s="1" t="s">
        <v>518</v>
      </c>
    </row>
    <row r="70" spans="1:25" x14ac:dyDescent="0.3">
      <c r="A70" s="1" t="s">
        <v>11682</v>
      </c>
      <c r="B70" s="1" t="s">
        <v>13682</v>
      </c>
      <c r="C70" s="1" t="s">
        <v>519</v>
      </c>
      <c r="D70" s="1" t="s">
        <v>26</v>
      </c>
      <c r="E70" s="1">
        <v>58</v>
      </c>
      <c r="F70" s="1" t="s">
        <v>520</v>
      </c>
      <c r="G70" s="1" t="s">
        <v>521</v>
      </c>
      <c r="H70" s="1" t="s">
        <v>522</v>
      </c>
      <c r="I70" s="1" t="s">
        <v>523</v>
      </c>
      <c r="J70" s="1" t="s">
        <v>524</v>
      </c>
      <c r="K70" s="1" t="s">
        <v>92</v>
      </c>
      <c r="L70" s="1" t="s">
        <v>33</v>
      </c>
      <c r="M70" s="1" t="s">
        <v>49</v>
      </c>
      <c r="N70" s="1">
        <v>2</v>
      </c>
      <c r="O70" s="1">
        <v>834.52</v>
      </c>
      <c r="P70" s="1">
        <v>0.42</v>
      </c>
      <c r="Q70" s="1">
        <v>17.54</v>
      </c>
      <c r="R70" s="2">
        <v>45244</v>
      </c>
      <c r="S70" s="2">
        <v>45715</v>
      </c>
      <c r="T70" s="1" t="s">
        <v>83</v>
      </c>
      <c r="U70" s="1" t="s">
        <v>84</v>
      </c>
      <c r="V70" s="1">
        <v>4</v>
      </c>
      <c r="W70" s="1" t="s">
        <v>37</v>
      </c>
      <c r="X70" s="1" t="s">
        <v>53</v>
      </c>
      <c r="Y70" s="1" t="s">
        <v>525</v>
      </c>
    </row>
    <row r="71" spans="1:25" x14ac:dyDescent="0.3">
      <c r="A71" s="1" t="s">
        <v>11683</v>
      </c>
      <c r="B71" s="1" t="s">
        <v>13683</v>
      </c>
      <c r="C71" s="1" t="s">
        <v>526</v>
      </c>
      <c r="D71" s="1" t="s">
        <v>41</v>
      </c>
      <c r="E71" s="1">
        <v>24</v>
      </c>
      <c r="F71" s="1" t="s">
        <v>527</v>
      </c>
      <c r="G71" s="1" t="s">
        <v>528</v>
      </c>
      <c r="H71" s="1" t="s">
        <v>529</v>
      </c>
      <c r="I71" s="1" t="s">
        <v>530</v>
      </c>
      <c r="J71" s="1" t="s">
        <v>531</v>
      </c>
      <c r="K71" s="1" t="s">
        <v>6</v>
      </c>
      <c r="L71" s="1" t="s">
        <v>72</v>
      </c>
      <c r="M71" s="1" t="s">
        <v>34</v>
      </c>
      <c r="N71" s="1">
        <v>4</v>
      </c>
      <c r="O71" s="1">
        <v>455.19</v>
      </c>
      <c r="P71" s="1">
        <v>0.46</v>
      </c>
      <c r="Q71" s="1">
        <v>21.03</v>
      </c>
      <c r="R71" s="2">
        <v>45828</v>
      </c>
      <c r="S71" s="2">
        <v>45196</v>
      </c>
      <c r="T71" s="1" t="s">
        <v>50</v>
      </c>
      <c r="U71" s="1" t="s">
        <v>51</v>
      </c>
      <c r="V71" s="1">
        <v>5</v>
      </c>
      <c r="W71" s="1" t="s">
        <v>37</v>
      </c>
      <c r="X71" s="1" t="s">
        <v>53</v>
      </c>
      <c r="Y71" s="1" t="s">
        <v>532</v>
      </c>
    </row>
    <row r="72" spans="1:25" x14ac:dyDescent="0.3">
      <c r="A72" s="1" t="s">
        <v>11684</v>
      </c>
      <c r="B72" s="1" t="s">
        <v>13684</v>
      </c>
      <c r="C72" s="1" t="s">
        <v>533</v>
      </c>
      <c r="D72" s="1" t="s">
        <v>26</v>
      </c>
      <c r="E72" s="1">
        <v>39</v>
      </c>
      <c r="F72" s="1" t="s">
        <v>534</v>
      </c>
      <c r="G72" s="1" t="s">
        <v>535</v>
      </c>
      <c r="H72" s="1" t="s">
        <v>201</v>
      </c>
      <c r="I72" s="1" t="s">
        <v>536</v>
      </c>
      <c r="J72" s="1" t="s">
        <v>537</v>
      </c>
      <c r="K72" s="1" t="s">
        <v>32</v>
      </c>
      <c r="L72" s="1" t="s">
        <v>117</v>
      </c>
      <c r="M72" s="1" t="s">
        <v>73</v>
      </c>
      <c r="N72" s="1">
        <v>2</v>
      </c>
      <c r="O72" s="1">
        <v>987.35</v>
      </c>
      <c r="P72" s="1">
        <v>0.13</v>
      </c>
      <c r="Q72" s="1">
        <v>15.38</v>
      </c>
      <c r="R72" s="2">
        <v>45521</v>
      </c>
      <c r="S72" s="2">
        <v>45814</v>
      </c>
      <c r="T72" s="1" t="s">
        <v>35</v>
      </c>
      <c r="U72" s="1" t="s">
        <v>162</v>
      </c>
      <c r="V72" s="1">
        <v>3</v>
      </c>
      <c r="W72" s="1" t="s">
        <v>37</v>
      </c>
      <c r="X72" s="1" t="s">
        <v>74</v>
      </c>
      <c r="Y72" s="1" t="s">
        <v>538</v>
      </c>
    </row>
    <row r="73" spans="1:25" x14ac:dyDescent="0.3">
      <c r="A73" s="1" t="s">
        <v>11685</v>
      </c>
      <c r="B73" s="1" t="s">
        <v>13685</v>
      </c>
      <c r="C73" s="1" t="s">
        <v>539</v>
      </c>
      <c r="D73" s="1" t="s">
        <v>26</v>
      </c>
      <c r="E73" s="1">
        <v>25</v>
      </c>
      <c r="F73" s="1" t="s">
        <v>540</v>
      </c>
      <c r="G73" s="1" t="s">
        <v>541</v>
      </c>
      <c r="H73" s="1" t="s">
        <v>542</v>
      </c>
      <c r="I73" s="1" t="s">
        <v>543</v>
      </c>
      <c r="J73" s="1" t="s">
        <v>544</v>
      </c>
      <c r="K73" s="1" t="s">
        <v>47</v>
      </c>
      <c r="L73" s="1" t="s">
        <v>48</v>
      </c>
      <c r="M73" s="1" t="s">
        <v>34</v>
      </c>
      <c r="N73" s="1">
        <v>1</v>
      </c>
      <c r="O73" s="1">
        <v>33.049999999999997</v>
      </c>
      <c r="P73" s="1">
        <v>0.46</v>
      </c>
      <c r="Q73" s="1">
        <v>16.89</v>
      </c>
      <c r="R73" s="2">
        <v>45698</v>
      </c>
      <c r="S73" s="2">
        <v>45504</v>
      </c>
      <c r="T73" s="1" t="s">
        <v>118</v>
      </c>
      <c r="U73" s="1" t="s">
        <v>51</v>
      </c>
      <c r="V73" s="1">
        <v>5</v>
      </c>
      <c r="W73" s="1" t="s">
        <v>37</v>
      </c>
      <c r="X73" s="1" t="s">
        <v>38</v>
      </c>
      <c r="Y73" s="1" t="s">
        <v>545</v>
      </c>
    </row>
    <row r="74" spans="1:25" x14ac:dyDescent="0.3">
      <c r="A74" s="1" t="s">
        <v>11686</v>
      </c>
      <c r="B74" s="1" t="s">
        <v>13686</v>
      </c>
      <c r="C74" s="1" t="s">
        <v>546</v>
      </c>
      <c r="D74" s="1" t="s">
        <v>26</v>
      </c>
      <c r="E74" s="1">
        <v>69</v>
      </c>
      <c r="F74" s="1" t="s">
        <v>547</v>
      </c>
      <c r="G74" s="1" t="s">
        <v>548</v>
      </c>
      <c r="H74" s="1" t="s">
        <v>98</v>
      </c>
      <c r="I74" s="1" t="s">
        <v>549</v>
      </c>
      <c r="J74" s="1" t="s">
        <v>550</v>
      </c>
      <c r="K74" s="1" t="s">
        <v>6</v>
      </c>
      <c r="L74" s="1" t="s">
        <v>48</v>
      </c>
      <c r="M74" s="1" t="s">
        <v>93</v>
      </c>
      <c r="N74" s="1">
        <v>1</v>
      </c>
      <c r="O74" s="1">
        <v>386.51</v>
      </c>
      <c r="P74" s="1">
        <v>0.12</v>
      </c>
      <c r="Q74" s="1">
        <v>16.600000000000001</v>
      </c>
      <c r="R74" s="2">
        <v>45664</v>
      </c>
      <c r="S74" s="2">
        <v>45805</v>
      </c>
      <c r="T74" s="1" t="s">
        <v>63</v>
      </c>
      <c r="U74" s="1" t="s">
        <v>36</v>
      </c>
      <c r="V74" s="1">
        <v>2</v>
      </c>
      <c r="W74" s="1" t="s">
        <v>37</v>
      </c>
      <c r="X74" s="1" t="s">
        <v>101</v>
      </c>
      <c r="Y74" s="1" t="s">
        <v>551</v>
      </c>
    </row>
    <row r="75" spans="1:25" x14ac:dyDescent="0.3">
      <c r="A75" s="1" t="s">
        <v>11687</v>
      </c>
      <c r="B75" s="1" t="s">
        <v>13687</v>
      </c>
      <c r="C75" s="1" t="s">
        <v>552</v>
      </c>
      <c r="D75" s="1" t="s">
        <v>26</v>
      </c>
      <c r="E75" s="1">
        <v>59</v>
      </c>
      <c r="F75" s="1" t="s">
        <v>553</v>
      </c>
      <c r="G75" s="1" t="s">
        <v>554</v>
      </c>
      <c r="H75" s="1" t="s">
        <v>555</v>
      </c>
      <c r="I75" s="1" t="s">
        <v>556</v>
      </c>
      <c r="J75" s="1" t="s">
        <v>557</v>
      </c>
      <c r="K75" s="1" t="s">
        <v>6</v>
      </c>
      <c r="L75" s="1" t="s">
        <v>72</v>
      </c>
      <c r="M75" s="1" t="s">
        <v>93</v>
      </c>
      <c r="N75" s="1">
        <v>3</v>
      </c>
      <c r="O75" s="1">
        <v>188.67</v>
      </c>
      <c r="P75" s="1">
        <v>0.06</v>
      </c>
      <c r="Q75" s="1">
        <v>27.76</v>
      </c>
      <c r="R75" s="2">
        <v>45498</v>
      </c>
      <c r="S75" s="2">
        <v>45210</v>
      </c>
      <c r="T75" s="1" t="s">
        <v>118</v>
      </c>
      <c r="U75" s="1" t="s">
        <v>162</v>
      </c>
      <c r="V75" s="1">
        <v>3</v>
      </c>
      <c r="W75" s="1" t="s">
        <v>37</v>
      </c>
      <c r="X75" s="1" t="s">
        <v>53</v>
      </c>
      <c r="Y75" s="1" t="s">
        <v>558</v>
      </c>
    </row>
    <row r="76" spans="1:25" x14ac:dyDescent="0.3">
      <c r="A76" s="1" t="s">
        <v>11688</v>
      </c>
      <c r="B76" s="1" t="s">
        <v>13688</v>
      </c>
      <c r="C76" s="1" t="s">
        <v>559</v>
      </c>
      <c r="D76" s="1" t="s">
        <v>41</v>
      </c>
      <c r="E76" s="1">
        <v>28</v>
      </c>
      <c r="F76" s="1" t="s">
        <v>560</v>
      </c>
      <c r="G76" s="1" t="s">
        <v>561</v>
      </c>
      <c r="H76" s="1" t="s">
        <v>562</v>
      </c>
      <c r="I76" s="1" t="s">
        <v>563</v>
      </c>
      <c r="J76" s="1" t="s">
        <v>564</v>
      </c>
      <c r="K76" s="1" t="s">
        <v>161</v>
      </c>
      <c r="L76" s="1" t="s">
        <v>110</v>
      </c>
      <c r="M76" s="1" t="s">
        <v>126</v>
      </c>
      <c r="N76" s="1">
        <v>2</v>
      </c>
      <c r="O76" s="1">
        <v>560.04999999999995</v>
      </c>
      <c r="P76" s="1">
        <v>0.03</v>
      </c>
      <c r="Q76" s="1">
        <v>22.6</v>
      </c>
      <c r="R76" s="2">
        <v>45682</v>
      </c>
      <c r="S76" s="2">
        <v>45145</v>
      </c>
      <c r="T76" s="1" t="s">
        <v>118</v>
      </c>
      <c r="U76" s="1" t="s">
        <v>36</v>
      </c>
      <c r="V76" s="1">
        <v>3</v>
      </c>
      <c r="W76" s="1" t="s">
        <v>52</v>
      </c>
      <c r="X76" s="1" t="s">
        <v>101</v>
      </c>
      <c r="Y76" s="1" t="s">
        <v>565</v>
      </c>
    </row>
    <row r="77" spans="1:25" x14ac:dyDescent="0.3">
      <c r="A77" s="1" t="s">
        <v>11689</v>
      </c>
      <c r="B77" s="1" t="s">
        <v>13689</v>
      </c>
      <c r="C77" s="1" t="s">
        <v>566</v>
      </c>
      <c r="D77" s="1" t="s">
        <v>41</v>
      </c>
      <c r="E77" s="1">
        <v>19</v>
      </c>
      <c r="F77" s="1" t="s">
        <v>567</v>
      </c>
      <c r="G77" s="1" t="s">
        <v>568</v>
      </c>
      <c r="H77" s="1" t="s">
        <v>131</v>
      </c>
      <c r="I77" s="1" t="s">
        <v>569</v>
      </c>
      <c r="J77" s="1" t="s">
        <v>570</v>
      </c>
      <c r="K77" s="1" t="s">
        <v>47</v>
      </c>
      <c r="L77" s="1" t="s">
        <v>33</v>
      </c>
      <c r="M77" s="1" t="s">
        <v>126</v>
      </c>
      <c r="N77" s="1">
        <v>1</v>
      </c>
      <c r="O77" s="1">
        <v>250.77</v>
      </c>
      <c r="P77" s="1">
        <v>0.12</v>
      </c>
      <c r="Q77" s="1">
        <v>33.770000000000003</v>
      </c>
      <c r="R77" s="2">
        <v>45393</v>
      </c>
      <c r="S77" s="2">
        <v>45135</v>
      </c>
      <c r="T77" s="1" t="s">
        <v>118</v>
      </c>
      <c r="U77" s="1" t="s">
        <v>84</v>
      </c>
      <c r="V77" s="1">
        <v>1</v>
      </c>
      <c r="W77" s="1" t="s">
        <v>37</v>
      </c>
      <c r="X77" s="1" t="s">
        <v>38</v>
      </c>
      <c r="Y77" s="1" t="s">
        <v>571</v>
      </c>
    </row>
    <row r="78" spans="1:25" x14ac:dyDescent="0.3">
      <c r="A78" s="1" t="s">
        <v>11690</v>
      </c>
      <c r="B78" s="1" t="s">
        <v>13690</v>
      </c>
      <c r="C78" s="1" t="s">
        <v>572</v>
      </c>
      <c r="D78" s="1" t="s">
        <v>41</v>
      </c>
      <c r="E78" s="1">
        <v>47</v>
      </c>
      <c r="F78" s="1" t="s">
        <v>573</v>
      </c>
      <c r="G78" s="1" t="s">
        <v>574</v>
      </c>
      <c r="H78" s="1" t="s">
        <v>575</v>
      </c>
      <c r="I78" s="1" t="s">
        <v>576</v>
      </c>
      <c r="J78" s="1" t="s">
        <v>577</v>
      </c>
      <c r="K78" s="1" t="s">
        <v>92</v>
      </c>
      <c r="L78" s="1" t="s">
        <v>117</v>
      </c>
      <c r="M78" s="1" t="s">
        <v>73</v>
      </c>
      <c r="N78" s="1">
        <v>4</v>
      </c>
      <c r="O78" s="1">
        <v>740.1</v>
      </c>
      <c r="P78" s="1">
        <v>0.19</v>
      </c>
      <c r="Q78" s="1">
        <v>28.15</v>
      </c>
      <c r="R78" s="2">
        <v>45684</v>
      </c>
      <c r="S78" s="2">
        <v>45393</v>
      </c>
      <c r="T78" s="1" t="s">
        <v>35</v>
      </c>
      <c r="U78" s="1" t="s">
        <v>84</v>
      </c>
      <c r="V78" s="1">
        <v>3</v>
      </c>
      <c r="W78" s="1" t="s">
        <v>37</v>
      </c>
      <c r="X78" s="1" t="s">
        <v>101</v>
      </c>
      <c r="Y78" s="1" t="s">
        <v>578</v>
      </c>
    </row>
    <row r="79" spans="1:25" x14ac:dyDescent="0.3">
      <c r="A79" s="1" t="s">
        <v>11691</v>
      </c>
      <c r="B79" s="1" t="s">
        <v>13691</v>
      </c>
      <c r="C79" s="1" t="s">
        <v>579</v>
      </c>
      <c r="D79" s="1" t="s">
        <v>26</v>
      </c>
      <c r="E79" s="1">
        <v>21</v>
      </c>
      <c r="F79" s="1" t="s">
        <v>580</v>
      </c>
      <c r="G79" s="1" t="s">
        <v>581</v>
      </c>
      <c r="H79" s="1" t="s">
        <v>582</v>
      </c>
      <c r="I79" s="1" t="s">
        <v>583</v>
      </c>
      <c r="J79" s="1" t="s">
        <v>584</v>
      </c>
      <c r="K79" s="1" t="s">
        <v>61</v>
      </c>
      <c r="L79" s="1" t="s">
        <v>82</v>
      </c>
      <c r="M79" s="1" t="s">
        <v>49</v>
      </c>
      <c r="N79" s="1">
        <v>4</v>
      </c>
      <c r="O79" s="1">
        <v>883.05</v>
      </c>
      <c r="P79" s="1">
        <v>0.46</v>
      </c>
      <c r="Q79" s="1">
        <v>13.25</v>
      </c>
      <c r="R79" s="2">
        <v>45438</v>
      </c>
      <c r="S79" s="2">
        <v>45644</v>
      </c>
      <c r="T79" s="1" t="s">
        <v>50</v>
      </c>
      <c r="U79" s="1" t="s">
        <v>84</v>
      </c>
      <c r="V79" s="1">
        <v>4</v>
      </c>
      <c r="W79" s="1" t="s">
        <v>37</v>
      </c>
      <c r="X79" s="1" t="s">
        <v>38</v>
      </c>
      <c r="Y79" s="1" t="s">
        <v>585</v>
      </c>
    </row>
    <row r="80" spans="1:25" x14ac:dyDescent="0.3">
      <c r="A80" s="1" t="s">
        <v>11692</v>
      </c>
      <c r="B80" s="1" t="s">
        <v>13692</v>
      </c>
      <c r="C80" s="1" t="s">
        <v>586</v>
      </c>
      <c r="D80" s="1" t="s">
        <v>26</v>
      </c>
      <c r="E80" s="1">
        <v>42</v>
      </c>
      <c r="F80" s="1" t="s">
        <v>587</v>
      </c>
      <c r="G80" s="1" t="s">
        <v>588</v>
      </c>
      <c r="H80" s="1" t="s">
        <v>589</v>
      </c>
      <c r="I80" s="1" t="s">
        <v>590</v>
      </c>
      <c r="J80" s="1" t="s">
        <v>591</v>
      </c>
      <c r="K80" s="1" t="s">
        <v>6</v>
      </c>
      <c r="L80" s="1" t="s">
        <v>72</v>
      </c>
      <c r="M80" s="1" t="s">
        <v>62</v>
      </c>
      <c r="N80" s="1">
        <v>1</v>
      </c>
      <c r="O80" s="1">
        <v>218.78</v>
      </c>
      <c r="P80" s="1">
        <v>0.12</v>
      </c>
      <c r="Q80" s="1">
        <v>41.45</v>
      </c>
      <c r="R80" s="2">
        <v>45483</v>
      </c>
      <c r="S80" s="2">
        <v>45379</v>
      </c>
      <c r="T80" s="1" t="s">
        <v>118</v>
      </c>
      <c r="U80" s="1" t="s">
        <v>36</v>
      </c>
      <c r="V80" s="1">
        <v>2</v>
      </c>
      <c r="W80" s="1" t="s">
        <v>37</v>
      </c>
      <c r="X80" s="1" t="s">
        <v>38</v>
      </c>
      <c r="Y80" s="1" t="s">
        <v>592</v>
      </c>
    </row>
    <row r="81" spans="1:25" x14ac:dyDescent="0.3">
      <c r="A81" s="1" t="s">
        <v>11693</v>
      </c>
      <c r="B81" s="1" t="s">
        <v>13693</v>
      </c>
      <c r="C81" s="1" t="s">
        <v>593</v>
      </c>
      <c r="D81" s="1" t="s">
        <v>41</v>
      </c>
      <c r="E81" s="1">
        <v>38</v>
      </c>
      <c r="F81" s="1" t="s">
        <v>594</v>
      </c>
      <c r="G81" s="1">
        <v>4959343138</v>
      </c>
      <c r="H81" s="1" t="s">
        <v>595</v>
      </c>
      <c r="I81" s="1" t="s">
        <v>596</v>
      </c>
      <c r="J81" s="1" t="s">
        <v>597</v>
      </c>
      <c r="K81" s="1" t="s">
        <v>6</v>
      </c>
      <c r="L81" s="1" t="s">
        <v>110</v>
      </c>
      <c r="M81" s="1" t="s">
        <v>93</v>
      </c>
      <c r="N81" s="1">
        <v>2</v>
      </c>
      <c r="O81" s="1">
        <v>169.07</v>
      </c>
      <c r="P81" s="1">
        <v>0.18</v>
      </c>
      <c r="Q81" s="1">
        <v>26.25</v>
      </c>
      <c r="R81" s="2">
        <v>45562</v>
      </c>
      <c r="S81" s="2">
        <v>45590</v>
      </c>
      <c r="T81" s="1" t="s">
        <v>35</v>
      </c>
      <c r="U81" s="1" t="s">
        <v>84</v>
      </c>
      <c r="V81" s="1">
        <v>2</v>
      </c>
      <c r="W81" s="1" t="s">
        <v>37</v>
      </c>
      <c r="X81" s="1" t="s">
        <v>64</v>
      </c>
      <c r="Y81" s="1" t="s">
        <v>598</v>
      </c>
    </row>
    <row r="82" spans="1:25" x14ac:dyDescent="0.3">
      <c r="A82" s="1" t="s">
        <v>11694</v>
      </c>
      <c r="B82" s="1" t="s">
        <v>13694</v>
      </c>
      <c r="C82" s="1" t="s">
        <v>599</v>
      </c>
      <c r="D82" s="1" t="s">
        <v>26</v>
      </c>
      <c r="E82" s="1">
        <v>42</v>
      </c>
      <c r="F82" s="1" t="s">
        <v>600</v>
      </c>
      <c r="G82" s="1" t="s">
        <v>601</v>
      </c>
      <c r="H82" s="1" t="s">
        <v>602</v>
      </c>
      <c r="I82" s="1" t="s">
        <v>603</v>
      </c>
      <c r="J82" s="1" t="s">
        <v>604</v>
      </c>
      <c r="K82" s="1" t="s">
        <v>161</v>
      </c>
      <c r="L82" s="1" t="s">
        <v>117</v>
      </c>
      <c r="M82" s="1" t="s">
        <v>126</v>
      </c>
      <c r="N82" s="1">
        <v>2</v>
      </c>
      <c r="O82" s="1">
        <v>876.6</v>
      </c>
      <c r="P82" s="1">
        <v>0.37</v>
      </c>
      <c r="Q82" s="1">
        <v>11.9</v>
      </c>
      <c r="R82" s="2">
        <v>45481</v>
      </c>
      <c r="S82" s="2">
        <v>45684</v>
      </c>
      <c r="T82" s="1" t="s">
        <v>50</v>
      </c>
      <c r="U82" s="1" t="s">
        <v>51</v>
      </c>
      <c r="V82" s="1">
        <v>1</v>
      </c>
      <c r="W82" s="1" t="s">
        <v>52</v>
      </c>
      <c r="X82" s="1" t="s">
        <v>38</v>
      </c>
      <c r="Y82" s="1" t="s">
        <v>605</v>
      </c>
    </row>
    <row r="83" spans="1:25" x14ac:dyDescent="0.3">
      <c r="A83" s="1" t="s">
        <v>11695</v>
      </c>
      <c r="B83" s="1" t="s">
        <v>13695</v>
      </c>
      <c r="C83" s="1" t="s">
        <v>606</v>
      </c>
      <c r="D83" s="1" t="s">
        <v>26</v>
      </c>
      <c r="E83" s="1">
        <v>26</v>
      </c>
      <c r="F83" s="1" t="s">
        <v>607</v>
      </c>
      <c r="G83" s="1" t="s">
        <v>608</v>
      </c>
      <c r="H83" s="1" t="s">
        <v>609</v>
      </c>
      <c r="I83" s="1" t="s">
        <v>610</v>
      </c>
      <c r="J83" s="1" t="s">
        <v>611</v>
      </c>
      <c r="K83" s="1" t="s">
        <v>32</v>
      </c>
      <c r="L83" s="1" t="s">
        <v>110</v>
      </c>
      <c r="M83" s="1" t="s">
        <v>73</v>
      </c>
      <c r="N83" s="1">
        <v>4</v>
      </c>
      <c r="O83" s="1">
        <v>367.66</v>
      </c>
      <c r="P83" s="1">
        <v>0.15</v>
      </c>
      <c r="Q83" s="1">
        <v>12.51</v>
      </c>
      <c r="R83" s="2">
        <v>45148</v>
      </c>
      <c r="S83" s="2">
        <v>45581</v>
      </c>
      <c r="T83" s="1" t="s">
        <v>63</v>
      </c>
      <c r="U83" s="1" t="s">
        <v>36</v>
      </c>
      <c r="V83" s="1">
        <v>1</v>
      </c>
      <c r="W83" s="1" t="s">
        <v>37</v>
      </c>
      <c r="X83" s="1" t="s">
        <v>64</v>
      </c>
      <c r="Y83" s="1" t="s">
        <v>612</v>
      </c>
    </row>
    <row r="84" spans="1:25" x14ac:dyDescent="0.3">
      <c r="A84" s="1" t="s">
        <v>11696</v>
      </c>
      <c r="B84" s="1" t="s">
        <v>13696</v>
      </c>
      <c r="C84" s="1" t="s">
        <v>613</v>
      </c>
      <c r="D84" s="1" t="s">
        <v>41</v>
      </c>
      <c r="E84" s="1">
        <v>25</v>
      </c>
      <c r="F84" s="1" t="s">
        <v>614</v>
      </c>
      <c r="G84" s="1" t="s">
        <v>615</v>
      </c>
      <c r="H84" s="1" t="s">
        <v>296</v>
      </c>
      <c r="I84" s="1" t="s">
        <v>616</v>
      </c>
      <c r="J84" s="1" t="s">
        <v>617</v>
      </c>
      <c r="K84" s="1" t="s">
        <v>61</v>
      </c>
      <c r="L84" s="1" t="s">
        <v>72</v>
      </c>
      <c r="M84" s="1" t="s">
        <v>34</v>
      </c>
      <c r="N84" s="1">
        <v>1</v>
      </c>
      <c r="O84" s="1">
        <v>440.24</v>
      </c>
      <c r="P84" s="1">
        <v>0.34</v>
      </c>
      <c r="Q84" s="1">
        <v>40.86</v>
      </c>
      <c r="R84" s="2">
        <v>45410</v>
      </c>
      <c r="S84" s="2">
        <v>45189</v>
      </c>
      <c r="T84" s="1" t="s">
        <v>50</v>
      </c>
      <c r="U84" s="1" t="s">
        <v>36</v>
      </c>
      <c r="V84" s="1">
        <v>2</v>
      </c>
      <c r="W84" s="1" t="s">
        <v>37</v>
      </c>
      <c r="X84" s="1" t="s">
        <v>38</v>
      </c>
      <c r="Y84" s="1" t="s">
        <v>618</v>
      </c>
    </row>
    <row r="85" spans="1:25" x14ac:dyDescent="0.3">
      <c r="A85" s="1" t="s">
        <v>11697</v>
      </c>
      <c r="B85" s="1" t="s">
        <v>13697</v>
      </c>
      <c r="C85" s="1" t="s">
        <v>619</v>
      </c>
      <c r="D85" s="1" t="s">
        <v>26</v>
      </c>
      <c r="E85" s="1">
        <v>22</v>
      </c>
      <c r="F85" s="1" t="s">
        <v>620</v>
      </c>
      <c r="G85" s="1" t="s">
        <v>621</v>
      </c>
      <c r="H85" s="1" t="s">
        <v>167</v>
      </c>
      <c r="I85" s="1" t="s">
        <v>622</v>
      </c>
      <c r="J85" s="1" t="s">
        <v>623</v>
      </c>
      <c r="K85" s="1" t="s">
        <v>161</v>
      </c>
      <c r="L85" s="1" t="s">
        <v>72</v>
      </c>
      <c r="M85" s="1" t="s">
        <v>93</v>
      </c>
      <c r="N85" s="1">
        <v>4</v>
      </c>
      <c r="O85" s="1">
        <v>228.76</v>
      </c>
      <c r="P85" s="1">
        <v>0.22</v>
      </c>
      <c r="Q85" s="1">
        <v>36.630000000000003</v>
      </c>
      <c r="R85" s="2">
        <v>45189</v>
      </c>
      <c r="S85" s="2">
        <v>45739</v>
      </c>
      <c r="T85" s="1" t="s">
        <v>50</v>
      </c>
      <c r="U85" s="1" t="s">
        <v>162</v>
      </c>
      <c r="V85" s="1">
        <v>1</v>
      </c>
      <c r="W85" s="1" t="s">
        <v>37</v>
      </c>
      <c r="X85" s="1" t="s">
        <v>38</v>
      </c>
      <c r="Y85" s="1" t="s">
        <v>624</v>
      </c>
    </row>
    <row r="86" spans="1:25" x14ac:dyDescent="0.3">
      <c r="A86" s="1" t="s">
        <v>11698</v>
      </c>
      <c r="B86" s="1" t="s">
        <v>13698</v>
      </c>
      <c r="C86" s="1" t="s">
        <v>625</v>
      </c>
      <c r="D86" s="1" t="s">
        <v>26</v>
      </c>
      <c r="E86" s="1">
        <v>63</v>
      </c>
      <c r="F86" s="1" t="s">
        <v>626</v>
      </c>
      <c r="G86" s="1" t="s">
        <v>627</v>
      </c>
      <c r="H86" s="1" t="s">
        <v>391</v>
      </c>
      <c r="I86" s="1" t="s">
        <v>628</v>
      </c>
      <c r="J86" s="1" t="s">
        <v>629</v>
      </c>
      <c r="K86" s="1" t="s">
        <v>92</v>
      </c>
      <c r="L86" s="1" t="s">
        <v>82</v>
      </c>
      <c r="M86" s="1" t="s">
        <v>62</v>
      </c>
      <c r="N86" s="1">
        <v>2</v>
      </c>
      <c r="O86" s="1">
        <v>431.06</v>
      </c>
      <c r="P86" s="1">
        <v>0.1</v>
      </c>
      <c r="Q86" s="1">
        <v>27.79</v>
      </c>
      <c r="R86" s="2">
        <v>45320</v>
      </c>
      <c r="S86" s="2">
        <v>45434</v>
      </c>
      <c r="T86" s="1" t="s">
        <v>118</v>
      </c>
      <c r="U86" s="1" t="s">
        <v>84</v>
      </c>
      <c r="V86" s="1">
        <v>3</v>
      </c>
      <c r="W86" s="1" t="s">
        <v>37</v>
      </c>
      <c r="X86" s="1" t="s">
        <v>101</v>
      </c>
      <c r="Y86" s="1" t="s">
        <v>630</v>
      </c>
    </row>
    <row r="87" spans="1:25" x14ac:dyDescent="0.3">
      <c r="A87" s="1" t="s">
        <v>11699</v>
      </c>
      <c r="B87" s="1" t="s">
        <v>13699</v>
      </c>
      <c r="C87" s="1" t="s">
        <v>631</v>
      </c>
      <c r="D87" s="1" t="s">
        <v>41</v>
      </c>
      <c r="E87" s="1">
        <v>45</v>
      </c>
      <c r="F87" s="1" t="s">
        <v>632</v>
      </c>
      <c r="G87" s="1" t="s">
        <v>633</v>
      </c>
      <c r="H87" s="1" t="s">
        <v>634</v>
      </c>
      <c r="I87" s="1" t="s">
        <v>635</v>
      </c>
      <c r="J87" s="1" t="s">
        <v>636</v>
      </c>
      <c r="K87" s="1" t="s">
        <v>61</v>
      </c>
      <c r="L87" s="1" t="s">
        <v>110</v>
      </c>
      <c r="M87" s="1" t="s">
        <v>73</v>
      </c>
      <c r="N87" s="1">
        <v>1</v>
      </c>
      <c r="O87" s="1">
        <v>238.99</v>
      </c>
      <c r="P87" s="1">
        <v>0.37</v>
      </c>
      <c r="Q87" s="1">
        <v>18.77</v>
      </c>
      <c r="R87" s="2">
        <v>45543</v>
      </c>
      <c r="S87" s="2">
        <v>45536</v>
      </c>
      <c r="T87" s="1" t="s">
        <v>35</v>
      </c>
      <c r="U87" s="1" t="s">
        <v>162</v>
      </c>
      <c r="V87" s="1">
        <v>3</v>
      </c>
      <c r="W87" s="1" t="s">
        <v>37</v>
      </c>
      <c r="X87" s="1" t="s">
        <v>64</v>
      </c>
      <c r="Y87" s="1" t="s">
        <v>637</v>
      </c>
    </row>
    <row r="88" spans="1:25" x14ac:dyDescent="0.3">
      <c r="A88" s="1" t="s">
        <v>11700</v>
      </c>
      <c r="B88" s="1" t="s">
        <v>13700</v>
      </c>
      <c r="C88" s="1" t="s">
        <v>638</v>
      </c>
      <c r="D88" s="1" t="s">
        <v>41</v>
      </c>
      <c r="E88" s="1">
        <v>19</v>
      </c>
      <c r="F88" s="1" t="s">
        <v>639</v>
      </c>
      <c r="G88" s="1" t="s">
        <v>640</v>
      </c>
      <c r="H88" s="1" t="s">
        <v>641</v>
      </c>
      <c r="I88" s="1" t="s">
        <v>642</v>
      </c>
      <c r="J88" s="1" t="s">
        <v>643</v>
      </c>
      <c r="K88" s="1" t="s">
        <v>6</v>
      </c>
      <c r="L88" s="1" t="s">
        <v>117</v>
      </c>
      <c r="M88" s="1" t="s">
        <v>49</v>
      </c>
      <c r="N88" s="1">
        <v>4</v>
      </c>
      <c r="O88" s="1">
        <v>669.27</v>
      </c>
      <c r="P88" s="1">
        <v>0.01</v>
      </c>
      <c r="Q88" s="1">
        <v>25.72</v>
      </c>
      <c r="R88" s="2">
        <v>45688</v>
      </c>
      <c r="S88" s="2">
        <v>45477</v>
      </c>
      <c r="T88" s="1" t="s">
        <v>83</v>
      </c>
      <c r="U88" s="1" t="s">
        <v>36</v>
      </c>
      <c r="V88" s="1">
        <v>4</v>
      </c>
      <c r="W88" s="1" t="s">
        <v>37</v>
      </c>
      <c r="X88" s="1" t="s">
        <v>53</v>
      </c>
      <c r="Y88" s="1" t="s">
        <v>644</v>
      </c>
    </row>
    <row r="89" spans="1:25" x14ac:dyDescent="0.3">
      <c r="A89" s="1" t="s">
        <v>11701</v>
      </c>
      <c r="B89" s="1" t="s">
        <v>13701</v>
      </c>
      <c r="C89" s="1" t="s">
        <v>645</v>
      </c>
      <c r="D89" s="1" t="s">
        <v>41</v>
      </c>
      <c r="E89" s="1">
        <v>38</v>
      </c>
      <c r="F89" s="1" t="s">
        <v>646</v>
      </c>
      <c r="G89" s="1" t="s">
        <v>647</v>
      </c>
      <c r="H89" s="1" t="s">
        <v>648</v>
      </c>
      <c r="I89" s="1" t="s">
        <v>649</v>
      </c>
      <c r="J89" s="1" t="s">
        <v>650</v>
      </c>
      <c r="K89" s="1" t="s">
        <v>92</v>
      </c>
      <c r="L89" s="1" t="s">
        <v>110</v>
      </c>
      <c r="M89" s="1" t="s">
        <v>62</v>
      </c>
      <c r="N89" s="1">
        <v>1</v>
      </c>
      <c r="O89" s="1">
        <v>503.89</v>
      </c>
      <c r="P89" s="1">
        <v>0.15</v>
      </c>
      <c r="Q89" s="1">
        <v>33.64</v>
      </c>
      <c r="R89" s="2">
        <v>45442</v>
      </c>
      <c r="S89" s="2">
        <v>45346</v>
      </c>
      <c r="T89" s="1" t="s">
        <v>63</v>
      </c>
      <c r="U89" s="1" t="s">
        <v>162</v>
      </c>
      <c r="V89" s="1">
        <v>1</v>
      </c>
      <c r="W89" s="1" t="s">
        <v>37</v>
      </c>
      <c r="X89" s="1" t="s">
        <v>53</v>
      </c>
      <c r="Y89" s="1" t="s">
        <v>651</v>
      </c>
    </row>
    <row r="90" spans="1:25" x14ac:dyDescent="0.3">
      <c r="A90" s="1" t="s">
        <v>11702</v>
      </c>
      <c r="B90" s="1" t="s">
        <v>13702</v>
      </c>
      <c r="C90" s="1" t="s">
        <v>652</v>
      </c>
      <c r="D90" s="1" t="s">
        <v>41</v>
      </c>
      <c r="E90" s="1">
        <v>66</v>
      </c>
      <c r="F90" s="1" t="s">
        <v>653</v>
      </c>
      <c r="G90" s="1" t="s">
        <v>654</v>
      </c>
      <c r="H90" s="1" t="s">
        <v>655</v>
      </c>
      <c r="I90" s="1" t="s">
        <v>656</v>
      </c>
      <c r="J90" s="1" t="s">
        <v>657</v>
      </c>
      <c r="K90" s="1" t="s">
        <v>32</v>
      </c>
      <c r="L90" s="1" t="s">
        <v>110</v>
      </c>
      <c r="M90" s="1" t="s">
        <v>93</v>
      </c>
      <c r="N90" s="1">
        <v>3</v>
      </c>
      <c r="O90" s="1">
        <v>790.18</v>
      </c>
      <c r="P90" s="1">
        <v>0.18</v>
      </c>
      <c r="Q90" s="1">
        <v>44.57</v>
      </c>
      <c r="R90" s="2">
        <v>45118</v>
      </c>
      <c r="S90" s="2">
        <v>45488</v>
      </c>
      <c r="T90" s="1" t="s">
        <v>35</v>
      </c>
      <c r="U90" s="1" t="s">
        <v>51</v>
      </c>
      <c r="V90" s="1">
        <v>2</v>
      </c>
      <c r="W90" s="1" t="s">
        <v>37</v>
      </c>
      <c r="X90" s="1" t="s">
        <v>101</v>
      </c>
      <c r="Y90" s="1" t="s">
        <v>658</v>
      </c>
    </row>
    <row r="91" spans="1:25" x14ac:dyDescent="0.3">
      <c r="A91" s="1" t="s">
        <v>11703</v>
      </c>
      <c r="B91" s="1" t="s">
        <v>13703</v>
      </c>
      <c r="C91" s="1" t="s">
        <v>659</v>
      </c>
      <c r="D91" s="1" t="s">
        <v>41</v>
      </c>
      <c r="E91" s="1">
        <v>25</v>
      </c>
      <c r="F91" s="1" t="s">
        <v>660</v>
      </c>
      <c r="G91" s="1" t="s">
        <v>661</v>
      </c>
      <c r="H91" s="1" t="s">
        <v>662</v>
      </c>
      <c r="I91" s="1" t="s">
        <v>663</v>
      </c>
      <c r="J91" s="1" t="s">
        <v>664</v>
      </c>
      <c r="K91" s="1" t="s">
        <v>32</v>
      </c>
      <c r="L91" s="1" t="s">
        <v>33</v>
      </c>
      <c r="M91" s="1" t="s">
        <v>73</v>
      </c>
      <c r="N91" s="1">
        <v>4</v>
      </c>
      <c r="O91" s="1">
        <v>319.60000000000002</v>
      </c>
      <c r="P91" s="1">
        <v>0.23</v>
      </c>
      <c r="Q91" s="1">
        <v>30.01</v>
      </c>
      <c r="R91" s="2">
        <v>45537</v>
      </c>
      <c r="S91" s="2">
        <v>45838</v>
      </c>
      <c r="T91" s="1" t="s">
        <v>118</v>
      </c>
      <c r="U91" s="1" t="s">
        <v>84</v>
      </c>
      <c r="V91" s="1">
        <v>5</v>
      </c>
      <c r="W91" s="1" t="s">
        <v>37</v>
      </c>
      <c r="X91" s="1" t="s">
        <v>53</v>
      </c>
      <c r="Y91" s="1" t="s">
        <v>665</v>
      </c>
    </row>
    <row r="92" spans="1:25" x14ac:dyDescent="0.3">
      <c r="A92" s="1" t="s">
        <v>11704</v>
      </c>
      <c r="B92" s="1" t="s">
        <v>13704</v>
      </c>
      <c r="C92" s="1" t="s">
        <v>666</v>
      </c>
      <c r="D92" s="1" t="s">
        <v>41</v>
      </c>
      <c r="E92" s="1">
        <v>51</v>
      </c>
      <c r="F92" s="1" t="s">
        <v>667</v>
      </c>
      <c r="G92" s="1" t="s">
        <v>668</v>
      </c>
      <c r="H92" s="1" t="s">
        <v>669</v>
      </c>
      <c r="I92" s="1" t="s">
        <v>670</v>
      </c>
      <c r="J92" s="1" t="s">
        <v>671</v>
      </c>
      <c r="K92" s="1" t="s">
        <v>32</v>
      </c>
      <c r="L92" s="1" t="s">
        <v>110</v>
      </c>
      <c r="M92" s="1" t="s">
        <v>49</v>
      </c>
      <c r="N92" s="1">
        <v>4</v>
      </c>
      <c r="O92" s="1">
        <v>510.54</v>
      </c>
      <c r="P92" s="1">
        <v>0.34</v>
      </c>
      <c r="Q92" s="1">
        <v>17.45</v>
      </c>
      <c r="R92" s="2">
        <v>45643</v>
      </c>
      <c r="S92" s="2">
        <v>45387</v>
      </c>
      <c r="T92" s="1" t="s">
        <v>35</v>
      </c>
      <c r="U92" s="1" t="s">
        <v>36</v>
      </c>
      <c r="V92" s="1">
        <v>2</v>
      </c>
      <c r="W92" s="1" t="s">
        <v>37</v>
      </c>
      <c r="X92" s="1" t="s">
        <v>53</v>
      </c>
      <c r="Y92" s="1" t="s">
        <v>672</v>
      </c>
    </row>
    <row r="93" spans="1:25" x14ac:dyDescent="0.3">
      <c r="A93" s="1" t="s">
        <v>11705</v>
      </c>
      <c r="B93" s="1" t="s">
        <v>13705</v>
      </c>
      <c r="C93" s="1" t="s">
        <v>673</v>
      </c>
      <c r="D93" s="1" t="s">
        <v>41</v>
      </c>
      <c r="E93" s="1">
        <v>40</v>
      </c>
      <c r="F93" s="1" t="s">
        <v>674</v>
      </c>
      <c r="G93" s="1" t="s">
        <v>675</v>
      </c>
      <c r="H93" s="1" t="s">
        <v>676</v>
      </c>
      <c r="I93" s="1" t="s">
        <v>677</v>
      </c>
      <c r="J93" s="1" t="s">
        <v>678</v>
      </c>
      <c r="K93" s="1" t="s">
        <v>161</v>
      </c>
      <c r="L93" s="1" t="s">
        <v>117</v>
      </c>
      <c r="M93" s="1" t="s">
        <v>126</v>
      </c>
      <c r="N93" s="1">
        <v>3</v>
      </c>
      <c r="O93" s="1">
        <v>266.93</v>
      </c>
      <c r="P93" s="1">
        <v>0.23</v>
      </c>
      <c r="Q93" s="1">
        <v>6.92</v>
      </c>
      <c r="R93" s="2">
        <v>45453</v>
      </c>
      <c r="S93" s="2">
        <v>45456</v>
      </c>
      <c r="T93" s="1" t="s">
        <v>83</v>
      </c>
      <c r="U93" s="1" t="s">
        <v>162</v>
      </c>
      <c r="V93" s="1">
        <v>5</v>
      </c>
      <c r="W93" s="1" t="s">
        <v>37</v>
      </c>
      <c r="X93" s="1" t="s">
        <v>38</v>
      </c>
      <c r="Y93" s="1" t="s">
        <v>679</v>
      </c>
    </row>
    <row r="94" spans="1:25" x14ac:dyDescent="0.3">
      <c r="A94" s="1" t="s">
        <v>11706</v>
      </c>
      <c r="B94" s="1" t="s">
        <v>13706</v>
      </c>
      <c r="C94" s="1" t="s">
        <v>680</v>
      </c>
      <c r="D94" s="1" t="s">
        <v>26</v>
      </c>
      <c r="E94" s="1">
        <v>32</v>
      </c>
      <c r="F94" s="1" t="s">
        <v>681</v>
      </c>
      <c r="G94" s="1" t="s">
        <v>682</v>
      </c>
      <c r="H94" s="1" t="s">
        <v>683</v>
      </c>
      <c r="I94" s="1" t="s">
        <v>684</v>
      </c>
      <c r="J94" s="1" t="s">
        <v>685</v>
      </c>
      <c r="K94" s="1" t="s">
        <v>32</v>
      </c>
      <c r="L94" s="1" t="s">
        <v>117</v>
      </c>
      <c r="M94" s="1" t="s">
        <v>62</v>
      </c>
      <c r="N94" s="1">
        <v>2</v>
      </c>
      <c r="O94" s="1">
        <v>935.13</v>
      </c>
      <c r="P94" s="1">
        <v>0.3</v>
      </c>
      <c r="Q94" s="1">
        <v>12.9</v>
      </c>
      <c r="R94" s="2">
        <v>45334</v>
      </c>
      <c r="S94" s="2">
        <v>45464</v>
      </c>
      <c r="T94" s="1" t="s">
        <v>63</v>
      </c>
      <c r="U94" s="1" t="s">
        <v>84</v>
      </c>
      <c r="V94" s="1">
        <v>5</v>
      </c>
      <c r="W94" s="1" t="s">
        <v>37</v>
      </c>
      <c r="X94" s="1" t="s">
        <v>74</v>
      </c>
      <c r="Y94" s="1" t="s">
        <v>686</v>
      </c>
    </row>
    <row r="95" spans="1:25" x14ac:dyDescent="0.3">
      <c r="A95" s="1" t="s">
        <v>11707</v>
      </c>
      <c r="B95" s="1" t="s">
        <v>13707</v>
      </c>
      <c r="C95" s="1" t="s">
        <v>687</v>
      </c>
      <c r="D95" s="1" t="s">
        <v>41</v>
      </c>
      <c r="E95" s="1">
        <v>44</v>
      </c>
      <c r="F95" s="1" t="s">
        <v>688</v>
      </c>
      <c r="G95" s="1" t="s">
        <v>689</v>
      </c>
      <c r="H95" s="1" t="s">
        <v>690</v>
      </c>
      <c r="I95" s="1" t="s">
        <v>691</v>
      </c>
      <c r="J95" s="1" t="s">
        <v>692</v>
      </c>
      <c r="K95" s="1" t="s">
        <v>109</v>
      </c>
      <c r="L95" s="1" t="s">
        <v>33</v>
      </c>
      <c r="M95" s="1" t="s">
        <v>34</v>
      </c>
      <c r="N95" s="1">
        <v>4</v>
      </c>
      <c r="O95" s="1">
        <v>526.72</v>
      </c>
      <c r="P95" s="1">
        <v>0.3</v>
      </c>
      <c r="Q95" s="1">
        <v>34.26</v>
      </c>
      <c r="R95" s="2">
        <v>45486</v>
      </c>
      <c r="S95" s="2">
        <v>45618</v>
      </c>
      <c r="T95" s="1" t="s">
        <v>50</v>
      </c>
      <c r="U95" s="1" t="s">
        <v>51</v>
      </c>
      <c r="V95" s="1">
        <v>4</v>
      </c>
      <c r="W95" s="1" t="s">
        <v>37</v>
      </c>
      <c r="X95" s="1" t="s">
        <v>74</v>
      </c>
      <c r="Y95" s="1" t="s">
        <v>693</v>
      </c>
    </row>
    <row r="96" spans="1:25" x14ac:dyDescent="0.3">
      <c r="A96" s="1" t="s">
        <v>11708</v>
      </c>
      <c r="B96" s="1" t="s">
        <v>13708</v>
      </c>
      <c r="C96" s="1" t="s">
        <v>694</v>
      </c>
      <c r="D96" s="1" t="s">
        <v>26</v>
      </c>
      <c r="E96" s="1">
        <v>19</v>
      </c>
      <c r="F96" s="1" t="s">
        <v>695</v>
      </c>
      <c r="G96" s="1">
        <v>3348035543</v>
      </c>
      <c r="H96" s="1" t="s">
        <v>696</v>
      </c>
      <c r="I96" s="1" t="s">
        <v>697</v>
      </c>
      <c r="J96" s="1" t="s">
        <v>698</v>
      </c>
      <c r="K96" s="1" t="s">
        <v>92</v>
      </c>
      <c r="L96" s="1" t="s">
        <v>82</v>
      </c>
      <c r="M96" s="1" t="s">
        <v>34</v>
      </c>
      <c r="N96" s="1">
        <v>4</v>
      </c>
      <c r="O96" s="1">
        <v>181.73</v>
      </c>
      <c r="P96" s="1">
        <v>0.19</v>
      </c>
      <c r="Q96" s="1">
        <v>12.22</v>
      </c>
      <c r="R96" s="2">
        <v>45277</v>
      </c>
      <c r="S96" s="2">
        <v>45795</v>
      </c>
      <c r="T96" s="1" t="s">
        <v>63</v>
      </c>
      <c r="U96" s="1" t="s">
        <v>84</v>
      </c>
      <c r="V96" s="1">
        <v>5</v>
      </c>
      <c r="W96" s="1" t="s">
        <v>37</v>
      </c>
      <c r="X96" s="1" t="s">
        <v>53</v>
      </c>
      <c r="Y96" s="1" t="s">
        <v>699</v>
      </c>
    </row>
    <row r="97" spans="1:25" x14ac:dyDescent="0.3">
      <c r="A97" s="1" t="s">
        <v>11709</v>
      </c>
      <c r="B97" s="1" t="s">
        <v>13709</v>
      </c>
      <c r="C97" s="1" t="s">
        <v>700</v>
      </c>
      <c r="D97" s="1" t="s">
        <v>41</v>
      </c>
      <c r="E97" s="1">
        <v>45</v>
      </c>
      <c r="F97" s="1" t="s">
        <v>701</v>
      </c>
      <c r="G97" s="1" t="s">
        <v>702</v>
      </c>
      <c r="H97" s="1" t="s">
        <v>703</v>
      </c>
      <c r="I97" s="1" t="s">
        <v>704</v>
      </c>
      <c r="J97" s="1" t="s">
        <v>705</v>
      </c>
      <c r="K97" s="1" t="s">
        <v>161</v>
      </c>
      <c r="L97" s="1" t="s">
        <v>117</v>
      </c>
      <c r="M97" s="1" t="s">
        <v>62</v>
      </c>
      <c r="N97" s="1">
        <v>2</v>
      </c>
      <c r="O97" s="1">
        <v>280.04000000000002</v>
      </c>
      <c r="P97" s="1">
        <v>0.47</v>
      </c>
      <c r="Q97" s="1">
        <v>26.67</v>
      </c>
      <c r="R97" s="2">
        <v>45791</v>
      </c>
      <c r="S97" s="2">
        <v>45204</v>
      </c>
      <c r="T97" s="1" t="s">
        <v>83</v>
      </c>
      <c r="U97" s="1" t="s">
        <v>162</v>
      </c>
      <c r="V97" s="1">
        <v>3</v>
      </c>
      <c r="W97" s="1" t="s">
        <v>37</v>
      </c>
      <c r="X97" s="1" t="s">
        <v>101</v>
      </c>
      <c r="Y97" s="1" t="s">
        <v>706</v>
      </c>
    </row>
    <row r="98" spans="1:25" x14ac:dyDescent="0.3">
      <c r="A98" s="1" t="s">
        <v>11710</v>
      </c>
      <c r="B98" s="1" t="s">
        <v>13710</v>
      </c>
      <c r="C98" s="1" t="s">
        <v>707</v>
      </c>
      <c r="D98" s="1" t="s">
        <v>26</v>
      </c>
      <c r="E98" s="1">
        <v>28</v>
      </c>
      <c r="F98" s="1" t="s">
        <v>708</v>
      </c>
      <c r="G98" s="1" t="s">
        <v>709</v>
      </c>
      <c r="H98" s="1" t="s">
        <v>710</v>
      </c>
      <c r="I98" s="1" t="s">
        <v>711</v>
      </c>
      <c r="J98" s="1" t="s">
        <v>712</v>
      </c>
      <c r="K98" s="1" t="s">
        <v>47</v>
      </c>
      <c r="L98" s="1" t="s">
        <v>110</v>
      </c>
      <c r="M98" s="1" t="s">
        <v>93</v>
      </c>
      <c r="N98" s="1">
        <v>1</v>
      </c>
      <c r="O98" s="1">
        <v>92.07</v>
      </c>
      <c r="P98" s="1">
        <v>0.48</v>
      </c>
      <c r="Q98" s="1">
        <v>36.450000000000003</v>
      </c>
      <c r="R98" s="2">
        <v>45775</v>
      </c>
      <c r="S98" s="2">
        <v>45529</v>
      </c>
      <c r="T98" s="1" t="s">
        <v>63</v>
      </c>
      <c r="U98" s="1" t="s">
        <v>51</v>
      </c>
      <c r="V98" s="1">
        <v>3</v>
      </c>
      <c r="W98" s="1" t="s">
        <v>37</v>
      </c>
      <c r="X98" s="1" t="s">
        <v>101</v>
      </c>
      <c r="Y98" s="1" t="s">
        <v>713</v>
      </c>
    </row>
    <row r="99" spans="1:25" x14ac:dyDescent="0.3">
      <c r="A99" s="1" t="s">
        <v>11711</v>
      </c>
      <c r="B99" s="1" t="s">
        <v>13711</v>
      </c>
      <c r="C99" s="1" t="s">
        <v>714</v>
      </c>
      <c r="D99" s="1" t="s">
        <v>26</v>
      </c>
      <c r="E99" s="1">
        <v>63</v>
      </c>
      <c r="F99" s="1" t="s">
        <v>715</v>
      </c>
      <c r="G99" s="1" t="s">
        <v>716</v>
      </c>
      <c r="H99" s="1" t="s">
        <v>717</v>
      </c>
      <c r="I99" s="1" t="s">
        <v>718</v>
      </c>
      <c r="J99" s="1" t="s">
        <v>719</v>
      </c>
      <c r="K99" s="1" t="s">
        <v>161</v>
      </c>
      <c r="L99" s="1" t="s">
        <v>110</v>
      </c>
      <c r="M99" s="1" t="s">
        <v>93</v>
      </c>
      <c r="N99" s="1">
        <v>3</v>
      </c>
      <c r="O99" s="1">
        <v>37.54</v>
      </c>
      <c r="P99" s="1">
        <v>0.28999999999999998</v>
      </c>
      <c r="Q99" s="1">
        <v>18.87</v>
      </c>
      <c r="R99" s="2">
        <v>45723</v>
      </c>
      <c r="S99" s="2">
        <v>45201</v>
      </c>
      <c r="T99" s="1" t="s">
        <v>63</v>
      </c>
      <c r="U99" s="1" t="s">
        <v>36</v>
      </c>
      <c r="V99" s="1">
        <v>4</v>
      </c>
      <c r="W99" s="1" t="s">
        <v>37</v>
      </c>
      <c r="X99" s="1" t="s">
        <v>64</v>
      </c>
      <c r="Y99" s="1" t="s">
        <v>720</v>
      </c>
    </row>
    <row r="100" spans="1:25" x14ac:dyDescent="0.3">
      <c r="A100" s="1" t="s">
        <v>11712</v>
      </c>
      <c r="B100" s="1" t="s">
        <v>13712</v>
      </c>
      <c r="C100" s="1" t="s">
        <v>721</v>
      </c>
      <c r="D100" s="1" t="s">
        <v>26</v>
      </c>
      <c r="E100" s="1">
        <v>38</v>
      </c>
      <c r="F100" s="1" t="s">
        <v>722</v>
      </c>
      <c r="G100" s="1" t="s">
        <v>723</v>
      </c>
      <c r="H100" s="1" t="s">
        <v>724</v>
      </c>
      <c r="I100" s="1" t="s">
        <v>725</v>
      </c>
      <c r="J100" s="1" t="s">
        <v>726</v>
      </c>
      <c r="K100" s="1" t="s">
        <v>161</v>
      </c>
      <c r="L100" s="1" t="s">
        <v>33</v>
      </c>
      <c r="M100" s="1" t="s">
        <v>93</v>
      </c>
      <c r="N100" s="1">
        <v>2</v>
      </c>
      <c r="O100" s="1">
        <v>530.66</v>
      </c>
      <c r="P100" s="1">
        <v>0.04</v>
      </c>
      <c r="Q100" s="1">
        <v>35.11</v>
      </c>
      <c r="R100" s="2">
        <v>45800</v>
      </c>
      <c r="S100" s="2">
        <v>45572</v>
      </c>
      <c r="T100" s="1" t="s">
        <v>118</v>
      </c>
      <c r="U100" s="1" t="s">
        <v>51</v>
      </c>
      <c r="V100" s="1">
        <v>2</v>
      </c>
      <c r="W100" s="1" t="s">
        <v>37</v>
      </c>
      <c r="X100" s="1" t="s">
        <v>101</v>
      </c>
      <c r="Y100" s="1" t="s">
        <v>727</v>
      </c>
    </row>
    <row r="101" spans="1:25" x14ac:dyDescent="0.3">
      <c r="A101" s="1" t="s">
        <v>11713</v>
      </c>
      <c r="B101" s="1" t="s">
        <v>13713</v>
      </c>
      <c r="C101" s="1" t="s">
        <v>728</v>
      </c>
      <c r="D101" s="1" t="s">
        <v>26</v>
      </c>
      <c r="E101" s="1">
        <v>59</v>
      </c>
      <c r="F101" s="1" t="s">
        <v>729</v>
      </c>
      <c r="G101" s="1" t="s">
        <v>730</v>
      </c>
      <c r="H101" s="1" t="s">
        <v>710</v>
      </c>
      <c r="I101" s="1" t="s">
        <v>731</v>
      </c>
      <c r="J101" s="1" t="s">
        <v>732</v>
      </c>
      <c r="K101" s="1" t="s">
        <v>6</v>
      </c>
      <c r="L101" s="1" t="s">
        <v>72</v>
      </c>
      <c r="M101" s="1" t="s">
        <v>34</v>
      </c>
      <c r="N101" s="1">
        <v>1</v>
      </c>
      <c r="O101" s="1">
        <v>343.75</v>
      </c>
      <c r="P101" s="1">
        <v>0.25</v>
      </c>
      <c r="Q101" s="1">
        <v>31.15</v>
      </c>
      <c r="R101" s="2">
        <v>45327</v>
      </c>
      <c r="S101" s="2">
        <v>45548</v>
      </c>
      <c r="T101" s="1" t="s">
        <v>50</v>
      </c>
      <c r="U101" s="1" t="s">
        <v>84</v>
      </c>
      <c r="V101" s="1">
        <v>2</v>
      </c>
      <c r="W101" s="1" t="s">
        <v>37</v>
      </c>
      <c r="X101" s="1" t="s">
        <v>101</v>
      </c>
      <c r="Y101" s="1" t="s">
        <v>733</v>
      </c>
    </row>
    <row r="102" spans="1:25" x14ac:dyDescent="0.3">
      <c r="A102" s="1" t="s">
        <v>11714</v>
      </c>
      <c r="B102" s="1" t="s">
        <v>13714</v>
      </c>
      <c r="C102" s="1" t="s">
        <v>734</v>
      </c>
      <c r="D102" s="1" t="s">
        <v>26</v>
      </c>
      <c r="E102" s="1">
        <v>49</v>
      </c>
      <c r="F102" s="1" t="s">
        <v>735</v>
      </c>
      <c r="G102" s="1" t="s">
        <v>736</v>
      </c>
      <c r="H102" s="1" t="s">
        <v>562</v>
      </c>
      <c r="I102" s="1" t="s">
        <v>737</v>
      </c>
      <c r="J102" s="1" t="s">
        <v>738</v>
      </c>
      <c r="K102" s="1" t="s">
        <v>6</v>
      </c>
      <c r="L102" s="1" t="s">
        <v>72</v>
      </c>
      <c r="M102" s="1" t="s">
        <v>34</v>
      </c>
      <c r="N102" s="1">
        <v>3</v>
      </c>
      <c r="O102" s="1">
        <v>964.14</v>
      </c>
      <c r="P102" s="1">
        <v>0.09</v>
      </c>
      <c r="Q102" s="1">
        <v>24.75</v>
      </c>
      <c r="R102" s="2">
        <v>45309</v>
      </c>
      <c r="S102" s="2">
        <v>45792</v>
      </c>
      <c r="T102" s="1" t="s">
        <v>83</v>
      </c>
      <c r="U102" s="1" t="s">
        <v>36</v>
      </c>
      <c r="V102" s="1">
        <v>2</v>
      </c>
      <c r="W102" s="1" t="s">
        <v>52</v>
      </c>
      <c r="X102" s="1" t="s">
        <v>38</v>
      </c>
      <c r="Y102" s="1" t="s">
        <v>739</v>
      </c>
    </row>
    <row r="103" spans="1:25" x14ac:dyDescent="0.3">
      <c r="A103" s="1" t="s">
        <v>11715</v>
      </c>
      <c r="B103" s="1" t="s">
        <v>13715</v>
      </c>
      <c r="C103" s="1" t="s">
        <v>740</v>
      </c>
      <c r="D103" s="1" t="s">
        <v>41</v>
      </c>
      <c r="E103" s="1">
        <v>49</v>
      </c>
      <c r="F103" s="1" t="s">
        <v>741</v>
      </c>
      <c r="G103" s="1" t="s">
        <v>742</v>
      </c>
      <c r="H103" s="1" t="s">
        <v>743</v>
      </c>
      <c r="I103" s="1" t="s">
        <v>744</v>
      </c>
      <c r="J103" s="1" t="s">
        <v>745</v>
      </c>
      <c r="K103" s="1" t="s">
        <v>6</v>
      </c>
      <c r="L103" s="1" t="s">
        <v>33</v>
      </c>
      <c r="M103" s="1" t="s">
        <v>126</v>
      </c>
      <c r="N103" s="1">
        <v>1</v>
      </c>
      <c r="O103" s="1">
        <v>179.62</v>
      </c>
      <c r="P103" s="1">
        <v>0.24</v>
      </c>
      <c r="Q103" s="1">
        <v>45.38</v>
      </c>
      <c r="R103" s="2">
        <v>45681</v>
      </c>
      <c r="S103" s="2">
        <v>45627</v>
      </c>
      <c r="T103" s="1" t="s">
        <v>118</v>
      </c>
      <c r="U103" s="1" t="s">
        <v>84</v>
      </c>
      <c r="V103" s="1">
        <v>2</v>
      </c>
      <c r="W103" s="1" t="s">
        <v>37</v>
      </c>
      <c r="X103" s="1" t="s">
        <v>38</v>
      </c>
      <c r="Y103" s="1" t="s">
        <v>746</v>
      </c>
    </row>
    <row r="104" spans="1:25" x14ac:dyDescent="0.3">
      <c r="A104" s="1" t="s">
        <v>11716</v>
      </c>
      <c r="B104" s="1" t="s">
        <v>13716</v>
      </c>
      <c r="C104" s="1" t="s">
        <v>747</v>
      </c>
      <c r="D104" s="1" t="s">
        <v>41</v>
      </c>
      <c r="E104" s="1">
        <v>24</v>
      </c>
      <c r="F104" s="1" t="s">
        <v>748</v>
      </c>
      <c r="G104" s="1" t="s">
        <v>749</v>
      </c>
      <c r="H104" s="1" t="s">
        <v>750</v>
      </c>
      <c r="I104" s="1" t="s">
        <v>751</v>
      </c>
      <c r="J104" s="1" t="s">
        <v>752</v>
      </c>
      <c r="K104" s="1" t="s">
        <v>61</v>
      </c>
      <c r="L104" s="1" t="s">
        <v>72</v>
      </c>
      <c r="M104" s="1" t="s">
        <v>93</v>
      </c>
      <c r="N104" s="1">
        <v>4</v>
      </c>
      <c r="O104" s="1">
        <v>795.97</v>
      </c>
      <c r="P104" s="1">
        <v>0.09</v>
      </c>
      <c r="Q104" s="1">
        <v>36.14</v>
      </c>
      <c r="R104" s="2">
        <v>45806</v>
      </c>
      <c r="S104" s="2">
        <v>45570</v>
      </c>
      <c r="T104" s="1" t="s">
        <v>63</v>
      </c>
      <c r="U104" s="1" t="s">
        <v>36</v>
      </c>
      <c r="V104" s="1">
        <v>3</v>
      </c>
      <c r="W104" s="1" t="s">
        <v>37</v>
      </c>
      <c r="X104" s="1" t="s">
        <v>53</v>
      </c>
      <c r="Y104" s="1" t="s">
        <v>753</v>
      </c>
    </row>
    <row r="105" spans="1:25" x14ac:dyDescent="0.3">
      <c r="A105" s="1" t="s">
        <v>11717</v>
      </c>
      <c r="B105" s="1" t="s">
        <v>13717</v>
      </c>
      <c r="C105" s="1" t="s">
        <v>754</v>
      </c>
      <c r="D105" s="1" t="s">
        <v>41</v>
      </c>
      <c r="E105" s="1">
        <v>39</v>
      </c>
      <c r="F105" s="1" t="s">
        <v>755</v>
      </c>
      <c r="G105" s="1" t="s">
        <v>756</v>
      </c>
      <c r="H105" s="1" t="s">
        <v>757</v>
      </c>
      <c r="I105" s="1" t="s">
        <v>758</v>
      </c>
      <c r="J105" s="1" t="s">
        <v>759</v>
      </c>
      <c r="K105" s="1" t="s">
        <v>92</v>
      </c>
      <c r="L105" s="1" t="s">
        <v>117</v>
      </c>
      <c r="M105" s="1" t="s">
        <v>34</v>
      </c>
      <c r="N105" s="1">
        <v>3</v>
      </c>
      <c r="O105" s="1">
        <v>322.81</v>
      </c>
      <c r="P105" s="1">
        <v>0.35</v>
      </c>
      <c r="Q105" s="1">
        <v>21.23</v>
      </c>
      <c r="R105" s="2">
        <v>45544</v>
      </c>
      <c r="S105" s="2">
        <v>45119</v>
      </c>
      <c r="T105" s="1" t="s">
        <v>63</v>
      </c>
      <c r="U105" s="1" t="s">
        <v>51</v>
      </c>
      <c r="V105" s="1">
        <v>3</v>
      </c>
      <c r="W105" s="1" t="s">
        <v>37</v>
      </c>
      <c r="X105" s="1" t="s">
        <v>101</v>
      </c>
      <c r="Y105" s="1" t="s">
        <v>760</v>
      </c>
    </row>
    <row r="106" spans="1:25" x14ac:dyDescent="0.3">
      <c r="A106" s="1" t="s">
        <v>11718</v>
      </c>
      <c r="B106" s="1" t="s">
        <v>13718</v>
      </c>
      <c r="C106" s="1" t="s">
        <v>761</v>
      </c>
      <c r="D106" s="1" t="s">
        <v>26</v>
      </c>
      <c r="E106" s="1">
        <v>31</v>
      </c>
      <c r="F106" s="1" t="s">
        <v>762</v>
      </c>
      <c r="G106" s="1" t="s">
        <v>763</v>
      </c>
      <c r="H106" s="1" t="s">
        <v>764</v>
      </c>
      <c r="I106" s="1" t="s">
        <v>765</v>
      </c>
      <c r="J106" s="1" t="s">
        <v>766</v>
      </c>
      <c r="K106" s="1" t="s">
        <v>61</v>
      </c>
      <c r="L106" s="1" t="s">
        <v>33</v>
      </c>
      <c r="M106" s="1" t="s">
        <v>34</v>
      </c>
      <c r="N106" s="1">
        <v>1</v>
      </c>
      <c r="O106" s="1">
        <v>231.3</v>
      </c>
      <c r="P106" s="1">
        <v>0.04</v>
      </c>
      <c r="Q106" s="1">
        <v>41.19</v>
      </c>
      <c r="R106" s="2">
        <v>45283</v>
      </c>
      <c r="S106" s="2">
        <v>45433</v>
      </c>
      <c r="T106" s="1" t="s">
        <v>35</v>
      </c>
      <c r="U106" s="1" t="s">
        <v>36</v>
      </c>
      <c r="V106" s="1">
        <v>4</v>
      </c>
      <c r="W106" s="1" t="s">
        <v>37</v>
      </c>
      <c r="X106" s="1" t="s">
        <v>74</v>
      </c>
      <c r="Y106" s="1" t="s">
        <v>767</v>
      </c>
    </row>
    <row r="107" spans="1:25" x14ac:dyDescent="0.3">
      <c r="A107" s="1" t="s">
        <v>11719</v>
      </c>
      <c r="B107" s="1" t="s">
        <v>13719</v>
      </c>
      <c r="C107" s="1" t="s">
        <v>768</v>
      </c>
      <c r="D107" s="1" t="s">
        <v>26</v>
      </c>
      <c r="E107" s="1">
        <v>30</v>
      </c>
      <c r="F107" s="1" t="s">
        <v>769</v>
      </c>
      <c r="G107" s="1" t="s">
        <v>770</v>
      </c>
      <c r="H107" s="1" t="s">
        <v>771</v>
      </c>
      <c r="I107" s="1" t="s">
        <v>772</v>
      </c>
      <c r="J107" s="1" t="s">
        <v>773</v>
      </c>
      <c r="K107" s="1" t="s">
        <v>32</v>
      </c>
      <c r="L107" s="1" t="s">
        <v>110</v>
      </c>
      <c r="M107" s="1" t="s">
        <v>93</v>
      </c>
      <c r="N107" s="1">
        <v>3</v>
      </c>
      <c r="O107" s="1">
        <v>969.94</v>
      </c>
      <c r="P107" s="1">
        <v>0.48</v>
      </c>
      <c r="Q107" s="1">
        <v>38.21</v>
      </c>
      <c r="R107" s="2">
        <v>45128</v>
      </c>
      <c r="S107" s="2">
        <v>45139</v>
      </c>
      <c r="T107" s="1" t="s">
        <v>118</v>
      </c>
      <c r="U107" s="1" t="s">
        <v>84</v>
      </c>
      <c r="V107" s="1">
        <v>4</v>
      </c>
      <c r="W107" s="1" t="s">
        <v>52</v>
      </c>
      <c r="X107" s="1" t="s">
        <v>101</v>
      </c>
      <c r="Y107" s="1" t="s">
        <v>774</v>
      </c>
    </row>
    <row r="108" spans="1:25" x14ac:dyDescent="0.3">
      <c r="A108" s="1" t="s">
        <v>11720</v>
      </c>
      <c r="B108" s="1" t="s">
        <v>13720</v>
      </c>
      <c r="C108" s="1" t="s">
        <v>54</v>
      </c>
      <c r="D108" s="1" t="s">
        <v>26</v>
      </c>
      <c r="E108" s="1">
        <v>38</v>
      </c>
      <c r="F108" s="1" t="s">
        <v>775</v>
      </c>
      <c r="G108" s="1" t="s">
        <v>776</v>
      </c>
      <c r="H108" s="1" t="s">
        <v>777</v>
      </c>
      <c r="I108" s="1" t="s">
        <v>778</v>
      </c>
      <c r="J108" s="1" t="s">
        <v>779</v>
      </c>
      <c r="K108" s="1" t="s">
        <v>47</v>
      </c>
      <c r="L108" s="1" t="s">
        <v>117</v>
      </c>
      <c r="M108" s="1" t="s">
        <v>93</v>
      </c>
      <c r="N108" s="1">
        <v>1</v>
      </c>
      <c r="O108" s="1">
        <v>804.55</v>
      </c>
      <c r="P108" s="1">
        <v>0.1</v>
      </c>
      <c r="Q108" s="1">
        <v>40.630000000000003</v>
      </c>
      <c r="R108" s="2">
        <v>45129</v>
      </c>
      <c r="S108" s="2">
        <v>45182</v>
      </c>
      <c r="T108" s="1" t="s">
        <v>83</v>
      </c>
      <c r="U108" s="1" t="s">
        <v>162</v>
      </c>
      <c r="V108" s="1">
        <v>4</v>
      </c>
      <c r="W108" s="1" t="s">
        <v>52</v>
      </c>
      <c r="X108" s="1" t="s">
        <v>101</v>
      </c>
      <c r="Y108" s="1" t="s">
        <v>780</v>
      </c>
    </row>
    <row r="109" spans="1:25" x14ac:dyDescent="0.3">
      <c r="A109" s="1" t="s">
        <v>11721</v>
      </c>
      <c r="B109" s="1" t="s">
        <v>13721</v>
      </c>
      <c r="C109" s="1" t="s">
        <v>781</v>
      </c>
      <c r="D109" s="1" t="s">
        <v>41</v>
      </c>
      <c r="E109" s="1">
        <v>39</v>
      </c>
      <c r="F109" s="1" t="s">
        <v>782</v>
      </c>
      <c r="G109" s="1" t="s">
        <v>783</v>
      </c>
      <c r="H109" s="1" t="s">
        <v>784</v>
      </c>
      <c r="I109" s="1" t="s">
        <v>785</v>
      </c>
      <c r="J109" s="1" t="s">
        <v>786</v>
      </c>
      <c r="K109" s="1" t="s">
        <v>92</v>
      </c>
      <c r="L109" s="1" t="s">
        <v>48</v>
      </c>
      <c r="M109" s="1" t="s">
        <v>34</v>
      </c>
      <c r="N109" s="1">
        <v>1</v>
      </c>
      <c r="O109" s="1">
        <v>634.30999999999995</v>
      </c>
      <c r="P109" s="1">
        <v>0.33</v>
      </c>
      <c r="Q109" s="1">
        <v>33.840000000000003</v>
      </c>
      <c r="R109" s="2">
        <v>45559</v>
      </c>
      <c r="S109" s="2">
        <v>45443</v>
      </c>
      <c r="T109" s="1" t="s">
        <v>83</v>
      </c>
      <c r="U109" s="1" t="s">
        <v>162</v>
      </c>
      <c r="V109" s="1">
        <v>2</v>
      </c>
      <c r="W109" s="1" t="s">
        <v>37</v>
      </c>
      <c r="X109" s="1" t="s">
        <v>53</v>
      </c>
      <c r="Y109" s="1" t="s">
        <v>787</v>
      </c>
    </row>
    <row r="110" spans="1:25" x14ac:dyDescent="0.3">
      <c r="A110" s="1" t="s">
        <v>11722</v>
      </c>
      <c r="B110" s="1" t="s">
        <v>13722</v>
      </c>
      <c r="C110" s="1" t="s">
        <v>788</v>
      </c>
      <c r="D110" s="1" t="s">
        <v>26</v>
      </c>
      <c r="E110" s="1">
        <v>51</v>
      </c>
      <c r="F110" s="1" t="s">
        <v>789</v>
      </c>
      <c r="G110" s="1" t="s">
        <v>790</v>
      </c>
      <c r="H110" s="1" t="s">
        <v>791</v>
      </c>
      <c r="I110" s="1" t="s">
        <v>792</v>
      </c>
      <c r="J110" s="1" t="s">
        <v>793</v>
      </c>
      <c r="K110" s="1" t="s">
        <v>61</v>
      </c>
      <c r="L110" s="1" t="s">
        <v>82</v>
      </c>
      <c r="M110" s="1" t="s">
        <v>49</v>
      </c>
      <c r="N110" s="1">
        <v>4</v>
      </c>
      <c r="O110" s="1">
        <v>700.15</v>
      </c>
      <c r="P110" s="1">
        <v>0.46</v>
      </c>
      <c r="Q110" s="1">
        <v>22.07</v>
      </c>
      <c r="R110" s="2">
        <v>45817</v>
      </c>
      <c r="S110" s="2">
        <v>45689</v>
      </c>
      <c r="T110" s="1" t="s">
        <v>83</v>
      </c>
      <c r="U110" s="1" t="s">
        <v>162</v>
      </c>
      <c r="V110" s="1">
        <v>2</v>
      </c>
      <c r="W110" s="1" t="s">
        <v>37</v>
      </c>
      <c r="X110" s="1" t="s">
        <v>74</v>
      </c>
      <c r="Y110" s="1" t="s">
        <v>794</v>
      </c>
    </row>
    <row r="111" spans="1:25" x14ac:dyDescent="0.3">
      <c r="A111" s="1" t="s">
        <v>11723</v>
      </c>
      <c r="B111" s="1" t="s">
        <v>13723</v>
      </c>
      <c r="C111" s="1" t="s">
        <v>795</v>
      </c>
      <c r="D111" s="1" t="s">
        <v>26</v>
      </c>
      <c r="E111" s="1">
        <v>27</v>
      </c>
      <c r="F111" s="1" t="s">
        <v>796</v>
      </c>
      <c r="G111" s="1" t="s">
        <v>797</v>
      </c>
      <c r="H111" s="1" t="s">
        <v>323</v>
      </c>
      <c r="I111" s="1" t="s">
        <v>798</v>
      </c>
      <c r="J111" s="1" t="s">
        <v>799</v>
      </c>
      <c r="K111" s="1" t="s">
        <v>81</v>
      </c>
      <c r="L111" s="1" t="s">
        <v>110</v>
      </c>
      <c r="M111" s="1" t="s">
        <v>62</v>
      </c>
      <c r="N111" s="1">
        <v>2</v>
      </c>
      <c r="O111" s="1">
        <v>991.47</v>
      </c>
      <c r="P111" s="1">
        <v>0.12</v>
      </c>
      <c r="Q111" s="1">
        <v>20.69</v>
      </c>
      <c r="R111" s="2">
        <v>45461</v>
      </c>
      <c r="S111" s="2">
        <v>45521</v>
      </c>
      <c r="T111" s="1" t="s">
        <v>83</v>
      </c>
      <c r="U111" s="1" t="s">
        <v>36</v>
      </c>
      <c r="V111" s="1">
        <v>3</v>
      </c>
      <c r="W111" s="1" t="s">
        <v>37</v>
      </c>
      <c r="X111" s="1" t="s">
        <v>53</v>
      </c>
      <c r="Y111" s="1" t="s">
        <v>800</v>
      </c>
    </row>
    <row r="112" spans="1:25" x14ac:dyDescent="0.3">
      <c r="A112" s="1" t="s">
        <v>11724</v>
      </c>
      <c r="B112" s="1" t="s">
        <v>13724</v>
      </c>
      <c r="C112" s="1" t="s">
        <v>801</v>
      </c>
      <c r="D112" s="1" t="s">
        <v>41</v>
      </c>
      <c r="E112" s="1">
        <v>18</v>
      </c>
      <c r="F112" s="1" t="s">
        <v>802</v>
      </c>
      <c r="G112" s="1" t="s">
        <v>803</v>
      </c>
      <c r="H112" s="1" t="s">
        <v>384</v>
      </c>
      <c r="I112" s="1" t="s">
        <v>804</v>
      </c>
      <c r="J112" s="1" t="s">
        <v>805</v>
      </c>
      <c r="K112" s="1" t="s">
        <v>92</v>
      </c>
      <c r="L112" s="1" t="s">
        <v>110</v>
      </c>
      <c r="M112" s="1" t="s">
        <v>34</v>
      </c>
      <c r="N112" s="1">
        <v>3</v>
      </c>
      <c r="O112" s="1">
        <v>597.28</v>
      </c>
      <c r="P112" s="1">
        <v>0.47</v>
      </c>
      <c r="Q112" s="1">
        <v>34.44</v>
      </c>
      <c r="R112" s="2">
        <v>45210</v>
      </c>
      <c r="S112" s="2">
        <v>45787</v>
      </c>
      <c r="T112" s="1" t="s">
        <v>63</v>
      </c>
      <c r="U112" s="1" t="s">
        <v>162</v>
      </c>
      <c r="V112" s="1">
        <v>3</v>
      </c>
      <c r="W112" s="1" t="s">
        <v>37</v>
      </c>
      <c r="X112" s="1" t="s">
        <v>101</v>
      </c>
      <c r="Y112" s="1" t="s">
        <v>806</v>
      </c>
    </row>
    <row r="113" spans="1:25" x14ac:dyDescent="0.3">
      <c r="A113" s="1" t="s">
        <v>11725</v>
      </c>
      <c r="B113" s="1" t="s">
        <v>13725</v>
      </c>
      <c r="C113" s="1" t="s">
        <v>807</v>
      </c>
      <c r="D113" s="1" t="s">
        <v>41</v>
      </c>
      <c r="E113" s="1">
        <v>18</v>
      </c>
      <c r="F113" s="1" t="s">
        <v>808</v>
      </c>
      <c r="G113" s="1" t="s">
        <v>809</v>
      </c>
      <c r="H113" s="1" t="s">
        <v>810</v>
      </c>
      <c r="I113" s="1" t="s">
        <v>811</v>
      </c>
      <c r="J113" s="1" t="s">
        <v>812</v>
      </c>
      <c r="K113" s="1" t="s">
        <v>6</v>
      </c>
      <c r="L113" s="1" t="s">
        <v>82</v>
      </c>
      <c r="M113" s="1" t="s">
        <v>126</v>
      </c>
      <c r="N113" s="1">
        <v>4</v>
      </c>
      <c r="O113" s="1">
        <v>110.88</v>
      </c>
      <c r="P113" s="1">
        <v>0.19</v>
      </c>
      <c r="Q113" s="1">
        <v>10.89</v>
      </c>
      <c r="R113" s="2">
        <v>45698</v>
      </c>
      <c r="S113" s="2">
        <v>45488</v>
      </c>
      <c r="T113" s="1" t="s">
        <v>63</v>
      </c>
      <c r="U113" s="1" t="s">
        <v>162</v>
      </c>
      <c r="V113" s="1">
        <v>1</v>
      </c>
      <c r="W113" s="1" t="s">
        <v>37</v>
      </c>
      <c r="X113" s="1" t="s">
        <v>74</v>
      </c>
      <c r="Y113" s="1" t="s">
        <v>813</v>
      </c>
    </row>
    <row r="114" spans="1:25" x14ac:dyDescent="0.3">
      <c r="A114" s="1" t="s">
        <v>11726</v>
      </c>
      <c r="B114" s="1" t="s">
        <v>13726</v>
      </c>
      <c r="C114" s="1" t="s">
        <v>814</v>
      </c>
      <c r="D114" s="1" t="s">
        <v>41</v>
      </c>
      <c r="E114" s="1">
        <v>41</v>
      </c>
      <c r="F114" s="1" t="s">
        <v>815</v>
      </c>
      <c r="G114" s="1" t="s">
        <v>816</v>
      </c>
      <c r="H114" s="1" t="s">
        <v>817</v>
      </c>
      <c r="I114" s="1" t="s">
        <v>818</v>
      </c>
      <c r="J114" s="1" t="s">
        <v>819</v>
      </c>
      <c r="K114" s="1" t="s">
        <v>6</v>
      </c>
      <c r="L114" s="1" t="s">
        <v>82</v>
      </c>
      <c r="M114" s="1" t="s">
        <v>73</v>
      </c>
      <c r="N114" s="1">
        <v>3</v>
      </c>
      <c r="O114" s="1">
        <v>74.22</v>
      </c>
      <c r="P114" s="1">
        <v>0.48</v>
      </c>
      <c r="Q114" s="1">
        <v>41.9</v>
      </c>
      <c r="R114" s="2">
        <v>45736</v>
      </c>
      <c r="S114" s="2">
        <v>45469</v>
      </c>
      <c r="T114" s="1" t="s">
        <v>118</v>
      </c>
      <c r="U114" s="1" t="s">
        <v>84</v>
      </c>
      <c r="V114" s="1">
        <v>1</v>
      </c>
      <c r="W114" s="1" t="s">
        <v>37</v>
      </c>
      <c r="X114" s="1" t="s">
        <v>101</v>
      </c>
      <c r="Y114" s="1" t="s">
        <v>820</v>
      </c>
    </row>
    <row r="115" spans="1:25" x14ac:dyDescent="0.3">
      <c r="A115" s="1" t="s">
        <v>11727</v>
      </c>
      <c r="B115" s="1" t="s">
        <v>13727</v>
      </c>
      <c r="C115" s="1" t="s">
        <v>821</v>
      </c>
      <c r="D115" s="1" t="s">
        <v>26</v>
      </c>
      <c r="E115" s="1">
        <v>20</v>
      </c>
      <c r="F115" s="1" t="s">
        <v>822</v>
      </c>
      <c r="G115" s="1" t="s">
        <v>823</v>
      </c>
      <c r="H115" s="1" t="s">
        <v>824</v>
      </c>
      <c r="I115" s="1" t="s">
        <v>825</v>
      </c>
      <c r="J115" s="1" t="s">
        <v>826</v>
      </c>
      <c r="K115" s="1" t="s">
        <v>109</v>
      </c>
      <c r="L115" s="1" t="s">
        <v>33</v>
      </c>
      <c r="M115" s="1" t="s">
        <v>49</v>
      </c>
      <c r="N115" s="1">
        <v>2</v>
      </c>
      <c r="O115" s="1">
        <v>669.94</v>
      </c>
      <c r="P115" s="1">
        <v>0.49</v>
      </c>
      <c r="Q115" s="1">
        <v>21.67</v>
      </c>
      <c r="R115" s="2">
        <v>45677</v>
      </c>
      <c r="S115" s="2">
        <v>45538</v>
      </c>
      <c r="T115" s="1" t="s">
        <v>50</v>
      </c>
      <c r="U115" s="1" t="s">
        <v>51</v>
      </c>
      <c r="V115" s="1">
        <v>2</v>
      </c>
      <c r="W115" s="1" t="s">
        <v>37</v>
      </c>
      <c r="X115" s="1" t="s">
        <v>53</v>
      </c>
      <c r="Y115" s="1" t="s">
        <v>827</v>
      </c>
    </row>
    <row r="116" spans="1:25" x14ac:dyDescent="0.3">
      <c r="A116" s="1" t="s">
        <v>11728</v>
      </c>
      <c r="B116" s="1" t="s">
        <v>13728</v>
      </c>
      <c r="C116" s="1" t="s">
        <v>828</v>
      </c>
      <c r="D116" s="1" t="s">
        <v>26</v>
      </c>
      <c r="E116" s="1">
        <v>48</v>
      </c>
      <c r="F116" s="1" t="s">
        <v>829</v>
      </c>
      <c r="G116" s="1" t="s">
        <v>830</v>
      </c>
      <c r="H116" s="1" t="s">
        <v>89</v>
      </c>
      <c r="I116" s="1" t="s">
        <v>831</v>
      </c>
      <c r="J116" s="1" t="s">
        <v>832</v>
      </c>
      <c r="K116" s="1" t="s">
        <v>109</v>
      </c>
      <c r="L116" s="1" t="s">
        <v>48</v>
      </c>
      <c r="M116" s="1" t="s">
        <v>93</v>
      </c>
      <c r="N116" s="1">
        <v>4</v>
      </c>
      <c r="O116" s="1">
        <v>661.03</v>
      </c>
      <c r="P116" s="1">
        <v>0.09</v>
      </c>
      <c r="Q116" s="1">
        <v>33.369999999999997</v>
      </c>
      <c r="R116" s="2">
        <v>45154</v>
      </c>
      <c r="S116" s="2">
        <v>45753</v>
      </c>
      <c r="T116" s="1" t="s">
        <v>83</v>
      </c>
      <c r="U116" s="1" t="s">
        <v>36</v>
      </c>
      <c r="V116" s="1">
        <v>3</v>
      </c>
      <c r="W116" s="1" t="s">
        <v>52</v>
      </c>
      <c r="X116" s="1" t="s">
        <v>53</v>
      </c>
      <c r="Y116" s="1" t="s">
        <v>833</v>
      </c>
    </row>
    <row r="117" spans="1:25" x14ac:dyDescent="0.3">
      <c r="A117" s="1" t="s">
        <v>11729</v>
      </c>
      <c r="B117" s="1" t="s">
        <v>13729</v>
      </c>
      <c r="C117" s="1" t="s">
        <v>834</v>
      </c>
      <c r="D117" s="1" t="s">
        <v>41</v>
      </c>
      <c r="E117" s="1">
        <v>60</v>
      </c>
      <c r="F117" s="1" t="s">
        <v>835</v>
      </c>
      <c r="G117" s="1" t="s">
        <v>836</v>
      </c>
      <c r="H117" s="1" t="s">
        <v>837</v>
      </c>
      <c r="I117" s="1" t="s">
        <v>838</v>
      </c>
      <c r="J117" s="1" t="s">
        <v>839</v>
      </c>
      <c r="K117" s="1" t="s">
        <v>81</v>
      </c>
      <c r="L117" s="1" t="s">
        <v>82</v>
      </c>
      <c r="M117" s="1" t="s">
        <v>126</v>
      </c>
      <c r="N117" s="1">
        <v>2</v>
      </c>
      <c r="O117" s="1">
        <v>750.69</v>
      </c>
      <c r="P117" s="1">
        <v>0.42</v>
      </c>
      <c r="Q117" s="1">
        <v>27.46</v>
      </c>
      <c r="R117" s="2">
        <v>45692</v>
      </c>
      <c r="S117" s="2">
        <v>45212</v>
      </c>
      <c r="T117" s="1" t="s">
        <v>63</v>
      </c>
      <c r="U117" s="1" t="s">
        <v>162</v>
      </c>
      <c r="V117" s="1">
        <v>2</v>
      </c>
      <c r="W117" s="1" t="s">
        <v>37</v>
      </c>
      <c r="X117" s="1" t="s">
        <v>38</v>
      </c>
      <c r="Y117" s="1" t="s">
        <v>840</v>
      </c>
    </row>
    <row r="118" spans="1:25" x14ac:dyDescent="0.3">
      <c r="A118" s="1" t="s">
        <v>11730</v>
      </c>
      <c r="B118" s="1" t="s">
        <v>13730</v>
      </c>
      <c r="C118" s="1" t="s">
        <v>841</v>
      </c>
      <c r="D118" s="1" t="s">
        <v>26</v>
      </c>
      <c r="E118" s="1">
        <v>68</v>
      </c>
      <c r="F118" s="1" t="s">
        <v>842</v>
      </c>
      <c r="G118" s="1" t="s">
        <v>843</v>
      </c>
      <c r="H118" s="1" t="s">
        <v>562</v>
      </c>
      <c r="I118" s="1" t="s">
        <v>844</v>
      </c>
      <c r="J118" s="1" t="s">
        <v>845</v>
      </c>
      <c r="K118" s="1" t="s">
        <v>109</v>
      </c>
      <c r="L118" s="1" t="s">
        <v>117</v>
      </c>
      <c r="M118" s="1" t="s">
        <v>62</v>
      </c>
      <c r="N118" s="1">
        <v>4</v>
      </c>
      <c r="O118" s="1">
        <v>117.69</v>
      </c>
      <c r="P118" s="1">
        <v>0.1</v>
      </c>
      <c r="Q118" s="1">
        <v>28.37</v>
      </c>
      <c r="R118" s="2">
        <v>45752</v>
      </c>
      <c r="S118" s="2">
        <v>45651</v>
      </c>
      <c r="T118" s="1" t="s">
        <v>118</v>
      </c>
      <c r="U118" s="1" t="s">
        <v>84</v>
      </c>
      <c r="V118" s="1">
        <v>5</v>
      </c>
      <c r="W118" s="1" t="s">
        <v>37</v>
      </c>
      <c r="X118" s="1" t="s">
        <v>74</v>
      </c>
      <c r="Y118" s="1" t="s">
        <v>846</v>
      </c>
    </row>
    <row r="119" spans="1:25" x14ac:dyDescent="0.3">
      <c r="A119" s="1" t="s">
        <v>11731</v>
      </c>
      <c r="B119" s="1" t="s">
        <v>13731</v>
      </c>
      <c r="C119" s="1" t="s">
        <v>847</v>
      </c>
      <c r="D119" s="1" t="s">
        <v>26</v>
      </c>
      <c r="E119" s="1">
        <v>58</v>
      </c>
      <c r="F119" s="1" t="s">
        <v>848</v>
      </c>
      <c r="G119" s="1" t="s">
        <v>849</v>
      </c>
      <c r="H119" s="1" t="s">
        <v>850</v>
      </c>
      <c r="I119" s="1" t="s">
        <v>851</v>
      </c>
      <c r="J119" s="1" t="s">
        <v>852</v>
      </c>
      <c r="K119" s="1" t="s">
        <v>47</v>
      </c>
      <c r="L119" s="1" t="s">
        <v>110</v>
      </c>
      <c r="M119" s="1" t="s">
        <v>73</v>
      </c>
      <c r="N119" s="1">
        <v>4</v>
      </c>
      <c r="O119" s="1">
        <v>945.45</v>
      </c>
      <c r="P119" s="1">
        <v>0.11</v>
      </c>
      <c r="Q119" s="1">
        <v>38.21</v>
      </c>
      <c r="R119" s="2">
        <v>45481</v>
      </c>
      <c r="S119" s="2">
        <v>45540</v>
      </c>
      <c r="T119" s="1" t="s">
        <v>83</v>
      </c>
      <c r="U119" s="1" t="s">
        <v>36</v>
      </c>
      <c r="V119" s="1">
        <v>1</v>
      </c>
      <c r="W119" s="1" t="s">
        <v>37</v>
      </c>
      <c r="X119" s="1" t="s">
        <v>38</v>
      </c>
      <c r="Y119" s="1" t="s">
        <v>853</v>
      </c>
    </row>
    <row r="120" spans="1:25" x14ac:dyDescent="0.3">
      <c r="A120" s="1" t="s">
        <v>11732</v>
      </c>
      <c r="B120" s="1" t="s">
        <v>13732</v>
      </c>
      <c r="C120" s="1" t="s">
        <v>854</v>
      </c>
      <c r="D120" s="1" t="s">
        <v>26</v>
      </c>
      <c r="E120" s="1">
        <v>30</v>
      </c>
      <c r="F120" s="1" t="s">
        <v>855</v>
      </c>
      <c r="G120" s="1" t="s">
        <v>856</v>
      </c>
      <c r="H120" s="1" t="s">
        <v>857</v>
      </c>
      <c r="I120" s="1" t="s">
        <v>858</v>
      </c>
      <c r="J120" s="1" t="s">
        <v>859</v>
      </c>
      <c r="K120" s="1" t="s">
        <v>32</v>
      </c>
      <c r="L120" s="1" t="s">
        <v>82</v>
      </c>
      <c r="M120" s="1" t="s">
        <v>49</v>
      </c>
      <c r="N120" s="1">
        <v>4</v>
      </c>
      <c r="O120" s="1">
        <v>555.65</v>
      </c>
      <c r="P120" s="1">
        <v>0.04</v>
      </c>
      <c r="Q120" s="1">
        <v>33.200000000000003</v>
      </c>
      <c r="R120" s="2">
        <v>45521</v>
      </c>
      <c r="S120" s="2">
        <v>45479</v>
      </c>
      <c r="T120" s="1" t="s">
        <v>50</v>
      </c>
      <c r="U120" s="1" t="s">
        <v>84</v>
      </c>
      <c r="V120" s="1">
        <v>4</v>
      </c>
      <c r="W120" s="1" t="s">
        <v>37</v>
      </c>
      <c r="X120" s="1" t="s">
        <v>74</v>
      </c>
      <c r="Y120" s="1" t="s">
        <v>860</v>
      </c>
    </row>
    <row r="121" spans="1:25" x14ac:dyDescent="0.3">
      <c r="A121" s="1" t="s">
        <v>11733</v>
      </c>
      <c r="B121" s="1" t="s">
        <v>13733</v>
      </c>
      <c r="C121" s="1" t="s">
        <v>861</v>
      </c>
      <c r="D121" s="1" t="s">
        <v>26</v>
      </c>
      <c r="E121" s="1">
        <v>21</v>
      </c>
      <c r="F121" s="1" t="s">
        <v>862</v>
      </c>
      <c r="G121" s="1" t="s">
        <v>863</v>
      </c>
      <c r="H121" s="1" t="s">
        <v>864</v>
      </c>
      <c r="I121" s="1" t="s">
        <v>865</v>
      </c>
      <c r="J121" s="1" t="s">
        <v>866</v>
      </c>
      <c r="K121" s="1" t="s">
        <v>32</v>
      </c>
      <c r="L121" s="1" t="s">
        <v>48</v>
      </c>
      <c r="M121" s="1" t="s">
        <v>34</v>
      </c>
      <c r="N121" s="1">
        <v>4</v>
      </c>
      <c r="O121" s="1">
        <v>653.05999999999995</v>
      </c>
      <c r="P121" s="1">
        <v>0.08</v>
      </c>
      <c r="Q121" s="1">
        <v>16.260000000000002</v>
      </c>
      <c r="R121" s="2">
        <v>45446</v>
      </c>
      <c r="S121" s="2">
        <v>45507</v>
      </c>
      <c r="T121" s="1" t="s">
        <v>83</v>
      </c>
      <c r="U121" s="1" t="s">
        <v>51</v>
      </c>
      <c r="V121" s="1">
        <v>2</v>
      </c>
      <c r="W121" s="1" t="s">
        <v>37</v>
      </c>
      <c r="X121" s="1" t="s">
        <v>64</v>
      </c>
      <c r="Y121" s="1" t="s">
        <v>867</v>
      </c>
    </row>
    <row r="122" spans="1:25" x14ac:dyDescent="0.3">
      <c r="A122" s="1" t="s">
        <v>11734</v>
      </c>
      <c r="B122" s="1" t="s">
        <v>13734</v>
      </c>
      <c r="C122" s="1" t="s">
        <v>868</v>
      </c>
      <c r="D122" s="1" t="s">
        <v>41</v>
      </c>
      <c r="E122" s="1">
        <v>69</v>
      </c>
      <c r="F122" s="1" t="s">
        <v>869</v>
      </c>
      <c r="G122" s="1" t="s">
        <v>870</v>
      </c>
      <c r="H122" s="1" t="s">
        <v>495</v>
      </c>
      <c r="I122" s="1" t="s">
        <v>871</v>
      </c>
      <c r="J122" s="1" t="s">
        <v>872</v>
      </c>
      <c r="K122" s="1" t="s">
        <v>92</v>
      </c>
      <c r="L122" s="1" t="s">
        <v>117</v>
      </c>
      <c r="M122" s="1" t="s">
        <v>93</v>
      </c>
      <c r="N122" s="1">
        <v>1</v>
      </c>
      <c r="O122" s="1">
        <v>44.5</v>
      </c>
      <c r="P122" s="1">
        <v>0.32</v>
      </c>
      <c r="Q122" s="1">
        <v>8.34</v>
      </c>
      <c r="R122" s="2">
        <v>45555</v>
      </c>
      <c r="S122" s="2">
        <v>45653</v>
      </c>
      <c r="T122" s="1" t="s">
        <v>35</v>
      </c>
      <c r="U122" s="1" t="s">
        <v>162</v>
      </c>
      <c r="V122" s="1">
        <v>5</v>
      </c>
      <c r="W122" s="1" t="s">
        <v>37</v>
      </c>
      <c r="X122" s="1" t="s">
        <v>74</v>
      </c>
      <c r="Y122" s="1" t="s">
        <v>873</v>
      </c>
    </row>
    <row r="123" spans="1:25" x14ac:dyDescent="0.3">
      <c r="A123" s="1" t="s">
        <v>11735</v>
      </c>
      <c r="B123" s="1" t="s">
        <v>13735</v>
      </c>
      <c r="C123" s="1" t="s">
        <v>874</v>
      </c>
      <c r="D123" s="1" t="s">
        <v>26</v>
      </c>
      <c r="E123" s="1">
        <v>40</v>
      </c>
      <c r="F123" s="1" t="s">
        <v>875</v>
      </c>
      <c r="G123" s="1" t="s">
        <v>876</v>
      </c>
      <c r="H123" s="1" t="s">
        <v>877</v>
      </c>
      <c r="I123" s="1" t="s">
        <v>878</v>
      </c>
      <c r="J123" s="1" t="s">
        <v>879</v>
      </c>
      <c r="K123" s="1" t="s">
        <v>6</v>
      </c>
      <c r="L123" s="1" t="s">
        <v>117</v>
      </c>
      <c r="M123" s="1" t="s">
        <v>34</v>
      </c>
      <c r="N123" s="1">
        <v>3</v>
      </c>
      <c r="O123" s="1">
        <v>961.36</v>
      </c>
      <c r="P123" s="1">
        <v>0.22</v>
      </c>
      <c r="Q123" s="1">
        <v>42.81</v>
      </c>
      <c r="R123" s="2">
        <v>45149</v>
      </c>
      <c r="S123" s="2">
        <v>45397</v>
      </c>
      <c r="T123" s="1" t="s">
        <v>83</v>
      </c>
      <c r="U123" s="1" t="s">
        <v>36</v>
      </c>
      <c r="V123" s="1">
        <v>4</v>
      </c>
      <c r="W123" s="1" t="s">
        <v>37</v>
      </c>
      <c r="X123" s="1" t="s">
        <v>101</v>
      </c>
      <c r="Y123" s="1" t="s">
        <v>880</v>
      </c>
    </row>
    <row r="124" spans="1:25" x14ac:dyDescent="0.3">
      <c r="A124" s="1" t="s">
        <v>11736</v>
      </c>
      <c r="B124" s="1" t="s">
        <v>13736</v>
      </c>
      <c r="C124" s="1" t="s">
        <v>881</v>
      </c>
      <c r="D124" s="1" t="s">
        <v>26</v>
      </c>
      <c r="E124" s="1">
        <v>23</v>
      </c>
      <c r="F124" s="1" t="s">
        <v>882</v>
      </c>
      <c r="G124" s="1">
        <v>5909099355</v>
      </c>
      <c r="H124" s="1" t="s">
        <v>883</v>
      </c>
      <c r="I124" s="1" t="s">
        <v>884</v>
      </c>
      <c r="J124" s="1" t="s">
        <v>885</v>
      </c>
      <c r="K124" s="1" t="s">
        <v>161</v>
      </c>
      <c r="L124" s="1" t="s">
        <v>33</v>
      </c>
      <c r="M124" s="1" t="s">
        <v>126</v>
      </c>
      <c r="N124" s="1">
        <v>1</v>
      </c>
      <c r="O124" s="1">
        <v>566.97</v>
      </c>
      <c r="P124" s="1">
        <v>0.4</v>
      </c>
      <c r="Q124" s="1">
        <v>44.82</v>
      </c>
      <c r="R124" s="2">
        <v>45542</v>
      </c>
      <c r="S124" s="2">
        <v>45301</v>
      </c>
      <c r="T124" s="1" t="s">
        <v>35</v>
      </c>
      <c r="U124" s="1" t="s">
        <v>36</v>
      </c>
      <c r="V124" s="1">
        <v>5</v>
      </c>
      <c r="W124" s="1" t="s">
        <v>37</v>
      </c>
      <c r="X124" s="1" t="s">
        <v>74</v>
      </c>
      <c r="Y124" s="1" t="s">
        <v>886</v>
      </c>
    </row>
    <row r="125" spans="1:25" x14ac:dyDescent="0.3">
      <c r="A125" s="1" t="s">
        <v>11737</v>
      </c>
      <c r="B125" s="1" t="s">
        <v>13737</v>
      </c>
      <c r="C125" s="1" t="s">
        <v>887</v>
      </c>
      <c r="D125" s="1" t="s">
        <v>41</v>
      </c>
      <c r="E125" s="1">
        <v>51</v>
      </c>
      <c r="F125" s="1" t="s">
        <v>888</v>
      </c>
      <c r="G125" s="1" t="s">
        <v>889</v>
      </c>
      <c r="H125" s="1" t="s">
        <v>877</v>
      </c>
      <c r="I125" s="1" t="s">
        <v>890</v>
      </c>
      <c r="J125" s="1" t="s">
        <v>891</v>
      </c>
      <c r="K125" s="1" t="s">
        <v>32</v>
      </c>
      <c r="L125" s="1" t="s">
        <v>33</v>
      </c>
      <c r="M125" s="1" t="s">
        <v>93</v>
      </c>
      <c r="N125" s="1">
        <v>1</v>
      </c>
      <c r="O125" s="1">
        <v>567.73</v>
      </c>
      <c r="P125" s="1">
        <v>0.17</v>
      </c>
      <c r="Q125" s="1">
        <v>12.4</v>
      </c>
      <c r="R125" s="2">
        <v>45338</v>
      </c>
      <c r="S125" s="2">
        <v>45362</v>
      </c>
      <c r="T125" s="1" t="s">
        <v>50</v>
      </c>
      <c r="U125" s="1" t="s">
        <v>162</v>
      </c>
      <c r="V125" s="1">
        <v>3</v>
      </c>
      <c r="W125" s="1" t="s">
        <v>52</v>
      </c>
      <c r="X125" s="1" t="s">
        <v>38</v>
      </c>
      <c r="Y125" s="1" t="s">
        <v>892</v>
      </c>
    </row>
    <row r="126" spans="1:25" x14ac:dyDescent="0.3">
      <c r="A126" s="1" t="s">
        <v>11738</v>
      </c>
      <c r="B126" s="1" t="s">
        <v>13738</v>
      </c>
      <c r="C126" s="1" t="s">
        <v>893</v>
      </c>
      <c r="D126" s="1" t="s">
        <v>26</v>
      </c>
      <c r="E126" s="1">
        <v>58</v>
      </c>
      <c r="F126" s="1" t="s">
        <v>894</v>
      </c>
      <c r="G126" s="1" t="s">
        <v>895</v>
      </c>
      <c r="H126" s="1" t="s">
        <v>896</v>
      </c>
      <c r="I126" s="1" t="s">
        <v>897</v>
      </c>
      <c r="J126" s="1" t="s">
        <v>898</v>
      </c>
      <c r="K126" s="1" t="s">
        <v>109</v>
      </c>
      <c r="L126" s="1" t="s">
        <v>72</v>
      </c>
      <c r="M126" s="1" t="s">
        <v>34</v>
      </c>
      <c r="N126" s="1">
        <v>1</v>
      </c>
      <c r="O126" s="1">
        <v>944.12</v>
      </c>
      <c r="P126" s="1">
        <v>0.48</v>
      </c>
      <c r="Q126" s="1">
        <v>18.93</v>
      </c>
      <c r="R126" s="2">
        <v>45835</v>
      </c>
      <c r="S126" s="2">
        <v>45744</v>
      </c>
      <c r="T126" s="1" t="s">
        <v>35</v>
      </c>
      <c r="U126" s="1" t="s">
        <v>84</v>
      </c>
      <c r="V126" s="1">
        <v>3</v>
      </c>
      <c r="W126" s="1" t="s">
        <v>37</v>
      </c>
      <c r="X126" s="1" t="s">
        <v>53</v>
      </c>
      <c r="Y126" s="1" t="s">
        <v>899</v>
      </c>
    </row>
    <row r="127" spans="1:25" x14ac:dyDescent="0.3">
      <c r="A127" s="1" t="s">
        <v>11739</v>
      </c>
      <c r="B127" s="1" t="s">
        <v>13739</v>
      </c>
      <c r="C127" s="1" t="s">
        <v>900</v>
      </c>
      <c r="D127" s="1" t="s">
        <v>26</v>
      </c>
      <c r="E127" s="1">
        <v>35</v>
      </c>
      <c r="F127" s="1" t="s">
        <v>901</v>
      </c>
      <c r="G127" s="1" t="s">
        <v>902</v>
      </c>
      <c r="H127" s="1" t="s">
        <v>903</v>
      </c>
      <c r="I127" s="1" t="s">
        <v>904</v>
      </c>
      <c r="J127" s="1" t="s">
        <v>905</v>
      </c>
      <c r="K127" s="1" t="s">
        <v>81</v>
      </c>
      <c r="L127" s="1" t="s">
        <v>48</v>
      </c>
      <c r="M127" s="1" t="s">
        <v>93</v>
      </c>
      <c r="N127" s="1">
        <v>4</v>
      </c>
      <c r="O127" s="1">
        <v>930.06</v>
      </c>
      <c r="P127" s="1">
        <v>0.02</v>
      </c>
      <c r="Q127" s="1">
        <v>17.71</v>
      </c>
      <c r="R127" s="2">
        <v>45230</v>
      </c>
      <c r="S127" s="2">
        <v>45230</v>
      </c>
      <c r="T127" s="1" t="s">
        <v>50</v>
      </c>
      <c r="U127" s="1" t="s">
        <v>51</v>
      </c>
      <c r="V127" s="1">
        <v>3</v>
      </c>
      <c r="W127" s="1" t="s">
        <v>37</v>
      </c>
      <c r="X127" s="1" t="s">
        <v>53</v>
      </c>
      <c r="Y127" s="1" t="s">
        <v>906</v>
      </c>
    </row>
    <row r="128" spans="1:25" x14ac:dyDescent="0.3">
      <c r="A128" s="1" t="s">
        <v>11740</v>
      </c>
      <c r="B128" s="1" t="s">
        <v>13740</v>
      </c>
      <c r="C128" s="1" t="s">
        <v>907</v>
      </c>
      <c r="D128" s="1" t="s">
        <v>41</v>
      </c>
      <c r="E128" s="1">
        <v>53</v>
      </c>
      <c r="F128" s="1" t="s">
        <v>908</v>
      </c>
      <c r="G128" s="1" t="s">
        <v>909</v>
      </c>
      <c r="H128" s="1" t="s">
        <v>910</v>
      </c>
      <c r="I128" s="1" t="s">
        <v>911</v>
      </c>
      <c r="J128" s="1" t="s">
        <v>912</v>
      </c>
      <c r="K128" s="1" t="s">
        <v>161</v>
      </c>
      <c r="L128" s="1" t="s">
        <v>117</v>
      </c>
      <c r="M128" s="1" t="s">
        <v>126</v>
      </c>
      <c r="N128" s="1">
        <v>4</v>
      </c>
      <c r="O128" s="1">
        <v>228.1</v>
      </c>
      <c r="P128" s="1">
        <v>0.03</v>
      </c>
      <c r="Q128" s="1">
        <v>47.19</v>
      </c>
      <c r="R128" s="2">
        <v>45603</v>
      </c>
      <c r="S128" s="2">
        <v>45772</v>
      </c>
      <c r="T128" s="1" t="s">
        <v>118</v>
      </c>
      <c r="U128" s="1" t="s">
        <v>36</v>
      </c>
      <c r="V128" s="1">
        <v>4</v>
      </c>
      <c r="W128" s="1" t="s">
        <v>37</v>
      </c>
      <c r="X128" s="1" t="s">
        <v>74</v>
      </c>
      <c r="Y128" s="1" t="s">
        <v>913</v>
      </c>
    </row>
    <row r="129" spans="1:25" x14ac:dyDescent="0.3">
      <c r="A129" s="1" t="s">
        <v>11741</v>
      </c>
      <c r="B129" s="1" t="s">
        <v>13741</v>
      </c>
      <c r="C129" s="1" t="s">
        <v>914</v>
      </c>
      <c r="D129" s="1" t="s">
        <v>26</v>
      </c>
      <c r="E129" s="1">
        <v>43</v>
      </c>
      <c r="F129" s="1" t="s">
        <v>915</v>
      </c>
      <c r="G129" s="1" t="s">
        <v>916</v>
      </c>
      <c r="H129" s="1" t="s">
        <v>917</v>
      </c>
      <c r="I129" s="1" t="s">
        <v>918</v>
      </c>
      <c r="J129" s="1" t="s">
        <v>898</v>
      </c>
      <c r="K129" s="1" t="s">
        <v>47</v>
      </c>
      <c r="L129" s="1" t="s">
        <v>48</v>
      </c>
      <c r="M129" s="1" t="s">
        <v>34</v>
      </c>
      <c r="N129" s="1">
        <v>2</v>
      </c>
      <c r="O129" s="1">
        <v>931.79</v>
      </c>
      <c r="P129" s="1">
        <v>0.35</v>
      </c>
      <c r="Q129" s="1">
        <v>14.21</v>
      </c>
      <c r="R129" s="2">
        <v>45740</v>
      </c>
      <c r="S129" s="2">
        <v>45312</v>
      </c>
      <c r="T129" s="1" t="s">
        <v>35</v>
      </c>
      <c r="U129" s="1" t="s">
        <v>36</v>
      </c>
      <c r="V129" s="1">
        <v>4</v>
      </c>
      <c r="W129" s="1" t="s">
        <v>37</v>
      </c>
      <c r="X129" s="1" t="s">
        <v>64</v>
      </c>
      <c r="Y129" s="1" t="s">
        <v>919</v>
      </c>
    </row>
    <row r="130" spans="1:25" x14ac:dyDescent="0.3">
      <c r="A130" s="1" t="s">
        <v>11742</v>
      </c>
      <c r="B130" s="1" t="s">
        <v>13742</v>
      </c>
      <c r="C130" s="1" t="s">
        <v>920</v>
      </c>
      <c r="D130" s="1" t="s">
        <v>41</v>
      </c>
      <c r="E130" s="1">
        <v>50</v>
      </c>
      <c r="F130" s="1" t="s">
        <v>921</v>
      </c>
      <c r="G130" s="1" t="s">
        <v>922</v>
      </c>
      <c r="H130" s="1" t="s">
        <v>462</v>
      </c>
      <c r="I130" s="1" t="s">
        <v>923</v>
      </c>
      <c r="J130" s="1" t="s">
        <v>924</v>
      </c>
      <c r="K130" s="1" t="s">
        <v>161</v>
      </c>
      <c r="L130" s="1" t="s">
        <v>82</v>
      </c>
      <c r="M130" s="1" t="s">
        <v>73</v>
      </c>
      <c r="N130" s="1">
        <v>3</v>
      </c>
      <c r="O130" s="1">
        <v>739.26</v>
      </c>
      <c r="P130" s="1">
        <v>0.44</v>
      </c>
      <c r="Q130" s="1">
        <v>12.49</v>
      </c>
      <c r="R130" s="2">
        <v>45804</v>
      </c>
      <c r="S130" s="2">
        <v>45620</v>
      </c>
      <c r="T130" s="1" t="s">
        <v>83</v>
      </c>
      <c r="U130" s="1" t="s">
        <v>51</v>
      </c>
      <c r="V130" s="1">
        <v>3</v>
      </c>
      <c r="W130" s="1" t="s">
        <v>37</v>
      </c>
      <c r="X130" s="1" t="s">
        <v>53</v>
      </c>
      <c r="Y130" s="1" t="s">
        <v>925</v>
      </c>
    </row>
    <row r="131" spans="1:25" x14ac:dyDescent="0.3">
      <c r="A131" s="1" t="s">
        <v>11743</v>
      </c>
      <c r="B131" s="1" t="s">
        <v>13743</v>
      </c>
      <c r="C131" s="1" t="s">
        <v>926</v>
      </c>
      <c r="D131" s="1" t="s">
        <v>26</v>
      </c>
      <c r="E131" s="1">
        <v>50</v>
      </c>
      <c r="F131" s="1" t="s">
        <v>927</v>
      </c>
      <c r="G131" s="1">
        <v>1169250703</v>
      </c>
      <c r="H131" s="1" t="s">
        <v>928</v>
      </c>
      <c r="I131" s="1" t="s">
        <v>929</v>
      </c>
      <c r="J131" s="1" t="s">
        <v>745</v>
      </c>
      <c r="K131" s="1" t="s">
        <v>32</v>
      </c>
      <c r="L131" s="1" t="s">
        <v>110</v>
      </c>
      <c r="M131" s="1" t="s">
        <v>62</v>
      </c>
      <c r="N131" s="1">
        <v>2</v>
      </c>
      <c r="O131" s="1">
        <v>28.71</v>
      </c>
      <c r="P131" s="1">
        <v>0.4</v>
      </c>
      <c r="Q131" s="1">
        <v>13.18</v>
      </c>
      <c r="R131" s="2">
        <v>45393</v>
      </c>
      <c r="S131" s="2">
        <v>45712</v>
      </c>
      <c r="T131" s="1" t="s">
        <v>83</v>
      </c>
      <c r="U131" s="1" t="s">
        <v>36</v>
      </c>
      <c r="V131" s="1">
        <v>4</v>
      </c>
      <c r="W131" s="1" t="s">
        <v>37</v>
      </c>
      <c r="X131" s="1" t="s">
        <v>53</v>
      </c>
      <c r="Y131" s="1" t="s">
        <v>930</v>
      </c>
    </row>
    <row r="132" spans="1:25" x14ac:dyDescent="0.3">
      <c r="A132" s="1" t="s">
        <v>11744</v>
      </c>
      <c r="B132" s="1" t="s">
        <v>13744</v>
      </c>
      <c r="C132" s="1" t="s">
        <v>931</v>
      </c>
      <c r="D132" s="1" t="s">
        <v>26</v>
      </c>
      <c r="E132" s="1">
        <v>42</v>
      </c>
      <c r="F132" s="1" t="s">
        <v>932</v>
      </c>
      <c r="G132" s="1" t="s">
        <v>933</v>
      </c>
      <c r="H132" s="1" t="s">
        <v>934</v>
      </c>
      <c r="I132" s="1" t="s">
        <v>935</v>
      </c>
      <c r="J132" s="1" t="s">
        <v>936</v>
      </c>
      <c r="K132" s="1" t="s">
        <v>6</v>
      </c>
      <c r="L132" s="1" t="s">
        <v>82</v>
      </c>
      <c r="M132" s="1" t="s">
        <v>34</v>
      </c>
      <c r="N132" s="1">
        <v>2</v>
      </c>
      <c r="O132" s="1">
        <v>247.44</v>
      </c>
      <c r="P132" s="1">
        <v>0.24</v>
      </c>
      <c r="Q132" s="1">
        <v>37.840000000000003</v>
      </c>
      <c r="R132" s="2">
        <v>45836</v>
      </c>
      <c r="S132" s="2">
        <v>45410</v>
      </c>
      <c r="T132" s="1" t="s">
        <v>118</v>
      </c>
      <c r="U132" s="1" t="s">
        <v>51</v>
      </c>
      <c r="V132" s="1">
        <v>3</v>
      </c>
      <c r="W132" s="1" t="s">
        <v>37</v>
      </c>
      <c r="X132" s="1" t="s">
        <v>53</v>
      </c>
      <c r="Y132" s="1" t="s">
        <v>937</v>
      </c>
    </row>
    <row r="133" spans="1:25" x14ac:dyDescent="0.3">
      <c r="A133" s="1" t="s">
        <v>11745</v>
      </c>
      <c r="B133" s="1" t="s">
        <v>13745</v>
      </c>
      <c r="C133" s="1" t="s">
        <v>938</v>
      </c>
      <c r="D133" s="1" t="s">
        <v>26</v>
      </c>
      <c r="E133" s="1">
        <v>69</v>
      </c>
      <c r="F133" s="1" t="s">
        <v>939</v>
      </c>
      <c r="G133" s="1" t="s">
        <v>940</v>
      </c>
      <c r="H133" s="1" t="s">
        <v>941</v>
      </c>
      <c r="I133" s="1" t="s">
        <v>942</v>
      </c>
      <c r="J133" s="1" t="s">
        <v>943</v>
      </c>
      <c r="K133" s="1" t="s">
        <v>6</v>
      </c>
      <c r="L133" s="1" t="s">
        <v>110</v>
      </c>
      <c r="M133" s="1" t="s">
        <v>93</v>
      </c>
      <c r="N133" s="1">
        <v>3</v>
      </c>
      <c r="O133" s="1">
        <v>418.85</v>
      </c>
      <c r="P133" s="1">
        <v>0.13</v>
      </c>
      <c r="Q133" s="1">
        <v>44.96</v>
      </c>
      <c r="R133" s="2">
        <v>45633</v>
      </c>
      <c r="S133" s="2">
        <v>45289</v>
      </c>
      <c r="T133" s="1" t="s">
        <v>63</v>
      </c>
      <c r="U133" s="1" t="s">
        <v>162</v>
      </c>
      <c r="V133" s="1">
        <v>2</v>
      </c>
      <c r="W133" s="1" t="s">
        <v>37</v>
      </c>
      <c r="X133" s="1" t="s">
        <v>64</v>
      </c>
      <c r="Y133" s="1" t="s">
        <v>944</v>
      </c>
    </row>
    <row r="134" spans="1:25" x14ac:dyDescent="0.3">
      <c r="A134" s="1" t="s">
        <v>11746</v>
      </c>
      <c r="B134" s="1" t="s">
        <v>13746</v>
      </c>
      <c r="C134" s="1" t="s">
        <v>945</v>
      </c>
      <c r="D134" s="1" t="s">
        <v>41</v>
      </c>
      <c r="E134" s="1">
        <v>34</v>
      </c>
      <c r="F134" s="1" t="s">
        <v>946</v>
      </c>
      <c r="G134" s="1" t="s">
        <v>947</v>
      </c>
      <c r="H134" s="1" t="s">
        <v>424</v>
      </c>
      <c r="I134" s="1" t="s">
        <v>948</v>
      </c>
      <c r="J134" s="1" t="s">
        <v>949</v>
      </c>
      <c r="K134" s="1" t="s">
        <v>161</v>
      </c>
      <c r="L134" s="1" t="s">
        <v>72</v>
      </c>
      <c r="M134" s="1" t="s">
        <v>49</v>
      </c>
      <c r="N134" s="1">
        <v>3</v>
      </c>
      <c r="O134" s="1">
        <v>586.99</v>
      </c>
      <c r="P134" s="1">
        <v>0.01</v>
      </c>
      <c r="Q134" s="1">
        <v>22.7</v>
      </c>
      <c r="R134" s="2">
        <v>45279</v>
      </c>
      <c r="S134" s="2">
        <v>45534</v>
      </c>
      <c r="T134" s="1" t="s">
        <v>50</v>
      </c>
      <c r="U134" s="1" t="s">
        <v>51</v>
      </c>
      <c r="V134" s="1">
        <v>3</v>
      </c>
      <c r="W134" s="1" t="s">
        <v>52</v>
      </c>
      <c r="X134" s="1" t="s">
        <v>38</v>
      </c>
      <c r="Y134" s="1" t="s">
        <v>950</v>
      </c>
    </row>
    <row r="135" spans="1:25" x14ac:dyDescent="0.3">
      <c r="A135" s="1" t="s">
        <v>11747</v>
      </c>
      <c r="B135" s="1" t="s">
        <v>13747</v>
      </c>
      <c r="C135" s="1" t="s">
        <v>951</v>
      </c>
      <c r="D135" s="1" t="s">
        <v>26</v>
      </c>
      <c r="E135" s="1">
        <v>68</v>
      </c>
      <c r="F135" s="1" t="s">
        <v>952</v>
      </c>
      <c r="G135" s="1" t="s">
        <v>953</v>
      </c>
      <c r="H135" s="1" t="s">
        <v>954</v>
      </c>
      <c r="I135" s="1" t="s">
        <v>955</v>
      </c>
      <c r="J135" s="1" t="s">
        <v>956</v>
      </c>
      <c r="K135" s="1" t="s">
        <v>47</v>
      </c>
      <c r="L135" s="1" t="s">
        <v>117</v>
      </c>
      <c r="M135" s="1" t="s">
        <v>34</v>
      </c>
      <c r="N135" s="1">
        <v>2</v>
      </c>
      <c r="O135" s="1">
        <v>704.32</v>
      </c>
      <c r="P135" s="1">
        <v>0.25</v>
      </c>
      <c r="Q135" s="1">
        <v>11.12</v>
      </c>
      <c r="R135" s="2">
        <v>45413</v>
      </c>
      <c r="S135" s="2">
        <v>45378</v>
      </c>
      <c r="T135" s="1" t="s">
        <v>63</v>
      </c>
      <c r="U135" s="1" t="s">
        <v>51</v>
      </c>
      <c r="V135" s="1">
        <v>1</v>
      </c>
      <c r="W135" s="1" t="s">
        <v>37</v>
      </c>
      <c r="X135" s="1" t="s">
        <v>74</v>
      </c>
      <c r="Y135" s="1" t="s">
        <v>957</v>
      </c>
    </row>
    <row r="136" spans="1:25" x14ac:dyDescent="0.3">
      <c r="A136" s="1" t="s">
        <v>11748</v>
      </c>
      <c r="B136" s="1" t="s">
        <v>13748</v>
      </c>
      <c r="C136" s="1" t="s">
        <v>958</v>
      </c>
      <c r="D136" s="1" t="s">
        <v>26</v>
      </c>
      <c r="E136" s="1">
        <v>20</v>
      </c>
      <c r="F136" s="1" t="s">
        <v>959</v>
      </c>
      <c r="G136" s="1">
        <f>1-793-882-3688</f>
        <v>-5362</v>
      </c>
      <c r="H136" s="1" t="s">
        <v>960</v>
      </c>
      <c r="I136" s="1" t="s">
        <v>961</v>
      </c>
      <c r="J136" s="1" t="s">
        <v>962</v>
      </c>
      <c r="K136" s="1" t="s">
        <v>109</v>
      </c>
      <c r="L136" s="1" t="s">
        <v>110</v>
      </c>
      <c r="M136" s="1" t="s">
        <v>93</v>
      </c>
      <c r="N136" s="1">
        <v>2</v>
      </c>
      <c r="O136" s="1">
        <v>218.11</v>
      </c>
      <c r="P136" s="1">
        <v>0.24</v>
      </c>
      <c r="Q136" s="1">
        <v>31.36</v>
      </c>
      <c r="R136" s="2">
        <v>45141</v>
      </c>
      <c r="S136" s="2">
        <v>45618</v>
      </c>
      <c r="T136" s="1" t="s">
        <v>63</v>
      </c>
      <c r="U136" s="1" t="s">
        <v>84</v>
      </c>
      <c r="V136" s="1">
        <v>2</v>
      </c>
      <c r="W136" s="1" t="s">
        <v>37</v>
      </c>
      <c r="X136" s="1" t="s">
        <v>64</v>
      </c>
      <c r="Y136" s="1" t="s">
        <v>963</v>
      </c>
    </row>
    <row r="137" spans="1:25" x14ac:dyDescent="0.3">
      <c r="A137" s="1" t="s">
        <v>11749</v>
      </c>
      <c r="B137" s="1" t="s">
        <v>13749</v>
      </c>
      <c r="C137" s="1" t="s">
        <v>964</v>
      </c>
      <c r="D137" s="1" t="s">
        <v>41</v>
      </c>
      <c r="E137" s="1">
        <v>39</v>
      </c>
      <c r="F137" s="1" t="s">
        <v>965</v>
      </c>
      <c r="G137" s="1" t="s">
        <v>966</v>
      </c>
      <c r="H137" s="1" t="s">
        <v>967</v>
      </c>
      <c r="I137" s="1" t="s">
        <v>968</v>
      </c>
      <c r="J137" s="1" t="s">
        <v>969</v>
      </c>
      <c r="K137" s="1" t="s">
        <v>32</v>
      </c>
      <c r="L137" s="1" t="s">
        <v>117</v>
      </c>
      <c r="M137" s="1" t="s">
        <v>49</v>
      </c>
      <c r="N137" s="1">
        <v>2</v>
      </c>
      <c r="O137" s="1">
        <v>838.33</v>
      </c>
      <c r="P137" s="1">
        <v>0.17</v>
      </c>
      <c r="Q137" s="1">
        <v>14.45</v>
      </c>
      <c r="R137" s="2">
        <v>45224</v>
      </c>
      <c r="S137" s="2">
        <v>45220</v>
      </c>
      <c r="T137" s="1" t="s">
        <v>118</v>
      </c>
      <c r="U137" s="1" t="s">
        <v>51</v>
      </c>
      <c r="V137" s="1">
        <v>3</v>
      </c>
      <c r="W137" s="1" t="s">
        <v>37</v>
      </c>
      <c r="X137" s="1" t="s">
        <v>74</v>
      </c>
      <c r="Y137" s="1" t="s">
        <v>970</v>
      </c>
    </row>
    <row r="138" spans="1:25" x14ac:dyDescent="0.3">
      <c r="A138" s="1" t="s">
        <v>11750</v>
      </c>
      <c r="B138" s="1" t="s">
        <v>13750</v>
      </c>
      <c r="C138" s="1" t="s">
        <v>971</v>
      </c>
      <c r="D138" s="1" t="s">
        <v>26</v>
      </c>
      <c r="E138" s="1">
        <v>66</v>
      </c>
      <c r="F138" s="1" t="s">
        <v>972</v>
      </c>
      <c r="G138" s="1" t="s">
        <v>973</v>
      </c>
      <c r="H138" s="1" t="s">
        <v>710</v>
      </c>
      <c r="I138" s="1" t="s">
        <v>974</v>
      </c>
      <c r="J138" s="1" t="s">
        <v>975</v>
      </c>
      <c r="K138" s="1" t="s">
        <v>109</v>
      </c>
      <c r="L138" s="1" t="s">
        <v>110</v>
      </c>
      <c r="M138" s="1" t="s">
        <v>126</v>
      </c>
      <c r="N138" s="1">
        <v>4</v>
      </c>
      <c r="O138" s="1">
        <v>847.26</v>
      </c>
      <c r="P138" s="1">
        <v>0.28999999999999998</v>
      </c>
      <c r="Q138" s="1">
        <v>7.89</v>
      </c>
      <c r="R138" s="2">
        <v>45309</v>
      </c>
      <c r="S138" s="2">
        <v>45401</v>
      </c>
      <c r="T138" s="1" t="s">
        <v>118</v>
      </c>
      <c r="U138" s="1" t="s">
        <v>162</v>
      </c>
      <c r="V138" s="1">
        <v>1</v>
      </c>
      <c r="W138" s="1" t="s">
        <v>37</v>
      </c>
      <c r="X138" s="1" t="s">
        <v>101</v>
      </c>
      <c r="Y138" s="1" t="s">
        <v>976</v>
      </c>
    </row>
    <row r="139" spans="1:25" x14ac:dyDescent="0.3">
      <c r="A139" s="1" t="s">
        <v>11751</v>
      </c>
      <c r="B139" s="1" t="s">
        <v>13751</v>
      </c>
      <c r="C139" s="1" t="s">
        <v>977</v>
      </c>
      <c r="D139" s="1" t="s">
        <v>26</v>
      </c>
      <c r="E139" s="1">
        <v>52</v>
      </c>
      <c r="F139" s="1" t="s">
        <v>978</v>
      </c>
      <c r="G139" s="1" t="s">
        <v>979</v>
      </c>
      <c r="H139" s="1" t="s">
        <v>980</v>
      </c>
      <c r="I139" s="1" t="s">
        <v>981</v>
      </c>
      <c r="J139" s="1" t="s">
        <v>982</v>
      </c>
      <c r="K139" s="1" t="s">
        <v>6</v>
      </c>
      <c r="L139" s="1" t="s">
        <v>72</v>
      </c>
      <c r="M139" s="1" t="s">
        <v>49</v>
      </c>
      <c r="N139" s="1">
        <v>3</v>
      </c>
      <c r="O139" s="1">
        <v>638.65</v>
      </c>
      <c r="P139" s="1">
        <v>0.36</v>
      </c>
      <c r="Q139" s="1">
        <v>44.88</v>
      </c>
      <c r="R139" s="2">
        <v>45810</v>
      </c>
      <c r="S139" s="2">
        <v>45175</v>
      </c>
      <c r="T139" s="1" t="s">
        <v>35</v>
      </c>
      <c r="U139" s="1" t="s">
        <v>36</v>
      </c>
      <c r="V139" s="1">
        <v>3</v>
      </c>
      <c r="W139" s="1" t="s">
        <v>37</v>
      </c>
      <c r="X139" s="1" t="s">
        <v>74</v>
      </c>
      <c r="Y139" s="1" t="s">
        <v>983</v>
      </c>
    </row>
    <row r="140" spans="1:25" x14ac:dyDescent="0.3">
      <c r="A140" s="1" t="s">
        <v>11752</v>
      </c>
      <c r="B140" s="1" t="s">
        <v>13752</v>
      </c>
      <c r="C140" s="1" t="s">
        <v>984</v>
      </c>
      <c r="D140" s="1" t="s">
        <v>26</v>
      </c>
      <c r="E140" s="1">
        <v>21</v>
      </c>
      <c r="F140" s="1" t="s">
        <v>985</v>
      </c>
      <c r="G140" s="1" t="s">
        <v>986</v>
      </c>
      <c r="H140" s="1" t="s">
        <v>987</v>
      </c>
      <c r="I140" s="1" t="s">
        <v>988</v>
      </c>
      <c r="J140" s="1" t="s">
        <v>989</v>
      </c>
      <c r="K140" s="1" t="s">
        <v>81</v>
      </c>
      <c r="L140" s="1" t="s">
        <v>82</v>
      </c>
      <c r="M140" s="1" t="s">
        <v>62</v>
      </c>
      <c r="N140" s="1">
        <v>3</v>
      </c>
      <c r="O140" s="1">
        <v>921.88</v>
      </c>
      <c r="P140" s="1">
        <v>0.35</v>
      </c>
      <c r="Q140" s="1">
        <v>44.19</v>
      </c>
      <c r="R140" s="2">
        <v>45260</v>
      </c>
      <c r="S140" s="2">
        <v>45808</v>
      </c>
      <c r="T140" s="1" t="s">
        <v>35</v>
      </c>
      <c r="U140" s="1" t="s">
        <v>84</v>
      </c>
      <c r="V140" s="1">
        <v>2</v>
      </c>
      <c r="W140" s="1" t="s">
        <v>52</v>
      </c>
      <c r="X140" s="1" t="s">
        <v>53</v>
      </c>
      <c r="Y140" s="1" t="s">
        <v>990</v>
      </c>
    </row>
    <row r="141" spans="1:25" x14ac:dyDescent="0.3">
      <c r="A141" s="1" t="s">
        <v>11753</v>
      </c>
      <c r="B141" s="1" t="s">
        <v>13753</v>
      </c>
      <c r="C141" s="1" t="s">
        <v>991</v>
      </c>
      <c r="D141" s="1" t="s">
        <v>41</v>
      </c>
      <c r="E141" s="1">
        <v>45</v>
      </c>
      <c r="F141" s="1" t="s">
        <v>992</v>
      </c>
      <c r="G141" s="1" t="s">
        <v>993</v>
      </c>
      <c r="H141" s="1" t="s">
        <v>69</v>
      </c>
      <c r="I141" s="1" t="s">
        <v>994</v>
      </c>
      <c r="J141" s="1" t="s">
        <v>995</v>
      </c>
      <c r="K141" s="1" t="s">
        <v>32</v>
      </c>
      <c r="L141" s="1" t="s">
        <v>117</v>
      </c>
      <c r="M141" s="1" t="s">
        <v>93</v>
      </c>
      <c r="N141" s="1">
        <v>1</v>
      </c>
      <c r="O141" s="1">
        <v>814.85</v>
      </c>
      <c r="P141" s="1">
        <v>0.13</v>
      </c>
      <c r="Q141" s="1">
        <v>48.92</v>
      </c>
      <c r="R141" s="2">
        <v>45350</v>
      </c>
      <c r="S141" s="2">
        <v>45189</v>
      </c>
      <c r="T141" s="1" t="s">
        <v>35</v>
      </c>
      <c r="U141" s="1" t="s">
        <v>51</v>
      </c>
      <c r="V141" s="1">
        <v>3</v>
      </c>
      <c r="W141" s="1" t="s">
        <v>37</v>
      </c>
      <c r="X141" s="1" t="s">
        <v>64</v>
      </c>
      <c r="Y141" s="1" t="s">
        <v>996</v>
      </c>
    </row>
    <row r="142" spans="1:25" x14ac:dyDescent="0.3">
      <c r="A142" s="1" t="s">
        <v>11754</v>
      </c>
      <c r="B142" s="1" t="s">
        <v>13754</v>
      </c>
      <c r="C142" s="1" t="s">
        <v>997</v>
      </c>
      <c r="D142" s="1" t="s">
        <v>41</v>
      </c>
      <c r="E142" s="1">
        <v>30</v>
      </c>
      <c r="F142" s="1" t="s">
        <v>998</v>
      </c>
      <c r="G142" s="1" t="s">
        <v>999</v>
      </c>
      <c r="H142" s="1" t="s">
        <v>330</v>
      </c>
      <c r="I142" s="1" t="s">
        <v>1000</v>
      </c>
      <c r="J142" s="1" t="s">
        <v>1001</v>
      </c>
      <c r="K142" s="1" t="s">
        <v>92</v>
      </c>
      <c r="L142" s="1" t="s">
        <v>110</v>
      </c>
      <c r="M142" s="1" t="s">
        <v>34</v>
      </c>
      <c r="N142" s="1">
        <v>4</v>
      </c>
      <c r="O142" s="1">
        <v>229.41</v>
      </c>
      <c r="P142" s="1">
        <v>0.28999999999999998</v>
      </c>
      <c r="Q142" s="1">
        <v>26.33</v>
      </c>
      <c r="R142" s="2">
        <v>45846</v>
      </c>
      <c r="S142" s="2">
        <v>45255</v>
      </c>
      <c r="T142" s="1" t="s">
        <v>35</v>
      </c>
      <c r="U142" s="1" t="s">
        <v>84</v>
      </c>
      <c r="V142" s="1">
        <v>4</v>
      </c>
      <c r="W142" s="1" t="s">
        <v>37</v>
      </c>
      <c r="X142" s="1" t="s">
        <v>64</v>
      </c>
      <c r="Y142" s="1" t="s">
        <v>1002</v>
      </c>
    </row>
    <row r="143" spans="1:25" x14ac:dyDescent="0.3">
      <c r="A143" s="1" t="s">
        <v>11755</v>
      </c>
      <c r="B143" s="1" t="s">
        <v>13755</v>
      </c>
      <c r="C143" s="1" t="s">
        <v>1003</v>
      </c>
      <c r="D143" s="1" t="s">
        <v>41</v>
      </c>
      <c r="E143" s="1">
        <v>47</v>
      </c>
      <c r="F143" s="1" t="s">
        <v>1004</v>
      </c>
      <c r="G143" s="1" t="s">
        <v>1005</v>
      </c>
      <c r="H143" s="1" t="s">
        <v>791</v>
      </c>
      <c r="I143" s="1" t="s">
        <v>1006</v>
      </c>
      <c r="J143" s="1" t="s">
        <v>1007</v>
      </c>
      <c r="K143" s="1" t="s">
        <v>81</v>
      </c>
      <c r="L143" s="1" t="s">
        <v>48</v>
      </c>
      <c r="M143" s="1" t="s">
        <v>49</v>
      </c>
      <c r="N143" s="1">
        <v>4</v>
      </c>
      <c r="O143" s="1">
        <v>800.69</v>
      </c>
      <c r="P143" s="1">
        <v>7.0000000000000007E-2</v>
      </c>
      <c r="Q143" s="1">
        <v>18.23</v>
      </c>
      <c r="R143" s="2">
        <v>45396</v>
      </c>
      <c r="S143" s="2">
        <v>45355</v>
      </c>
      <c r="T143" s="1" t="s">
        <v>35</v>
      </c>
      <c r="U143" s="1" t="s">
        <v>162</v>
      </c>
      <c r="V143" s="1">
        <v>3</v>
      </c>
      <c r="W143" s="1" t="s">
        <v>37</v>
      </c>
      <c r="X143" s="1" t="s">
        <v>38</v>
      </c>
      <c r="Y143" s="1" t="s">
        <v>1008</v>
      </c>
    </row>
    <row r="144" spans="1:25" x14ac:dyDescent="0.3">
      <c r="A144" s="1" t="s">
        <v>11756</v>
      </c>
      <c r="B144" s="1" t="s">
        <v>13756</v>
      </c>
      <c r="C144" s="1" t="s">
        <v>1009</v>
      </c>
      <c r="D144" s="1" t="s">
        <v>26</v>
      </c>
      <c r="E144" s="1">
        <v>64</v>
      </c>
      <c r="F144" s="1" t="s">
        <v>1010</v>
      </c>
      <c r="G144" s="1" t="s">
        <v>1011</v>
      </c>
      <c r="H144" s="1" t="s">
        <v>1012</v>
      </c>
      <c r="I144" s="1" t="s">
        <v>1013</v>
      </c>
      <c r="J144" s="1" t="s">
        <v>1014</v>
      </c>
      <c r="K144" s="1" t="s">
        <v>47</v>
      </c>
      <c r="L144" s="1" t="s">
        <v>117</v>
      </c>
      <c r="M144" s="1" t="s">
        <v>126</v>
      </c>
      <c r="N144" s="1">
        <v>3</v>
      </c>
      <c r="O144" s="1">
        <v>953.67</v>
      </c>
      <c r="P144" s="1">
        <v>0.06</v>
      </c>
      <c r="Q144" s="1">
        <v>39.64</v>
      </c>
      <c r="R144" s="2">
        <v>45240</v>
      </c>
      <c r="S144" s="2">
        <v>45636</v>
      </c>
      <c r="T144" s="1" t="s">
        <v>83</v>
      </c>
      <c r="U144" s="1" t="s">
        <v>162</v>
      </c>
      <c r="V144" s="1">
        <v>2</v>
      </c>
      <c r="W144" s="1" t="s">
        <v>37</v>
      </c>
      <c r="X144" s="1" t="s">
        <v>101</v>
      </c>
      <c r="Y144" s="1" t="s">
        <v>1015</v>
      </c>
    </row>
    <row r="145" spans="1:25" x14ac:dyDescent="0.3">
      <c r="A145" s="1" t="s">
        <v>11757</v>
      </c>
      <c r="B145" s="1" t="s">
        <v>13757</v>
      </c>
      <c r="C145" s="1" t="s">
        <v>1016</v>
      </c>
      <c r="D145" s="1" t="s">
        <v>41</v>
      </c>
      <c r="E145" s="1">
        <v>29</v>
      </c>
      <c r="F145" s="1" t="s">
        <v>1017</v>
      </c>
      <c r="G145" s="1" t="s">
        <v>1018</v>
      </c>
      <c r="H145" s="1" t="s">
        <v>1019</v>
      </c>
      <c r="I145" s="1" t="s">
        <v>1020</v>
      </c>
      <c r="J145" s="1" t="s">
        <v>1021</v>
      </c>
      <c r="K145" s="1" t="s">
        <v>32</v>
      </c>
      <c r="L145" s="1" t="s">
        <v>110</v>
      </c>
      <c r="M145" s="1" t="s">
        <v>49</v>
      </c>
      <c r="N145" s="1">
        <v>4</v>
      </c>
      <c r="O145" s="1">
        <v>146.22999999999999</v>
      </c>
      <c r="P145" s="1">
        <v>0.39</v>
      </c>
      <c r="Q145" s="1">
        <v>13.12</v>
      </c>
      <c r="R145" s="2">
        <v>45253</v>
      </c>
      <c r="S145" s="2">
        <v>45436</v>
      </c>
      <c r="T145" s="1" t="s">
        <v>118</v>
      </c>
      <c r="U145" s="1" t="s">
        <v>36</v>
      </c>
      <c r="V145" s="1">
        <v>5</v>
      </c>
      <c r="W145" s="1" t="s">
        <v>37</v>
      </c>
      <c r="X145" s="1" t="s">
        <v>38</v>
      </c>
      <c r="Y145" s="1" t="s">
        <v>1022</v>
      </c>
    </row>
    <row r="146" spans="1:25" x14ac:dyDescent="0.3">
      <c r="A146" s="1" t="s">
        <v>11758</v>
      </c>
      <c r="B146" s="1" t="s">
        <v>13758</v>
      </c>
      <c r="C146" s="1" t="s">
        <v>1023</v>
      </c>
      <c r="D146" s="1" t="s">
        <v>26</v>
      </c>
      <c r="E146" s="1">
        <v>20</v>
      </c>
      <c r="F146" s="1" t="s">
        <v>1024</v>
      </c>
      <c r="G146" s="1" t="s">
        <v>1025</v>
      </c>
      <c r="H146" s="1" t="s">
        <v>1026</v>
      </c>
      <c r="I146" s="1" t="s">
        <v>1027</v>
      </c>
      <c r="J146" s="1" t="s">
        <v>1028</v>
      </c>
      <c r="K146" s="1" t="s">
        <v>6</v>
      </c>
      <c r="L146" s="1" t="s">
        <v>110</v>
      </c>
      <c r="M146" s="1" t="s">
        <v>73</v>
      </c>
      <c r="N146" s="1">
        <v>2</v>
      </c>
      <c r="O146" s="1">
        <v>978.91</v>
      </c>
      <c r="P146" s="1">
        <v>0.35</v>
      </c>
      <c r="Q146" s="1">
        <v>15.95</v>
      </c>
      <c r="R146" s="2">
        <v>45746</v>
      </c>
      <c r="S146" s="2">
        <v>45573</v>
      </c>
      <c r="T146" s="1" t="s">
        <v>50</v>
      </c>
      <c r="U146" s="1" t="s">
        <v>162</v>
      </c>
      <c r="V146" s="1">
        <v>3</v>
      </c>
      <c r="W146" s="1" t="s">
        <v>37</v>
      </c>
      <c r="X146" s="1" t="s">
        <v>38</v>
      </c>
      <c r="Y146" s="1" t="s">
        <v>1029</v>
      </c>
    </row>
    <row r="147" spans="1:25" x14ac:dyDescent="0.3">
      <c r="A147" s="1" t="s">
        <v>11759</v>
      </c>
      <c r="B147" s="1" t="s">
        <v>13759</v>
      </c>
      <c r="C147" s="1" t="s">
        <v>1030</v>
      </c>
      <c r="D147" s="1" t="s">
        <v>41</v>
      </c>
      <c r="E147" s="1">
        <v>38</v>
      </c>
      <c r="F147" s="1" t="s">
        <v>1031</v>
      </c>
      <c r="G147" s="1" t="s">
        <v>1032</v>
      </c>
      <c r="H147" s="1" t="s">
        <v>1033</v>
      </c>
      <c r="I147" s="1" t="s">
        <v>1034</v>
      </c>
      <c r="J147" s="1" t="s">
        <v>1035</v>
      </c>
      <c r="K147" s="1" t="s">
        <v>32</v>
      </c>
      <c r="L147" s="1" t="s">
        <v>82</v>
      </c>
      <c r="M147" s="1" t="s">
        <v>34</v>
      </c>
      <c r="N147" s="1">
        <v>3</v>
      </c>
      <c r="O147" s="1">
        <v>34.74</v>
      </c>
      <c r="P147" s="1">
        <v>0.38</v>
      </c>
      <c r="Q147" s="1">
        <v>16.510000000000002</v>
      </c>
      <c r="R147" s="2">
        <v>45506</v>
      </c>
      <c r="S147" s="2">
        <v>45407</v>
      </c>
      <c r="T147" s="1" t="s">
        <v>50</v>
      </c>
      <c r="U147" s="1" t="s">
        <v>162</v>
      </c>
      <c r="V147" s="1">
        <v>4</v>
      </c>
      <c r="W147" s="1" t="s">
        <v>37</v>
      </c>
      <c r="X147" s="1" t="s">
        <v>101</v>
      </c>
      <c r="Y147" s="1" t="s">
        <v>1036</v>
      </c>
    </row>
    <row r="148" spans="1:25" x14ac:dyDescent="0.3">
      <c r="A148" s="1" t="s">
        <v>11760</v>
      </c>
      <c r="B148" s="1" t="s">
        <v>13760</v>
      </c>
      <c r="C148" s="1" t="s">
        <v>1037</v>
      </c>
      <c r="D148" s="1" t="s">
        <v>41</v>
      </c>
      <c r="E148" s="1">
        <v>57</v>
      </c>
      <c r="F148" s="1" t="s">
        <v>1038</v>
      </c>
      <c r="G148" s="1" t="s">
        <v>1039</v>
      </c>
      <c r="H148" s="1" t="s">
        <v>1040</v>
      </c>
      <c r="I148" s="1" t="s">
        <v>1041</v>
      </c>
      <c r="J148" s="1" t="s">
        <v>1042</v>
      </c>
      <c r="K148" s="1" t="s">
        <v>6</v>
      </c>
      <c r="L148" s="1" t="s">
        <v>117</v>
      </c>
      <c r="M148" s="1" t="s">
        <v>62</v>
      </c>
      <c r="N148" s="1">
        <v>3</v>
      </c>
      <c r="O148" s="1">
        <v>526.95000000000005</v>
      </c>
      <c r="P148" s="1">
        <v>0.08</v>
      </c>
      <c r="Q148" s="1">
        <v>47.82</v>
      </c>
      <c r="R148" s="2">
        <v>45568</v>
      </c>
      <c r="S148" s="2">
        <v>45350</v>
      </c>
      <c r="T148" s="1" t="s">
        <v>50</v>
      </c>
      <c r="U148" s="1" t="s">
        <v>51</v>
      </c>
      <c r="V148" s="1">
        <v>2</v>
      </c>
      <c r="W148" s="1" t="s">
        <v>37</v>
      </c>
      <c r="X148" s="1" t="s">
        <v>53</v>
      </c>
      <c r="Y148" s="1" t="s">
        <v>1043</v>
      </c>
    </row>
    <row r="149" spans="1:25" x14ac:dyDescent="0.3">
      <c r="A149" s="1" t="s">
        <v>11761</v>
      </c>
      <c r="B149" s="1" t="s">
        <v>13761</v>
      </c>
      <c r="C149" s="1" t="s">
        <v>1044</v>
      </c>
      <c r="D149" s="1" t="s">
        <v>26</v>
      </c>
      <c r="E149" s="1">
        <v>18</v>
      </c>
      <c r="F149" s="1" t="s">
        <v>1045</v>
      </c>
      <c r="G149" s="1" t="s">
        <v>1046</v>
      </c>
      <c r="H149" s="1" t="s">
        <v>1047</v>
      </c>
      <c r="I149" s="1" t="s">
        <v>1048</v>
      </c>
      <c r="J149" s="1" t="s">
        <v>1049</v>
      </c>
      <c r="K149" s="1" t="s">
        <v>61</v>
      </c>
      <c r="L149" s="1" t="s">
        <v>117</v>
      </c>
      <c r="M149" s="1" t="s">
        <v>126</v>
      </c>
      <c r="N149" s="1">
        <v>4</v>
      </c>
      <c r="O149" s="1">
        <v>776.15</v>
      </c>
      <c r="P149" s="1">
        <v>0.46</v>
      </c>
      <c r="Q149" s="1">
        <v>37.840000000000003</v>
      </c>
      <c r="R149" s="2">
        <v>45192</v>
      </c>
      <c r="S149" s="2">
        <v>45539</v>
      </c>
      <c r="T149" s="1" t="s">
        <v>50</v>
      </c>
      <c r="U149" s="1" t="s">
        <v>162</v>
      </c>
      <c r="V149" s="1">
        <v>1</v>
      </c>
      <c r="W149" s="1" t="s">
        <v>37</v>
      </c>
      <c r="X149" s="1" t="s">
        <v>64</v>
      </c>
      <c r="Y149" s="1" t="s">
        <v>1050</v>
      </c>
    </row>
    <row r="150" spans="1:25" x14ac:dyDescent="0.3">
      <c r="A150" s="1" t="s">
        <v>11762</v>
      </c>
      <c r="B150" s="1" t="s">
        <v>13762</v>
      </c>
      <c r="C150" s="1" t="s">
        <v>1051</v>
      </c>
      <c r="D150" s="1" t="s">
        <v>41</v>
      </c>
      <c r="E150" s="1">
        <v>35</v>
      </c>
      <c r="F150" s="1" t="s">
        <v>1052</v>
      </c>
      <c r="G150" s="1" t="s">
        <v>1053</v>
      </c>
      <c r="H150" s="1" t="s">
        <v>1054</v>
      </c>
      <c r="I150" s="1" t="s">
        <v>1055</v>
      </c>
      <c r="J150" s="1" t="s">
        <v>1056</v>
      </c>
      <c r="K150" s="1" t="s">
        <v>6</v>
      </c>
      <c r="L150" s="1" t="s">
        <v>33</v>
      </c>
      <c r="M150" s="1" t="s">
        <v>34</v>
      </c>
      <c r="N150" s="1">
        <v>3</v>
      </c>
      <c r="O150" s="1">
        <v>792.53</v>
      </c>
      <c r="P150" s="1">
        <v>7.0000000000000007E-2</v>
      </c>
      <c r="Q150" s="1">
        <v>11.02</v>
      </c>
      <c r="R150" s="2">
        <v>45732</v>
      </c>
      <c r="S150" s="2">
        <v>45808</v>
      </c>
      <c r="T150" s="1" t="s">
        <v>50</v>
      </c>
      <c r="U150" s="1" t="s">
        <v>162</v>
      </c>
      <c r="V150" s="1">
        <v>5</v>
      </c>
      <c r="W150" s="1" t="s">
        <v>37</v>
      </c>
      <c r="X150" s="1" t="s">
        <v>74</v>
      </c>
      <c r="Y150" s="1" t="s">
        <v>1057</v>
      </c>
    </row>
    <row r="151" spans="1:25" x14ac:dyDescent="0.3">
      <c r="A151" s="1" t="s">
        <v>11763</v>
      </c>
      <c r="B151" s="1" t="s">
        <v>13763</v>
      </c>
      <c r="C151" s="1" t="s">
        <v>1058</v>
      </c>
      <c r="D151" s="1" t="s">
        <v>41</v>
      </c>
      <c r="E151" s="1">
        <v>30</v>
      </c>
      <c r="F151" s="1" t="s">
        <v>1059</v>
      </c>
      <c r="G151" s="1" t="s">
        <v>1060</v>
      </c>
      <c r="H151" s="1" t="s">
        <v>131</v>
      </c>
      <c r="I151" s="1" t="s">
        <v>1061</v>
      </c>
      <c r="J151" s="1" t="s">
        <v>1062</v>
      </c>
      <c r="K151" s="1" t="s">
        <v>6</v>
      </c>
      <c r="L151" s="1" t="s">
        <v>110</v>
      </c>
      <c r="M151" s="1" t="s">
        <v>93</v>
      </c>
      <c r="N151" s="1">
        <v>4</v>
      </c>
      <c r="O151" s="1">
        <v>737.33</v>
      </c>
      <c r="P151" s="1">
        <v>0.44</v>
      </c>
      <c r="Q151" s="1">
        <v>9.18</v>
      </c>
      <c r="R151" s="2">
        <v>45561</v>
      </c>
      <c r="S151" s="2">
        <v>45168</v>
      </c>
      <c r="T151" s="1" t="s">
        <v>83</v>
      </c>
      <c r="U151" s="1" t="s">
        <v>162</v>
      </c>
      <c r="V151" s="1">
        <v>3</v>
      </c>
      <c r="W151" s="1" t="s">
        <v>37</v>
      </c>
      <c r="X151" s="1" t="s">
        <v>101</v>
      </c>
      <c r="Y151" s="1" t="s">
        <v>1063</v>
      </c>
    </row>
    <row r="152" spans="1:25" x14ac:dyDescent="0.3">
      <c r="A152" s="1" t="s">
        <v>11764</v>
      </c>
      <c r="B152" s="1" t="s">
        <v>13764</v>
      </c>
      <c r="C152" s="1" t="s">
        <v>1064</v>
      </c>
      <c r="D152" s="1" t="s">
        <v>26</v>
      </c>
      <c r="E152" s="1">
        <v>24</v>
      </c>
      <c r="F152" s="1" t="s">
        <v>1065</v>
      </c>
      <c r="G152" s="1" t="s">
        <v>1066</v>
      </c>
      <c r="H152" s="1" t="s">
        <v>791</v>
      </c>
      <c r="I152" s="1" t="s">
        <v>1067</v>
      </c>
      <c r="J152" s="1" t="s">
        <v>1068</v>
      </c>
      <c r="K152" s="1" t="s">
        <v>47</v>
      </c>
      <c r="L152" s="1" t="s">
        <v>117</v>
      </c>
      <c r="M152" s="1" t="s">
        <v>93</v>
      </c>
      <c r="N152" s="1">
        <v>4</v>
      </c>
      <c r="O152" s="1">
        <v>534.05999999999995</v>
      </c>
      <c r="P152" s="1">
        <v>0.18</v>
      </c>
      <c r="Q152" s="1">
        <v>42.93</v>
      </c>
      <c r="R152" s="2">
        <v>45547</v>
      </c>
      <c r="S152" s="2">
        <v>45118</v>
      </c>
      <c r="T152" s="1" t="s">
        <v>118</v>
      </c>
      <c r="U152" s="1" t="s">
        <v>36</v>
      </c>
      <c r="V152" s="1">
        <v>2</v>
      </c>
      <c r="W152" s="1" t="s">
        <v>37</v>
      </c>
      <c r="X152" s="1" t="s">
        <v>38</v>
      </c>
      <c r="Y152" s="1" t="s">
        <v>1069</v>
      </c>
    </row>
    <row r="153" spans="1:25" x14ac:dyDescent="0.3">
      <c r="A153" s="1" t="s">
        <v>11765</v>
      </c>
      <c r="B153" s="1" t="s">
        <v>13765</v>
      </c>
      <c r="C153" s="1" t="s">
        <v>1070</v>
      </c>
      <c r="D153" s="1" t="s">
        <v>26</v>
      </c>
      <c r="E153" s="1">
        <v>30</v>
      </c>
      <c r="F153" s="1" t="s">
        <v>1071</v>
      </c>
      <c r="G153" s="1" t="s">
        <v>1072</v>
      </c>
      <c r="H153" s="1" t="s">
        <v>771</v>
      </c>
      <c r="I153" s="1" t="s">
        <v>1073</v>
      </c>
      <c r="J153" s="1" t="s">
        <v>1074</v>
      </c>
      <c r="K153" s="1" t="s">
        <v>32</v>
      </c>
      <c r="L153" s="1" t="s">
        <v>110</v>
      </c>
      <c r="M153" s="1" t="s">
        <v>93</v>
      </c>
      <c r="N153" s="1">
        <v>4</v>
      </c>
      <c r="O153" s="1">
        <v>654.45000000000005</v>
      </c>
      <c r="P153" s="1">
        <v>0.05</v>
      </c>
      <c r="Q153" s="1">
        <v>41.1</v>
      </c>
      <c r="R153" s="2">
        <v>45725</v>
      </c>
      <c r="S153" s="2">
        <v>45512</v>
      </c>
      <c r="T153" s="1" t="s">
        <v>35</v>
      </c>
      <c r="U153" s="1" t="s">
        <v>51</v>
      </c>
      <c r="V153" s="1">
        <v>4</v>
      </c>
      <c r="W153" s="1" t="s">
        <v>37</v>
      </c>
      <c r="X153" s="1" t="s">
        <v>74</v>
      </c>
      <c r="Y153" s="1" t="s">
        <v>1075</v>
      </c>
    </row>
    <row r="154" spans="1:25" x14ac:dyDescent="0.3">
      <c r="A154" s="1" t="s">
        <v>11766</v>
      </c>
      <c r="B154" s="1" t="s">
        <v>13766</v>
      </c>
      <c r="C154" s="1" t="s">
        <v>1076</v>
      </c>
      <c r="D154" s="1" t="s">
        <v>26</v>
      </c>
      <c r="E154" s="1">
        <v>34</v>
      </c>
      <c r="F154" s="1" t="s">
        <v>1077</v>
      </c>
      <c r="G154" s="1" t="s">
        <v>1078</v>
      </c>
      <c r="H154" s="1" t="s">
        <v>243</v>
      </c>
      <c r="I154" s="1" t="s">
        <v>1079</v>
      </c>
      <c r="J154" s="1" t="s">
        <v>1080</v>
      </c>
      <c r="K154" s="1" t="s">
        <v>81</v>
      </c>
      <c r="L154" s="1" t="s">
        <v>72</v>
      </c>
      <c r="M154" s="1" t="s">
        <v>34</v>
      </c>
      <c r="N154" s="1">
        <v>2</v>
      </c>
      <c r="O154" s="1">
        <v>702.93</v>
      </c>
      <c r="P154" s="1">
        <v>0.14000000000000001</v>
      </c>
      <c r="Q154" s="1">
        <v>35.19</v>
      </c>
      <c r="R154" s="2">
        <v>45371</v>
      </c>
      <c r="S154" s="2">
        <v>45135</v>
      </c>
      <c r="T154" s="1" t="s">
        <v>35</v>
      </c>
      <c r="U154" s="1" t="s">
        <v>51</v>
      </c>
      <c r="V154" s="1">
        <v>4</v>
      </c>
      <c r="W154" s="1" t="s">
        <v>37</v>
      </c>
      <c r="X154" s="1" t="s">
        <v>101</v>
      </c>
      <c r="Y154" s="1" t="s">
        <v>1081</v>
      </c>
    </row>
    <row r="155" spans="1:25" x14ac:dyDescent="0.3">
      <c r="A155" s="1" t="s">
        <v>11767</v>
      </c>
      <c r="B155" s="1" t="s">
        <v>13767</v>
      </c>
      <c r="C155" s="1" t="s">
        <v>1082</v>
      </c>
      <c r="D155" s="1" t="s">
        <v>26</v>
      </c>
      <c r="E155" s="1">
        <v>62</v>
      </c>
      <c r="F155" s="1" t="s">
        <v>1083</v>
      </c>
      <c r="G155" s="1" t="s">
        <v>1084</v>
      </c>
      <c r="H155" s="1" t="s">
        <v>1085</v>
      </c>
      <c r="I155" s="1" t="s">
        <v>1086</v>
      </c>
      <c r="J155" s="1" t="s">
        <v>1087</v>
      </c>
      <c r="K155" s="1" t="s">
        <v>6</v>
      </c>
      <c r="L155" s="1" t="s">
        <v>72</v>
      </c>
      <c r="M155" s="1" t="s">
        <v>62</v>
      </c>
      <c r="N155" s="1">
        <v>4</v>
      </c>
      <c r="O155" s="1">
        <v>499.59</v>
      </c>
      <c r="P155" s="1">
        <v>0.09</v>
      </c>
      <c r="Q155" s="1">
        <v>13.82</v>
      </c>
      <c r="R155" s="2">
        <v>45578</v>
      </c>
      <c r="S155" s="2">
        <v>45607</v>
      </c>
      <c r="T155" s="1" t="s">
        <v>35</v>
      </c>
      <c r="U155" s="1" t="s">
        <v>84</v>
      </c>
      <c r="V155" s="1">
        <v>2</v>
      </c>
      <c r="W155" s="1" t="s">
        <v>37</v>
      </c>
      <c r="X155" s="1" t="s">
        <v>101</v>
      </c>
      <c r="Y155" s="1" t="s">
        <v>1088</v>
      </c>
    </row>
    <row r="156" spans="1:25" x14ac:dyDescent="0.3">
      <c r="A156" s="1" t="s">
        <v>11768</v>
      </c>
      <c r="B156" s="1" t="s">
        <v>13768</v>
      </c>
      <c r="C156" s="1" t="s">
        <v>1089</v>
      </c>
      <c r="D156" s="1" t="s">
        <v>26</v>
      </c>
      <c r="E156" s="1">
        <v>49</v>
      </c>
      <c r="F156" s="1" t="s">
        <v>1090</v>
      </c>
      <c r="G156" s="1" t="s">
        <v>1091</v>
      </c>
      <c r="H156" s="1" t="s">
        <v>954</v>
      </c>
      <c r="I156" s="1" t="s">
        <v>1092</v>
      </c>
      <c r="J156" s="1" t="s">
        <v>1093</v>
      </c>
      <c r="K156" s="1" t="s">
        <v>161</v>
      </c>
      <c r="L156" s="1" t="s">
        <v>48</v>
      </c>
      <c r="M156" s="1" t="s">
        <v>93</v>
      </c>
      <c r="N156" s="1">
        <v>4</v>
      </c>
      <c r="O156" s="1">
        <v>599.73</v>
      </c>
      <c r="P156" s="1">
        <v>0.25</v>
      </c>
      <c r="Q156" s="1">
        <v>26.61</v>
      </c>
      <c r="R156" s="2">
        <v>45669</v>
      </c>
      <c r="S156" s="2">
        <v>45274</v>
      </c>
      <c r="T156" s="1" t="s">
        <v>118</v>
      </c>
      <c r="U156" s="1" t="s">
        <v>162</v>
      </c>
      <c r="V156" s="1">
        <v>4</v>
      </c>
      <c r="W156" s="1" t="s">
        <v>52</v>
      </c>
      <c r="X156" s="1" t="s">
        <v>53</v>
      </c>
      <c r="Y156" s="1" t="s">
        <v>1094</v>
      </c>
    </row>
    <row r="157" spans="1:25" x14ac:dyDescent="0.3">
      <c r="A157" s="1" t="s">
        <v>11769</v>
      </c>
      <c r="B157" s="1" t="s">
        <v>13769</v>
      </c>
      <c r="C157" s="1" t="s">
        <v>1095</v>
      </c>
      <c r="D157" s="1" t="s">
        <v>26</v>
      </c>
      <c r="E157" s="1">
        <v>46</v>
      </c>
      <c r="F157" s="1" t="s">
        <v>1096</v>
      </c>
      <c r="G157" s="1" t="s">
        <v>1097</v>
      </c>
      <c r="H157" s="1" t="s">
        <v>106</v>
      </c>
      <c r="I157" s="1" t="s">
        <v>1098</v>
      </c>
      <c r="J157" s="1" t="s">
        <v>1099</v>
      </c>
      <c r="K157" s="1" t="s">
        <v>32</v>
      </c>
      <c r="L157" s="1" t="s">
        <v>117</v>
      </c>
      <c r="M157" s="1" t="s">
        <v>34</v>
      </c>
      <c r="N157" s="1">
        <v>1</v>
      </c>
      <c r="O157" s="1">
        <v>847.9</v>
      </c>
      <c r="P157" s="1">
        <v>0.47</v>
      </c>
      <c r="Q157" s="1">
        <v>32.119999999999997</v>
      </c>
      <c r="R157" s="2">
        <v>45585</v>
      </c>
      <c r="S157" s="2">
        <v>45378</v>
      </c>
      <c r="T157" s="1" t="s">
        <v>118</v>
      </c>
      <c r="U157" s="1" t="s">
        <v>84</v>
      </c>
      <c r="V157" s="1">
        <v>5</v>
      </c>
      <c r="W157" s="1" t="s">
        <v>37</v>
      </c>
      <c r="X157" s="1" t="s">
        <v>53</v>
      </c>
      <c r="Y157" s="1" t="s">
        <v>1100</v>
      </c>
    </row>
    <row r="158" spans="1:25" x14ac:dyDescent="0.3">
      <c r="A158" s="1" t="s">
        <v>11770</v>
      </c>
      <c r="B158" s="1" t="s">
        <v>13770</v>
      </c>
      <c r="C158" s="1" t="s">
        <v>1101</v>
      </c>
      <c r="D158" s="1" t="s">
        <v>26</v>
      </c>
      <c r="E158" s="1">
        <v>62</v>
      </c>
      <c r="F158" s="1" t="s">
        <v>1102</v>
      </c>
      <c r="G158" s="1" t="s">
        <v>1103</v>
      </c>
      <c r="H158" s="1" t="s">
        <v>1085</v>
      </c>
      <c r="I158" s="1" t="s">
        <v>1104</v>
      </c>
      <c r="J158" s="1" t="s">
        <v>1105</v>
      </c>
      <c r="K158" s="1" t="s">
        <v>6</v>
      </c>
      <c r="L158" s="1" t="s">
        <v>48</v>
      </c>
      <c r="M158" s="1" t="s">
        <v>34</v>
      </c>
      <c r="N158" s="1">
        <v>1</v>
      </c>
      <c r="O158" s="1">
        <v>319.75</v>
      </c>
      <c r="P158" s="1">
        <v>0.16</v>
      </c>
      <c r="Q158" s="1">
        <v>46.95</v>
      </c>
      <c r="R158" s="2">
        <v>45328</v>
      </c>
      <c r="S158" s="2">
        <v>45607</v>
      </c>
      <c r="T158" s="1" t="s">
        <v>83</v>
      </c>
      <c r="U158" s="1" t="s">
        <v>84</v>
      </c>
      <c r="V158" s="1">
        <v>1</v>
      </c>
      <c r="W158" s="1" t="s">
        <v>37</v>
      </c>
      <c r="X158" s="1" t="s">
        <v>64</v>
      </c>
      <c r="Y158" s="1" t="s">
        <v>1106</v>
      </c>
    </row>
    <row r="159" spans="1:25" x14ac:dyDescent="0.3">
      <c r="A159" s="1" t="s">
        <v>11771</v>
      </c>
      <c r="B159" s="1" t="s">
        <v>13771</v>
      </c>
      <c r="C159" s="1" t="s">
        <v>1107</v>
      </c>
      <c r="D159" s="1" t="s">
        <v>26</v>
      </c>
      <c r="E159" s="1">
        <v>47</v>
      </c>
      <c r="F159" s="1" t="s">
        <v>1108</v>
      </c>
      <c r="G159" s="1" t="s">
        <v>1109</v>
      </c>
      <c r="H159" s="1" t="s">
        <v>1110</v>
      </c>
      <c r="I159" s="1" t="s">
        <v>1111</v>
      </c>
      <c r="J159" s="1" t="s">
        <v>1112</v>
      </c>
      <c r="K159" s="1" t="s">
        <v>109</v>
      </c>
      <c r="L159" s="1" t="s">
        <v>82</v>
      </c>
      <c r="M159" s="1" t="s">
        <v>62</v>
      </c>
      <c r="N159" s="1">
        <v>2</v>
      </c>
      <c r="O159" s="1">
        <v>527.97</v>
      </c>
      <c r="P159" s="1">
        <v>0.31</v>
      </c>
      <c r="Q159" s="1">
        <v>12.62</v>
      </c>
      <c r="R159" s="2">
        <v>45777</v>
      </c>
      <c r="S159" s="2">
        <v>45829</v>
      </c>
      <c r="T159" s="1" t="s">
        <v>83</v>
      </c>
      <c r="U159" s="1" t="s">
        <v>162</v>
      </c>
      <c r="V159" s="1">
        <v>4</v>
      </c>
      <c r="W159" s="1" t="s">
        <v>37</v>
      </c>
      <c r="X159" s="1" t="s">
        <v>64</v>
      </c>
      <c r="Y159" s="1" t="s">
        <v>1113</v>
      </c>
    </row>
    <row r="160" spans="1:25" x14ac:dyDescent="0.3">
      <c r="A160" s="1" t="s">
        <v>11772</v>
      </c>
      <c r="B160" s="1" t="s">
        <v>13772</v>
      </c>
      <c r="C160" s="1" t="s">
        <v>1114</v>
      </c>
      <c r="D160" s="1" t="s">
        <v>41</v>
      </c>
      <c r="E160" s="1">
        <v>28</v>
      </c>
      <c r="F160" s="1" t="s">
        <v>1115</v>
      </c>
      <c r="G160" s="1" t="s">
        <v>1116</v>
      </c>
      <c r="H160" s="1" t="s">
        <v>1117</v>
      </c>
      <c r="I160" s="1" t="s">
        <v>1118</v>
      </c>
      <c r="J160" s="1" t="s">
        <v>1119</v>
      </c>
      <c r="K160" s="1" t="s">
        <v>161</v>
      </c>
      <c r="L160" s="1" t="s">
        <v>110</v>
      </c>
      <c r="M160" s="1" t="s">
        <v>126</v>
      </c>
      <c r="N160" s="1">
        <v>2</v>
      </c>
      <c r="O160" s="1">
        <v>18.39</v>
      </c>
      <c r="P160" s="1">
        <v>0.45</v>
      </c>
      <c r="Q160" s="1">
        <v>28.2</v>
      </c>
      <c r="R160" s="2">
        <v>45245</v>
      </c>
      <c r="S160" s="2">
        <v>45529</v>
      </c>
      <c r="T160" s="1" t="s">
        <v>35</v>
      </c>
      <c r="U160" s="1" t="s">
        <v>51</v>
      </c>
      <c r="V160" s="1">
        <v>4</v>
      </c>
      <c r="W160" s="1" t="s">
        <v>37</v>
      </c>
      <c r="X160" s="1" t="s">
        <v>74</v>
      </c>
      <c r="Y160" s="1" t="s">
        <v>1120</v>
      </c>
    </row>
    <row r="161" spans="1:25" x14ac:dyDescent="0.3">
      <c r="A161" s="1" t="s">
        <v>11773</v>
      </c>
      <c r="B161" s="1" t="s">
        <v>13773</v>
      </c>
      <c r="C161" s="1" t="s">
        <v>1121</v>
      </c>
      <c r="D161" s="1" t="s">
        <v>26</v>
      </c>
      <c r="E161" s="1">
        <v>31</v>
      </c>
      <c r="F161" s="1" t="s">
        <v>1122</v>
      </c>
      <c r="G161" s="1" t="s">
        <v>1123</v>
      </c>
      <c r="H161" s="1" t="s">
        <v>917</v>
      </c>
      <c r="I161" s="1" t="s">
        <v>1124</v>
      </c>
      <c r="J161" s="1" t="s">
        <v>1125</v>
      </c>
      <c r="K161" s="1" t="s">
        <v>109</v>
      </c>
      <c r="L161" s="1" t="s">
        <v>82</v>
      </c>
      <c r="M161" s="1" t="s">
        <v>126</v>
      </c>
      <c r="N161" s="1">
        <v>4</v>
      </c>
      <c r="O161" s="1">
        <v>690.56</v>
      </c>
      <c r="P161" s="1">
        <v>0.32</v>
      </c>
      <c r="Q161" s="1">
        <v>12.1</v>
      </c>
      <c r="R161" s="2">
        <v>45435</v>
      </c>
      <c r="S161" s="2">
        <v>45676</v>
      </c>
      <c r="T161" s="1" t="s">
        <v>118</v>
      </c>
      <c r="U161" s="1" t="s">
        <v>162</v>
      </c>
      <c r="V161" s="1">
        <v>1</v>
      </c>
      <c r="W161" s="1" t="s">
        <v>37</v>
      </c>
      <c r="X161" s="1" t="s">
        <v>64</v>
      </c>
      <c r="Y161" s="1" t="s">
        <v>1126</v>
      </c>
    </row>
    <row r="162" spans="1:25" x14ac:dyDescent="0.3">
      <c r="A162" s="1" t="s">
        <v>11774</v>
      </c>
      <c r="B162" s="1" t="s">
        <v>13774</v>
      </c>
      <c r="C162" s="1" t="s">
        <v>1127</v>
      </c>
      <c r="D162" s="1" t="s">
        <v>41</v>
      </c>
      <c r="E162" s="1">
        <v>27</v>
      </c>
      <c r="F162" s="1" t="s">
        <v>1128</v>
      </c>
      <c r="G162" s="1" t="s">
        <v>1129</v>
      </c>
      <c r="H162" s="1" t="s">
        <v>1130</v>
      </c>
      <c r="I162" s="1" t="s">
        <v>1131</v>
      </c>
      <c r="J162" s="1" t="s">
        <v>1132</v>
      </c>
      <c r="K162" s="1" t="s">
        <v>109</v>
      </c>
      <c r="L162" s="1" t="s">
        <v>33</v>
      </c>
      <c r="M162" s="1" t="s">
        <v>34</v>
      </c>
      <c r="N162" s="1">
        <v>1</v>
      </c>
      <c r="O162" s="1">
        <v>203.43</v>
      </c>
      <c r="P162" s="1">
        <v>0.18</v>
      </c>
      <c r="Q162" s="1">
        <v>24.97</v>
      </c>
      <c r="R162" s="2">
        <v>45605</v>
      </c>
      <c r="S162" s="2">
        <v>45793</v>
      </c>
      <c r="T162" s="1" t="s">
        <v>35</v>
      </c>
      <c r="U162" s="1" t="s">
        <v>84</v>
      </c>
      <c r="V162" s="1">
        <v>5</v>
      </c>
      <c r="W162" s="1" t="s">
        <v>37</v>
      </c>
      <c r="X162" s="1" t="s">
        <v>101</v>
      </c>
      <c r="Y162" s="1" t="s">
        <v>1133</v>
      </c>
    </row>
    <row r="163" spans="1:25" x14ac:dyDescent="0.3">
      <c r="A163" s="1" t="s">
        <v>11775</v>
      </c>
      <c r="B163" s="1" t="s">
        <v>13775</v>
      </c>
      <c r="C163" s="1" t="s">
        <v>1134</v>
      </c>
      <c r="D163" s="1" t="s">
        <v>26</v>
      </c>
      <c r="E163" s="1">
        <v>25</v>
      </c>
      <c r="F163" s="1" t="s">
        <v>1135</v>
      </c>
      <c r="G163" s="1" t="s">
        <v>1136</v>
      </c>
      <c r="H163" s="1" t="s">
        <v>690</v>
      </c>
      <c r="I163" s="1" t="s">
        <v>1137</v>
      </c>
      <c r="J163" s="1" t="s">
        <v>1138</v>
      </c>
      <c r="K163" s="1" t="s">
        <v>161</v>
      </c>
      <c r="L163" s="1" t="s">
        <v>33</v>
      </c>
      <c r="M163" s="1" t="s">
        <v>126</v>
      </c>
      <c r="N163" s="1">
        <v>2</v>
      </c>
      <c r="O163" s="1">
        <v>486.19</v>
      </c>
      <c r="P163" s="1">
        <v>0.5</v>
      </c>
      <c r="Q163" s="1">
        <v>14.01</v>
      </c>
      <c r="R163" s="2">
        <v>45677</v>
      </c>
      <c r="S163" s="2">
        <v>45530</v>
      </c>
      <c r="T163" s="1" t="s">
        <v>83</v>
      </c>
      <c r="U163" s="1" t="s">
        <v>36</v>
      </c>
      <c r="V163" s="1">
        <v>5</v>
      </c>
      <c r="W163" s="1" t="s">
        <v>37</v>
      </c>
      <c r="X163" s="1" t="s">
        <v>101</v>
      </c>
      <c r="Y163" s="1" t="s">
        <v>1139</v>
      </c>
    </row>
    <row r="164" spans="1:25" x14ac:dyDescent="0.3">
      <c r="A164" s="1" t="s">
        <v>11776</v>
      </c>
      <c r="B164" s="1" t="s">
        <v>13776</v>
      </c>
      <c r="C164" s="1" t="s">
        <v>1140</v>
      </c>
      <c r="D164" s="1" t="s">
        <v>26</v>
      </c>
      <c r="E164" s="1">
        <v>48</v>
      </c>
      <c r="F164" s="1" t="s">
        <v>1141</v>
      </c>
      <c r="G164" s="1" t="s">
        <v>1142</v>
      </c>
      <c r="H164" s="1" t="s">
        <v>703</v>
      </c>
      <c r="I164" s="1" t="s">
        <v>1143</v>
      </c>
      <c r="J164" s="1" t="s">
        <v>1144</v>
      </c>
      <c r="K164" s="1" t="s">
        <v>109</v>
      </c>
      <c r="L164" s="1" t="s">
        <v>117</v>
      </c>
      <c r="M164" s="1" t="s">
        <v>73</v>
      </c>
      <c r="N164" s="1">
        <v>3</v>
      </c>
      <c r="O164" s="1">
        <v>218.1</v>
      </c>
      <c r="P164" s="1">
        <v>0.09</v>
      </c>
      <c r="Q164" s="1">
        <v>42.63</v>
      </c>
      <c r="R164" s="2">
        <v>45597</v>
      </c>
      <c r="S164" s="2">
        <v>45624</v>
      </c>
      <c r="T164" s="1" t="s">
        <v>35</v>
      </c>
      <c r="U164" s="1" t="s">
        <v>84</v>
      </c>
      <c r="V164" s="1">
        <v>5</v>
      </c>
      <c r="W164" s="1" t="s">
        <v>37</v>
      </c>
      <c r="X164" s="1" t="s">
        <v>101</v>
      </c>
      <c r="Y164" s="1" t="s">
        <v>1145</v>
      </c>
    </row>
    <row r="165" spans="1:25" x14ac:dyDescent="0.3">
      <c r="A165" s="1" t="s">
        <v>11777</v>
      </c>
      <c r="B165" s="1" t="s">
        <v>13777</v>
      </c>
      <c r="C165" s="1" t="s">
        <v>1146</v>
      </c>
      <c r="D165" s="1" t="s">
        <v>41</v>
      </c>
      <c r="E165" s="1">
        <v>23</v>
      </c>
      <c r="F165" s="1" t="s">
        <v>1147</v>
      </c>
      <c r="G165" s="1" t="s">
        <v>1148</v>
      </c>
      <c r="H165" s="1" t="s">
        <v>1149</v>
      </c>
      <c r="I165" s="1" t="s">
        <v>1150</v>
      </c>
      <c r="J165" s="1" t="s">
        <v>1151</v>
      </c>
      <c r="K165" s="1" t="s">
        <v>81</v>
      </c>
      <c r="L165" s="1" t="s">
        <v>117</v>
      </c>
      <c r="M165" s="1" t="s">
        <v>62</v>
      </c>
      <c r="N165" s="1">
        <v>3</v>
      </c>
      <c r="O165" s="1">
        <v>33.299999999999997</v>
      </c>
      <c r="P165" s="1">
        <v>0.26</v>
      </c>
      <c r="Q165" s="1">
        <v>16.46</v>
      </c>
      <c r="R165" s="2">
        <v>45759</v>
      </c>
      <c r="S165" s="2">
        <v>45514</v>
      </c>
      <c r="T165" s="1" t="s">
        <v>83</v>
      </c>
      <c r="U165" s="1" t="s">
        <v>51</v>
      </c>
      <c r="V165" s="1">
        <v>4</v>
      </c>
      <c r="W165" s="1" t="s">
        <v>37</v>
      </c>
      <c r="X165" s="1" t="s">
        <v>101</v>
      </c>
      <c r="Y165" s="1" t="s">
        <v>1152</v>
      </c>
    </row>
    <row r="166" spans="1:25" x14ac:dyDescent="0.3">
      <c r="A166" s="1" t="s">
        <v>11778</v>
      </c>
      <c r="B166" s="1" t="s">
        <v>13778</v>
      </c>
      <c r="C166" s="1" t="s">
        <v>1153</v>
      </c>
      <c r="D166" s="1" t="s">
        <v>41</v>
      </c>
      <c r="E166" s="1">
        <v>36</v>
      </c>
      <c r="F166" s="1" t="s">
        <v>1154</v>
      </c>
      <c r="G166" s="1" t="s">
        <v>1155</v>
      </c>
      <c r="H166" s="1" t="s">
        <v>1156</v>
      </c>
      <c r="I166" s="1" t="s">
        <v>1157</v>
      </c>
      <c r="J166" s="1" t="s">
        <v>1158</v>
      </c>
      <c r="K166" s="1" t="s">
        <v>161</v>
      </c>
      <c r="L166" s="1" t="s">
        <v>48</v>
      </c>
      <c r="M166" s="1" t="s">
        <v>34</v>
      </c>
      <c r="N166" s="1">
        <v>4</v>
      </c>
      <c r="O166" s="1">
        <v>488.39</v>
      </c>
      <c r="P166" s="1">
        <v>0.4</v>
      </c>
      <c r="Q166" s="1">
        <v>23.77</v>
      </c>
      <c r="R166" s="2">
        <v>45257</v>
      </c>
      <c r="S166" s="2">
        <v>45412</v>
      </c>
      <c r="T166" s="1" t="s">
        <v>63</v>
      </c>
      <c r="U166" s="1" t="s">
        <v>36</v>
      </c>
      <c r="V166" s="1">
        <v>4</v>
      </c>
      <c r="W166" s="1" t="s">
        <v>37</v>
      </c>
      <c r="X166" s="1" t="s">
        <v>53</v>
      </c>
      <c r="Y166" s="1" t="s">
        <v>1159</v>
      </c>
    </row>
    <row r="167" spans="1:25" x14ac:dyDescent="0.3">
      <c r="A167" s="1" t="s">
        <v>11779</v>
      </c>
      <c r="B167" s="1" t="s">
        <v>13779</v>
      </c>
      <c r="C167" s="1" t="s">
        <v>1160</v>
      </c>
      <c r="D167" s="1" t="s">
        <v>41</v>
      </c>
      <c r="E167" s="1">
        <v>36</v>
      </c>
      <c r="F167" s="1" t="s">
        <v>1161</v>
      </c>
      <c r="G167" s="1" t="s">
        <v>1162</v>
      </c>
      <c r="H167" s="1" t="s">
        <v>1163</v>
      </c>
      <c r="I167" s="1" t="s">
        <v>1164</v>
      </c>
      <c r="J167" s="1" t="s">
        <v>1165</v>
      </c>
      <c r="K167" s="1" t="s">
        <v>47</v>
      </c>
      <c r="L167" s="1" t="s">
        <v>48</v>
      </c>
      <c r="M167" s="1" t="s">
        <v>126</v>
      </c>
      <c r="N167" s="1">
        <v>1</v>
      </c>
      <c r="O167" s="1">
        <v>430.59</v>
      </c>
      <c r="P167" s="1">
        <v>0</v>
      </c>
      <c r="Q167" s="1">
        <v>23.35</v>
      </c>
      <c r="R167" s="2">
        <v>45360</v>
      </c>
      <c r="S167" s="2">
        <v>45141</v>
      </c>
      <c r="T167" s="1" t="s">
        <v>50</v>
      </c>
      <c r="U167" s="1" t="s">
        <v>84</v>
      </c>
      <c r="V167" s="1">
        <v>5</v>
      </c>
      <c r="W167" s="1" t="s">
        <v>37</v>
      </c>
      <c r="X167" s="1" t="s">
        <v>101</v>
      </c>
      <c r="Y167" s="1" t="s">
        <v>1166</v>
      </c>
    </row>
    <row r="168" spans="1:25" x14ac:dyDescent="0.3">
      <c r="A168" s="1" t="s">
        <v>11780</v>
      </c>
      <c r="B168" s="1" t="s">
        <v>13780</v>
      </c>
      <c r="C168" s="1" t="s">
        <v>1167</v>
      </c>
      <c r="D168" s="1" t="s">
        <v>26</v>
      </c>
      <c r="E168" s="1">
        <v>29</v>
      </c>
      <c r="F168" s="1" t="s">
        <v>1168</v>
      </c>
      <c r="G168" s="1" t="s">
        <v>1169</v>
      </c>
      <c r="H168" s="1" t="s">
        <v>1170</v>
      </c>
      <c r="I168" s="1" t="s">
        <v>1171</v>
      </c>
      <c r="J168" s="1" t="s">
        <v>1172</v>
      </c>
      <c r="K168" s="1" t="s">
        <v>6</v>
      </c>
      <c r="L168" s="1" t="s">
        <v>117</v>
      </c>
      <c r="M168" s="1" t="s">
        <v>49</v>
      </c>
      <c r="N168" s="1">
        <v>3</v>
      </c>
      <c r="O168" s="1">
        <v>430.9</v>
      </c>
      <c r="P168" s="1">
        <v>0.35</v>
      </c>
      <c r="Q168" s="1">
        <v>43.98</v>
      </c>
      <c r="R168" s="2">
        <v>45743</v>
      </c>
      <c r="S168" s="2">
        <v>45521</v>
      </c>
      <c r="T168" s="1" t="s">
        <v>63</v>
      </c>
      <c r="U168" s="1" t="s">
        <v>162</v>
      </c>
      <c r="V168" s="1">
        <v>4</v>
      </c>
      <c r="W168" s="1" t="s">
        <v>37</v>
      </c>
      <c r="X168" s="1" t="s">
        <v>101</v>
      </c>
      <c r="Y168" s="1" t="s">
        <v>1173</v>
      </c>
    </row>
    <row r="169" spans="1:25" x14ac:dyDescent="0.3">
      <c r="A169" s="1" t="s">
        <v>11781</v>
      </c>
      <c r="B169" s="1" t="s">
        <v>13781</v>
      </c>
      <c r="C169" s="1" t="s">
        <v>1174</v>
      </c>
      <c r="D169" s="1" t="s">
        <v>26</v>
      </c>
      <c r="E169" s="1">
        <v>56</v>
      </c>
      <c r="F169" s="1" t="s">
        <v>1175</v>
      </c>
      <c r="G169" s="1" t="s">
        <v>1176</v>
      </c>
      <c r="H169" s="1" t="s">
        <v>323</v>
      </c>
      <c r="I169" s="1" t="s">
        <v>1177</v>
      </c>
      <c r="J169" s="1" t="s">
        <v>1178</v>
      </c>
      <c r="K169" s="1" t="s">
        <v>109</v>
      </c>
      <c r="L169" s="1" t="s">
        <v>117</v>
      </c>
      <c r="M169" s="1" t="s">
        <v>126</v>
      </c>
      <c r="N169" s="1">
        <v>1</v>
      </c>
      <c r="O169" s="1">
        <v>216.72</v>
      </c>
      <c r="P169" s="1">
        <v>0.13</v>
      </c>
      <c r="Q169" s="1">
        <v>39.1</v>
      </c>
      <c r="R169" s="2">
        <v>45828</v>
      </c>
      <c r="S169" s="2">
        <v>45353</v>
      </c>
      <c r="T169" s="1" t="s">
        <v>35</v>
      </c>
      <c r="U169" s="1" t="s">
        <v>51</v>
      </c>
      <c r="V169" s="1">
        <v>3</v>
      </c>
      <c r="W169" s="1" t="s">
        <v>37</v>
      </c>
      <c r="X169" s="1" t="s">
        <v>101</v>
      </c>
      <c r="Y169" s="1" t="s">
        <v>1179</v>
      </c>
    </row>
    <row r="170" spans="1:25" x14ac:dyDescent="0.3">
      <c r="A170" s="1" t="s">
        <v>11782</v>
      </c>
      <c r="B170" s="1" t="s">
        <v>13782</v>
      </c>
      <c r="C170" s="1" t="s">
        <v>1180</v>
      </c>
      <c r="D170" s="1" t="s">
        <v>26</v>
      </c>
      <c r="E170" s="1">
        <v>67</v>
      </c>
      <c r="F170" s="1" t="s">
        <v>1181</v>
      </c>
      <c r="G170" s="1" t="s">
        <v>1182</v>
      </c>
      <c r="H170" s="1" t="s">
        <v>481</v>
      </c>
      <c r="I170" s="1" t="s">
        <v>1183</v>
      </c>
      <c r="J170" s="1" t="s">
        <v>1184</v>
      </c>
      <c r="K170" s="1" t="s">
        <v>32</v>
      </c>
      <c r="L170" s="1" t="s">
        <v>33</v>
      </c>
      <c r="M170" s="1" t="s">
        <v>62</v>
      </c>
      <c r="N170" s="1">
        <v>2</v>
      </c>
      <c r="O170" s="1">
        <v>947.73</v>
      </c>
      <c r="P170" s="1">
        <v>0.08</v>
      </c>
      <c r="Q170" s="1">
        <v>7.59</v>
      </c>
      <c r="R170" s="2">
        <v>45157</v>
      </c>
      <c r="S170" s="2">
        <v>45651</v>
      </c>
      <c r="T170" s="1" t="s">
        <v>35</v>
      </c>
      <c r="U170" s="1" t="s">
        <v>36</v>
      </c>
      <c r="V170" s="1">
        <v>4</v>
      </c>
      <c r="W170" s="1" t="s">
        <v>37</v>
      </c>
      <c r="X170" s="1" t="s">
        <v>38</v>
      </c>
      <c r="Y170" s="1" t="s">
        <v>1185</v>
      </c>
    </row>
    <row r="171" spans="1:25" x14ac:dyDescent="0.3">
      <c r="A171" s="1" t="s">
        <v>11783</v>
      </c>
      <c r="B171" s="1" t="s">
        <v>13783</v>
      </c>
      <c r="C171" s="1" t="s">
        <v>1186</v>
      </c>
      <c r="D171" s="1" t="s">
        <v>26</v>
      </c>
      <c r="E171" s="1">
        <v>69</v>
      </c>
      <c r="F171" s="1" t="s">
        <v>1187</v>
      </c>
      <c r="G171" s="1" t="s">
        <v>1188</v>
      </c>
      <c r="H171" s="1" t="s">
        <v>1189</v>
      </c>
      <c r="I171" s="1" t="s">
        <v>1190</v>
      </c>
      <c r="J171" s="1" t="s">
        <v>1191</v>
      </c>
      <c r="K171" s="1" t="s">
        <v>109</v>
      </c>
      <c r="L171" s="1" t="s">
        <v>33</v>
      </c>
      <c r="M171" s="1" t="s">
        <v>49</v>
      </c>
      <c r="N171" s="1">
        <v>1</v>
      </c>
      <c r="O171" s="1">
        <v>13.47</v>
      </c>
      <c r="P171" s="1">
        <v>0.14000000000000001</v>
      </c>
      <c r="Q171" s="1">
        <v>8.02</v>
      </c>
      <c r="R171" s="2">
        <v>45304</v>
      </c>
      <c r="S171" s="2">
        <v>45612</v>
      </c>
      <c r="T171" s="1" t="s">
        <v>118</v>
      </c>
      <c r="U171" s="1" t="s">
        <v>51</v>
      </c>
      <c r="V171" s="1">
        <v>5</v>
      </c>
      <c r="W171" s="1" t="s">
        <v>37</v>
      </c>
      <c r="X171" s="1" t="s">
        <v>74</v>
      </c>
      <c r="Y171" s="1" t="s">
        <v>1192</v>
      </c>
    </row>
    <row r="172" spans="1:25" x14ac:dyDescent="0.3">
      <c r="A172" s="1" t="s">
        <v>11784</v>
      </c>
      <c r="B172" s="1" t="s">
        <v>13784</v>
      </c>
      <c r="C172" s="1" t="s">
        <v>1193</v>
      </c>
      <c r="D172" s="1" t="s">
        <v>41</v>
      </c>
      <c r="E172" s="1">
        <v>35</v>
      </c>
      <c r="F172" s="1" t="s">
        <v>1194</v>
      </c>
      <c r="G172" s="1" t="s">
        <v>1195</v>
      </c>
      <c r="H172" s="1" t="s">
        <v>1196</v>
      </c>
      <c r="I172" s="1" t="s">
        <v>1197</v>
      </c>
      <c r="J172" s="1" t="s">
        <v>1198</v>
      </c>
      <c r="K172" s="1" t="s">
        <v>61</v>
      </c>
      <c r="L172" s="1" t="s">
        <v>33</v>
      </c>
      <c r="M172" s="1" t="s">
        <v>93</v>
      </c>
      <c r="N172" s="1">
        <v>4</v>
      </c>
      <c r="O172" s="1">
        <v>892.63</v>
      </c>
      <c r="P172" s="1">
        <v>0.48</v>
      </c>
      <c r="Q172" s="1">
        <v>29.8</v>
      </c>
      <c r="R172" s="2">
        <v>45160</v>
      </c>
      <c r="S172" s="2">
        <v>45190</v>
      </c>
      <c r="T172" s="1" t="s">
        <v>50</v>
      </c>
      <c r="U172" s="1" t="s">
        <v>84</v>
      </c>
      <c r="V172" s="1">
        <v>2</v>
      </c>
      <c r="W172" s="1" t="s">
        <v>37</v>
      </c>
      <c r="X172" s="1" t="s">
        <v>74</v>
      </c>
      <c r="Y172" s="1" t="s">
        <v>1199</v>
      </c>
    </row>
    <row r="173" spans="1:25" x14ac:dyDescent="0.3">
      <c r="A173" s="1" t="s">
        <v>11785</v>
      </c>
      <c r="B173" s="1" t="s">
        <v>13785</v>
      </c>
      <c r="C173" s="1" t="s">
        <v>1200</v>
      </c>
      <c r="D173" s="1" t="s">
        <v>26</v>
      </c>
      <c r="E173" s="1">
        <v>20</v>
      </c>
      <c r="F173" s="1" t="s">
        <v>1201</v>
      </c>
      <c r="G173" s="1">
        <v>8242593003</v>
      </c>
      <c r="H173" s="1" t="s">
        <v>1202</v>
      </c>
      <c r="I173" s="1" t="s">
        <v>1203</v>
      </c>
      <c r="J173" s="1" t="s">
        <v>1204</v>
      </c>
      <c r="K173" s="1" t="s">
        <v>61</v>
      </c>
      <c r="L173" s="1" t="s">
        <v>117</v>
      </c>
      <c r="M173" s="1" t="s">
        <v>126</v>
      </c>
      <c r="N173" s="1">
        <v>1</v>
      </c>
      <c r="O173" s="1">
        <v>739.53</v>
      </c>
      <c r="P173" s="1">
        <v>0.45</v>
      </c>
      <c r="Q173" s="1">
        <v>24.25</v>
      </c>
      <c r="R173" s="2">
        <v>45337</v>
      </c>
      <c r="S173" s="2">
        <v>45651</v>
      </c>
      <c r="T173" s="1" t="s">
        <v>83</v>
      </c>
      <c r="U173" s="1" t="s">
        <v>51</v>
      </c>
      <c r="V173" s="1">
        <v>5</v>
      </c>
      <c r="W173" s="1" t="s">
        <v>52</v>
      </c>
      <c r="X173" s="1" t="s">
        <v>101</v>
      </c>
      <c r="Y173" s="1" t="s">
        <v>1205</v>
      </c>
    </row>
    <row r="174" spans="1:25" x14ac:dyDescent="0.3">
      <c r="A174" s="1" t="s">
        <v>11786</v>
      </c>
      <c r="B174" s="1" t="s">
        <v>13786</v>
      </c>
      <c r="C174" s="1" t="s">
        <v>1206</v>
      </c>
      <c r="D174" s="1" t="s">
        <v>41</v>
      </c>
      <c r="E174" s="1">
        <v>26</v>
      </c>
      <c r="F174" s="1" t="s">
        <v>1207</v>
      </c>
      <c r="G174" s="1" t="s">
        <v>1208</v>
      </c>
      <c r="H174" s="1" t="s">
        <v>351</v>
      </c>
      <c r="I174" s="1" t="s">
        <v>1209</v>
      </c>
      <c r="J174" s="1" t="s">
        <v>1210</v>
      </c>
      <c r="K174" s="1" t="s">
        <v>47</v>
      </c>
      <c r="L174" s="1" t="s">
        <v>48</v>
      </c>
      <c r="M174" s="1" t="s">
        <v>49</v>
      </c>
      <c r="N174" s="1">
        <v>3</v>
      </c>
      <c r="O174" s="1">
        <v>180.35</v>
      </c>
      <c r="P174" s="1">
        <v>0.11</v>
      </c>
      <c r="Q174" s="1">
        <v>17.399999999999999</v>
      </c>
      <c r="R174" s="2">
        <v>45697</v>
      </c>
      <c r="S174" s="2">
        <v>45451</v>
      </c>
      <c r="T174" s="1" t="s">
        <v>35</v>
      </c>
      <c r="U174" s="1" t="s">
        <v>36</v>
      </c>
      <c r="V174" s="1">
        <v>2</v>
      </c>
      <c r="W174" s="1" t="s">
        <v>37</v>
      </c>
      <c r="X174" s="1" t="s">
        <v>101</v>
      </c>
      <c r="Y174" s="1" t="s">
        <v>1211</v>
      </c>
    </row>
    <row r="175" spans="1:25" x14ac:dyDescent="0.3">
      <c r="A175" s="1" t="s">
        <v>11787</v>
      </c>
      <c r="B175" s="1" t="s">
        <v>13787</v>
      </c>
      <c r="C175" s="1" t="s">
        <v>1212</v>
      </c>
      <c r="D175" s="1" t="s">
        <v>26</v>
      </c>
      <c r="E175" s="1">
        <v>23</v>
      </c>
      <c r="F175" s="1" t="s">
        <v>1213</v>
      </c>
      <c r="G175" s="1" t="s">
        <v>1214</v>
      </c>
      <c r="H175" s="1" t="s">
        <v>1215</v>
      </c>
      <c r="I175" s="1" t="s">
        <v>1216</v>
      </c>
      <c r="J175" s="1" t="s">
        <v>1217</v>
      </c>
      <c r="K175" s="1" t="s">
        <v>81</v>
      </c>
      <c r="L175" s="1" t="s">
        <v>72</v>
      </c>
      <c r="M175" s="1" t="s">
        <v>62</v>
      </c>
      <c r="N175" s="1">
        <v>1</v>
      </c>
      <c r="O175" s="1">
        <v>477.47</v>
      </c>
      <c r="P175" s="1">
        <v>0.06</v>
      </c>
      <c r="Q175" s="1">
        <v>40.67</v>
      </c>
      <c r="R175" s="2">
        <v>45751</v>
      </c>
      <c r="S175" s="2">
        <v>45482</v>
      </c>
      <c r="T175" s="1" t="s">
        <v>83</v>
      </c>
      <c r="U175" s="1" t="s">
        <v>162</v>
      </c>
      <c r="V175" s="1">
        <v>4</v>
      </c>
      <c r="W175" s="1" t="s">
        <v>37</v>
      </c>
      <c r="X175" s="1" t="s">
        <v>74</v>
      </c>
      <c r="Y175" s="1" t="s">
        <v>1218</v>
      </c>
    </row>
    <row r="176" spans="1:25" x14ac:dyDescent="0.3">
      <c r="A176" s="1" t="s">
        <v>11788</v>
      </c>
      <c r="B176" s="1" t="s">
        <v>13788</v>
      </c>
      <c r="C176" s="1" t="s">
        <v>1219</v>
      </c>
      <c r="D176" s="1" t="s">
        <v>26</v>
      </c>
      <c r="E176" s="1">
        <v>18</v>
      </c>
      <c r="F176" s="1" t="s">
        <v>1220</v>
      </c>
      <c r="G176" s="1">
        <v>3323007392</v>
      </c>
      <c r="H176" s="1" t="s">
        <v>1149</v>
      </c>
      <c r="I176" s="1" t="s">
        <v>1221</v>
      </c>
      <c r="J176" s="1" t="s">
        <v>1222</v>
      </c>
      <c r="K176" s="1" t="s">
        <v>92</v>
      </c>
      <c r="L176" s="1" t="s">
        <v>72</v>
      </c>
      <c r="M176" s="1" t="s">
        <v>49</v>
      </c>
      <c r="N176" s="1">
        <v>1</v>
      </c>
      <c r="O176" s="1">
        <v>988.96</v>
      </c>
      <c r="P176" s="1">
        <v>0.18</v>
      </c>
      <c r="Q176" s="1">
        <v>10.79</v>
      </c>
      <c r="R176" s="2">
        <v>45370</v>
      </c>
      <c r="S176" s="2">
        <v>45539</v>
      </c>
      <c r="T176" s="1" t="s">
        <v>83</v>
      </c>
      <c r="U176" s="1" t="s">
        <v>36</v>
      </c>
      <c r="V176" s="1">
        <v>4</v>
      </c>
      <c r="W176" s="1" t="s">
        <v>52</v>
      </c>
      <c r="X176" s="1" t="s">
        <v>64</v>
      </c>
      <c r="Y176" s="1" t="s">
        <v>1223</v>
      </c>
    </row>
    <row r="177" spans="1:25" x14ac:dyDescent="0.3">
      <c r="A177" s="1" t="s">
        <v>11789</v>
      </c>
      <c r="B177" s="1" t="s">
        <v>13789</v>
      </c>
      <c r="C177" s="1" t="s">
        <v>1224</v>
      </c>
      <c r="D177" s="1" t="s">
        <v>41</v>
      </c>
      <c r="E177" s="1">
        <v>59</v>
      </c>
      <c r="F177" s="1" t="s">
        <v>1225</v>
      </c>
      <c r="G177" s="1" t="s">
        <v>1226</v>
      </c>
      <c r="H177" s="1" t="s">
        <v>784</v>
      </c>
      <c r="I177" s="1" t="s">
        <v>1227</v>
      </c>
      <c r="J177" s="1" t="s">
        <v>1228</v>
      </c>
      <c r="K177" s="1" t="s">
        <v>61</v>
      </c>
      <c r="L177" s="1" t="s">
        <v>48</v>
      </c>
      <c r="M177" s="1" t="s">
        <v>93</v>
      </c>
      <c r="N177" s="1">
        <v>1</v>
      </c>
      <c r="O177" s="1">
        <v>647.26</v>
      </c>
      <c r="P177" s="1">
        <v>0.3</v>
      </c>
      <c r="Q177" s="1">
        <v>48.83</v>
      </c>
      <c r="R177" s="2">
        <v>45445</v>
      </c>
      <c r="S177" s="2">
        <v>45172</v>
      </c>
      <c r="T177" s="1" t="s">
        <v>83</v>
      </c>
      <c r="U177" s="1" t="s">
        <v>51</v>
      </c>
      <c r="V177" s="1">
        <v>2</v>
      </c>
      <c r="W177" s="1" t="s">
        <v>37</v>
      </c>
      <c r="X177" s="1" t="s">
        <v>38</v>
      </c>
      <c r="Y177" s="1" t="s">
        <v>1229</v>
      </c>
    </row>
    <row r="178" spans="1:25" x14ac:dyDescent="0.3">
      <c r="A178" s="1" t="s">
        <v>11790</v>
      </c>
      <c r="B178" s="1" t="s">
        <v>13790</v>
      </c>
      <c r="C178" s="1" t="s">
        <v>1230</v>
      </c>
      <c r="D178" s="1" t="s">
        <v>26</v>
      </c>
      <c r="E178" s="1">
        <v>57</v>
      </c>
      <c r="F178" s="1" t="s">
        <v>1231</v>
      </c>
      <c r="G178" s="1" t="s">
        <v>1232</v>
      </c>
      <c r="H178" s="1" t="s">
        <v>1233</v>
      </c>
      <c r="I178" s="1" t="s">
        <v>1234</v>
      </c>
      <c r="J178" s="1" t="s">
        <v>1235</v>
      </c>
      <c r="K178" s="1" t="s">
        <v>161</v>
      </c>
      <c r="L178" s="1" t="s">
        <v>48</v>
      </c>
      <c r="M178" s="1" t="s">
        <v>49</v>
      </c>
      <c r="N178" s="1">
        <v>2</v>
      </c>
      <c r="O178" s="1">
        <v>136.1</v>
      </c>
      <c r="P178" s="1">
        <v>0.43</v>
      </c>
      <c r="Q178" s="1">
        <v>6.08</v>
      </c>
      <c r="R178" s="2">
        <v>45309</v>
      </c>
      <c r="S178" s="2">
        <v>45265</v>
      </c>
      <c r="T178" s="1" t="s">
        <v>63</v>
      </c>
      <c r="U178" s="1" t="s">
        <v>162</v>
      </c>
      <c r="V178" s="1">
        <v>5</v>
      </c>
      <c r="W178" s="1" t="s">
        <v>37</v>
      </c>
      <c r="X178" s="1" t="s">
        <v>38</v>
      </c>
      <c r="Y178" s="1" t="s">
        <v>1236</v>
      </c>
    </row>
    <row r="179" spans="1:25" x14ac:dyDescent="0.3">
      <c r="A179" s="1" t="s">
        <v>11791</v>
      </c>
      <c r="B179" s="1" t="s">
        <v>13791</v>
      </c>
      <c r="C179" s="1" t="s">
        <v>1237</v>
      </c>
      <c r="D179" s="1" t="s">
        <v>41</v>
      </c>
      <c r="E179" s="1">
        <v>46</v>
      </c>
      <c r="F179" s="1" t="s">
        <v>1238</v>
      </c>
      <c r="G179" s="1" t="s">
        <v>1239</v>
      </c>
      <c r="H179" s="1" t="s">
        <v>1240</v>
      </c>
      <c r="I179" s="1" t="s">
        <v>1241</v>
      </c>
      <c r="J179" s="1" t="s">
        <v>1242</v>
      </c>
      <c r="K179" s="1" t="s">
        <v>32</v>
      </c>
      <c r="L179" s="1" t="s">
        <v>48</v>
      </c>
      <c r="M179" s="1" t="s">
        <v>34</v>
      </c>
      <c r="N179" s="1">
        <v>4</v>
      </c>
      <c r="O179" s="1">
        <v>463.07</v>
      </c>
      <c r="P179" s="1">
        <v>0.48</v>
      </c>
      <c r="Q179" s="1">
        <v>10.32</v>
      </c>
      <c r="R179" s="2">
        <v>45308</v>
      </c>
      <c r="S179" s="2">
        <v>45191</v>
      </c>
      <c r="T179" s="1" t="s">
        <v>83</v>
      </c>
      <c r="U179" s="1" t="s">
        <v>162</v>
      </c>
      <c r="V179" s="1">
        <v>1</v>
      </c>
      <c r="W179" s="1" t="s">
        <v>37</v>
      </c>
      <c r="X179" s="1" t="s">
        <v>64</v>
      </c>
      <c r="Y179" s="1" t="s">
        <v>1243</v>
      </c>
    </row>
    <row r="180" spans="1:25" x14ac:dyDescent="0.3">
      <c r="A180" s="1" t="s">
        <v>11792</v>
      </c>
      <c r="B180" s="1" t="s">
        <v>13792</v>
      </c>
      <c r="C180" s="1" t="s">
        <v>1244</v>
      </c>
      <c r="D180" s="1" t="s">
        <v>26</v>
      </c>
      <c r="E180" s="1">
        <v>66</v>
      </c>
      <c r="F180" s="1" t="s">
        <v>1245</v>
      </c>
      <c r="G180" s="1" t="s">
        <v>1246</v>
      </c>
      <c r="H180" s="1" t="s">
        <v>1189</v>
      </c>
      <c r="I180" s="1" t="s">
        <v>1247</v>
      </c>
      <c r="J180" s="1" t="s">
        <v>1248</v>
      </c>
      <c r="K180" s="1" t="s">
        <v>109</v>
      </c>
      <c r="L180" s="1" t="s">
        <v>33</v>
      </c>
      <c r="M180" s="1" t="s">
        <v>93</v>
      </c>
      <c r="N180" s="1">
        <v>3</v>
      </c>
      <c r="O180" s="1">
        <v>473.52</v>
      </c>
      <c r="P180" s="1">
        <v>0.38</v>
      </c>
      <c r="Q180" s="1">
        <v>19.010000000000002</v>
      </c>
      <c r="R180" s="2">
        <v>45536</v>
      </c>
      <c r="S180" s="2">
        <v>45122</v>
      </c>
      <c r="T180" s="1" t="s">
        <v>118</v>
      </c>
      <c r="U180" s="1" t="s">
        <v>51</v>
      </c>
      <c r="V180" s="1">
        <v>1</v>
      </c>
      <c r="W180" s="1" t="s">
        <v>37</v>
      </c>
      <c r="X180" s="1" t="s">
        <v>101</v>
      </c>
      <c r="Y180" s="1" t="s">
        <v>1249</v>
      </c>
    </row>
    <row r="181" spans="1:25" x14ac:dyDescent="0.3">
      <c r="A181" s="1" t="s">
        <v>11793</v>
      </c>
      <c r="B181" s="1" t="s">
        <v>13793</v>
      </c>
      <c r="C181" s="1" t="s">
        <v>1250</v>
      </c>
      <c r="D181" s="1" t="s">
        <v>26</v>
      </c>
      <c r="E181" s="1">
        <v>52</v>
      </c>
      <c r="F181" s="1" t="s">
        <v>1251</v>
      </c>
      <c r="G181" s="1" t="s">
        <v>1252</v>
      </c>
      <c r="H181" s="1" t="s">
        <v>850</v>
      </c>
      <c r="I181" s="1" t="s">
        <v>1253</v>
      </c>
      <c r="J181" s="1" t="s">
        <v>1254</v>
      </c>
      <c r="K181" s="1" t="s">
        <v>61</v>
      </c>
      <c r="L181" s="1" t="s">
        <v>82</v>
      </c>
      <c r="M181" s="1" t="s">
        <v>126</v>
      </c>
      <c r="N181" s="1">
        <v>3</v>
      </c>
      <c r="O181" s="1">
        <v>804.24</v>
      </c>
      <c r="P181" s="1">
        <v>0.3</v>
      </c>
      <c r="Q181" s="1">
        <v>27.91</v>
      </c>
      <c r="R181" s="2">
        <v>45177</v>
      </c>
      <c r="S181" s="2">
        <v>45502</v>
      </c>
      <c r="T181" s="1" t="s">
        <v>63</v>
      </c>
      <c r="U181" s="1" t="s">
        <v>36</v>
      </c>
      <c r="V181" s="1">
        <v>5</v>
      </c>
      <c r="W181" s="1" t="s">
        <v>37</v>
      </c>
      <c r="X181" s="1" t="s">
        <v>74</v>
      </c>
      <c r="Y181" s="1" t="s">
        <v>1255</v>
      </c>
    </row>
    <row r="182" spans="1:25" x14ac:dyDescent="0.3">
      <c r="A182" s="1" t="s">
        <v>11794</v>
      </c>
      <c r="B182" s="1" t="s">
        <v>13794</v>
      </c>
      <c r="C182" s="1" t="s">
        <v>1256</v>
      </c>
      <c r="D182" s="1" t="s">
        <v>26</v>
      </c>
      <c r="E182" s="1">
        <v>52</v>
      </c>
      <c r="F182" s="1" t="s">
        <v>1257</v>
      </c>
      <c r="G182" s="1" t="s">
        <v>1258</v>
      </c>
      <c r="H182" s="1" t="s">
        <v>1259</v>
      </c>
      <c r="I182" s="1" t="s">
        <v>1260</v>
      </c>
      <c r="J182" s="1" t="s">
        <v>1261</v>
      </c>
      <c r="K182" s="1" t="s">
        <v>61</v>
      </c>
      <c r="L182" s="1" t="s">
        <v>117</v>
      </c>
      <c r="M182" s="1" t="s">
        <v>34</v>
      </c>
      <c r="N182" s="1">
        <v>1</v>
      </c>
      <c r="O182" s="1">
        <v>917</v>
      </c>
      <c r="P182" s="1">
        <v>7.0000000000000007E-2</v>
      </c>
      <c r="Q182" s="1">
        <v>14.73</v>
      </c>
      <c r="R182" s="2">
        <v>45729</v>
      </c>
      <c r="S182" s="2">
        <v>45761</v>
      </c>
      <c r="T182" s="1" t="s">
        <v>63</v>
      </c>
      <c r="U182" s="1" t="s">
        <v>162</v>
      </c>
      <c r="V182" s="1">
        <v>4</v>
      </c>
      <c r="W182" s="1" t="s">
        <v>37</v>
      </c>
      <c r="X182" s="1" t="s">
        <v>38</v>
      </c>
      <c r="Y182" s="1" t="s">
        <v>1262</v>
      </c>
    </row>
    <row r="183" spans="1:25" x14ac:dyDescent="0.3">
      <c r="A183" s="1" t="s">
        <v>11795</v>
      </c>
      <c r="B183" s="1" t="s">
        <v>13795</v>
      </c>
      <c r="C183" s="1" t="s">
        <v>1263</v>
      </c>
      <c r="D183" s="1" t="s">
        <v>26</v>
      </c>
      <c r="E183" s="1">
        <v>47</v>
      </c>
      <c r="F183" s="1" t="s">
        <v>1264</v>
      </c>
      <c r="G183" s="1">
        <v>5097640248</v>
      </c>
      <c r="H183" s="1" t="s">
        <v>771</v>
      </c>
      <c r="I183" s="1" t="s">
        <v>1265</v>
      </c>
      <c r="J183" s="1" t="s">
        <v>1266</v>
      </c>
      <c r="K183" s="1" t="s">
        <v>81</v>
      </c>
      <c r="L183" s="1" t="s">
        <v>33</v>
      </c>
      <c r="M183" s="1" t="s">
        <v>34</v>
      </c>
      <c r="N183" s="1">
        <v>1</v>
      </c>
      <c r="O183" s="1">
        <v>91.42</v>
      </c>
      <c r="P183" s="1">
        <v>0.04</v>
      </c>
      <c r="Q183" s="1">
        <v>38.130000000000003</v>
      </c>
      <c r="R183" s="2">
        <v>45430</v>
      </c>
      <c r="S183" s="2">
        <v>45294</v>
      </c>
      <c r="T183" s="1" t="s">
        <v>35</v>
      </c>
      <c r="U183" s="1" t="s">
        <v>162</v>
      </c>
      <c r="V183" s="1">
        <v>2</v>
      </c>
      <c r="W183" s="1" t="s">
        <v>52</v>
      </c>
      <c r="X183" s="1" t="s">
        <v>64</v>
      </c>
      <c r="Y183" s="1" t="s">
        <v>1267</v>
      </c>
    </row>
    <row r="184" spans="1:25" x14ac:dyDescent="0.3">
      <c r="A184" s="1" t="s">
        <v>11796</v>
      </c>
      <c r="B184" s="1" t="s">
        <v>13796</v>
      </c>
      <c r="C184" s="1" t="s">
        <v>1268</v>
      </c>
      <c r="D184" s="1" t="s">
        <v>26</v>
      </c>
      <c r="E184" s="1">
        <v>52</v>
      </c>
      <c r="F184" s="1" t="s">
        <v>1269</v>
      </c>
      <c r="G184" s="1" t="s">
        <v>1270</v>
      </c>
      <c r="H184" s="1" t="s">
        <v>1271</v>
      </c>
      <c r="I184" s="1" t="s">
        <v>1272</v>
      </c>
      <c r="J184" s="1" t="s">
        <v>1273</v>
      </c>
      <c r="K184" s="1" t="s">
        <v>161</v>
      </c>
      <c r="L184" s="1" t="s">
        <v>72</v>
      </c>
      <c r="M184" s="1" t="s">
        <v>93</v>
      </c>
      <c r="N184" s="1">
        <v>2</v>
      </c>
      <c r="O184" s="1">
        <v>320.89999999999998</v>
      </c>
      <c r="P184" s="1">
        <v>0.3</v>
      </c>
      <c r="Q184" s="1">
        <v>21.09</v>
      </c>
      <c r="R184" s="2">
        <v>45173</v>
      </c>
      <c r="S184" s="2">
        <v>45410</v>
      </c>
      <c r="T184" s="1" t="s">
        <v>50</v>
      </c>
      <c r="U184" s="1" t="s">
        <v>51</v>
      </c>
      <c r="V184" s="1">
        <v>2</v>
      </c>
      <c r="W184" s="1" t="s">
        <v>37</v>
      </c>
      <c r="X184" s="1" t="s">
        <v>64</v>
      </c>
      <c r="Y184" s="1" t="s">
        <v>1274</v>
      </c>
    </row>
    <row r="185" spans="1:25" x14ac:dyDescent="0.3">
      <c r="A185" s="1" t="s">
        <v>11797</v>
      </c>
      <c r="B185" s="1" t="s">
        <v>13797</v>
      </c>
      <c r="C185" s="1" t="s">
        <v>1275</v>
      </c>
      <c r="D185" s="1" t="s">
        <v>41</v>
      </c>
      <c r="E185" s="1">
        <v>56</v>
      </c>
      <c r="F185" s="1" t="s">
        <v>1276</v>
      </c>
      <c r="G185" s="1">
        <f>1-450-346-6056</f>
        <v>-6851</v>
      </c>
      <c r="H185" s="1" t="s">
        <v>270</v>
      </c>
      <c r="I185" s="1" t="s">
        <v>1277</v>
      </c>
      <c r="J185" s="1" t="s">
        <v>1278</v>
      </c>
      <c r="K185" s="1" t="s">
        <v>61</v>
      </c>
      <c r="L185" s="1" t="s">
        <v>117</v>
      </c>
      <c r="M185" s="1" t="s">
        <v>34</v>
      </c>
      <c r="N185" s="1">
        <v>4</v>
      </c>
      <c r="O185" s="1">
        <v>305.45</v>
      </c>
      <c r="P185" s="1">
        <v>0.27</v>
      </c>
      <c r="Q185" s="1">
        <v>6.73</v>
      </c>
      <c r="R185" s="2">
        <v>45617</v>
      </c>
      <c r="S185" s="2">
        <v>45145</v>
      </c>
      <c r="T185" s="1" t="s">
        <v>50</v>
      </c>
      <c r="U185" s="1" t="s">
        <v>162</v>
      </c>
      <c r="V185" s="1">
        <v>5</v>
      </c>
      <c r="W185" s="1" t="s">
        <v>52</v>
      </c>
      <c r="X185" s="1" t="s">
        <v>53</v>
      </c>
      <c r="Y185" s="1" t="s">
        <v>1279</v>
      </c>
    </row>
    <row r="186" spans="1:25" x14ac:dyDescent="0.3">
      <c r="A186" s="1" t="s">
        <v>11798</v>
      </c>
      <c r="B186" s="1" t="s">
        <v>13798</v>
      </c>
      <c r="C186" s="1" t="s">
        <v>1280</v>
      </c>
      <c r="D186" s="1" t="s">
        <v>26</v>
      </c>
      <c r="E186" s="1">
        <v>39</v>
      </c>
      <c r="F186" s="1" t="s">
        <v>1281</v>
      </c>
      <c r="G186" s="1" t="s">
        <v>1282</v>
      </c>
      <c r="H186" s="1" t="s">
        <v>1283</v>
      </c>
      <c r="I186" s="1" t="s">
        <v>1284</v>
      </c>
      <c r="J186" s="1" t="s">
        <v>1285</v>
      </c>
      <c r="K186" s="1" t="s">
        <v>161</v>
      </c>
      <c r="L186" s="1" t="s">
        <v>48</v>
      </c>
      <c r="M186" s="1" t="s">
        <v>93</v>
      </c>
      <c r="N186" s="1">
        <v>3</v>
      </c>
      <c r="O186" s="1">
        <v>996.09</v>
      </c>
      <c r="P186" s="1">
        <v>0.42</v>
      </c>
      <c r="Q186" s="1">
        <v>44.5</v>
      </c>
      <c r="R186" s="2">
        <v>45803</v>
      </c>
      <c r="S186" s="2">
        <v>45608</v>
      </c>
      <c r="T186" s="1" t="s">
        <v>35</v>
      </c>
      <c r="U186" s="1" t="s">
        <v>36</v>
      </c>
      <c r="V186" s="1">
        <v>5</v>
      </c>
      <c r="W186" s="1" t="s">
        <v>37</v>
      </c>
      <c r="X186" s="1" t="s">
        <v>64</v>
      </c>
      <c r="Y186" s="1" t="s">
        <v>1286</v>
      </c>
    </row>
    <row r="187" spans="1:25" x14ac:dyDescent="0.3">
      <c r="A187" s="1" t="s">
        <v>11799</v>
      </c>
      <c r="B187" s="1" t="s">
        <v>13799</v>
      </c>
      <c r="C187" s="1" t="s">
        <v>1287</v>
      </c>
      <c r="D187" s="1" t="s">
        <v>26</v>
      </c>
      <c r="E187" s="1">
        <v>60</v>
      </c>
      <c r="F187" s="1" t="s">
        <v>1288</v>
      </c>
      <c r="G187" s="1" t="s">
        <v>1289</v>
      </c>
      <c r="H187" s="1" t="s">
        <v>194</v>
      </c>
      <c r="I187" s="1" t="s">
        <v>1290</v>
      </c>
      <c r="J187" s="1" t="s">
        <v>1291</v>
      </c>
      <c r="K187" s="1" t="s">
        <v>109</v>
      </c>
      <c r="L187" s="1" t="s">
        <v>110</v>
      </c>
      <c r="M187" s="1" t="s">
        <v>93</v>
      </c>
      <c r="N187" s="1">
        <v>4</v>
      </c>
      <c r="O187" s="1">
        <v>563.63</v>
      </c>
      <c r="P187" s="1">
        <v>0.16</v>
      </c>
      <c r="Q187" s="1">
        <v>47.47</v>
      </c>
      <c r="R187" s="2">
        <v>45191</v>
      </c>
      <c r="S187" s="2">
        <v>45571</v>
      </c>
      <c r="T187" s="1" t="s">
        <v>50</v>
      </c>
      <c r="U187" s="1" t="s">
        <v>162</v>
      </c>
      <c r="V187" s="1">
        <v>3</v>
      </c>
      <c r="W187" s="1" t="s">
        <v>37</v>
      </c>
      <c r="X187" s="1" t="s">
        <v>53</v>
      </c>
      <c r="Y187" s="1" t="s">
        <v>1292</v>
      </c>
    </row>
    <row r="188" spans="1:25" x14ac:dyDescent="0.3">
      <c r="A188" s="1" t="s">
        <v>11800</v>
      </c>
      <c r="B188" s="1" t="s">
        <v>13800</v>
      </c>
      <c r="C188" s="1" t="s">
        <v>1293</v>
      </c>
      <c r="D188" s="1" t="s">
        <v>26</v>
      </c>
      <c r="E188" s="1">
        <v>45</v>
      </c>
      <c r="F188" s="1" t="s">
        <v>1294</v>
      </c>
      <c r="G188" s="1">
        <f>1-405-0-7850</f>
        <v>-8254</v>
      </c>
      <c r="H188" s="1" t="s">
        <v>575</v>
      </c>
      <c r="I188" s="1" t="s">
        <v>1295</v>
      </c>
      <c r="J188" s="1" t="s">
        <v>1296</v>
      </c>
      <c r="K188" s="1" t="s">
        <v>47</v>
      </c>
      <c r="L188" s="1" t="s">
        <v>72</v>
      </c>
      <c r="M188" s="1" t="s">
        <v>49</v>
      </c>
      <c r="N188" s="1">
        <v>3</v>
      </c>
      <c r="O188" s="1">
        <v>881.03</v>
      </c>
      <c r="P188" s="1">
        <v>0.02</v>
      </c>
      <c r="Q188" s="1">
        <v>32.840000000000003</v>
      </c>
      <c r="R188" s="2">
        <v>45555</v>
      </c>
      <c r="S188" s="2">
        <v>45527</v>
      </c>
      <c r="T188" s="1" t="s">
        <v>83</v>
      </c>
      <c r="U188" s="1" t="s">
        <v>84</v>
      </c>
      <c r="V188" s="1">
        <v>2</v>
      </c>
      <c r="W188" s="1" t="s">
        <v>37</v>
      </c>
      <c r="X188" s="1" t="s">
        <v>53</v>
      </c>
      <c r="Y188" s="1" t="s">
        <v>1297</v>
      </c>
    </row>
    <row r="189" spans="1:25" x14ac:dyDescent="0.3">
      <c r="A189" s="1" t="s">
        <v>11801</v>
      </c>
      <c r="B189" s="1" t="s">
        <v>13801</v>
      </c>
      <c r="C189" s="1" t="s">
        <v>1298</v>
      </c>
      <c r="D189" s="1" t="s">
        <v>26</v>
      </c>
      <c r="E189" s="1">
        <v>35</v>
      </c>
      <c r="F189" s="1" t="s">
        <v>1299</v>
      </c>
      <c r="G189" s="1" t="s">
        <v>1300</v>
      </c>
      <c r="H189" s="1" t="s">
        <v>1301</v>
      </c>
      <c r="I189" s="1" t="s">
        <v>1302</v>
      </c>
      <c r="J189" s="1" t="s">
        <v>1303</v>
      </c>
      <c r="K189" s="1" t="s">
        <v>92</v>
      </c>
      <c r="L189" s="1" t="s">
        <v>48</v>
      </c>
      <c r="M189" s="1" t="s">
        <v>93</v>
      </c>
      <c r="N189" s="1">
        <v>1</v>
      </c>
      <c r="O189" s="1">
        <v>431.77</v>
      </c>
      <c r="P189" s="1">
        <v>0.21</v>
      </c>
      <c r="Q189" s="1">
        <v>41.29</v>
      </c>
      <c r="R189" s="2">
        <v>45387</v>
      </c>
      <c r="S189" s="2">
        <v>45553</v>
      </c>
      <c r="T189" s="1" t="s">
        <v>118</v>
      </c>
      <c r="U189" s="1" t="s">
        <v>162</v>
      </c>
      <c r="V189" s="1">
        <v>3</v>
      </c>
      <c r="W189" s="1" t="s">
        <v>37</v>
      </c>
      <c r="X189" s="1" t="s">
        <v>38</v>
      </c>
      <c r="Y189" s="1" t="s">
        <v>1304</v>
      </c>
    </row>
    <row r="190" spans="1:25" x14ac:dyDescent="0.3">
      <c r="A190" s="1" t="s">
        <v>11802</v>
      </c>
      <c r="B190" s="1" t="s">
        <v>13802</v>
      </c>
      <c r="C190" s="1" t="s">
        <v>1305</v>
      </c>
      <c r="D190" s="1" t="s">
        <v>41</v>
      </c>
      <c r="E190" s="1">
        <v>49</v>
      </c>
      <c r="F190" s="1" t="s">
        <v>1306</v>
      </c>
      <c r="G190" s="1" t="s">
        <v>1307</v>
      </c>
      <c r="H190" s="1" t="s">
        <v>1308</v>
      </c>
      <c r="I190" s="1" t="s">
        <v>1309</v>
      </c>
      <c r="J190" s="1" t="s">
        <v>1310</v>
      </c>
      <c r="K190" s="1" t="s">
        <v>47</v>
      </c>
      <c r="L190" s="1" t="s">
        <v>110</v>
      </c>
      <c r="M190" s="1" t="s">
        <v>62</v>
      </c>
      <c r="N190" s="1">
        <v>2</v>
      </c>
      <c r="O190" s="1">
        <v>725.5</v>
      </c>
      <c r="P190" s="1">
        <v>0.48</v>
      </c>
      <c r="Q190" s="1">
        <v>10.45</v>
      </c>
      <c r="R190" s="2">
        <v>45145</v>
      </c>
      <c r="S190" s="2">
        <v>45474</v>
      </c>
      <c r="T190" s="1" t="s">
        <v>83</v>
      </c>
      <c r="U190" s="1" t="s">
        <v>84</v>
      </c>
      <c r="V190" s="1">
        <v>4</v>
      </c>
      <c r="W190" s="1" t="s">
        <v>37</v>
      </c>
      <c r="X190" s="1" t="s">
        <v>101</v>
      </c>
      <c r="Y190" s="1" t="s">
        <v>1311</v>
      </c>
    </row>
    <row r="191" spans="1:25" x14ac:dyDescent="0.3">
      <c r="A191" s="1" t="s">
        <v>11803</v>
      </c>
      <c r="B191" s="1" t="s">
        <v>13803</v>
      </c>
      <c r="C191" s="1" t="s">
        <v>1312</v>
      </c>
      <c r="D191" s="1" t="s">
        <v>26</v>
      </c>
      <c r="E191" s="1">
        <v>22</v>
      </c>
      <c r="F191" s="1" t="s">
        <v>1313</v>
      </c>
      <c r="G191" s="1" t="s">
        <v>1314</v>
      </c>
      <c r="H191" s="1" t="s">
        <v>1315</v>
      </c>
      <c r="I191" s="1" t="s">
        <v>1316</v>
      </c>
      <c r="J191" s="1" t="s">
        <v>1317</v>
      </c>
      <c r="K191" s="1" t="s">
        <v>161</v>
      </c>
      <c r="L191" s="1" t="s">
        <v>48</v>
      </c>
      <c r="M191" s="1" t="s">
        <v>126</v>
      </c>
      <c r="N191" s="1">
        <v>2</v>
      </c>
      <c r="O191" s="1">
        <v>293.72000000000003</v>
      </c>
      <c r="P191" s="1">
        <v>0.4</v>
      </c>
      <c r="Q191" s="1">
        <v>17.100000000000001</v>
      </c>
      <c r="R191" s="2">
        <v>45144</v>
      </c>
      <c r="S191" s="2">
        <v>45408</v>
      </c>
      <c r="T191" s="1" t="s">
        <v>50</v>
      </c>
      <c r="U191" s="1" t="s">
        <v>36</v>
      </c>
      <c r="V191" s="1">
        <v>2</v>
      </c>
      <c r="W191" s="1" t="s">
        <v>37</v>
      </c>
      <c r="X191" s="1" t="s">
        <v>101</v>
      </c>
      <c r="Y191" s="1" t="s">
        <v>1318</v>
      </c>
    </row>
    <row r="192" spans="1:25" x14ac:dyDescent="0.3">
      <c r="A192" s="1" t="s">
        <v>11804</v>
      </c>
      <c r="B192" s="1" t="s">
        <v>13804</v>
      </c>
      <c r="C192" s="1" t="s">
        <v>1319</v>
      </c>
      <c r="D192" s="1" t="s">
        <v>41</v>
      </c>
      <c r="E192" s="1">
        <v>51</v>
      </c>
      <c r="F192" s="1" t="s">
        <v>1320</v>
      </c>
      <c r="G192" s="1">
        <v>291044539</v>
      </c>
      <c r="H192" s="1" t="s">
        <v>791</v>
      </c>
      <c r="I192" s="1" t="s">
        <v>1321</v>
      </c>
      <c r="J192" s="1" t="s">
        <v>1322</v>
      </c>
      <c r="K192" s="1" t="s">
        <v>47</v>
      </c>
      <c r="L192" s="1" t="s">
        <v>48</v>
      </c>
      <c r="M192" s="1" t="s">
        <v>34</v>
      </c>
      <c r="N192" s="1">
        <v>1</v>
      </c>
      <c r="O192" s="1">
        <v>912.67</v>
      </c>
      <c r="P192" s="1">
        <v>0.02</v>
      </c>
      <c r="Q192" s="1">
        <v>19.64</v>
      </c>
      <c r="R192" s="2">
        <v>45653</v>
      </c>
      <c r="S192" s="2">
        <v>45351</v>
      </c>
      <c r="T192" s="1" t="s">
        <v>50</v>
      </c>
      <c r="U192" s="1" t="s">
        <v>84</v>
      </c>
      <c r="V192" s="1">
        <v>5</v>
      </c>
      <c r="W192" s="1" t="s">
        <v>37</v>
      </c>
      <c r="X192" s="1" t="s">
        <v>64</v>
      </c>
      <c r="Y192" s="1" t="s">
        <v>1323</v>
      </c>
    </row>
    <row r="193" spans="1:25" x14ac:dyDescent="0.3">
      <c r="A193" s="1" t="s">
        <v>11805</v>
      </c>
      <c r="B193" s="1" t="s">
        <v>13805</v>
      </c>
      <c r="C193" s="1" t="s">
        <v>1324</v>
      </c>
      <c r="D193" s="1" t="s">
        <v>41</v>
      </c>
      <c r="E193" s="1">
        <v>48</v>
      </c>
      <c r="F193" s="1" t="s">
        <v>1325</v>
      </c>
      <c r="G193" s="1" t="s">
        <v>1326</v>
      </c>
      <c r="H193" s="1" t="s">
        <v>438</v>
      </c>
      <c r="I193" s="1" t="s">
        <v>1327</v>
      </c>
      <c r="J193" s="1" t="s">
        <v>1328</v>
      </c>
      <c r="K193" s="1" t="s">
        <v>92</v>
      </c>
      <c r="L193" s="1" t="s">
        <v>117</v>
      </c>
      <c r="M193" s="1" t="s">
        <v>73</v>
      </c>
      <c r="N193" s="1">
        <v>1</v>
      </c>
      <c r="O193" s="1">
        <v>460.59</v>
      </c>
      <c r="P193" s="1">
        <v>0.44</v>
      </c>
      <c r="Q193" s="1">
        <v>48.23</v>
      </c>
      <c r="R193" s="2">
        <v>45507</v>
      </c>
      <c r="S193" s="2">
        <v>45270</v>
      </c>
      <c r="T193" s="1" t="s">
        <v>118</v>
      </c>
      <c r="U193" s="1" t="s">
        <v>162</v>
      </c>
      <c r="V193" s="1">
        <v>5</v>
      </c>
      <c r="W193" s="1" t="s">
        <v>37</v>
      </c>
      <c r="X193" s="1" t="s">
        <v>74</v>
      </c>
      <c r="Y193" s="1" t="s">
        <v>1329</v>
      </c>
    </row>
    <row r="194" spans="1:25" x14ac:dyDescent="0.3">
      <c r="A194" s="1" t="s">
        <v>11806</v>
      </c>
      <c r="B194" s="1" t="s">
        <v>13806</v>
      </c>
      <c r="C194" s="1" t="s">
        <v>1330</v>
      </c>
      <c r="D194" s="1" t="s">
        <v>41</v>
      </c>
      <c r="E194" s="1">
        <v>63</v>
      </c>
      <c r="F194" s="1" t="s">
        <v>1331</v>
      </c>
      <c r="G194" s="1" t="s">
        <v>1332</v>
      </c>
      <c r="H194" s="1" t="s">
        <v>131</v>
      </c>
      <c r="I194" s="1" t="s">
        <v>1333</v>
      </c>
      <c r="J194" s="1" t="s">
        <v>1334</v>
      </c>
      <c r="K194" s="1" t="s">
        <v>161</v>
      </c>
      <c r="L194" s="1" t="s">
        <v>72</v>
      </c>
      <c r="M194" s="1" t="s">
        <v>49</v>
      </c>
      <c r="N194" s="1">
        <v>1</v>
      </c>
      <c r="O194" s="1">
        <v>805.69</v>
      </c>
      <c r="P194" s="1">
        <v>0.24</v>
      </c>
      <c r="Q194" s="1">
        <v>28.05</v>
      </c>
      <c r="R194" s="2">
        <v>45355</v>
      </c>
      <c r="S194" s="2">
        <v>45519</v>
      </c>
      <c r="T194" s="1" t="s">
        <v>63</v>
      </c>
      <c r="U194" s="1" t="s">
        <v>162</v>
      </c>
      <c r="V194" s="1">
        <v>4</v>
      </c>
      <c r="W194" s="1" t="s">
        <v>52</v>
      </c>
      <c r="X194" s="1" t="s">
        <v>74</v>
      </c>
      <c r="Y194" s="1" t="s">
        <v>1335</v>
      </c>
    </row>
    <row r="195" spans="1:25" x14ac:dyDescent="0.3">
      <c r="A195" s="1" t="s">
        <v>11807</v>
      </c>
      <c r="B195" s="1" t="s">
        <v>13807</v>
      </c>
      <c r="C195" s="1" t="s">
        <v>1336</v>
      </c>
      <c r="D195" s="1" t="s">
        <v>41</v>
      </c>
      <c r="E195" s="1">
        <v>50</v>
      </c>
      <c r="F195" s="1" t="s">
        <v>1337</v>
      </c>
      <c r="G195" s="1" t="s">
        <v>1338</v>
      </c>
      <c r="H195" s="1" t="s">
        <v>1026</v>
      </c>
      <c r="I195" s="1" t="s">
        <v>1339</v>
      </c>
      <c r="J195" s="1" t="s">
        <v>1340</v>
      </c>
      <c r="K195" s="1" t="s">
        <v>6</v>
      </c>
      <c r="L195" s="1" t="s">
        <v>72</v>
      </c>
      <c r="M195" s="1" t="s">
        <v>126</v>
      </c>
      <c r="N195" s="1">
        <v>4</v>
      </c>
      <c r="O195" s="1">
        <v>263.26</v>
      </c>
      <c r="P195" s="1">
        <v>0.18</v>
      </c>
      <c r="Q195" s="1">
        <v>5.33</v>
      </c>
      <c r="R195" s="2">
        <v>45407</v>
      </c>
      <c r="S195" s="2">
        <v>45399</v>
      </c>
      <c r="T195" s="1" t="s">
        <v>63</v>
      </c>
      <c r="U195" s="1" t="s">
        <v>51</v>
      </c>
      <c r="V195" s="1">
        <v>1</v>
      </c>
      <c r="W195" s="1" t="s">
        <v>37</v>
      </c>
      <c r="X195" s="1" t="s">
        <v>53</v>
      </c>
      <c r="Y195" s="1" t="s">
        <v>1341</v>
      </c>
    </row>
    <row r="196" spans="1:25" x14ac:dyDescent="0.3">
      <c r="A196" s="1" t="s">
        <v>11808</v>
      </c>
      <c r="B196" s="1" t="s">
        <v>13808</v>
      </c>
      <c r="C196" s="1" t="s">
        <v>1342</v>
      </c>
      <c r="D196" s="1" t="s">
        <v>41</v>
      </c>
      <c r="E196" s="1">
        <v>21</v>
      </c>
      <c r="F196" s="1" t="s">
        <v>1343</v>
      </c>
      <c r="G196" s="1" t="s">
        <v>1344</v>
      </c>
      <c r="H196" s="1" t="s">
        <v>864</v>
      </c>
      <c r="I196" s="1" t="s">
        <v>1345</v>
      </c>
      <c r="J196" s="1" t="s">
        <v>1346</v>
      </c>
      <c r="K196" s="1" t="s">
        <v>109</v>
      </c>
      <c r="L196" s="1" t="s">
        <v>48</v>
      </c>
      <c r="M196" s="1" t="s">
        <v>73</v>
      </c>
      <c r="N196" s="1">
        <v>1</v>
      </c>
      <c r="O196" s="1">
        <v>696.67</v>
      </c>
      <c r="P196" s="1">
        <v>0.17</v>
      </c>
      <c r="Q196" s="1">
        <v>22.11</v>
      </c>
      <c r="R196" s="2">
        <v>45436</v>
      </c>
      <c r="S196" s="2">
        <v>45207</v>
      </c>
      <c r="T196" s="1" t="s">
        <v>118</v>
      </c>
      <c r="U196" s="1" t="s">
        <v>51</v>
      </c>
      <c r="V196" s="1">
        <v>3</v>
      </c>
      <c r="W196" s="1" t="s">
        <v>37</v>
      </c>
      <c r="X196" s="1" t="s">
        <v>64</v>
      </c>
      <c r="Y196" s="1" t="s">
        <v>1347</v>
      </c>
    </row>
    <row r="197" spans="1:25" x14ac:dyDescent="0.3">
      <c r="A197" s="1" t="s">
        <v>11809</v>
      </c>
      <c r="B197" s="1" t="s">
        <v>13809</v>
      </c>
      <c r="C197" s="1" t="s">
        <v>1348</v>
      </c>
      <c r="D197" s="1" t="s">
        <v>26</v>
      </c>
      <c r="E197" s="1">
        <v>31</v>
      </c>
      <c r="F197" s="1" t="s">
        <v>1349</v>
      </c>
      <c r="G197" s="1" t="s">
        <v>1350</v>
      </c>
      <c r="H197" s="1" t="s">
        <v>864</v>
      </c>
      <c r="I197" s="1" t="s">
        <v>1351</v>
      </c>
      <c r="J197" s="1" t="s">
        <v>1352</v>
      </c>
      <c r="K197" s="1" t="s">
        <v>61</v>
      </c>
      <c r="L197" s="1" t="s">
        <v>33</v>
      </c>
      <c r="M197" s="1" t="s">
        <v>93</v>
      </c>
      <c r="N197" s="1">
        <v>4</v>
      </c>
      <c r="O197" s="1">
        <v>411.11</v>
      </c>
      <c r="P197" s="1">
        <v>0.3</v>
      </c>
      <c r="Q197" s="1">
        <v>5.35</v>
      </c>
      <c r="R197" s="2">
        <v>45405</v>
      </c>
      <c r="S197" s="2">
        <v>45699</v>
      </c>
      <c r="T197" s="1" t="s">
        <v>63</v>
      </c>
      <c r="U197" s="1" t="s">
        <v>162</v>
      </c>
      <c r="V197" s="1">
        <v>5</v>
      </c>
      <c r="W197" s="1" t="s">
        <v>37</v>
      </c>
      <c r="X197" s="1" t="s">
        <v>64</v>
      </c>
      <c r="Y197" s="1" t="s">
        <v>1353</v>
      </c>
    </row>
    <row r="198" spans="1:25" x14ac:dyDescent="0.3">
      <c r="A198" s="1" t="s">
        <v>11810</v>
      </c>
      <c r="B198" s="1" t="s">
        <v>13810</v>
      </c>
      <c r="C198" s="1" t="s">
        <v>1354</v>
      </c>
      <c r="D198" s="1" t="s">
        <v>41</v>
      </c>
      <c r="E198" s="1">
        <v>32</v>
      </c>
      <c r="F198" s="1" t="s">
        <v>1355</v>
      </c>
      <c r="G198" s="1" t="s">
        <v>1356</v>
      </c>
      <c r="H198" s="1" t="s">
        <v>106</v>
      </c>
      <c r="I198" s="1" t="s">
        <v>1357</v>
      </c>
      <c r="J198" s="1" t="s">
        <v>1358</v>
      </c>
      <c r="K198" s="1" t="s">
        <v>61</v>
      </c>
      <c r="L198" s="1" t="s">
        <v>82</v>
      </c>
      <c r="M198" s="1" t="s">
        <v>34</v>
      </c>
      <c r="N198" s="1">
        <v>1</v>
      </c>
      <c r="O198" s="1">
        <v>41.13</v>
      </c>
      <c r="P198" s="1">
        <v>0.27</v>
      </c>
      <c r="Q198" s="1">
        <v>15.7</v>
      </c>
      <c r="R198" s="2">
        <v>45598</v>
      </c>
      <c r="S198" s="2">
        <v>45146</v>
      </c>
      <c r="T198" s="1" t="s">
        <v>50</v>
      </c>
      <c r="U198" s="1" t="s">
        <v>162</v>
      </c>
      <c r="V198" s="1">
        <v>2</v>
      </c>
      <c r="W198" s="1" t="s">
        <v>52</v>
      </c>
      <c r="X198" s="1" t="s">
        <v>101</v>
      </c>
      <c r="Y198" s="1" t="s">
        <v>1359</v>
      </c>
    </row>
    <row r="199" spans="1:25" x14ac:dyDescent="0.3">
      <c r="A199" s="1" t="s">
        <v>11811</v>
      </c>
      <c r="B199" s="1" t="s">
        <v>13811</v>
      </c>
      <c r="C199" s="1" t="s">
        <v>1360</v>
      </c>
      <c r="D199" s="1" t="s">
        <v>41</v>
      </c>
      <c r="E199" s="1">
        <v>37</v>
      </c>
      <c r="F199" s="1" t="s">
        <v>1361</v>
      </c>
      <c r="G199" s="1">
        <f>1-602-324-7902</f>
        <v>-8827</v>
      </c>
      <c r="H199" s="1" t="s">
        <v>89</v>
      </c>
      <c r="I199" s="1" t="s">
        <v>1362</v>
      </c>
      <c r="J199" s="1" t="s">
        <v>1363</v>
      </c>
      <c r="K199" s="1" t="s">
        <v>92</v>
      </c>
      <c r="L199" s="1" t="s">
        <v>110</v>
      </c>
      <c r="M199" s="1" t="s">
        <v>49</v>
      </c>
      <c r="N199" s="1">
        <v>2</v>
      </c>
      <c r="O199" s="1">
        <v>418.88</v>
      </c>
      <c r="P199" s="1">
        <v>0.33</v>
      </c>
      <c r="Q199" s="1">
        <v>25.46</v>
      </c>
      <c r="R199" s="2">
        <v>45228</v>
      </c>
      <c r="S199" s="2">
        <v>45776</v>
      </c>
      <c r="T199" s="1" t="s">
        <v>63</v>
      </c>
      <c r="U199" s="1" t="s">
        <v>162</v>
      </c>
      <c r="V199" s="1">
        <v>2</v>
      </c>
      <c r="W199" s="1" t="s">
        <v>37</v>
      </c>
      <c r="X199" s="1" t="s">
        <v>74</v>
      </c>
      <c r="Y199" s="1" t="s">
        <v>1364</v>
      </c>
    </row>
    <row r="200" spans="1:25" x14ac:dyDescent="0.3">
      <c r="A200" s="1" t="s">
        <v>11812</v>
      </c>
      <c r="B200" s="1" t="s">
        <v>13812</v>
      </c>
      <c r="C200" s="1" t="s">
        <v>1365</v>
      </c>
      <c r="D200" s="1" t="s">
        <v>41</v>
      </c>
      <c r="E200" s="1">
        <v>37</v>
      </c>
      <c r="F200" s="1" t="s">
        <v>1366</v>
      </c>
      <c r="G200" s="1" t="s">
        <v>1367</v>
      </c>
      <c r="H200" s="1" t="s">
        <v>967</v>
      </c>
      <c r="I200" s="1" t="s">
        <v>1368</v>
      </c>
      <c r="J200" s="1" t="s">
        <v>1369</v>
      </c>
      <c r="K200" s="1" t="s">
        <v>61</v>
      </c>
      <c r="L200" s="1" t="s">
        <v>33</v>
      </c>
      <c r="M200" s="1" t="s">
        <v>126</v>
      </c>
      <c r="N200" s="1">
        <v>4</v>
      </c>
      <c r="O200" s="1">
        <v>554.52</v>
      </c>
      <c r="P200" s="1">
        <v>0.28999999999999998</v>
      </c>
      <c r="Q200" s="1">
        <v>19.55</v>
      </c>
      <c r="R200" s="2">
        <v>45244</v>
      </c>
      <c r="S200" s="2">
        <v>45665</v>
      </c>
      <c r="T200" s="1" t="s">
        <v>50</v>
      </c>
      <c r="U200" s="1" t="s">
        <v>162</v>
      </c>
      <c r="V200" s="1">
        <v>2</v>
      </c>
      <c r="W200" s="1" t="s">
        <v>52</v>
      </c>
      <c r="X200" s="1" t="s">
        <v>38</v>
      </c>
      <c r="Y200" s="1" t="s">
        <v>1370</v>
      </c>
    </row>
    <row r="201" spans="1:25" x14ac:dyDescent="0.3">
      <c r="A201" s="1" t="s">
        <v>11813</v>
      </c>
      <c r="B201" s="1" t="s">
        <v>13813</v>
      </c>
      <c r="C201" s="1" t="s">
        <v>1371</v>
      </c>
      <c r="D201" s="1" t="s">
        <v>41</v>
      </c>
      <c r="E201" s="1">
        <v>66</v>
      </c>
      <c r="F201" s="1" t="s">
        <v>1372</v>
      </c>
      <c r="G201" s="1" t="s">
        <v>1373</v>
      </c>
      <c r="H201" s="1" t="s">
        <v>1374</v>
      </c>
      <c r="I201" s="1" t="s">
        <v>1375</v>
      </c>
      <c r="J201" s="1" t="s">
        <v>1376</v>
      </c>
      <c r="K201" s="1" t="s">
        <v>81</v>
      </c>
      <c r="L201" s="1" t="s">
        <v>117</v>
      </c>
      <c r="M201" s="1" t="s">
        <v>73</v>
      </c>
      <c r="N201" s="1">
        <v>2</v>
      </c>
      <c r="O201" s="1">
        <v>160.24</v>
      </c>
      <c r="P201" s="1">
        <v>7.0000000000000007E-2</v>
      </c>
      <c r="Q201" s="1">
        <v>6.47</v>
      </c>
      <c r="R201" s="2">
        <v>45616</v>
      </c>
      <c r="S201" s="2">
        <v>45434</v>
      </c>
      <c r="T201" s="1" t="s">
        <v>35</v>
      </c>
      <c r="U201" s="1" t="s">
        <v>36</v>
      </c>
      <c r="V201" s="1">
        <v>4</v>
      </c>
      <c r="W201" s="1" t="s">
        <v>37</v>
      </c>
      <c r="X201" s="1" t="s">
        <v>64</v>
      </c>
      <c r="Y201" s="1" t="s">
        <v>1377</v>
      </c>
    </row>
    <row r="202" spans="1:25" x14ac:dyDescent="0.3">
      <c r="A202" s="1" t="s">
        <v>11814</v>
      </c>
      <c r="B202" s="1" t="s">
        <v>13814</v>
      </c>
      <c r="C202" s="1" t="s">
        <v>1378</v>
      </c>
      <c r="D202" s="1" t="s">
        <v>41</v>
      </c>
      <c r="E202" s="1">
        <v>52</v>
      </c>
      <c r="F202" s="1" t="s">
        <v>1379</v>
      </c>
      <c r="G202" s="1" t="s">
        <v>1380</v>
      </c>
      <c r="H202" s="1" t="s">
        <v>481</v>
      </c>
      <c r="I202" s="1" t="s">
        <v>1381</v>
      </c>
      <c r="J202" s="1" t="s">
        <v>1382</v>
      </c>
      <c r="K202" s="1" t="s">
        <v>32</v>
      </c>
      <c r="L202" s="1" t="s">
        <v>110</v>
      </c>
      <c r="M202" s="1" t="s">
        <v>73</v>
      </c>
      <c r="N202" s="1">
        <v>1</v>
      </c>
      <c r="O202" s="1">
        <v>192.07</v>
      </c>
      <c r="P202" s="1">
        <v>0.13</v>
      </c>
      <c r="Q202" s="1">
        <v>10.24</v>
      </c>
      <c r="R202" s="2">
        <v>45511</v>
      </c>
      <c r="S202" s="2">
        <v>45397</v>
      </c>
      <c r="T202" s="1" t="s">
        <v>83</v>
      </c>
      <c r="U202" s="1" t="s">
        <v>162</v>
      </c>
      <c r="V202" s="1">
        <v>1</v>
      </c>
      <c r="W202" s="1" t="s">
        <v>37</v>
      </c>
      <c r="X202" s="1" t="s">
        <v>64</v>
      </c>
      <c r="Y202" s="1" t="s">
        <v>1383</v>
      </c>
    </row>
    <row r="203" spans="1:25" x14ac:dyDescent="0.3">
      <c r="A203" s="1" t="s">
        <v>11815</v>
      </c>
      <c r="B203" s="1" t="s">
        <v>13815</v>
      </c>
      <c r="C203" s="1" t="s">
        <v>1384</v>
      </c>
      <c r="D203" s="1" t="s">
        <v>41</v>
      </c>
      <c r="E203" s="1">
        <v>21</v>
      </c>
      <c r="F203" s="1" t="s">
        <v>1385</v>
      </c>
      <c r="G203" s="1" t="s">
        <v>1386</v>
      </c>
      <c r="H203" s="1" t="s">
        <v>1387</v>
      </c>
      <c r="I203" s="1" t="s">
        <v>1388</v>
      </c>
      <c r="J203" s="1" t="s">
        <v>1389</v>
      </c>
      <c r="K203" s="1" t="s">
        <v>109</v>
      </c>
      <c r="L203" s="1" t="s">
        <v>82</v>
      </c>
      <c r="M203" s="1" t="s">
        <v>73</v>
      </c>
      <c r="N203" s="1">
        <v>1</v>
      </c>
      <c r="O203" s="1">
        <v>470.21</v>
      </c>
      <c r="P203" s="1">
        <v>0.42</v>
      </c>
      <c r="Q203" s="1">
        <v>29.79</v>
      </c>
      <c r="R203" s="2">
        <v>45633</v>
      </c>
      <c r="S203" s="2">
        <v>45297</v>
      </c>
      <c r="T203" s="1" t="s">
        <v>63</v>
      </c>
      <c r="U203" s="1" t="s">
        <v>84</v>
      </c>
      <c r="V203" s="1">
        <v>3</v>
      </c>
      <c r="W203" s="1" t="s">
        <v>37</v>
      </c>
      <c r="X203" s="1" t="s">
        <v>101</v>
      </c>
      <c r="Y203" s="1" t="s">
        <v>1390</v>
      </c>
    </row>
    <row r="204" spans="1:25" x14ac:dyDescent="0.3">
      <c r="A204" s="1" t="s">
        <v>11816</v>
      </c>
      <c r="B204" s="1" t="s">
        <v>13816</v>
      </c>
      <c r="C204" s="1" t="s">
        <v>1391</v>
      </c>
      <c r="D204" s="1" t="s">
        <v>26</v>
      </c>
      <c r="E204" s="1">
        <v>35</v>
      </c>
      <c r="F204" s="1" t="s">
        <v>1392</v>
      </c>
      <c r="G204" s="1" t="s">
        <v>1393</v>
      </c>
      <c r="H204" s="1" t="s">
        <v>344</v>
      </c>
      <c r="I204" s="1" t="s">
        <v>1394</v>
      </c>
      <c r="J204" s="1" t="s">
        <v>1395</v>
      </c>
      <c r="K204" s="1" t="s">
        <v>47</v>
      </c>
      <c r="L204" s="1" t="s">
        <v>33</v>
      </c>
      <c r="M204" s="1" t="s">
        <v>126</v>
      </c>
      <c r="N204" s="1">
        <v>3</v>
      </c>
      <c r="O204" s="1">
        <v>349.3</v>
      </c>
      <c r="P204" s="1">
        <v>0.33</v>
      </c>
      <c r="Q204" s="1">
        <v>36.299999999999997</v>
      </c>
      <c r="R204" s="2">
        <v>45296</v>
      </c>
      <c r="S204" s="2">
        <v>45409</v>
      </c>
      <c r="T204" s="1" t="s">
        <v>35</v>
      </c>
      <c r="U204" s="1" t="s">
        <v>51</v>
      </c>
      <c r="V204" s="1">
        <v>2</v>
      </c>
      <c r="W204" s="1" t="s">
        <v>37</v>
      </c>
      <c r="X204" s="1" t="s">
        <v>38</v>
      </c>
      <c r="Y204" s="1" t="s">
        <v>1396</v>
      </c>
    </row>
    <row r="205" spans="1:25" x14ac:dyDescent="0.3">
      <c r="A205" s="1" t="s">
        <v>11817</v>
      </c>
      <c r="B205" s="1" t="s">
        <v>13817</v>
      </c>
      <c r="C205" s="1" t="s">
        <v>1397</v>
      </c>
      <c r="D205" s="1" t="s">
        <v>26</v>
      </c>
      <c r="E205" s="1">
        <v>41</v>
      </c>
      <c r="F205" s="1" t="s">
        <v>1398</v>
      </c>
      <c r="G205" s="1" t="s">
        <v>1399</v>
      </c>
      <c r="H205" s="1" t="s">
        <v>1202</v>
      </c>
      <c r="I205" s="1" t="s">
        <v>1400</v>
      </c>
      <c r="J205" s="1" t="s">
        <v>1401</v>
      </c>
      <c r="K205" s="1" t="s">
        <v>61</v>
      </c>
      <c r="L205" s="1" t="s">
        <v>110</v>
      </c>
      <c r="M205" s="1" t="s">
        <v>62</v>
      </c>
      <c r="N205" s="1">
        <v>4</v>
      </c>
      <c r="O205" s="1">
        <v>446.33</v>
      </c>
      <c r="P205" s="1">
        <v>0.22</v>
      </c>
      <c r="Q205" s="1">
        <v>23.2</v>
      </c>
      <c r="R205" s="2">
        <v>45418</v>
      </c>
      <c r="S205" s="2">
        <v>45454</v>
      </c>
      <c r="T205" s="1" t="s">
        <v>63</v>
      </c>
      <c r="U205" s="1" t="s">
        <v>84</v>
      </c>
      <c r="V205" s="1">
        <v>2</v>
      </c>
      <c r="W205" s="1" t="s">
        <v>37</v>
      </c>
      <c r="X205" s="1" t="s">
        <v>38</v>
      </c>
      <c r="Y205" s="1" t="s">
        <v>1402</v>
      </c>
    </row>
    <row r="206" spans="1:25" x14ac:dyDescent="0.3">
      <c r="A206" s="1" t="s">
        <v>11818</v>
      </c>
      <c r="B206" s="1" t="s">
        <v>13818</v>
      </c>
      <c r="C206" s="1" t="s">
        <v>1403</v>
      </c>
      <c r="D206" s="1" t="s">
        <v>41</v>
      </c>
      <c r="E206" s="1">
        <v>44</v>
      </c>
      <c r="F206" s="1" t="s">
        <v>1404</v>
      </c>
      <c r="G206" s="1" t="s">
        <v>1405</v>
      </c>
      <c r="H206" s="1" t="s">
        <v>648</v>
      </c>
      <c r="I206" s="1" t="s">
        <v>1406</v>
      </c>
      <c r="J206" s="1" t="s">
        <v>1407</v>
      </c>
      <c r="K206" s="1" t="s">
        <v>92</v>
      </c>
      <c r="L206" s="1" t="s">
        <v>72</v>
      </c>
      <c r="M206" s="1" t="s">
        <v>93</v>
      </c>
      <c r="N206" s="1">
        <v>4</v>
      </c>
      <c r="O206" s="1">
        <v>466.22</v>
      </c>
      <c r="P206" s="1">
        <v>0.09</v>
      </c>
      <c r="Q206" s="1">
        <v>37.92</v>
      </c>
      <c r="R206" s="2">
        <v>45396</v>
      </c>
      <c r="S206" s="2">
        <v>45372</v>
      </c>
      <c r="T206" s="1" t="s">
        <v>35</v>
      </c>
      <c r="U206" s="1" t="s">
        <v>84</v>
      </c>
      <c r="V206" s="1">
        <v>5</v>
      </c>
      <c r="W206" s="1" t="s">
        <v>37</v>
      </c>
      <c r="X206" s="1" t="s">
        <v>38</v>
      </c>
      <c r="Y206" s="1" t="s">
        <v>1408</v>
      </c>
    </row>
    <row r="207" spans="1:25" x14ac:dyDescent="0.3">
      <c r="A207" s="1" t="s">
        <v>11819</v>
      </c>
      <c r="B207" s="1" t="s">
        <v>13819</v>
      </c>
      <c r="C207" s="1" t="s">
        <v>1409</v>
      </c>
      <c r="D207" s="1" t="s">
        <v>41</v>
      </c>
      <c r="E207" s="1">
        <v>50</v>
      </c>
      <c r="F207" s="1" t="s">
        <v>1410</v>
      </c>
      <c r="G207" s="1">
        <f>1-161-77-4242</f>
        <v>-4479</v>
      </c>
      <c r="H207" s="1" t="s">
        <v>542</v>
      </c>
      <c r="I207" s="1" t="s">
        <v>1411</v>
      </c>
      <c r="J207" s="1" t="s">
        <v>1412</v>
      </c>
      <c r="K207" s="1" t="s">
        <v>6</v>
      </c>
      <c r="L207" s="1" t="s">
        <v>33</v>
      </c>
      <c r="M207" s="1" t="s">
        <v>34</v>
      </c>
      <c r="N207" s="1">
        <v>4</v>
      </c>
      <c r="O207" s="1">
        <v>148.68</v>
      </c>
      <c r="P207" s="1">
        <v>0</v>
      </c>
      <c r="Q207" s="1">
        <v>12.35</v>
      </c>
      <c r="R207" s="2">
        <v>45819</v>
      </c>
      <c r="S207" s="2">
        <v>45461</v>
      </c>
      <c r="T207" s="1" t="s">
        <v>118</v>
      </c>
      <c r="U207" s="1" t="s">
        <v>36</v>
      </c>
      <c r="V207" s="1">
        <v>1</v>
      </c>
      <c r="W207" s="1" t="s">
        <v>37</v>
      </c>
      <c r="X207" s="1" t="s">
        <v>38</v>
      </c>
      <c r="Y207" s="1" t="s">
        <v>1413</v>
      </c>
    </row>
    <row r="208" spans="1:25" x14ac:dyDescent="0.3">
      <c r="A208" s="1" t="s">
        <v>11820</v>
      </c>
      <c r="B208" s="1" t="s">
        <v>13820</v>
      </c>
      <c r="C208" s="1" t="s">
        <v>1414</v>
      </c>
      <c r="D208" s="1" t="s">
        <v>41</v>
      </c>
      <c r="E208" s="1">
        <v>42</v>
      </c>
      <c r="F208" s="1" t="s">
        <v>1415</v>
      </c>
      <c r="G208" s="1" t="s">
        <v>1416</v>
      </c>
      <c r="H208" s="1" t="s">
        <v>595</v>
      </c>
      <c r="I208" s="1" t="s">
        <v>1417</v>
      </c>
      <c r="J208" s="1" t="s">
        <v>1418</v>
      </c>
      <c r="K208" s="1" t="s">
        <v>81</v>
      </c>
      <c r="L208" s="1" t="s">
        <v>48</v>
      </c>
      <c r="M208" s="1" t="s">
        <v>73</v>
      </c>
      <c r="N208" s="1">
        <v>4</v>
      </c>
      <c r="O208" s="1">
        <v>189.38</v>
      </c>
      <c r="P208" s="1">
        <v>0.16</v>
      </c>
      <c r="Q208" s="1">
        <v>10.49</v>
      </c>
      <c r="R208" s="2">
        <v>45232</v>
      </c>
      <c r="S208" s="2">
        <v>45551</v>
      </c>
      <c r="T208" s="1" t="s">
        <v>35</v>
      </c>
      <c r="U208" s="1" t="s">
        <v>84</v>
      </c>
      <c r="V208" s="1">
        <v>5</v>
      </c>
      <c r="W208" s="1" t="s">
        <v>37</v>
      </c>
      <c r="X208" s="1" t="s">
        <v>74</v>
      </c>
      <c r="Y208" s="1" t="s">
        <v>1419</v>
      </c>
    </row>
    <row r="209" spans="1:25" x14ac:dyDescent="0.3">
      <c r="A209" s="1" t="s">
        <v>11821</v>
      </c>
      <c r="B209" s="1" t="s">
        <v>13821</v>
      </c>
      <c r="C209" s="1" t="s">
        <v>1420</v>
      </c>
      <c r="D209" s="1" t="s">
        <v>41</v>
      </c>
      <c r="E209" s="1">
        <v>22</v>
      </c>
      <c r="F209" s="1" t="s">
        <v>1421</v>
      </c>
      <c r="G209" s="1">
        <v>5680735594</v>
      </c>
      <c r="H209" s="1" t="s">
        <v>1422</v>
      </c>
      <c r="I209" s="1" t="s">
        <v>1423</v>
      </c>
      <c r="J209" s="1" t="s">
        <v>1424</v>
      </c>
      <c r="K209" s="1" t="s">
        <v>32</v>
      </c>
      <c r="L209" s="1" t="s">
        <v>117</v>
      </c>
      <c r="M209" s="1" t="s">
        <v>49</v>
      </c>
      <c r="N209" s="1">
        <v>2</v>
      </c>
      <c r="O209" s="1">
        <v>849.68</v>
      </c>
      <c r="P209" s="1">
        <v>0.03</v>
      </c>
      <c r="Q209" s="1">
        <v>42.78</v>
      </c>
      <c r="R209" s="2">
        <v>45401</v>
      </c>
      <c r="S209" s="2">
        <v>45667</v>
      </c>
      <c r="T209" s="1" t="s">
        <v>50</v>
      </c>
      <c r="U209" s="1" t="s">
        <v>84</v>
      </c>
      <c r="V209" s="1">
        <v>4</v>
      </c>
      <c r="W209" s="1" t="s">
        <v>37</v>
      </c>
      <c r="X209" s="1" t="s">
        <v>53</v>
      </c>
      <c r="Y209" s="1" t="s">
        <v>1425</v>
      </c>
    </row>
    <row r="210" spans="1:25" x14ac:dyDescent="0.3">
      <c r="A210" s="1" t="s">
        <v>11822</v>
      </c>
      <c r="B210" s="1" t="s">
        <v>13822</v>
      </c>
      <c r="C210" s="1" t="s">
        <v>1426</v>
      </c>
      <c r="D210" s="1" t="s">
        <v>41</v>
      </c>
      <c r="E210" s="1">
        <v>35</v>
      </c>
      <c r="F210" s="1" t="s">
        <v>1427</v>
      </c>
      <c r="G210" s="1" t="s">
        <v>1428</v>
      </c>
      <c r="H210" s="1" t="s">
        <v>1429</v>
      </c>
      <c r="I210" s="1" t="s">
        <v>1430</v>
      </c>
      <c r="J210" s="1" t="s">
        <v>1431</v>
      </c>
      <c r="K210" s="1" t="s">
        <v>61</v>
      </c>
      <c r="L210" s="1" t="s">
        <v>33</v>
      </c>
      <c r="M210" s="1" t="s">
        <v>126</v>
      </c>
      <c r="N210" s="1">
        <v>4</v>
      </c>
      <c r="O210" s="1">
        <v>171.09</v>
      </c>
      <c r="P210" s="1">
        <v>0.24</v>
      </c>
      <c r="Q210" s="1">
        <v>20.260000000000002</v>
      </c>
      <c r="R210" s="2">
        <v>45568</v>
      </c>
      <c r="S210" s="2">
        <v>45193</v>
      </c>
      <c r="T210" s="1" t="s">
        <v>118</v>
      </c>
      <c r="U210" s="1" t="s">
        <v>84</v>
      </c>
      <c r="V210" s="1">
        <v>4</v>
      </c>
      <c r="W210" s="1" t="s">
        <v>37</v>
      </c>
      <c r="X210" s="1" t="s">
        <v>38</v>
      </c>
      <c r="Y210" s="1" t="s">
        <v>1432</v>
      </c>
    </row>
    <row r="211" spans="1:25" x14ac:dyDescent="0.3">
      <c r="A211" s="1" t="s">
        <v>11823</v>
      </c>
      <c r="B211" s="1" t="s">
        <v>13823</v>
      </c>
      <c r="C211" s="1" t="s">
        <v>1433</v>
      </c>
      <c r="D211" s="1" t="s">
        <v>26</v>
      </c>
      <c r="E211" s="1">
        <v>62</v>
      </c>
      <c r="F211" s="1" t="s">
        <v>1434</v>
      </c>
      <c r="G211" s="1">
        <v>9494437754</v>
      </c>
      <c r="H211" s="1" t="s">
        <v>1435</v>
      </c>
      <c r="I211" s="1" t="s">
        <v>1436</v>
      </c>
      <c r="J211" s="1" t="s">
        <v>1437</v>
      </c>
      <c r="K211" s="1" t="s">
        <v>47</v>
      </c>
      <c r="L211" s="1" t="s">
        <v>110</v>
      </c>
      <c r="M211" s="1" t="s">
        <v>49</v>
      </c>
      <c r="N211" s="1">
        <v>2</v>
      </c>
      <c r="O211" s="1">
        <v>669.26</v>
      </c>
      <c r="P211" s="1">
        <v>0.41</v>
      </c>
      <c r="Q211" s="1">
        <v>24.45</v>
      </c>
      <c r="R211" s="2">
        <v>45780</v>
      </c>
      <c r="S211" s="2">
        <v>45565</v>
      </c>
      <c r="T211" s="1" t="s">
        <v>118</v>
      </c>
      <c r="U211" s="1" t="s">
        <v>51</v>
      </c>
      <c r="V211" s="1">
        <v>3</v>
      </c>
      <c r="W211" s="1" t="s">
        <v>52</v>
      </c>
      <c r="X211" s="1" t="s">
        <v>53</v>
      </c>
      <c r="Y211" s="1" t="s">
        <v>1438</v>
      </c>
    </row>
    <row r="212" spans="1:25" x14ac:dyDescent="0.3">
      <c r="A212" s="1" t="s">
        <v>11824</v>
      </c>
      <c r="B212" s="1" t="s">
        <v>13824</v>
      </c>
      <c r="C212" s="1" t="s">
        <v>1439</v>
      </c>
      <c r="D212" s="1" t="s">
        <v>26</v>
      </c>
      <c r="E212" s="1">
        <v>63</v>
      </c>
      <c r="F212" s="1" t="s">
        <v>1440</v>
      </c>
      <c r="G212" s="1" t="s">
        <v>1441</v>
      </c>
      <c r="H212" s="1" t="s">
        <v>58</v>
      </c>
      <c r="I212" s="1" t="s">
        <v>1442</v>
      </c>
      <c r="J212" s="1" t="s">
        <v>1443</v>
      </c>
      <c r="K212" s="1" t="s">
        <v>109</v>
      </c>
      <c r="L212" s="1" t="s">
        <v>33</v>
      </c>
      <c r="M212" s="1" t="s">
        <v>73</v>
      </c>
      <c r="N212" s="1">
        <v>1</v>
      </c>
      <c r="O212" s="1">
        <v>424.34</v>
      </c>
      <c r="P212" s="1">
        <v>0.14000000000000001</v>
      </c>
      <c r="Q212" s="1">
        <v>47.64</v>
      </c>
      <c r="R212" s="2">
        <v>45752</v>
      </c>
      <c r="S212" s="2">
        <v>45296</v>
      </c>
      <c r="T212" s="1" t="s">
        <v>50</v>
      </c>
      <c r="U212" s="1" t="s">
        <v>36</v>
      </c>
      <c r="V212" s="1">
        <v>4</v>
      </c>
      <c r="W212" s="1" t="s">
        <v>37</v>
      </c>
      <c r="X212" s="1" t="s">
        <v>53</v>
      </c>
      <c r="Y212" s="1" t="s">
        <v>1444</v>
      </c>
    </row>
    <row r="213" spans="1:25" x14ac:dyDescent="0.3">
      <c r="A213" s="1" t="s">
        <v>11825</v>
      </c>
      <c r="B213" s="1" t="s">
        <v>13825</v>
      </c>
      <c r="C213" s="1" t="s">
        <v>1445</v>
      </c>
      <c r="D213" s="1" t="s">
        <v>26</v>
      </c>
      <c r="E213" s="1">
        <v>37</v>
      </c>
      <c r="F213" s="1" t="s">
        <v>1446</v>
      </c>
      <c r="G213" s="1">
        <v>9052036904</v>
      </c>
      <c r="H213" s="1" t="s">
        <v>1189</v>
      </c>
      <c r="I213" s="1" t="s">
        <v>1447</v>
      </c>
      <c r="J213" s="1" t="s">
        <v>1448</v>
      </c>
      <c r="K213" s="1" t="s">
        <v>6</v>
      </c>
      <c r="L213" s="1" t="s">
        <v>110</v>
      </c>
      <c r="M213" s="1" t="s">
        <v>126</v>
      </c>
      <c r="N213" s="1">
        <v>2</v>
      </c>
      <c r="O213" s="1">
        <v>968.55</v>
      </c>
      <c r="P213" s="1">
        <v>0.42</v>
      </c>
      <c r="Q213" s="1">
        <v>24.09</v>
      </c>
      <c r="R213" s="2">
        <v>45526</v>
      </c>
      <c r="S213" s="2">
        <v>45203</v>
      </c>
      <c r="T213" s="1" t="s">
        <v>63</v>
      </c>
      <c r="U213" s="1" t="s">
        <v>84</v>
      </c>
      <c r="V213" s="1">
        <v>3</v>
      </c>
      <c r="W213" s="1" t="s">
        <v>37</v>
      </c>
      <c r="X213" s="1" t="s">
        <v>101</v>
      </c>
      <c r="Y213" s="1" t="s">
        <v>1449</v>
      </c>
    </row>
    <row r="214" spans="1:25" x14ac:dyDescent="0.3">
      <c r="A214" s="1" t="s">
        <v>11826</v>
      </c>
      <c r="B214" s="1" t="s">
        <v>13826</v>
      </c>
      <c r="C214" s="1" t="s">
        <v>1450</v>
      </c>
      <c r="D214" s="1" t="s">
        <v>26</v>
      </c>
      <c r="E214" s="1">
        <v>52</v>
      </c>
      <c r="F214" s="1" t="s">
        <v>1451</v>
      </c>
      <c r="G214" s="1" t="s">
        <v>1452</v>
      </c>
      <c r="H214" s="1" t="s">
        <v>1453</v>
      </c>
      <c r="I214" s="1" t="s">
        <v>1454</v>
      </c>
      <c r="J214" s="1" t="s">
        <v>116</v>
      </c>
      <c r="K214" s="1" t="s">
        <v>47</v>
      </c>
      <c r="L214" s="1" t="s">
        <v>82</v>
      </c>
      <c r="M214" s="1" t="s">
        <v>49</v>
      </c>
      <c r="N214" s="1">
        <v>4</v>
      </c>
      <c r="O214" s="1">
        <v>75.44</v>
      </c>
      <c r="P214" s="1">
        <v>0.35</v>
      </c>
      <c r="Q214" s="1">
        <v>5.16</v>
      </c>
      <c r="R214" s="2">
        <v>45702</v>
      </c>
      <c r="S214" s="2">
        <v>45650</v>
      </c>
      <c r="T214" s="1" t="s">
        <v>118</v>
      </c>
      <c r="U214" s="1" t="s">
        <v>84</v>
      </c>
      <c r="V214" s="1">
        <v>5</v>
      </c>
      <c r="W214" s="1" t="s">
        <v>37</v>
      </c>
      <c r="X214" s="1" t="s">
        <v>38</v>
      </c>
      <c r="Y214" s="1" t="s">
        <v>1455</v>
      </c>
    </row>
    <row r="215" spans="1:25" x14ac:dyDescent="0.3">
      <c r="A215" s="1" t="s">
        <v>11827</v>
      </c>
      <c r="B215" s="1" t="s">
        <v>13827</v>
      </c>
      <c r="C215" s="1" t="s">
        <v>1456</v>
      </c>
      <c r="D215" s="1" t="s">
        <v>26</v>
      </c>
      <c r="E215" s="1">
        <v>23</v>
      </c>
      <c r="F215" s="1" t="s">
        <v>1457</v>
      </c>
      <c r="G215" s="1" t="s">
        <v>1458</v>
      </c>
      <c r="H215" s="1" t="s">
        <v>208</v>
      </c>
      <c r="I215" s="1" t="s">
        <v>1459</v>
      </c>
      <c r="J215" s="1" t="s">
        <v>1460</v>
      </c>
      <c r="K215" s="1" t="s">
        <v>81</v>
      </c>
      <c r="L215" s="1" t="s">
        <v>48</v>
      </c>
      <c r="M215" s="1" t="s">
        <v>62</v>
      </c>
      <c r="N215" s="1">
        <v>2</v>
      </c>
      <c r="O215" s="1">
        <v>832.08</v>
      </c>
      <c r="P215" s="1">
        <v>0.06</v>
      </c>
      <c r="Q215" s="1">
        <v>47.21</v>
      </c>
      <c r="R215" s="2">
        <v>45259</v>
      </c>
      <c r="S215" s="2">
        <v>45181</v>
      </c>
      <c r="T215" s="1" t="s">
        <v>63</v>
      </c>
      <c r="U215" s="1" t="s">
        <v>36</v>
      </c>
      <c r="V215" s="1">
        <v>2</v>
      </c>
      <c r="W215" s="1" t="s">
        <v>37</v>
      </c>
      <c r="X215" s="1" t="s">
        <v>74</v>
      </c>
      <c r="Y215" s="1" t="s">
        <v>1461</v>
      </c>
    </row>
    <row r="216" spans="1:25" x14ac:dyDescent="0.3">
      <c r="A216" s="1" t="s">
        <v>11828</v>
      </c>
      <c r="B216" s="1" t="s">
        <v>13828</v>
      </c>
      <c r="C216" s="1" t="s">
        <v>1462</v>
      </c>
      <c r="D216" s="1" t="s">
        <v>26</v>
      </c>
      <c r="E216" s="1">
        <v>44</v>
      </c>
      <c r="F216" s="1" t="s">
        <v>1463</v>
      </c>
      <c r="G216" s="1" t="s">
        <v>1464</v>
      </c>
      <c r="H216" s="1" t="s">
        <v>1465</v>
      </c>
      <c r="I216" s="1" t="s">
        <v>1466</v>
      </c>
      <c r="J216" s="1" t="s">
        <v>1467</v>
      </c>
      <c r="K216" s="1" t="s">
        <v>109</v>
      </c>
      <c r="L216" s="1" t="s">
        <v>82</v>
      </c>
      <c r="M216" s="1" t="s">
        <v>73</v>
      </c>
      <c r="N216" s="1">
        <v>4</v>
      </c>
      <c r="O216" s="1">
        <v>496.53</v>
      </c>
      <c r="P216" s="1">
        <v>0.32</v>
      </c>
      <c r="Q216" s="1">
        <v>5.64</v>
      </c>
      <c r="R216" s="2">
        <v>45665</v>
      </c>
      <c r="S216" s="2">
        <v>45651</v>
      </c>
      <c r="T216" s="1" t="s">
        <v>83</v>
      </c>
      <c r="U216" s="1" t="s">
        <v>162</v>
      </c>
      <c r="V216" s="1">
        <v>2</v>
      </c>
      <c r="W216" s="1" t="s">
        <v>37</v>
      </c>
      <c r="X216" s="1" t="s">
        <v>101</v>
      </c>
      <c r="Y216" s="1" t="s">
        <v>1468</v>
      </c>
    </row>
    <row r="217" spans="1:25" x14ac:dyDescent="0.3">
      <c r="A217" s="1" t="s">
        <v>11829</v>
      </c>
      <c r="B217" s="1" t="s">
        <v>13829</v>
      </c>
      <c r="C217" s="1" t="s">
        <v>1469</v>
      </c>
      <c r="D217" s="1" t="s">
        <v>41</v>
      </c>
      <c r="E217" s="1">
        <v>45</v>
      </c>
      <c r="F217" s="1" t="s">
        <v>1470</v>
      </c>
      <c r="G217" s="1" t="s">
        <v>1471</v>
      </c>
      <c r="H217" s="1" t="s">
        <v>1472</v>
      </c>
      <c r="I217" s="1" t="s">
        <v>1473</v>
      </c>
      <c r="J217" s="1" t="s">
        <v>1474</v>
      </c>
      <c r="K217" s="1" t="s">
        <v>92</v>
      </c>
      <c r="L217" s="1" t="s">
        <v>117</v>
      </c>
      <c r="M217" s="1" t="s">
        <v>73</v>
      </c>
      <c r="N217" s="1">
        <v>2</v>
      </c>
      <c r="O217" s="1">
        <v>15.3</v>
      </c>
      <c r="P217" s="1">
        <v>0.08</v>
      </c>
      <c r="Q217" s="1">
        <v>34.799999999999997</v>
      </c>
      <c r="R217" s="2">
        <v>45308</v>
      </c>
      <c r="S217" s="2">
        <v>45341</v>
      </c>
      <c r="T217" s="1" t="s">
        <v>35</v>
      </c>
      <c r="U217" s="1" t="s">
        <v>84</v>
      </c>
      <c r="V217" s="1">
        <v>1</v>
      </c>
      <c r="W217" s="1" t="s">
        <v>37</v>
      </c>
      <c r="X217" s="1" t="s">
        <v>101</v>
      </c>
      <c r="Y217" s="1" t="s">
        <v>1475</v>
      </c>
    </row>
    <row r="218" spans="1:25" x14ac:dyDescent="0.3">
      <c r="A218" s="1" t="s">
        <v>11830</v>
      </c>
      <c r="B218" s="1" t="s">
        <v>13830</v>
      </c>
      <c r="C218" s="1" t="s">
        <v>1476</v>
      </c>
      <c r="D218" s="1" t="s">
        <v>41</v>
      </c>
      <c r="E218" s="1">
        <v>28</v>
      </c>
      <c r="F218" s="1" t="s">
        <v>1477</v>
      </c>
      <c r="G218" s="1" t="s">
        <v>1478</v>
      </c>
      <c r="H218" s="1" t="s">
        <v>529</v>
      </c>
      <c r="I218" s="1" t="s">
        <v>1479</v>
      </c>
      <c r="J218" s="1" t="s">
        <v>1480</v>
      </c>
      <c r="K218" s="1" t="s">
        <v>109</v>
      </c>
      <c r="L218" s="1" t="s">
        <v>117</v>
      </c>
      <c r="M218" s="1" t="s">
        <v>34</v>
      </c>
      <c r="N218" s="1">
        <v>3</v>
      </c>
      <c r="O218" s="1">
        <v>271.02</v>
      </c>
      <c r="P218" s="1">
        <v>0.33</v>
      </c>
      <c r="Q218" s="1">
        <v>19.53</v>
      </c>
      <c r="R218" s="2">
        <v>45703</v>
      </c>
      <c r="S218" s="2">
        <v>45192</v>
      </c>
      <c r="T218" s="1" t="s">
        <v>35</v>
      </c>
      <c r="U218" s="1" t="s">
        <v>51</v>
      </c>
      <c r="V218" s="1">
        <v>4</v>
      </c>
      <c r="W218" s="1" t="s">
        <v>37</v>
      </c>
      <c r="X218" s="1" t="s">
        <v>53</v>
      </c>
      <c r="Y218" s="1" t="s">
        <v>1481</v>
      </c>
    </row>
    <row r="219" spans="1:25" x14ac:dyDescent="0.3">
      <c r="A219" s="1" t="s">
        <v>11831</v>
      </c>
      <c r="B219" s="1" t="s">
        <v>13831</v>
      </c>
      <c r="C219" s="1" t="s">
        <v>1482</v>
      </c>
      <c r="D219" s="1" t="s">
        <v>26</v>
      </c>
      <c r="E219" s="1">
        <v>26</v>
      </c>
      <c r="F219" s="1" t="s">
        <v>1483</v>
      </c>
      <c r="G219" s="1" t="s">
        <v>1484</v>
      </c>
      <c r="H219" s="1" t="s">
        <v>1019</v>
      </c>
      <c r="I219" s="1" t="s">
        <v>1485</v>
      </c>
      <c r="J219" s="1" t="s">
        <v>1486</v>
      </c>
      <c r="K219" s="1" t="s">
        <v>81</v>
      </c>
      <c r="L219" s="1" t="s">
        <v>110</v>
      </c>
      <c r="M219" s="1" t="s">
        <v>126</v>
      </c>
      <c r="N219" s="1">
        <v>4</v>
      </c>
      <c r="O219" s="1">
        <v>413.62</v>
      </c>
      <c r="P219" s="1">
        <v>7.0000000000000007E-2</v>
      </c>
      <c r="Q219" s="1">
        <v>26.17</v>
      </c>
      <c r="R219" s="2">
        <v>45317</v>
      </c>
      <c r="S219" s="2">
        <v>45411</v>
      </c>
      <c r="T219" s="1" t="s">
        <v>50</v>
      </c>
      <c r="U219" s="1" t="s">
        <v>51</v>
      </c>
      <c r="V219" s="1">
        <v>1</v>
      </c>
      <c r="W219" s="1" t="s">
        <v>37</v>
      </c>
      <c r="X219" s="1" t="s">
        <v>64</v>
      </c>
      <c r="Y219" s="1" t="s">
        <v>1487</v>
      </c>
    </row>
    <row r="220" spans="1:25" x14ac:dyDescent="0.3">
      <c r="A220" s="1" t="s">
        <v>11832</v>
      </c>
      <c r="B220" s="1" t="s">
        <v>13832</v>
      </c>
      <c r="C220" s="1" t="s">
        <v>1488</v>
      </c>
      <c r="D220" s="1" t="s">
        <v>41</v>
      </c>
      <c r="E220" s="1">
        <v>69</v>
      </c>
      <c r="F220" s="1" t="s">
        <v>1489</v>
      </c>
      <c r="G220" s="1" t="s">
        <v>1490</v>
      </c>
      <c r="H220" s="1" t="s">
        <v>1054</v>
      </c>
      <c r="I220" s="1" t="s">
        <v>1491</v>
      </c>
      <c r="J220" s="1" t="s">
        <v>1492</v>
      </c>
      <c r="K220" s="1" t="s">
        <v>92</v>
      </c>
      <c r="L220" s="1" t="s">
        <v>48</v>
      </c>
      <c r="M220" s="1" t="s">
        <v>126</v>
      </c>
      <c r="N220" s="1">
        <v>2</v>
      </c>
      <c r="O220" s="1">
        <v>321.05</v>
      </c>
      <c r="P220" s="1">
        <v>0.2</v>
      </c>
      <c r="Q220" s="1">
        <v>29.63</v>
      </c>
      <c r="R220" s="2">
        <v>45603</v>
      </c>
      <c r="S220" s="2">
        <v>45201</v>
      </c>
      <c r="T220" s="1" t="s">
        <v>50</v>
      </c>
      <c r="U220" s="1" t="s">
        <v>162</v>
      </c>
      <c r="V220" s="1">
        <v>1</v>
      </c>
      <c r="W220" s="1" t="s">
        <v>37</v>
      </c>
      <c r="X220" s="1" t="s">
        <v>74</v>
      </c>
      <c r="Y220" s="1" t="s">
        <v>1493</v>
      </c>
    </row>
    <row r="221" spans="1:25" x14ac:dyDescent="0.3">
      <c r="A221" s="1" t="s">
        <v>11833</v>
      </c>
      <c r="B221" s="1" t="s">
        <v>13833</v>
      </c>
      <c r="C221" s="1" t="s">
        <v>1494</v>
      </c>
      <c r="D221" s="1" t="s">
        <v>26</v>
      </c>
      <c r="E221" s="1">
        <v>45</v>
      </c>
      <c r="F221" s="1" t="s">
        <v>1495</v>
      </c>
      <c r="G221" s="1" t="s">
        <v>1496</v>
      </c>
      <c r="H221" s="1" t="s">
        <v>405</v>
      </c>
      <c r="I221" s="1" t="s">
        <v>1497</v>
      </c>
      <c r="J221" s="1" t="s">
        <v>1498</v>
      </c>
      <c r="K221" s="1" t="s">
        <v>109</v>
      </c>
      <c r="L221" s="1" t="s">
        <v>82</v>
      </c>
      <c r="M221" s="1" t="s">
        <v>62</v>
      </c>
      <c r="N221" s="1">
        <v>4</v>
      </c>
      <c r="O221" s="1">
        <v>368.82</v>
      </c>
      <c r="P221" s="1">
        <v>0.28000000000000003</v>
      </c>
      <c r="Q221" s="1">
        <v>23.38</v>
      </c>
      <c r="R221" s="2">
        <v>45501</v>
      </c>
      <c r="S221" s="2">
        <v>45454</v>
      </c>
      <c r="T221" s="1" t="s">
        <v>35</v>
      </c>
      <c r="U221" s="1" t="s">
        <v>84</v>
      </c>
      <c r="V221" s="1">
        <v>2</v>
      </c>
      <c r="W221" s="1" t="s">
        <v>37</v>
      </c>
      <c r="X221" s="1" t="s">
        <v>38</v>
      </c>
      <c r="Y221" s="1" t="s">
        <v>1499</v>
      </c>
    </row>
    <row r="222" spans="1:25" x14ac:dyDescent="0.3">
      <c r="A222" s="1" t="s">
        <v>11834</v>
      </c>
      <c r="B222" s="1" t="s">
        <v>13834</v>
      </c>
      <c r="C222" s="1" t="s">
        <v>1500</v>
      </c>
      <c r="D222" s="1" t="s">
        <v>26</v>
      </c>
      <c r="E222" s="1">
        <v>36</v>
      </c>
      <c r="F222" s="1" t="s">
        <v>1501</v>
      </c>
      <c r="G222" s="1" t="s">
        <v>1502</v>
      </c>
      <c r="H222" s="1" t="s">
        <v>1503</v>
      </c>
      <c r="I222" s="1" t="s">
        <v>1504</v>
      </c>
      <c r="J222" s="1" t="s">
        <v>1505</v>
      </c>
      <c r="K222" s="1" t="s">
        <v>161</v>
      </c>
      <c r="L222" s="1" t="s">
        <v>48</v>
      </c>
      <c r="M222" s="1" t="s">
        <v>73</v>
      </c>
      <c r="N222" s="1">
        <v>1</v>
      </c>
      <c r="O222" s="1">
        <v>917.51</v>
      </c>
      <c r="P222" s="1">
        <v>0.03</v>
      </c>
      <c r="Q222" s="1">
        <v>39.85</v>
      </c>
      <c r="R222" s="2">
        <v>45497</v>
      </c>
      <c r="S222" s="2">
        <v>45395</v>
      </c>
      <c r="T222" s="1" t="s">
        <v>83</v>
      </c>
      <c r="U222" s="1" t="s">
        <v>36</v>
      </c>
      <c r="V222" s="1">
        <v>4</v>
      </c>
      <c r="W222" s="1" t="s">
        <v>37</v>
      </c>
      <c r="X222" s="1" t="s">
        <v>38</v>
      </c>
      <c r="Y222" s="1" t="s">
        <v>1506</v>
      </c>
    </row>
    <row r="223" spans="1:25" x14ac:dyDescent="0.3">
      <c r="A223" s="1" t="s">
        <v>11835</v>
      </c>
      <c r="B223" s="1" t="s">
        <v>13835</v>
      </c>
      <c r="C223" s="1" t="s">
        <v>1507</v>
      </c>
      <c r="D223" s="1" t="s">
        <v>26</v>
      </c>
      <c r="E223" s="1">
        <v>56</v>
      </c>
      <c r="F223" s="1" t="s">
        <v>1508</v>
      </c>
      <c r="G223" s="1" t="s">
        <v>1509</v>
      </c>
      <c r="H223" s="1" t="s">
        <v>384</v>
      </c>
      <c r="I223" s="1" t="s">
        <v>1510</v>
      </c>
      <c r="J223" s="1" t="s">
        <v>1511</v>
      </c>
      <c r="K223" s="1" t="s">
        <v>92</v>
      </c>
      <c r="L223" s="1" t="s">
        <v>82</v>
      </c>
      <c r="M223" s="1" t="s">
        <v>34</v>
      </c>
      <c r="N223" s="1">
        <v>2</v>
      </c>
      <c r="O223" s="1">
        <v>367.32</v>
      </c>
      <c r="P223" s="1">
        <v>0.08</v>
      </c>
      <c r="Q223" s="1">
        <v>46.88</v>
      </c>
      <c r="R223" s="2">
        <v>45491</v>
      </c>
      <c r="S223" s="2">
        <v>45545</v>
      </c>
      <c r="T223" s="1" t="s">
        <v>50</v>
      </c>
      <c r="U223" s="1" t="s">
        <v>162</v>
      </c>
      <c r="V223" s="1">
        <v>2</v>
      </c>
      <c r="W223" s="1" t="s">
        <v>37</v>
      </c>
      <c r="X223" s="1" t="s">
        <v>74</v>
      </c>
      <c r="Y223" s="1" t="s">
        <v>1512</v>
      </c>
    </row>
    <row r="224" spans="1:25" x14ac:dyDescent="0.3">
      <c r="A224" s="1" t="s">
        <v>11836</v>
      </c>
      <c r="B224" s="1" t="s">
        <v>13836</v>
      </c>
      <c r="C224" s="1" t="s">
        <v>1513</v>
      </c>
      <c r="D224" s="1" t="s">
        <v>41</v>
      </c>
      <c r="E224" s="1">
        <v>38</v>
      </c>
      <c r="F224" s="1" t="s">
        <v>1514</v>
      </c>
      <c r="G224" s="1" t="s">
        <v>1515</v>
      </c>
      <c r="H224" s="1" t="s">
        <v>683</v>
      </c>
      <c r="I224" s="1" t="s">
        <v>1516</v>
      </c>
      <c r="J224" s="1" t="s">
        <v>1517</v>
      </c>
      <c r="K224" s="1" t="s">
        <v>92</v>
      </c>
      <c r="L224" s="1" t="s">
        <v>110</v>
      </c>
      <c r="M224" s="1" t="s">
        <v>49</v>
      </c>
      <c r="N224" s="1">
        <v>2</v>
      </c>
      <c r="O224" s="1">
        <v>424.64</v>
      </c>
      <c r="P224" s="1">
        <v>0.16</v>
      </c>
      <c r="Q224" s="1">
        <v>8.89</v>
      </c>
      <c r="R224" s="2">
        <v>45528</v>
      </c>
      <c r="S224" s="2">
        <v>45302</v>
      </c>
      <c r="T224" s="1" t="s">
        <v>83</v>
      </c>
      <c r="U224" s="1" t="s">
        <v>51</v>
      </c>
      <c r="V224" s="1">
        <v>1</v>
      </c>
      <c r="W224" s="1" t="s">
        <v>37</v>
      </c>
      <c r="X224" s="1" t="s">
        <v>38</v>
      </c>
      <c r="Y224" s="1" t="s">
        <v>1518</v>
      </c>
    </row>
    <row r="225" spans="1:25" x14ac:dyDescent="0.3">
      <c r="A225" s="1" t="s">
        <v>11837</v>
      </c>
      <c r="B225" s="1" t="s">
        <v>13837</v>
      </c>
      <c r="C225" s="1" t="s">
        <v>1519</v>
      </c>
      <c r="D225" s="1" t="s">
        <v>41</v>
      </c>
      <c r="E225" s="1">
        <v>48</v>
      </c>
      <c r="F225" s="1" t="s">
        <v>1520</v>
      </c>
      <c r="G225" s="1" t="s">
        <v>1521</v>
      </c>
      <c r="H225" s="1" t="s">
        <v>1170</v>
      </c>
      <c r="I225" s="1" t="s">
        <v>1522</v>
      </c>
      <c r="J225" s="1" t="s">
        <v>1523</v>
      </c>
      <c r="K225" s="1" t="s">
        <v>6</v>
      </c>
      <c r="L225" s="1" t="s">
        <v>110</v>
      </c>
      <c r="M225" s="1" t="s">
        <v>93</v>
      </c>
      <c r="N225" s="1">
        <v>3</v>
      </c>
      <c r="O225" s="1">
        <v>763.52</v>
      </c>
      <c r="P225" s="1">
        <v>0.23</v>
      </c>
      <c r="Q225" s="1">
        <v>41.01</v>
      </c>
      <c r="R225" s="2">
        <v>45691</v>
      </c>
      <c r="S225" s="2">
        <v>45661</v>
      </c>
      <c r="T225" s="1" t="s">
        <v>50</v>
      </c>
      <c r="U225" s="1" t="s">
        <v>51</v>
      </c>
      <c r="V225" s="1">
        <v>4</v>
      </c>
      <c r="W225" s="1" t="s">
        <v>37</v>
      </c>
      <c r="X225" s="1" t="s">
        <v>64</v>
      </c>
      <c r="Y225" s="1" t="s">
        <v>1524</v>
      </c>
    </row>
    <row r="226" spans="1:25" x14ac:dyDescent="0.3">
      <c r="A226" s="1" t="s">
        <v>11838</v>
      </c>
      <c r="B226" s="1" t="s">
        <v>13838</v>
      </c>
      <c r="C226" s="1" t="s">
        <v>1525</v>
      </c>
      <c r="D226" s="1" t="s">
        <v>26</v>
      </c>
      <c r="E226" s="1">
        <v>59</v>
      </c>
      <c r="F226" s="1" t="s">
        <v>1526</v>
      </c>
      <c r="G226" s="1" t="s">
        <v>1527</v>
      </c>
      <c r="H226" s="1" t="s">
        <v>167</v>
      </c>
      <c r="I226" s="1" t="s">
        <v>1528</v>
      </c>
      <c r="J226" s="1" t="s">
        <v>1529</v>
      </c>
      <c r="K226" s="1" t="s">
        <v>6</v>
      </c>
      <c r="L226" s="1" t="s">
        <v>110</v>
      </c>
      <c r="M226" s="1" t="s">
        <v>34</v>
      </c>
      <c r="N226" s="1">
        <v>4</v>
      </c>
      <c r="O226" s="1">
        <v>795.9</v>
      </c>
      <c r="P226" s="1">
        <v>0.43</v>
      </c>
      <c r="Q226" s="1">
        <v>10.79</v>
      </c>
      <c r="R226" s="2">
        <v>45486</v>
      </c>
      <c r="S226" s="2">
        <v>45177</v>
      </c>
      <c r="T226" s="1" t="s">
        <v>118</v>
      </c>
      <c r="U226" s="1" t="s">
        <v>36</v>
      </c>
      <c r="V226" s="1">
        <v>2</v>
      </c>
      <c r="W226" s="1" t="s">
        <v>37</v>
      </c>
      <c r="X226" s="1" t="s">
        <v>64</v>
      </c>
      <c r="Y226" s="1" t="s">
        <v>1530</v>
      </c>
    </row>
    <row r="227" spans="1:25" x14ac:dyDescent="0.3">
      <c r="A227" s="1" t="s">
        <v>11839</v>
      </c>
      <c r="B227" s="1" t="s">
        <v>13839</v>
      </c>
      <c r="C227" s="1" t="s">
        <v>1531</v>
      </c>
      <c r="D227" s="1" t="s">
        <v>41</v>
      </c>
      <c r="E227" s="1">
        <v>24</v>
      </c>
      <c r="F227" s="1" t="s">
        <v>1532</v>
      </c>
      <c r="G227" s="1" t="s">
        <v>1533</v>
      </c>
      <c r="H227" s="1" t="s">
        <v>357</v>
      </c>
      <c r="I227" s="1" t="s">
        <v>1534</v>
      </c>
      <c r="J227" s="1" t="s">
        <v>1535</v>
      </c>
      <c r="K227" s="1" t="s">
        <v>161</v>
      </c>
      <c r="L227" s="1" t="s">
        <v>72</v>
      </c>
      <c r="M227" s="1" t="s">
        <v>49</v>
      </c>
      <c r="N227" s="1">
        <v>2</v>
      </c>
      <c r="O227" s="1">
        <v>93.25</v>
      </c>
      <c r="P227" s="1">
        <v>0.09</v>
      </c>
      <c r="Q227" s="1">
        <v>8.61</v>
      </c>
      <c r="R227" s="2">
        <v>45129</v>
      </c>
      <c r="S227" s="2">
        <v>45574</v>
      </c>
      <c r="T227" s="1" t="s">
        <v>63</v>
      </c>
      <c r="U227" s="1" t="s">
        <v>162</v>
      </c>
      <c r="V227" s="1">
        <v>3</v>
      </c>
      <c r="W227" s="1" t="s">
        <v>37</v>
      </c>
      <c r="X227" s="1" t="s">
        <v>38</v>
      </c>
      <c r="Y227" s="1" t="s">
        <v>1536</v>
      </c>
    </row>
    <row r="228" spans="1:25" x14ac:dyDescent="0.3">
      <c r="A228" s="1" t="s">
        <v>11840</v>
      </c>
      <c r="B228" s="1" t="s">
        <v>13840</v>
      </c>
      <c r="C228" s="1" t="s">
        <v>1537</v>
      </c>
      <c r="D228" s="1" t="s">
        <v>26</v>
      </c>
      <c r="E228" s="1">
        <v>54</v>
      </c>
      <c r="F228" s="1" t="s">
        <v>1538</v>
      </c>
      <c r="G228" s="1" t="s">
        <v>1539</v>
      </c>
      <c r="H228" s="1" t="s">
        <v>309</v>
      </c>
      <c r="I228" s="1" t="s">
        <v>1540</v>
      </c>
      <c r="J228" s="1" t="s">
        <v>1541</v>
      </c>
      <c r="K228" s="1" t="s">
        <v>92</v>
      </c>
      <c r="L228" s="1" t="s">
        <v>48</v>
      </c>
      <c r="M228" s="1" t="s">
        <v>34</v>
      </c>
      <c r="N228" s="1">
        <v>3</v>
      </c>
      <c r="O228" s="1">
        <v>707.03</v>
      </c>
      <c r="P228" s="1">
        <v>0.17</v>
      </c>
      <c r="Q228" s="1">
        <v>48.01</v>
      </c>
      <c r="R228" s="2">
        <v>45436</v>
      </c>
      <c r="S228" s="2">
        <v>45426</v>
      </c>
      <c r="T228" s="1" t="s">
        <v>35</v>
      </c>
      <c r="U228" s="1" t="s">
        <v>36</v>
      </c>
      <c r="V228" s="1">
        <v>3</v>
      </c>
      <c r="W228" s="1" t="s">
        <v>37</v>
      </c>
      <c r="X228" s="1" t="s">
        <v>101</v>
      </c>
      <c r="Y228" s="1" t="s">
        <v>1542</v>
      </c>
    </row>
    <row r="229" spans="1:25" x14ac:dyDescent="0.3">
      <c r="A229" s="1" t="s">
        <v>11841</v>
      </c>
      <c r="B229" s="1" t="s">
        <v>13841</v>
      </c>
      <c r="C229" s="1" t="s">
        <v>1543</v>
      </c>
      <c r="D229" s="1" t="s">
        <v>41</v>
      </c>
      <c r="E229" s="1">
        <v>42</v>
      </c>
      <c r="F229" s="1" t="s">
        <v>1544</v>
      </c>
      <c r="G229" s="1" t="s">
        <v>1545</v>
      </c>
      <c r="H229" s="1" t="s">
        <v>1546</v>
      </c>
      <c r="I229" s="1" t="s">
        <v>1547</v>
      </c>
      <c r="J229" s="1" t="s">
        <v>1548</v>
      </c>
      <c r="K229" s="1" t="s">
        <v>109</v>
      </c>
      <c r="L229" s="1" t="s">
        <v>117</v>
      </c>
      <c r="M229" s="1" t="s">
        <v>49</v>
      </c>
      <c r="N229" s="1">
        <v>3</v>
      </c>
      <c r="O229" s="1">
        <v>487.75</v>
      </c>
      <c r="P229" s="1">
        <v>0.24</v>
      </c>
      <c r="Q229" s="1">
        <v>27.02</v>
      </c>
      <c r="R229" s="2">
        <v>45253</v>
      </c>
      <c r="S229" s="2">
        <v>45771</v>
      </c>
      <c r="T229" s="1" t="s">
        <v>63</v>
      </c>
      <c r="U229" s="1" t="s">
        <v>162</v>
      </c>
      <c r="V229" s="1">
        <v>5</v>
      </c>
      <c r="W229" s="1" t="s">
        <v>37</v>
      </c>
      <c r="X229" s="1" t="s">
        <v>38</v>
      </c>
      <c r="Y229" s="1" t="s">
        <v>1549</v>
      </c>
    </row>
    <row r="230" spans="1:25" x14ac:dyDescent="0.3">
      <c r="A230" s="1" t="s">
        <v>11842</v>
      </c>
      <c r="B230" s="1" t="s">
        <v>13842</v>
      </c>
      <c r="C230" s="1" t="s">
        <v>1550</v>
      </c>
      <c r="D230" s="1" t="s">
        <v>41</v>
      </c>
      <c r="E230" s="1">
        <v>45</v>
      </c>
      <c r="F230" s="1" t="s">
        <v>1551</v>
      </c>
      <c r="G230" s="1" t="s">
        <v>1552</v>
      </c>
      <c r="H230" s="1" t="s">
        <v>398</v>
      </c>
      <c r="I230" s="1" t="s">
        <v>1553</v>
      </c>
      <c r="J230" s="1" t="s">
        <v>1554</v>
      </c>
      <c r="K230" s="1" t="s">
        <v>61</v>
      </c>
      <c r="L230" s="1" t="s">
        <v>82</v>
      </c>
      <c r="M230" s="1" t="s">
        <v>34</v>
      </c>
      <c r="N230" s="1">
        <v>3</v>
      </c>
      <c r="O230" s="1">
        <v>142.52000000000001</v>
      </c>
      <c r="P230" s="1">
        <v>0.15</v>
      </c>
      <c r="Q230" s="1">
        <v>11.87</v>
      </c>
      <c r="R230" s="2">
        <v>45675</v>
      </c>
      <c r="S230" s="2">
        <v>45536</v>
      </c>
      <c r="T230" s="1" t="s">
        <v>35</v>
      </c>
      <c r="U230" s="1" t="s">
        <v>162</v>
      </c>
      <c r="V230" s="1">
        <v>5</v>
      </c>
      <c r="W230" s="1" t="s">
        <v>37</v>
      </c>
      <c r="X230" s="1" t="s">
        <v>38</v>
      </c>
      <c r="Y230" s="1" t="s">
        <v>1555</v>
      </c>
    </row>
    <row r="231" spans="1:25" x14ac:dyDescent="0.3">
      <c r="A231" s="1" t="s">
        <v>11843</v>
      </c>
      <c r="B231" s="1" t="s">
        <v>13843</v>
      </c>
      <c r="C231" s="1" t="s">
        <v>1556</v>
      </c>
      <c r="D231" s="1" t="s">
        <v>26</v>
      </c>
      <c r="E231" s="1">
        <v>53</v>
      </c>
      <c r="F231" s="1" t="s">
        <v>1557</v>
      </c>
      <c r="G231" s="1">
        <v>8914304925</v>
      </c>
      <c r="H231" s="1" t="s">
        <v>438</v>
      </c>
      <c r="I231" s="1" t="s">
        <v>1558</v>
      </c>
      <c r="J231" s="1" t="s">
        <v>1559</v>
      </c>
      <c r="K231" s="1" t="s">
        <v>161</v>
      </c>
      <c r="L231" s="1" t="s">
        <v>72</v>
      </c>
      <c r="M231" s="1" t="s">
        <v>34</v>
      </c>
      <c r="N231" s="1">
        <v>4</v>
      </c>
      <c r="O231" s="1">
        <v>272.06</v>
      </c>
      <c r="P231" s="1">
        <v>0.31</v>
      </c>
      <c r="Q231" s="1">
        <v>30.65</v>
      </c>
      <c r="R231" s="2">
        <v>45137</v>
      </c>
      <c r="S231" s="2">
        <v>45422</v>
      </c>
      <c r="T231" s="1" t="s">
        <v>50</v>
      </c>
      <c r="U231" s="1" t="s">
        <v>162</v>
      </c>
      <c r="V231" s="1">
        <v>4</v>
      </c>
      <c r="W231" s="1" t="s">
        <v>37</v>
      </c>
      <c r="X231" s="1" t="s">
        <v>74</v>
      </c>
      <c r="Y231" s="1" t="s">
        <v>1560</v>
      </c>
    </row>
    <row r="232" spans="1:25" x14ac:dyDescent="0.3">
      <c r="A232" s="1" t="s">
        <v>11844</v>
      </c>
      <c r="B232" s="1" t="s">
        <v>13844</v>
      </c>
      <c r="C232" s="1" t="s">
        <v>1561</v>
      </c>
      <c r="D232" s="1" t="s">
        <v>26</v>
      </c>
      <c r="E232" s="1">
        <v>34</v>
      </c>
      <c r="F232" s="1" t="s">
        <v>1562</v>
      </c>
      <c r="G232" s="1" t="s">
        <v>1563</v>
      </c>
      <c r="H232" s="1" t="s">
        <v>391</v>
      </c>
      <c r="I232" s="1" t="s">
        <v>1564</v>
      </c>
      <c r="J232" s="1" t="s">
        <v>1565</v>
      </c>
      <c r="K232" s="1" t="s">
        <v>109</v>
      </c>
      <c r="L232" s="1" t="s">
        <v>117</v>
      </c>
      <c r="M232" s="1" t="s">
        <v>73</v>
      </c>
      <c r="N232" s="1">
        <v>4</v>
      </c>
      <c r="O232" s="1">
        <v>54.59</v>
      </c>
      <c r="P232" s="1">
        <v>0.13</v>
      </c>
      <c r="Q232" s="1">
        <v>16.850000000000001</v>
      </c>
      <c r="R232" s="2">
        <v>45237</v>
      </c>
      <c r="S232" s="2">
        <v>45477</v>
      </c>
      <c r="T232" s="1" t="s">
        <v>63</v>
      </c>
      <c r="U232" s="1" t="s">
        <v>84</v>
      </c>
      <c r="V232" s="1">
        <v>5</v>
      </c>
      <c r="W232" s="1" t="s">
        <v>52</v>
      </c>
      <c r="X232" s="1" t="s">
        <v>64</v>
      </c>
      <c r="Y232" s="1" t="s">
        <v>1566</v>
      </c>
    </row>
    <row r="233" spans="1:25" x14ac:dyDescent="0.3">
      <c r="A233" s="1" t="s">
        <v>11845</v>
      </c>
      <c r="B233" s="1" t="s">
        <v>13845</v>
      </c>
      <c r="C233" s="1" t="s">
        <v>1567</v>
      </c>
      <c r="D233" s="1" t="s">
        <v>26</v>
      </c>
      <c r="E233" s="1">
        <v>43</v>
      </c>
      <c r="F233" s="1" t="s">
        <v>1568</v>
      </c>
      <c r="G233" s="1" t="s">
        <v>1569</v>
      </c>
      <c r="H233" s="1" t="s">
        <v>282</v>
      </c>
      <c r="I233" s="1" t="s">
        <v>1570</v>
      </c>
      <c r="J233" s="1" t="s">
        <v>1571</v>
      </c>
      <c r="K233" s="1" t="s">
        <v>61</v>
      </c>
      <c r="L233" s="1" t="s">
        <v>82</v>
      </c>
      <c r="M233" s="1" t="s">
        <v>34</v>
      </c>
      <c r="N233" s="1">
        <v>2</v>
      </c>
      <c r="O233" s="1">
        <v>366.63</v>
      </c>
      <c r="P233" s="1">
        <v>0.39</v>
      </c>
      <c r="Q233" s="1">
        <v>25.89</v>
      </c>
      <c r="R233" s="2">
        <v>45207</v>
      </c>
      <c r="S233" s="2">
        <v>45468</v>
      </c>
      <c r="T233" s="1" t="s">
        <v>83</v>
      </c>
      <c r="U233" s="1" t="s">
        <v>51</v>
      </c>
      <c r="V233" s="1">
        <v>4</v>
      </c>
      <c r="W233" s="1" t="s">
        <v>37</v>
      </c>
      <c r="X233" s="1" t="s">
        <v>101</v>
      </c>
      <c r="Y233" s="1" t="s">
        <v>1572</v>
      </c>
    </row>
    <row r="234" spans="1:25" x14ac:dyDescent="0.3">
      <c r="A234" s="1" t="s">
        <v>11846</v>
      </c>
      <c r="B234" s="1" t="s">
        <v>13846</v>
      </c>
      <c r="C234" s="1" t="s">
        <v>1573</v>
      </c>
      <c r="D234" s="1" t="s">
        <v>26</v>
      </c>
      <c r="E234" s="1">
        <v>45</v>
      </c>
      <c r="F234" s="1" t="s">
        <v>1574</v>
      </c>
      <c r="G234" s="1" t="s">
        <v>1575</v>
      </c>
      <c r="H234" s="1" t="s">
        <v>1576</v>
      </c>
      <c r="I234" s="1" t="s">
        <v>1577</v>
      </c>
      <c r="J234" s="1" t="s">
        <v>1578</v>
      </c>
      <c r="K234" s="1" t="s">
        <v>109</v>
      </c>
      <c r="L234" s="1" t="s">
        <v>72</v>
      </c>
      <c r="M234" s="1" t="s">
        <v>49</v>
      </c>
      <c r="N234" s="1">
        <v>4</v>
      </c>
      <c r="O234" s="1">
        <v>262.85000000000002</v>
      </c>
      <c r="P234" s="1">
        <v>0.25</v>
      </c>
      <c r="Q234" s="1">
        <v>33.11</v>
      </c>
      <c r="R234" s="2">
        <v>45525</v>
      </c>
      <c r="S234" s="2">
        <v>45602</v>
      </c>
      <c r="T234" s="1" t="s">
        <v>50</v>
      </c>
      <c r="U234" s="1" t="s">
        <v>51</v>
      </c>
      <c r="V234" s="1">
        <v>1</v>
      </c>
      <c r="W234" s="1" t="s">
        <v>37</v>
      </c>
      <c r="X234" s="1" t="s">
        <v>74</v>
      </c>
      <c r="Y234" s="1" t="s">
        <v>1579</v>
      </c>
    </row>
    <row r="235" spans="1:25" x14ac:dyDescent="0.3">
      <c r="A235" s="1" t="s">
        <v>11847</v>
      </c>
      <c r="B235" s="1" t="s">
        <v>13847</v>
      </c>
      <c r="C235" s="1" t="s">
        <v>1580</v>
      </c>
      <c r="D235" s="1" t="s">
        <v>41</v>
      </c>
      <c r="E235" s="1">
        <v>54</v>
      </c>
      <c r="F235" s="1" t="s">
        <v>1581</v>
      </c>
      <c r="G235" s="1" t="s">
        <v>1582</v>
      </c>
      <c r="H235" s="1" t="s">
        <v>857</v>
      </c>
      <c r="I235" s="1" t="s">
        <v>1583</v>
      </c>
      <c r="J235" s="1" t="s">
        <v>1584</v>
      </c>
      <c r="K235" s="1" t="s">
        <v>47</v>
      </c>
      <c r="L235" s="1" t="s">
        <v>117</v>
      </c>
      <c r="M235" s="1" t="s">
        <v>49</v>
      </c>
      <c r="N235" s="1">
        <v>4</v>
      </c>
      <c r="O235" s="1">
        <v>388.28</v>
      </c>
      <c r="P235" s="1">
        <v>0.04</v>
      </c>
      <c r="Q235" s="1">
        <v>44.12</v>
      </c>
      <c r="R235" s="2">
        <v>45166</v>
      </c>
      <c r="S235" s="2">
        <v>45719</v>
      </c>
      <c r="T235" s="1" t="s">
        <v>118</v>
      </c>
      <c r="U235" s="1" t="s">
        <v>51</v>
      </c>
      <c r="V235" s="1">
        <v>3</v>
      </c>
      <c r="W235" s="1" t="s">
        <v>37</v>
      </c>
      <c r="X235" s="1" t="s">
        <v>74</v>
      </c>
      <c r="Y235" s="1" t="s">
        <v>1585</v>
      </c>
    </row>
    <row r="236" spans="1:25" x14ac:dyDescent="0.3">
      <c r="A236" s="1" t="s">
        <v>11848</v>
      </c>
      <c r="B236" s="1" t="s">
        <v>13848</v>
      </c>
      <c r="C236" s="1" t="s">
        <v>1586</v>
      </c>
      <c r="D236" s="1" t="s">
        <v>26</v>
      </c>
      <c r="E236" s="1">
        <v>34</v>
      </c>
      <c r="F236" s="1" t="s">
        <v>1587</v>
      </c>
      <c r="G236" s="1" t="s">
        <v>1588</v>
      </c>
      <c r="H236" s="1" t="s">
        <v>131</v>
      </c>
      <c r="I236" s="1" t="s">
        <v>1589</v>
      </c>
      <c r="J236" s="1" t="s">
        <v>1590</v>
      </c>
      <c r="K236" s="1" t="s">
        <v>32</v>
      </c>
      <c r="L236" s="1" t="s">
        <v>117</v>
      </c>
      <c r="M236" s="1" t="s">
        <v>126</v>
      </c>
      <c r="N236" s="1">
        <v>1</v>
      </c>
      <c r="O236" s="1">
        <v>584.54</v>
      </c>
      <c r="P236" s="1">
        <v>0.31</v>
      </c>
      <c r="Q236" s="1">
        <v>5.14</v>
      </c>
      <c r="R236" s="2">
        <v>45319</v>
      </c>
      <c r="S236" s="2">
        <v>45391</v>
      </c>
      <c r="T236" s="1" t="s">
        <v>63</v>
      </c>
      <c r="U236" s="1" t="s">
        <v>162</v>
      </c>
      <c r="V236" s="1">
        <v>4</v>
      </c>
      <c r="W236" s="1" t="s">
        <v>37</v>
      </c>
      <c r="X236" s="1" t="s">
        <v>101</v>
      </c>
      <c r="Y236" s="1" t="s">
        <v>1591</v>
      </c>
    </row>
    <row r="237" spans="1:25" x14ac:dyDescent="0.3">
      <c r="A237" s="1" t="s">
        <v>11849</v>
      </c>
      <c r="B237" s="1" t="s">
        <v>13849</v>
      </c>
      <c r="C237" s="1" t="s">
        <v>1592</v>
      </c>
      <c r="D237" s="1" t="s">
        <v>41</v>
      </c>
      <c r="E237" s="1">
        <v>66</v>
      </c>
      <c r="F237" s="1" t="s">
        <v>1593</v>
      </c>
      <c r="G237" s="1" t="s">
        <v>1594</v>
      </c>
      <c r="H237" s="1" t="s">
        <v>903</v>
      </c>
      <c r="I237" s="1" t="s">
        <v>1595</v>
      </c>
      <c r="J237" s="1" t="s">
        <v>1596</v>
      </c>
      <c r="K237" s="1" t="s">
        <v>6</v>
      </c>
      <c r="L237" s="1" t="s">
        <v>72</v>
      </c>
      <c r="M237" s="1" t="s">
        <v>49</v>
      </c>
      <c r="N237" s="1">
        <v>4</v>
      </c>
      <c r="O237" s="1">
        <v>735.02</v>
      </c>
      <c r="P237" s="1">
        <v>0.28000000000000003</v>
      </c>
      <c r="Q237" s="1">
        <v>14.64</v>
      </c>
      <c r="R237" s="2">
        <v>45785</v>
      </c>
      <c r="S237" s="2">
        <v>45180</v>
      </c>
      <c r="T237" s="1" t="s">
        <v>63</v>
      </c>
      <c r="U237" s="1" t="s">
        <v>162</v>
      </c>
      <c r="V237" s="1">
        <v>1</v>
      </c>
      <c r="W237" s="1" t="s">
        <v>52</v>
      </c>
      <c r="X237" s="1" t="s">
        <v>101</v>
      </c>
      <c r="Y237" s="1" t="s">
        <v>1597</v>
      </c>
    </row>
    <row r="238" spans="1:25" x14ac:dyDescent="0.3">
      <c r="A238" s="1" t="s">
        <v>11850</v>
      </c>
      <c r="B238" s="1" t="s">
        <v>13850</v>
      </c>
      <c r="C238" s="1" t="s">
        <v>1598</v>
      </c>
      <c r="D238" s="1" t="s">
        <v>26</v>
      </c>
      <c r="E238" s="1">
        <v>34</v>
      </c>
      <c r="F238" s="1" t="s">
        <v>1599</v>
      </c>
      <c r="G238" s="1" t="s">
        <v>1600</v>
      </c>
      <c r="H238" s="1" t="s">
        <v>98</v>
      </c>
      <c r="I238" s="1" t="s">
        <v>1601</v>
      </c>
      <c r="J238" s="1" t="s">
        <v>1602</v>
      </c>
      <c r="K238" s="1" t="s">
        <v>109</v>
      </c>
      <c r="L238" s="1" t="s">
        <v>117</v>
      </c>
      <c r="M238" s="1" t="s">
        <v>126</v>
      </c>
      <c r="N238" s="1">
        <v>1</v>
      </c>
      <c r="O238" s="1">
        <v>609.29999999999995</v>
      </c>
      <c r="P238" s="1">
        <v>0.17</v>
      </c>
      <c r="Q238" s="1">
        <v>9.33</v>
      </c>
      <c r="R238" s="2">
        <v>45614</v>
      </c>
      <c r="S238" s="2">
        <v>45752</v>
      </c>
      <c r="T238" s="1" t="s">
        <v>118</v>
      </c>
      <c r="U238" s="1" t="s">
        <v>84</v>
      </c>
      <c r="V238" s="1">
        <v>3</v>
      </c>
      <c r="W238" s="1" t="s">
        <v>52</v>
      </c>
      <c r="X238" s="1" t="s">
        <v>74</v>
      </c>
      <c r="Y238" s="1" t="s">
        <v>1603</v>
      </c>
    </row>
    <row r="239" spans="1:25" x14ac:dyDescent="0.3">
      <c r="A239" s="1" t="s">
        <v>11851</v>
      </c>
      <c r="B239" s="1" t="s">
        <v>13851</v>
      </c>
      <c r="C239" s="1" t="s">
        <v>1604</v>
      </c>
      <c r="D239" s="1" t="s">
        <v>41</v>
      </c>
      <c r="E239" s="1">
        <v>50</v>
      </c>
      <c r="F239" s="1" t="s">
        <v>1605</v>
      </c>
      <c r="G239" s="1" t="s">
        <v>1606</v>
      </c>
      <c r="H239" s="1" t="s">
        <v>1607</v>
      </c>
      <c r="I239" s="1" t="s">
        <v>1608</v>
      </c>
      <c r="J239" s="1" t="s">
        <v>1609</v>
      </c>
      <c r="K239" s="1" t="s">
        <v>6</v>
      </c>
      <c r="L239" s="1" t="s">
        <v>82</v>
      </c>
      <c r="M239" s="1" t="s">
        <v>49</v>
      </c>
      <c r="N239" s="1">
        <v>2</v>
      </c>
      <c r="O239" s="1">
        <v>681.59</v>
      </c>
      <c r="P239" s="1">
        <v>0.01</v>
      </c>
      <c r="Q239" s="1">
        <v>9.3699999999999992</v>
      </c>
      <c r="R239" s="2">
        <v>45378</v>
      </c>
      <c r="S239" s="2">
        <v>45383</v>
      </c>
      <c r="T239" s="1" t="s">
        <v>35</v>
      </c>
      <c r="U239" s="1" t="s">
        <v>51</v>
      </c>
      <c r="V239" s="1">
        <v>2</v>
      </c>
      <c r="W239" s="1" t="s">
        <v>52</v>
      </c>
      <c r="X239" s="1" t="s">
        <v>38</v>
      </c>
      <c r="Y239" s="1" t="s">
        <v>1610</v>
      </c>
    </row>
    <row r="240" spans="1:25" x14ac:dyDescent="0.3">
      <c r="A240" s="1" t="s">
        <v>11852</v>
      </c>
      <c r="B240" s="1" t="s">
        <v>13852</v>
      </c>
      <c r="C240" s="1" t="s">
        <v>1611</v>
      </c>
      <c r="D240" s="1" t="s">
        <v>26</v>
      </c>
      <c r="E240" s="1">
        <v>51</v>
      </c>
      <c r="F240" s="1" t="s">
        <v>1612</v>
      </c>
      <c r="G240" s="1" t="s">
        <v>1613</v>
      </c>
      <c r="H240" s="1" t="s">
        <v>987</v>
      </c>
      <c r="I240" s="1" t="s">
        <v>1614</v>
      </c>
      <c r="J240" s="1" t="s">
        <v>1615</v>
      </c>
      <c r="K240" s="1" t="s">
        <v>81</v>
      </c>
      <c r="L240" s="1" t="s">
        <v>82</v>
      </c>
      <c r="M240" s="1" t="s">
        <v>34</v>
      </c>
      <c r="N240" s="1">
        <v>3</v>
      </c>
      <c r="O240" s="1">
        <v>866.98</v>
      </c>
      <c r="P240" s="1">
        <v>0.1</v>
      </c>
      <c r="Q240" s="1">
        <v>47.56</v>
      </c>
      <c r="R240" s="2">
        <v>45573</v>
      </c>
      <c r="S240" s="2">
        <v>45251</v>
      </c>
      <c r="T240" s="1" t="s">
        <v>50</v>
      </c>
      <c r="U240" s="1" t="s">
        <v>51</v>
      </c>
      <c r="V240" s="1">
        <v>1</v>
      </c>
      <c r="W240" s="1" t="s">
        <v>37</v>
      </c>
      <c r="X240" s="1" t="s">
        <v>101</v>
      </c>
      <c r="Y240" s="1" t="s">
        <v>1616</v>
      </c>
    </row>
    <row r="241" spans="1:25" x14ac:dyDescent="0.3">
      <c r="A241" s="1" t="s">
        <v>11853</v>
      </c>
      <c r="B241" s="1" t="s">
        <v>13853</v>
      </c>
      <c r="C241" s="1" t="s">
        <v>1617</v>
      </c>
      <c r="D241" s="1" t="s">
        <v>26</v>
      </c>
      <c r="E241" s="1">
        <v>40</v>
      </c>
      <c r="F241" s="1" t="s">
        <v>1618</v>
      </c>
      <c r="G241" s="1">
        <v>5702311243</v>
      </c>
      <c r="H241" s="1" t="s">
        <v>1619</v>
      </c>
      <c r="I241" s="1" t="s">
        <v>1620</v>
      </c>
      <c r="J241" s="1" t="s">
        <v>1621</v>
      </c>
      <c r="K241" s="1" t="s">
        <v>32</v>
      </c>
      <c r="L241" s="1" t="s">
        <v>117</v>
      </c>
      <c r="M241" s="1" t="s">
        <v>49</v>
      </c>
      <c r="N241" s="1">
        <v>1</v>
      </c>
      <c r="O241" s="1">
        <v>875.09</v>
      </c>
      <c r="P241" s="1">
        <v>0.2</v>
      </c>
      <c r="Q241" s="1">
        <v>47.12</v>
      </c>
      <c r="R241" s="2">
        <v>45551</v>
      </c>
      <c r="S241" s="2">
        <v>45425</v>
      </c>
      <c r="T241" s="1" t="s">
        <v>118</v>
      </c>
      <c r="U241" s="1" t="s">
        <v>84</v>
      </c>
      <c r="V241" s="1">
        <v>2</v>
      </c>
      <c r="W241" s="1" t="s">
        <v>37</v>
      </c>
      <c r="X241" s="1" t="s">
        <v>53</v>
      </c>
      <c r="Y241" s="1" t="s">
        <v>1622</v>
      </c>
    </row>
    <row r="242" spans="1:25" x14ac:dyDescent="0.3">
      <c r="A242" s="1" t="s">
        <v>11854</v>
      </c>
      <c r="B242" s="1" t="s">
        <v>13854</v>
      </c>
      <c r="C242" s="1" t="s">
        <v>1623</v>
      </c>
      <c r="D242" s="1" t="s">
        <v>26</v>
      </c>
      <c r="E242" s="1">
        <v>47</v>
      </c>
      <c r="F242" s="1" t="s">
        <v>1624</v>
      </c>
      <c r="G242" s="1" t="s">
        <v>1625</v>
      </c>
      <c r="H242" s="1" t="s">
        <v>910</v>
      </c>
      <c r="I242" s="1" t="s">
        <v>1626</v>
      </c>
      <c r="J242" s="1" t="s">
        <v>1627</v>
      </c>
      <c r="K242" s="1" t="s">
        <v>61</v>
      </c>
      <c r="L242" s="1" t="s">
        <v>33</v>
      </c>
      <c r="M242" s="1" t="s">
        <v>126</v>
      </c>
      <c r="N242" s="1">
        <v>2</v>
      </c>
      <c r="O242" s="1">
        <v>862.11</v>
      </c>
      <c r="P242" s="1">
        <v>0.1</v>
      </c>
      <c r="Q242" s="1">
        <v>38.72</v>
      </c>
      <c r="R242" s="2">
        <v>45187</v>
      </c>
      <c r="S242" s="2">
        <v>45629</v>
      </c>
      <c r="T242" s="1" t="s">
        <v>83</v>
      </c>
      <c r="U242" s="1" t="s">
        <v>51</v>
      </c>
      <c r="V242" s="1">
        <v>5</v>
      </c>
      <c r="W242" s="1" t="s">
        <v>37</v>
      </c>
      <c r="X242" s="1" t="s">
        <v>101</v>
      </c>
      <c r="Y242" s="1" t="s">
        <v>1628</v>
      </c>
    </row>
    <row r="243" spans="1:25" x14ac:dyDescent="0.3">
      <c r="A243" s="1" t="s">
        <v>11855</v>
      </c>
      <c r="B243" s="1" t="s">
        <v>13855</v>
      </c>
      <c r="C243" s="1" t="s">
        <v>1629</v>
      </c>
      <c r="D243" s="1" t="s">
        <v>41</v>
      </c>
      <c r="E243" s="1">
        <v>44</v>
      </c>
      <c r="F243" s="1" t="s">
        <v>1630</v>
      </c>
      <c r="G243" s="1" t="s">
        <v>1631</v>
      </c>
      <c r="H243" s="1" t="s">
        <v>384</v>
      </c>
      <c r="I243" s="1" t="s">
        <v>1632</v>
      </c>
      <c r="J243" s="1" t="s">
        <v>1633</v>
      </c>
      <c r="K243" s="1" t="s">
        <v>161</v>
      </c>
      <c r="L243" s="1" t="s">
        <v>110</v>
      </c>
      <c r="M243" s="1" t="s">
        <v>73</v>
      </c>
      <c r="N243" s="1">
        <v>1</v>
      </c>
      <c r="O243" s="1">
        <v>161.63999999999999</v>
      </c>
      <c r="P243" s="1">
        <v>0.28999999999999998</v>
      </c>
      <c r="Q243" s="1">
        <v>33.94</v>
      </c>
      <c r="R243" s="2">
        <v>45559</v>
      </c>
      <c r="S243" s="2">
        <v>45244</v>
      </c>
      <c r="T243" s="1" t="s">
        <v>50</v>
      </c>
      <c r="U243" s="1" t="s">
        <v>36</v>
      </c>
      <c r="V243" s="1">
        <v>4</v>
      </c>
      <c r="W243" s="1" t="s">
        <v>37</v>
      </c>
      <c r="X243" s="1" t="s">
        <v>74</v>
      </c>
      <c r="Y243" s="1" t="s">
        <v>1634</v>
      </c>
    </row>
    <row r="244" spans="1:25" x14ac:dyDescent="0.3">
      <c r="A244" s="1" t="s">
        <v>11856</v>
      </c>
      <c r="B244" s="1" t="s">
        <v>13856</v>
      </c>
      <c r="C244" s="1" t="s">
        <v>1635</v>
      </c>
      <c r="D244" s="1" t="s">
        <v>41</v>
      </c>
      <c r="E244" s="1">
        <v>68</v>
      </c>
      <c r="F244" s="1" t="s">
        <v>1636</v>
      </c>
      <c r="G244" s="1" t="s">
        <v>1637</v>
      </c>
      <c r="H244" s="1" t="s">
        <v>1638</v>
      </c>
      <c r="I244" s="1" t="s">
        <v>1639</v>
      </c>
      <c r="J244" s="1" t="s">
        <v>1640</v>
      </c>
      <c r="K244" s="1" t="s">
        <v>81</v>
      </c>
      <c r="L244" s="1" t="s">
        <v>72</v>
      </c>
      <c r="M244" s="1" t="s">
        <v>93</v>
      </c>
      <c r="N244" s="1">
        <v>4</v>
      </c>
      <c r="O244" s="1">
        <v>258.56</v>
      </c>
      <c r="P244" s="1">
        <v>0.36</v>
      </c>
      <c r="Q244" s="1">
        <v>43.16</v>
      </c>
      <c r="R244" s="2">
        <v>45660</v>
      </c>
      <c r="S244" s="2">
        <v>45838</v>
      </c>
      <c r="T244" s="1" t="s">
        <v>118</v>
      </c>
      <c r="U244" s="1" t="s">
        <v>36</v>
      </c>
      <c r="V244" s="1">
        <v>3</v>
      </c>
      <c r="W244" s="1" t="s">
        <v>37</v>
      </c>
      <c r="X244" s="1" t="s">
        <v>53</v>
      </c>
      <c r="Y244" s="1" t="s">
        <v>1641</v>
      </c>
    </row>
    <row r="245" spans="1:25" x14ac:dyDescent="0.3">
      <c r="A245" s="1" t="s">
        <v>11857</v>
      </c>
      <c r="B245" s="1" t="s">
        <v>13857</v>
      </c>
      <c r="C245" s="1" t="s">
        <v>1642</v>
      </c>
      <c r="D245" s="1" t="s">
        <v>26</v>
      </c>
      <c r="E245" s="1">
        <v>26</v>
      </c>
      <c r="F245" s="1" t="s">
        <v>1643</v>
      </c>
      <c r="G245" s="1" t="s">
        <v>1644</v>
      </c>
      <c r="H245" s="1" t="s">
        <v>683</v>
      </c>
      <c r="I245" s="1" t="s">
        <v>1645</v>
      </c>
      <c r="J245" s="1" t="s">
        <v>1646</v>
      </c>
      <c r="K245" s="1" t="s">
        <v>32</v>
      </c>
      <c r="L245" s="1" t="s">
        <v>33</v>
      </c>
      <c r="M245" s="1" t="s">
        <v>34</v>
      </c>
      <c r="N245" s="1">
        <v>2</v>
      </c>
      <c r="O245" s="1">
        <v>507.3</v>
      </c>
      <c r="P245" s="1">
        <v>0.43</v>
      </c>
      <c r="Q245" s="1">
        <v>7.63</v>
      </c>
      <c r="R245" s="2">
        <v>45285</v>
      </c>
      <c r="S245" s="2">
        <v>45272</v>
      </c>
      <c r="T245" s="1" t="s">
        <v>118</v>
      </c>
      <c r="U245" s="1" t="s">
        <v>84</v>
      </c>
      <c r="V245" s="1">
        <v>5</v>
      </c>
      <c r="W245" s="1" t="s">
        <v>37</v>
      </c>
      <c r="X245" s="1" t="s">
        <v>74</v>
      </c>
      <c r="Y245" s="1" t="s">
        <v>1647</v>
      </c>
    </row>
    <row r="246" spans="1:25" x14ac:dyDescent="0.3">
      <c r="A246" s="1" t="s">
        <v>11858</v>
      </c>
      <c r="B246" s="1" t="s">
        <v>13858</v>
      </c>
      <c r="C246" s="1" t="s">
        <v>1648</v>
      </c>
      <c r="D246" s="1" t="s">
        <v>41</v>
      </c>
      <c r="E246" s="1">
        <v>37</v>
      </c>
      <c r="F246" s="1" t="s">
        <v>1649</v>
      </c>
      <c r="G246" s="1" t="s">
        <v>1650</v>
      </c>
      <c r="H246" s="1" t="s">
        <v>152</v>
      </c>
      <c r="I246" s="1" t="s">
        <v>1651</v>
      </c>
      <c r="J246" s="1" t="s">
        <v>1652</v>
      </c>
      <c r="K246" s="1" t="s">
        <v>81</v>
      </c>
      <c r="L246" s="1" t="s">
        <v>82</v>
      </c>
      <c r="M246" s="1" t="s">
        <v>49</v>
      </c>
      <c r="N246" s="1">
        <v>3</v>
      </c>
      <c r="O246" s="1">
        <v>365.15</v>
      </c>
      <c r="P246" s="1">
        <v>0.32</v>
      </c>
      <c r="Q246" s="1">
        <v>10.38</v>
      </c>
      <c r="R246" s="2">
        <v>45154</v>
      </c>
      <c r="S246" s="2">
        <v>45203</v>
      </c>
      <c r="T246" s="1" t="s">
        <v>63</v>
      </c>
      <c r="U246" s="1" t="s">
        <v>51</v>
      </c>
      <c r="V246" s="1">
        <v>1</v>
      </c>
      <c r="W246" s="1" t="s">
        <v>37</v>
      </c>
      <c r="X246" s="1" t="s">
        <v>64</v>
      </c>
      <c r="Y246" s="1" t="s">
        <v>1653</v>
      </c>
    </row>
    <row r="247" spans="1:25" x14ac:dyDescent="0.3">
      <c r="A247" s="1" t="s">
        <v>11859</v>
      </c>
      <c r="B247" s="1" t="s">
        <v>13859</v>
      </c>
      <c r="C247" s="1" t="s">
        <v>1654</v>
      </c>
      <c r="D247" s="1" t="s">
        <v>26</v>
      </c>
      <c r="E247" s="1">
        <v>40</v>
      </c>
      <c r="F247" s="1" t="s">
        <v>1655</v>
      </c>
      <c r="G247" s="1">
        <f>1-26-882-9063</f>
        <v>-9970</v>
      </c>
      <c r="H247" s="1" t="s">
        <v>1607</v>
      </c>
      <c r="I247" s="1" t="s">
        <v>1656</v>
      </c>
      <c r="J247" s="1" t="s">
        <v>1657</v>
      </c>
      <c r="K247" s="1" t="s">
        <v>6</v>
      </c>
      <c r="L247" s="1" t="s">
        <v>117</v>
      </c>
      <c r="M247" s="1" t="s">
        <v>126</v>
      </c>
      <c r="N247" s="1">
        <v>1</v>
      </c>
      <c r="O247" s="1">
        <v>140.35</v>
      </c>
      <c r="P247" s="1">
        <v>0.34</v>
      </c>
      <c r="Q247" s="1">
        <v>19.27</v>
      </c>
      <c r="R247" s="2">
        <v>45453</v>
      </c>
      <c r="S247" s="2">
        <v>45830</v>
      </c>
      <c r="T247" s="1" t="s">
        <v>63</v>
      </c>
      <c r="U247" s="1" t="s">
        <v>84</v>
      </c>
      <c r="V247" s="1">
        <v>5</v>
      </c>
      <c r="W247" s="1" t="s">
        <v>37</v>
      </c>
      <c r="X247" s="1" t="s">
        <v>64</v>
      </c>
      <c r="Y247" s="1" t="s">
        <v>1658</v>
      </c>
    </row>
    <row r="248" spans="1:25" x14ac:dyDescent="0.3">
      <c r="A248" s="1" t="s">
        <v>11860</v>
      </c>
      <c r="B248" s="1" t="s">
        <v>13860</v>
      </c>
      <c r="C248" s="1" t="s">
        <v>1659</v>
      </c>
      <c r="D248" s="1" t="s">
        <v>41</v>
      </c>
      <c r="E248" s="1">
        <v>64</v>
      </c>
      <c r="F248" s="1" t="s">
        <v>1660</v>
      </c>
      <c r="G248" s="1" t="s">
        <v>1661</v>
      </c>
      <c r="H248" s="1" t="s">
        <v>1662</v>
      </c>
      <c r="I248" s="1" t="s">
        <v>1663</v>
      </c>
      <c r="J248" s="1" t="s">
        <v>1664</v>
      </c>
      <c r="K248" s="1" t="s">
        <v>47</v>
      </c>
      <c r="L248" s="1" t="s">
        <v>48</v>
      </c>
      <c r="M248" s="1" t="s">
        <v>126</v>
      </c>
      <c r="N248" s="1">
        <v>4</v>
      </c>
      <c r="O248" s="1">
        <v>294.87</v>
      </c>
      <c r="P248" s="1">
        <v>0.3</v>
      </c>
      <c r="Q248" s="1">
        <v>42.46</v>
      </c>
      <c r="R248" s="2">
        <v>45624</v>
      </c>
      <c r="S248" s="2">
        <v>45728</v>
      </c>
      <c r="T248" s="1" t="s">
        <v>63</v>
      </c>
      <c r="U248" s="1" t="s">
        <v>84</v>
      </c>
      <c r="V248" s="1">
        <v>2</v>
      </c>
      <c r="W248" s="1" t="s">
        <v>37</v>
      </c>
      <c r="X248" s="1" t="s">
        <v>38</v>
      </c>
      <c r="Y248" s="1" t="s">
        <v>1665</v>
      </c>
    </row>
    <row r="249" spans="1:25" x14ac:dyDescent="0.3">
      <c r="A249" s="1" t="s">
        <v>11861</v>
      </c>
      <c r="B249" s="1" t="s">
        <v>13861</v>
      </c>
      <c r="C249" s="1" t="s">
        <v>1666</v>
      </c>
      <c r="D249" s="1" t="s">
        <v>26</v>
      </c>
      <c r="E249" s="1">
        <v>36</v>
      </c>
      <c r="F249" s="1" t="s">
        <v>1667</v>
      </c>
      <c r="G249" s="1">
        <f>1-328-781-1409</f>
        <v>-2517</v>
      </c>
      <c r="H249" s="1" t="s">
        <v>502</v>
      </c>
      <c r="I249" s="1" t="s">
        <v>1668</v>
      </c>
      <c r="J249" s="1" t="s">
        <v>1669</v>
      </c>
      <c r="K249" s="1" t="s">
        <v>32</v>
      </c>
      <c r="L249" s="1" t="s">
        <v>48</v>
      </c>
      <c r="M249" s="1" t="s">
        <v>73</v>
      </c>
      <c r="N249" s="1">
        <v>2</v>
      </c>
      <c r="O249" s="1">
        <v>975.67</v>
      </c>
      <c r="P249" s="1">
        <v>0.49</v>
      </c>
      <c r="Q249" s="1">
        <v>26.25</v>
      </c>
      <c r="R249" s="2">
        <v>45723</v>
      </c>
      <c r="S249" s="2">
        <v>45276</v>
      </c>
      <c r="T249" s="1" t="s">
        <v>50</v>
      </c>
      <c r="U249" s="1" t="s">
        <v>84</v>
      </c>
      <c r="V249" s="1">
        <v>2</v>
      </c>
      <c r="W249" s="1" t="s">
        <v>37</v>
      </c>
      <c r="X249" s="1" t="s">
        <v>101</v>
      </c>
      <c r="Y249" s="1" t="s">
        <v>1670</v>
      </c>
    </row>
    <row r="250" spans="1:25" x14ac:dyDescent="0.3">
      <c r="A250" s="1" t="s">
        <v>11862</v>
      </c>
      <c r="B250" s="1" t="s">
        <v>13862</v>
      </c>
      <c r="C250" s="1" t="s">
        <v>1671</v>
      </c>
      <c r="D250" s="1" t="s">
        <v>26</v>
      </c>
      <c r="E250" s="1">
        <v>54</v>
      </c>
      <c r="F250" s="1" t="s">
        <v>1672</v>
      </c>
      <c r="G250" s="1" t="s">
        <v>1673</v>
      </c>
      <c r="H250" s="1" t="s">
        <v>330</v>
      </c>
      <c r="I250" s="1" t="s">
        <v>1674</v>
      </c>
      <c r="J250" s="1" t="s">
        <v>1675</v>
      </c>
      <c r="K250" s="1" t="s">
        <v>81</v>
      </c>
      <c r="L250" s="1" t="s">
        <v>110</v>
      </c>
      <c r="M250" s="1" t="s">
        <v>49</v>
      </c>
      <c r="N250" s="1">
        <v>4</v>
      </c>
      <c r="O250" s="1">
        <v>353.46</v>
      </c>
      <c r="P250" s="1">
        <v>0.13</v>
      </c>
      <c r="Q250" s="1">
        <v>27.66</v>
      </c>
      <c r="R250" s="2">
        <v>45841</v>
      </c>
      <c r="S250" s="2">
        <v>45406</v>
      </c>
      <c r="T250" s="1" t="s">
        <v>35</v>
      </c>
      <c r="U250" s="1" t="s">
        <v>51</v>
      </c>
      <c r="V250" s="1">
        <v>4</v>
      </c>
      <c r="W250" s="1" t="s">
        <v>37</v>
      </c>
      <c r="X250" s="1" t="s">
        <v>74</v>
      </c>
      <c r="Y250" s="1" t="s">
        <v>1676</v>
      </c>
    </row>
    <row r="251" spans="1:25" x14ac:dyDescent="0.3">
      <c r="A251" s="1" t="s">
        <v>11863</v>
      </c>
      <c r="B251" s="1" t="s">
        <v>13863</v>
      </c>
      <c r="C251" s="1" t="s">
        <v>1677</v>
      </c>
      <c r="D251" s="1" t="s">
        <v>41</v>
      </c>
      <c r="E251" s="1">
        <v>62</v>
      </c>
      <c r="F251" s="1" t="s">
        <v>1678</v>
      </c>
      <c r="G251" s="1" t="s">
        <v>1679</v>
      </c>
      <c r="H251" s="1" t="s">
        <v>967</v>
      </c>
      <c r="I251" s="1" t="s">
        <v>1680</v>
      </c>
      <c r="J251" s="1" t="s">
        <v>1681</v>
      </c>
      <c r="K251" s="1" t="s">
        <v>61</v>
      </c>
      <c r="L251" s="1" t="s">
        <v>33</v>
      </c>
      <c r="M251" s="1" t="s">
        <v>73</v>
      </c>
      <c r="N251" s="1">
        <v>2</v>
      </c>
      <c r="O251" s="1">
        <v>424.72</v>
      </c>
      <c r="P251" s="1">
        <v>0.13</v>
      </c>
      <c r="Q251" s="1">
        <v>15.32</v>
      </c>
      <c r="R251" s="2">
        <v>45243</v>
      </c>
      <c r="S251" s="2">
        <v>45192</v>
      </c>
      <c r="T251" s="1" t="s">
        <v>50</v>
      </c>
      <c r="U251" s="1" t="s">
        <v>84</v>
      </c>
      <c r="V251" s="1">
        <v>5</v>
      </c>
      <c r="W251" s="1" t="s">
        <v>37</v>
      </c>
      <c r="X251" s="1" t="s">
        <v>53</v>
      </c>
      <c r="Y251" s="1" t="s">
        <v>1682</v>
      </c>
    </row>
    <row r="252" spans="1:25" x14ac:dyDescent="0.3">
      <c r="A252" s="1" t="s">
        <v>11864</v>
      </c>
      <c r="B252" s="1" t="s">
        <v>13864</v>
      </c>
      <c r="C252" s="1" t="s">
        <v>1683</v>
      </c>
      <c r="D252" s="1" t="s">
        <v>41</v>
      </c>
      <c r="E252" s="1">
        <v>21</v>
      </c>
      <c r="F252" s="1" t="s">
        <v>1684</v>
      </c>
      <c r="G252" s="1" t="s">
        <v>1685</v>
      </c>
      <c r="H252" s="1" t="s">
        <v>750</v>
      </c>
      <c r="I252" s="1" t="s">
        <v>1686</v>
      </c>
      <c r="J252" s="1" t="s">
        <v>1687</v>
      </c>
      <c r="K252" s="1" t="s">
        <v>32</v>
      </c>
      <c r="L252" s="1" t="s">
        <v>33</v>
      </c>
      <c r="M252" s="1" t="s">
        <v>93</v>
      </c>
      <c r="N252" s="1">
        <v>1</v>
      </c>
      <c r="O252" s="1">
        <v>16.34</v>
      </c>
      <c r="P252" s="1">
        <v>0.06</v>
      </c>
      <c r="Q252" s="1">
        <v>34.18</v>
      </c>
      <c r="R252" s="2">
        <v>45845</v>
      </c>
      <c r="S252" s="2">
        <v>45122</v>
      </c>
      <c r="T252" s="1" t="s">
        <v>63</v>
      </c>
      <c r="U252" s="1" t="s">
        <v>51</v>
      </c>
      <c r="V252" s="1">
        <v>3</v>
      </c>
      <c r="W252" s="1" t="s">
        <v>37</v>
      </c>
      <c r="X252" s="1" t="s">
        <v>101</v>
      </c>
      <c r="Y252" s="1" t="s">
        <v>1688</v>
      </c>
    </row>
    <row r="253" spans="1:25" x14ac:dyDescent="0.3">
      <c r="A253" s="1" t="s">
        <v>11865</v>
      </c>
      <c r="B253" s="1" t="s">
        <v>13865</v>
      </c>
      <c r="C253" s="1" t="s">
        <v>1689</v>
      </c>
      <c r="D253" s="1" t="s">
        <v>41</v>
      </c>
      <c r="E253" s="1">
        <v>30</v>
      </c>
      <c r="F253" s="1" t="s">
        <v>1690</v>
      </c>
      <c r="G253" s="1" t="s">
        <v>1691</v>
      </c>
      <c r="H253" s="1" t="s">
        <v>1692</v>
      </c>
      <c r="I253" s="1" t="s">
        <v>1693</v>
      </c>
      <c r="J253" s="1" t="s">
        <v>1694</v>
      </c>
      <c r="K253" s="1" t="s">
        <v>32</v>
      </c>
      <c r="L253" s="1" t="s">
        <v>33</v>
      </c>
      <c r="M253" s="1" t="s">
        <v>49</v>
      </c>
      <c r="N253" s="1">
        <v>2</v>
      </c>
      <c r="O253" s="1">
        <v>722.22</v>
      </c>
      <c r="P253" s="1">
        <v>0.24</v>
      </c>
      <c r="Q253" s="1">
        <v>44.95</v>
      </c>
      <c r="R253" s="2">
        <v>45384</v>
      </c>
      <c r="S253" s="2">
        <v>45740</v>
      </c>
      <c r="T253" s="1" t="s">
        <v>63</v>
      </c>
      <c r="U253" s="1" t="s">
        <v>36</v>
      </c>
      <c r="V253" s="1">
        <v>2</v>
      </c>
      <c r="W253" s="1" t="s">
        <v>37</v>
      </c>
      <c r="X253" s="1" t="s">
        <v>38</v>
      </c>
      <c r="Y253" s="1" t="s">
        <v>1695</v>
      </c>
    </row>
    <row r="254" spans="1:25" x14ac:dyDescent="0.3">
      <c r="A254" s="1" t="s">
        <v>11866</v>
      </c>
      <c r="B254" s="1" t="s">
        <v>13866</v>
      </c>
      <c r="C254" s="1" t="s">
        <v>1696</v>
      </c>
      <c r="D254" s="1" t="s">
        <v>26</v>
      </c>
      <c r="E254" s="1">
        <v>55</v>
      </c>
      <c r="F254" s="1" t="s">
        <v>1697</v>
      </c>
      <c r="G254" s="1" t="s">
        <v>1698</v>
      </c>
      <c r="H254" s="1" t="s">
        <v>641</v>
      </c>
      <c r="I254" s="1" t="s">
        <v>1699</v>
      </c>
      <c r="J254" s="1" t="s">
        <v>1700</v>
      </c>
      <c r="K254" s="1" t="s">
        <v>81</v>
      </c>
      <c r="L254" s="1" t="s">
        <v>82</v>
      </c>
      <c r="M254" s="1" t="s">
        <v>62</v>
      </c>
      <c r="N254" s="1">
        <v>1</v>
      </c>
      <c r="O254" s="1">
        <v>419.41</v>
      </c>
      <c r="P254" s="1">
        <v>0.05</v>
      </c>
      <c r="Q254" s="1">
        <v>19.829999999999998</v>
      </c>
      <c r="R254" s="2">
        <v>45260</v>
      </c>
      <c r="S254" s="2">
        <v>45776</v>
      </c>
      <c r="T254" s="1" t="s">
        <v>50</v>
      </c>
      <c r="U254" s="1" t="s">
        <v>84</v>
      </c>
      <c r="V254" s="1">
        <v>1</v>
      </c>
      <c r="W254" s="1" t="s">
        <v>37</v>
      </c>
      <c r="X254" s="1" t="s">
        <v>74</v>
      </c>
      <c r="Y254" s="1" t="s">
        <v>1701</v>
      </c>
    </row>
    <row r="255" spans="1:25" x14ac:dyDescent="0.3">
      <c r="A255" s="1" t="s">
        <v>11867</v>
      </c>
      <c r="B255" s="1" t="s">
        <v>13867</v>
      </c>
      <c r="C255" s="1" t="s">
        <v>1702</v>
      </c>
      <c r="D255" s="1" t="s">
        <v>41</v>
      </c>
      <c r="E255" s="1">
        <v>29</v>
      </c>
      <c r="F255" s="1" t="s">
        <v>1703</v>
      </c>
      <c r="G255" s="1" t="s">
        <v>1704</v>
      </c>
      <c r="H255" s="1" t="s">
        <v>229</v>
      </c>
      <c r="I255" s="1" t="s">
        <v>1705</v>
      </c>
      <c r="J255" s="1" t="s">
        <v>1706</v>
      </c>
      <c r="K255" s="1" t="s">
        <v>47</v>
      </c>
      <c r="L255" s="1" t="s">
        <v>110</v>
      </c>
      <c r="M255" s="1" t="s">
        <v>62</v>
      </c>
      <c r="N255" s="1">
        <v>2</v>
      </c>
      <c r="O255" s="1">
        <v>112.11</v>
      </c>
      <c r="P255" s="1">
        <v>0.14000000000000001</v>
      </c>
      <c r="Q255" s="1">
        <v>32.86</v>
      </c>
      <c r="R255" s="2">
        <v>45371</v>
      </c>
      <c r="S255" s="2">
        <v>45422</v>
      </c>
      <c r="T255" s="1" t="s">
        <v>118</v>
      </c>
      <c r="U255" s="1" t="s">
        <v>84</v>
      </c>
      <c r="V255" s="1">
        <v>5</v>
      </c>
      <c r="W255" s="1" t="s">
        <v>37</v>
      </c>
      <c r="X255" s="1" t="s">
        <v>74</v>
      </c>
      <c r="Y255" s="1" t="s">
        <v>1707</v>
      </c>
    </row>
    <row r="256" spans="1:25" x14ac:dyDescent="0.3">
      <c r="A256" s="1" t="s">
        <v>11868</v>
      </c>
      <c r="B256" s="1" t="s">
        <v>13868</v>
      </c>
      <c r="C256" s="1" t="s">
        <v>1708</v>
      </c>
      <c r="D256" s="1" t="s">
        <v>41</v>
      </c>
      <c r="E256" s="1">
        <v>26</v>
      </c>
      <c r="F256" s="1" t="s">
        <v>1709</v>
      </c>
      <c r="G256" s="1" t="s">
        <v>1710</v>
      </c>
      <c r="H256" s="1" t="s">
        <v>1662</v>
      </c>
      <c r="I256" s="1" t="s">
        <v>1711</v>
      </c>
      <c r="J256" s="1" t="s">
        <v>1712</v>
      </c>
      <c r="K256" s="1" t="s">
        <v>161</v>
      </c>
      <c r="L256" s="1" t="s">
        <v>110</v>
      </c>
      <c r="M256" s="1" t="s">
        <v>49</v>
      </c>
      <c r="N256" s="1">
        <v>4</v>
      </c>
      <c r="O256" s="1">
        <v>968.87</v>
      </c>
      <c r="P256" s="1">
        <v>0.24</v>
      </c>
      <c r="Q256" s="1">
        <v>19.940000000000001</v>
      </c>
      <c r="R256" s="2">
        <v>45145</v>
      </c>
      <c r="S256" s="2">
        <v>45402</v>
      </c>
      <c r="T256" s="1" t="s">
        <v>118</v>
      </c>
      <c r="U256" s="1" t="s">
        <v>51</v>
      </c>
      <c r="V256" s="1">
        <v>3</v>
      </c>
      <c r="W256" s="1" t="s">
        <v>37</v>
      </c>
      <c r="X256" s="1" t="s">
        <v>64</v>
      </c>
      <c r="Y256" s="1" t="s">
        <v>1713</v>
      </c>
    </row>
    <row r="257" spans="1:25" x14ac:dyDescent="0.3">
      <c r="A257" s="1" t="s">
        <v>11869</v>
      </c>
      <c r="B257" s="1" t="s">
        <v>13869</v>
      </c>
      <c r="C257" s="1" t="s">
        <v>1714</v>
      </c>
      <c r="D257" s="1" t="s">
        <v>41</v>
      </c>
      <c r="E257" s="1">
        <v>32</v>
      </c>
      <c r="F257" s="1" t="s">
        <v>1715</v>
      </c>
      <c r="G257" s="1" t="s">
        <v>1716</v>
      </c>
      <c r="H257" s="1" t="s">
        <v>1054</v>
      </c>
      <c r="I257" s="1" t="s">
        <v>1717</v>
      </c>
      <c r="J257" s="1" t="s">
        <v>1718</v>
      </c>
      <c r="K257" s="1" t="s">
        <v>92</v>
      </c>
      <c r="L257" s="1" t="s">
        <v>82</v>
      </c>
      <c r="M257" s="1" t="s">
        <v>62</v>
      </c>
      <c r="N257" s="1">
        <v>4</v>
      </c>
      <c r="O257" s="1">
        <v>779.66</v>
      </c>
      <c r="P257" s="1">
        <v>0.48</v>
      </c>
      <c r="Q257" s="1">
        <v>40.67</v>
      </c>
      <c r="R257" s="2">
        <v>45836</v>
      </c>
      <c r="S257" s="2">
        <v>45600</v>
      </c>
      <c r="T257" s="1" t="s">
        <v>63</v>
      </c>
      <c r="U257" s="1" t="s">
        <v>36</v>
      </c>
      <c r="V257" s="1">
        <v>3</v>
      </c>
      <c r="W257" s="1" t="s">
        <v>37</v>
      </c>
      <c r="X257" s="1" t="s">
        <v>38</v>
      </c>
      <c r="Y257" s="1" t="s">
        <v>1719</v>
      </c>
    </row>
    <row r="258" spans="1:25" x14ac:dyDescent="0.3">
      <c r="A258" s="1" t="s">
        <v>11870</v>
      </c>
      <c r="B258" s="1" t="s">
        <v>13870</v>
      </c>
      <c r="C258" s="1" t="s">
        <v>1720</v>
      </c>
      <c r="D258" s="1" t="s">
        <v>41</v>
      </c>
      <c r="E258" s="1">
        <v>38</v>
      </c>
      <c r="F258" s="1" t="s">
        <v>1721</v>
      </c>
      <c r="G258" s="1">
        <v>7456647579</v>
      </c>
      <c r="H258" s="1" t="s">
        <v>1189</v>
      </c>
      <c r="I258" s="1" t="s">
        <v>1722</v>
      </c>
      <c r="J258" s="1" t="s">
        <v>1723</v>
      </c>
      <c r="K258" s="1" t="s">
        <v>92</v>
      </c>
      <c r="L258" s="1" t="s">
        <v>110</v>
      </c>
      <c r="M258" s="1" t="s">
        <v>93</v>
      </c>
      <c r="N258" s="1">
        <v>1</v>
      </c>
      <c r="O258" s="1">
        <v>728.89</v>
      </c>
      <c r="P258" s="1">
        <v>0.48</v>
      </c>
      <c r="Q258" s="1">
        <v>26.37</v>
      </c>
      <c r="R258" s="2">
        <v>45191</v>
      </c>
      <c r="S258" s="2">
        <v>45150</v>
      </c>
      <c r="T258" s="1" t="s">
        <v>63</v>
      </c>
      <c r="U258" s="1" t="s">
        <v>51</v>
      </c>
      <c r="V258" s="1">
        <v>3</v>
      </c>
      <c r="W258" s="1" t="s">
        <v>37</v>
      </c>
      <c r="X258" s="1" t="s">
        <v>74</v>
      </c>
      <c r="Y258" s="1" t="s">
        <v>1724</v>
      </c>
    </row>
    <row r="259" spans="1:25" x14ac:dyDescent="0.3">
      <c r="A259" s="1" t="s">
        <v>11871</v>
      </c>
      <c r="B259" s="1" t="s">
        <v>13871</v>
      </c>
      <c r="C259" s="1" t="s">
        <v>1725</v>
      </c>
      <c r="D259" s="1" t="s">
        <v>41</v>
      </c>
      <c r="E259" s="1">
        <v>32</v>
      </c>
      <c r="F259" s="1" t="s">
        <v>1726</v>
      </c>
      <c r="G259" s="1" t="s">
        <v>1727</v>
      </c>
      <c r="H259" s="1" t="s">
        <v>417</v>
      </c>
      <c r="I259" s="1" t="s">
        <v>1728</v>
      </c>
      <c r="J259" s="1" t="s">
        <v>1729</v>
      </c>
      <c r="K259" s="1" t="s">
        <v>92</v>
      </c>
      <c r="L259" s="1" t="s">
        <v>117</v>
      </c>
      <c r="M259" s="1" t="s">
        <v>34</v>
      </c>
      <c r="N259" s="1">
        <v>3</v>
      </c>
      <c r="O259" s="1">
        <v>958.29</v>
      </c>
      <c r="P259" s="1">
        <v>0.37</v>
      </c>
      <c r="Q259" s="1">
        <v>20.28</v>
      </c>
      <c r="R259" s="2">
        <v>45349</v>
      </c>
      <c r="S259" s="2">
        <v>45430</v>
      </c>
      <c r="T259" s="1" t="s">
        <v>35</v>
      </c>
      <c r="U259" s="1" t="s">
        <v>162</v>
      </c>
      <c r="V259" s="1">
        <v>3</v>
      </c>
      <c r="W259" s="1" t="s">
        <v>37</v>
      </c>
      <c r="X259" s="1" t="s">
        <v>64</v>
      </c>
      <c r="Y259" s="1" t="s">
        <v>1730</v>
      </c>
    </row>
    <row r="260" spans="1:25" x14ac:dyDescent="0.3">
      <c r="A260" s="1" t="s">
        <v>11872</v>
      </c>
      <c r="B260" s="1" t="s">
        <v>13872</v>
      </c>
      <c r="C260" s="1" t="s">
        <v>1731</v>
      </c>
      <c r="D260" s="1" t="s">
        <v>26</v>
      </c>
      <c r="E260" s="1">
        <v>66</v>
      </c>
      <c r="F260" s="1" t="s">
        <v>1732</v>
      </c>
      <c r="G260" s="1" t="s">
        <v>1733</v>
      </c>
      <c r="H260" s="1" t="s">
        <v>1453</v>
      </c>
      <c r="I260" s="1" t="s">
        <v>1734</v>
      </c>
      <c r="J260" s="1" t="s">
        <v>1735</v>
      </c>
      <c r="K260" s="1" t="s">
        <v>92</v>
      </c>
      <c r="L260" s="1" t="s">
        <v>82</v>
      </c>
      <c r="M260" s="1" t="s">
        <v>62</v>
      </c>
      <c r="N260" s="1">
        <v>1</v>
      </c>
      <c r="O260" s="1">
        <v>413.41</v>
      </c>
      <c r="P260" s="1">
        <v>0.19</v>
      </c>
      <c r="Q260" s="1">
        <v>23.9</v>
      </c>
      <c r="R260" s="2">
        <v>45332</v>
      </c>
      <c r="S260" s="2">
        <v>45769</v>
      </c>
      <c r="T260" s="1" t="s">
        <v>118</v>
      </c>
      <c r="U260" s="1" t="s">
        <v>51</v>
      </c>
      <c r="V260" s="1">
        <v>2</v>
      </c>
      <c r="W260" s="1" t="s">
        <v>37</v>
      </c>
      <c r="X260" s="1" t="s">
        <v>64</v>
      </c>
      <c r="Y260" s="1" t="s">
        <v>1736</v>
      </c>
    </row>
    <row r="261" spans="1:25" x14ac:dyDescent="0.3">
      <c r="A261" s="1" t="s">
        <v>11873</v>
      </c>
      <c r="B261" s="1" t="s">
        <v>13873</v>
      </c>
      <c r="C261" s="1" t="s">
        <v>1737</v>
      </c>
      <c r="D261" s="1" t="s">
        <v>26</v>
      </c>
      <c r="E261" s="1">
        <v>22</v>
      </c>
      <c r="F261" s="1" t="s">
        <v>1738</v>
      </c>
      <c r="G261" s="1" t="s">
        <v>1739</v>
      </c>
      <c r="H261" s="1" t="s">
        <v>1740</v>
      </c>
      <c r="I261" s="1" t="s">
        <v>1741</v>
      </c>
      <c r="J261" s="1" t="s">
        <v>1742</v>
      </c>
      <c r="K261" s="1" t="s">
        <v>109</v>
      </c>
      <c r="L261" s="1" t="s">
        <v>117</v>
      </c>
      <c r="M261" s="1" t="s">
        <v>62</v>
      </c>
      <c r="N261" s="1">
        <v>4</v>
      </c>
      <c r="O261" s="1">
        <v>721.35</v>
      </c>
      <c r="P261" s="1">
        <v>0.43</v>
      </c>
      <c r="Q261" s="1">
        <v>9.11</v>
      </c>
      <c r="R261" s="2">
        <v>45133</v>
      </c>
      <c r="S261" s="2">
        <v>45225</v>
      </c>
      <c r="T261" s="1" t="s">
        <v>35</v>
      </c>
      <c r="U261" s="1" t="s">
        <v>36</v>
      </c>
      <c r="V261" s="1">
        <v>4</v>
      </c>
      <c r="W261" s="1" t="s">
        <v>37</v>
      </c>
      <c r="X261" s="1" t="s">
        <v>53</v>
      </c>
      <c r="Y261" s="1" t="s">
        <v>1743</v>
      </c>
    </row>
    <row r="262" spans="1:25" x14ac:dyDescent="0.3">
      <c r="A262" s="1" t="s">
        <v>11874</v>
      </c>
      <c r="B262" s="1" t="s">
        <v>13874</v>
      </c>
      <c r="C262" s="1" t="s">
        <v>1744</v>
      </c>
      <c r="D262" s="1" t="s">
        <v>41</v>
      </c>
      <c r="E262" s="1">
        <v>22</v>
      </c>
      <c r="F262" s="1" t="s">
        <v>1745</v>
      </c>
      <c r="G262" s="1" t="s">
        <v>1746</v>
      </c>
      <c r="H262" s="1" t="s">
        <v>582</v>
      </c>
      <c r="I262" s="1" t="s">
        <v>1747</v>
      </c>
      <c r="J262" s="1" t="s">
        <v>1748</v>
      </c>
      <c r="K262" s="1" t="s">
        <v>61</v>
      </c>
      <c r="L262" s="1" t="s">
        <v>117</v>
      </c>
      <c r="M262" s="1" t="s">
        <v>49</v>
      </c>
      <c r="N262" s="1">
        <v>2</v>
      </c>
      <c r="O262" s="1">
        <v>214.15</v>
      </c>
      <c r="P262" s="1">
        <v>0.44</v>
      </c>
      <c r="Q262" s="1">
        <v>43.98</v>
      </c>
      <c r="R262" s="2">
        <v>45571</v>
      </c>
      <c r="S262" s="2">
        <v>45670</v>
      </c>
      <c r="T262" s="1" t="s">
        <v>63</v>
      </c>
      <c r="U262" s="1" t="s">
        <v>36</v>
      </c>
      <c r="V262" s="1">
        <v>5</v>
      </c>
      <c r="W262" s="1" t="s">
        <v>37</v>
      </c>
      <c r="X262" s="1" t="s">
        <v>38</v>
      </c>
      <c r="Y262" s="1" t="s">
        <v>1749</v>
      </c>
    </row>
    <row r="263" spans="1:25" x14ac:dyDescent="0.3">
      <c r="A263" s="1" t="s">
        <v>11875</v>
      </c>
      <c r="B263" s="1" t="s">
        <v>13875</v>
      </c>
      <c r="C263" s="1" t="s">
        <v>1750</v>
      </c>
      <c r="D263" s="1" t="s">
        <v>26</v>
      </c>
      <c r="E263" s="1">
        <v>42</v>
      </c>
      <c r="F263" s="1" t="s">
        <v>1751</v>
      </c>
      <c r="G263" s="1" t="s">
        <v>1752</v>
      </c>
      <c r="H263" s="1" t="s">
        <v>1753</v>
      </c>
      <c r="I263" s="1" t="s">
        <v>1754</v>
      </c>
      <c r="J263" s="1" t="s">
        <v>1755</v>
      </c>
      <c r="K263" s="1" t="s">
        <v>61</v>
      </c>
      <c r="L263" s="1" t="s">
        <v>33</v>
      </c>
      <c r="M263" s="1" t="s">
        <v>126</v>
      </c>
      <c r="N263" s="1">
        <v>3</v>
      </c>
      <c r="O263" s="1">
        <v>700.15</v>
      </c>
      <c r="P263" s="1">
        <v>0.46</v>
      </c>
      <c r="Q263" s="1">
        <v>48.11</v>
      </c>
      <c r="R263" s="2">
        <v>45175</v>
      </c>
      <c r="S263" s="2">
        <v>45819</v>
      </c>
      <c r="T263" s="1" t="s">
        <v>63</v>
      </c>
      <c r="U263" s="1" t="s">
        <v>84</v>
      </c>
      <c r="V263" s="1">
        <v>2</v>
      </c>
      <c r="W263" s="1" t="s">
        <v>37</v>
      </c>
      <c r="X263" s="1" t="s">
        <v>38</v>
      </c>
      <c r="Y263" s="1" t="s">
        <v>1756</v>
      </c>
    </row>
    <row r="264" spans="1:25" x14ac:dyDescent="0.3">
      <c r="A264" s="1" t="s">
        <v>11876</v>
      </c>
      <c r="B264" s="1" t="s">
        <v>13876</v>
      </c>
      <c r="C264" s="1" t="s">
        <v>1757</v>
      </c>
      <c r="D264" s="1" t="s">
        <v>41</v>
      </c>
      <c r="E264" s="1">
        <v>41</v>
      </c>
      <c r="F264" s="1" t="s">
        <v>1758</v>
      </c>
      <c r="G264" s="1" t="s">
        <v>1759</v>
      </c>
      <c r="H264" s="1" t="s">
        <v>582</v>
      </c>
      <c r="I264" s="1" t="s">
        <v>1760</v>
      </c>
      <c r="J264" s="1" t="s">
        <v>1761</v>
      </c>
      <c r="K264" s="1" t="s">
        <v>92</v>
      </c>
      <c r="L264" s="1" t="s">
        <v>48</v>
      </c>
      <c r="M264" s="1" t="s">
        <v>126</v>
      </c>
      <c r="N264" s="1">
        <v>4</v>
      </c>
      <c r="O264" s="1">
        <v>23.94</v>
      </c>
      <c r="P264" s="1">
        <v>0.32</v>
      </c>
      <c r="Q264" s="1">
        <v>26.48</v>
      </c>
      <c r="R264" s="2">
        <v>45561</v>
      </c>
      <c r="S264" s="2">
        <v>45597</v>
      </c>
      <c r="T264" s="1" t="s">
        <v>35</v>
      </c>
      <c r="U264" s="1" t="s">
        <v>51</v>
      </c>
      <c r="V264" s="1">
        <v>4</v>
      </c>
      <c r="W264" s="1" t="s">
        <v>37</v>
      </c>
      <c r="X264" s="1" t="s">
        <v>74</v>
      </c>
      <c r="Y264" s="1" t="s">
        <v>1762</v>
      </c>
    </row>
    <row r="265" spans="1:25" x14ac:dyDescent="0.3">
      <c r="A265" s="1" t="s">
        <v>11877</v>
      </c>
      <c r="B265" s="1" t="s">
        <v>13877</v>
      </c>
      <c r="C265" s="1" t="s">
        <v>1763</v>
      </c>
      <c r="D265" s="1" t="s">
        <v>41</v>
      </c>
      <c r="E265" s="1">
        <v>54</v>
      </c>
      <c r="F265" s="1" t="s">
        <v>1764</v>
      </c>
      <c r="G265" s="1" t="s">
        <v>1765</v>
      </c>
      <c r="H265" s="1" t="s">
        <v>1766</v>
      </c>
      <c r="I265" s="1" t="s">
        <v>1767</v>
      </c>
      <c r="J265" s="1" t="s">
        <v>1768</v>
      </c>
      <c r="K265" s="1" t="s">
        <v>81</v>
      </c>
      <c r="L265" s="1" t="s">
        <v>33</v>
      </c>
      <c r="M265" s="1" t="s">
        <v>34</v>
      </c>
      <c r="N265" s="1">
        <v>3</v>
      </c>
      <c r="O265" s="1">
        <v>135.04</v>
      </c>
      <c r="P265" s="1">
        <v>0.1</v>
      </c>
      <c r="Q265" s="1">
        <v>14.96</v>
      </c>
      <c r="R265" s="2">
        <v>45182</v>
      </c>
      <c r="S265" s="2">
        <v>45177</v>
      </c>
      <c r="T265" s="1" t="s">
        <v>35</v>
      </c>
      <c r="U265" s="1" t="s">
        <v>51</v>
      </c>
      <c r="V265" s="1">
        <v>3</v>
      </c>
      <c r="W265" s="1" t="s">
        <v>37</v>
      </c>
      <c r="X265" s="1" t="s">
        <v>53</v>
      </c>
      <c r="Y265" s="1" t="s">
        <v>1769</v>
      </c>
    </row>
    <row r="266" spans="1:25" x14ac:dyDescent="0.3">
      <c r="A266" s="1" t="s">
        <v>11878</v>
      </c>
      <c r="B266" s="1" t="s">
        <v>13878</v>
      </c>
      <c r="C266" s="1" t="s">
        <v>1770</v>
      </c>
      <c r="D266" s="1" t="s">
        <v>26</v>
      </c>
      <c r="E266" s="1">
        <v>48</v>
      </c>
      <c r="F266" s="1" t="s">
        <v>1771</v>
      </c>
      <c r="G266" s="1" t="s">
        <v>1772</v>
      </c>
      <c r="H266" s="1" t="s">
        <v>282</v>
      </c>
      <c r="I266" s="1" t="s">
        <v>1773</v>
      </c>
      <c r="J266" s="1" t="s">
        <v>1774</v>
      </c>
      <c r="K266" s="1" t="s">
        <v>47</v>
      </c>
      <c r="L266" s="1" t="s">
        <v>82</v>
      </c>
      <c r="M266" s="1" t="s">
        <v>49</v>
      </c>
      <c r="N266" s="1">
        <v>1</v>
      </c>
      <c r="O266" s="1">
        <v>431.01</v>
      </c>
      <c r="P266" s="1">
        <v>0.05</v>
      </c>
      <c r="Q266" s="1">
        <v>34.909999999999997</v>
      </c>
      <c r="R266" s="2">
        <v>45225</v>
      </c>
      <c r="S266" s="2">
        <v>45627</v>
      </c>
      <c r="T266" s="1" t="s">
        <v>63</v>
      </c>
      <c r="U266" s="1" t="s">
        <v>162</v>
      </c>
      <c r="V266" s="1">
        <v>1</v>
      </c>
      <c r="W266" s="1" t="s">
        <v>52</v>
      </c>
      <c r="X266" s="1" t="s">
        <v>101</v>
      </c>
      <c r="Y266" s="1" t="s">
        <v>1775</v>
      </c>
    </row>
    <row r="267" spans="1:25" x14ac:dyDescent="0.3">
      <c r="A267" s="1" t="s">
        <v>11879</v>
      </c>
      <c r="B267" s="1" t="s">
        <v>13879</v>
      </c>
      <c r="C267" s="1" t="s">
        <v>1776</v>
      </c>
      <c r="D267" s="1" t="s">
        <v>26</v>
      </c>
      <c r="E267" s="1">
        <v>63</v>
      </c>
      <c r="F267" s="1" t="s">
        <v>1777</v>
      </c>
      <c r="G267" s="1" t="s">
        <v>1778</v>
      </c>
      <c r="H267" s="1" t="s">
        <v>634</v>
      </c>
      <c r="I267" s="1" t="s">
        <v>1779</v>
      </c>
      <c r="J267" s="1" t="s">
        <v>1780</v>
      </c>
      <c r="K267" s="1" t="s">
        <v>6</v>
      </c>
      <c r="L267" s="1" t="s">
        <v>72</v>
      </c>
      <c r="M267" s="1" t="s">
        <v>73</v>
      </c>
      <c r="N267" s="1">
        <v>4</v>
      </c>
      <c r="O267" s="1">
        <v>21.97</v>
      </c>
      <c r="P267" s="1">
        <v>0.46</v>
      </c>
      <c r="Q267" s="1">
        <v>25.36</v>
      </c>
      <c r="R267" s="2">
        <v>45414</v>
      </c>
      <c r="S267" s="2">
        <v>45636</v>
      </c>
      <c r="T267" s="1" t="s">
        <v>83</v>
      </c>
      <c r="U267" s="1" t="s">
        <v>36</v>
      </c>
      <c r="V267" s="1">
        <v>3</v>
      </c>
      <c r="W267" s="1" t="s">
        <v>37</v>
      </c>
      <c r="X267" s="1" t="s">
        <v>74</v>
      </c>
      <c r="Y267" s="1" t="s">
        <v>1781</v>
      </c>
    </row>
    <row r="268" spans="1:25" x14ac:dyDescent="0.3">
      <c r="A268" s="1" t="s">
        <v>11880</v>
      </c>
      <c r="B268" s="1" t="s">
        <v>13880</v>
      </c>
      <c r="C268" s="1" t="s">
        <v>1782</v>
      </c>
      <c r="D268" s="1" t="s">
        <v>26</v>
      </c>
      <c r="E268" s="1">
        <v>51</v>
      </c>
      <c r="F268" s="1" t="s">
        <v>1783</v>
      </c>
      <c r="G268" s="1" t="s">
        <v>1784</v>
      </c>
      <c r="H268" s="1" t="s">
        <v>1785</v>
      </c>
      <c r="I268" s="1" t="s">
        <v>1786</v>
      </c>
      <c r="J268" s="1" t="s">
        <v>1787</v>
      </c>
      <c r="K268" s="1" t="s">
        <v>6</v>
      </c>
      <c r="L268" s="1" t="s">
        <v>82</v>
      </c>
      <c r="M268" s="1" t="s">
        <v>93</v>
      </c>
      <c r="N268" s="1">
        <v>1</v>
      </c>
      <c r="O268" s="1">
        <v>467.35</v>
      </c>
      <c r="P268" s="1">
        <v>0.03</v>
      </c>
      <c r="Q268" s="1">
        <v>16.350000000000001</v>
      </c>
      <c r="R268" s="2">
        <v>45646</v>
      </c>
      <c r="S268" s="2">
        <v>45313</v>
      </c>
      <c r="T268" s="1" t="s">
        <v>63</v>
      </c>
      <c r="U268" s="1" t="s">
        <v>51</v>
      </c>
      <c r="V268" s="1">
        <v>4</v>
      </c>
      <c r="W268" s="1" t="s">
        <v>52</v>
      </c>
      <c r="X268" s="1" t="s">
        <v>64</v>
      </c>
      <c r="Y268" s="1" t="s">
        <v>1788</v>
      </c>
    </row>
    <row r="269" spans="1:25" x14ac:dyDescent="0.3">
      <c r="A269" s="1" t="s">
        <v>11881</v>
      </c>
      <c r="B269" s="1" t="s">
        <v>13881</v>
      </c>
      <c r="C269" s="1" t="s">
        <v>1789</v>
      </c>
      <c r="D269" s="1" t="s">
        <v>26</v>
      </c>
      <c r="E269" s="1">
        <v>58</v>
      </c>
      <c r="F269" s="1" t="s">
        <v>1790</v>
      </c>
      <c r="G269" s="1" t="s">
        <v>1791</v>
      </c>
      <c r="H269" s="1" t="s">
        <v>438</v>
      </c>
      <c r="I269" s="1" t="s">
        <v>1792</v>
      </c>
      <c r="J269" s="1" t="s">
        <v>1793</v>
      </c>
      <c r="K269" s="1" t="s">
        <v>92</v>
      </c>
      <c r="L269" s="1" t="s">
        <v>48</v>
      </c>
      <c r="M269" s="1" t="s">
        <v>62</v>
      </c>
      <c r="N269" s="1">
        <v>4</v>
      </c>
      <c r="O269" s="1">
        <v>527.55999999999995</v>
      </c>
      <c r="P269" s="1">
        <v>0.15</v>
      </c>
      <c r="Q269" s="1">
        <v>6.73</v>
      </c>
      <c r="R269" s="2">
        <v>45119</v>
      </c>
      <c r="S269" s="2">
        <v>45140</v>
      </c>
      <c r="T269" s="1" t="s">
        <v>118</v>
      </c>
      <c r="U269" s="1" t="s">
        <v>162</v>
      </c>
      <c r="V269" s="1">
        <v>4</v>
      </c>
      <c r="W269" s="1" t="s">
        <v>37</v>
      </c>
      <c r="X269" s="1" t="s">
        <v>101</v>
      </c>
      <c r="Y269" s="1" t="s">
        <v>1794</v>
      </c>
    </row>
    <row r="270" spans="1:25" x14ac:dyDescent="0.3">
      <c r="A270" s="1" t="s">
        <v>11882</v>
      </c>
      <c r="B270" s="1" t="s">
        <v>13882</v>
      </c>
      <c r="C270" s="1" t="s">
        <v>1795</v>
      </c>
      <c r="D270" s="1" t="s">
        <v>26</v>
      </c>
      <c r="E270" s="1">
        <v>31</v>
      </c>
      <c r="F270" s="1" t="s">
        <v>1796</v>
      </c>
      <c r="G270" s="1" t="s">
        <v>1797</v>
      </c>
      <c r="H270" s="1" t="s">
        <v>1798</v>
      </c>
      <c r="I270" s="1" t="s">
        <v>1799</v>
      </c>
      <c r="J270" s="1" t="s">
        <v>1800</v>
      </c>
      <c r="K270" s="1" t="s">
        <v>161</v>
      </c>
      <c r="L270" s="1" t="s">
        <v>82</v>
      </c>
      <c r="M270" s="1" t="s">
        <v>49</v>
      </c>
      <c r="N270" s="1">
        <v>4</v>
      </c>
      <c r="O270" s="1">
        <v>625.39</v>
      </c>
      <c r="P270" s="1">
        <v>0.24</v>
      </c>
      <c r="Q270" s="1">
        <v>45.04</v>
      </c>
      <c r="R270" s="2">
        <v>45206</v>
      </c>
      <c r="S270" s="2">
        <v>45446</v>
      </c>
      <c r="T270" s="1" t="s">
        <v>63</v>
      </c>
      <c r="U270" s="1" t="s">
        <v>51</v>
      </c>
      <c r="V270" s="1">
        <v>1</v>
      </c>
      <c r="W270" s="1" t="s">
        <v>37</v>
      </c>
      <c r="X270" s="1" t="s">
        <v>101</v>
      </c>
      <c r="Y270" s="1" t="s">
        <v>1801</v>
      </c>
    </row>
    <row r="271" spans="1:25" x14ac:dyDescent="0.3">
      <c r="A271" s="1" t="s">
        <v>11883</v>
      </c>
      <c r="B271" s="1" t="s">
        <v>13883</v>
      </c>
      <c r="C271" s="1" t="s">
        <v>1802</v>
      </c>
      <c r="D271" s="1" t="s">
        <v>26</v>
      </c>
      <c r="E271" s="1">
        <v>44</v>
      </c>
      <c r="F271" s="1" t="s">
        <v>1803</v>
      </c>
      <c r="G271" s="1" t="s">
        <v>1804</v>
      </c>
      <c r="H271" s="1" t="s">
        <v>1805</v>
      </c>
      <c r="I271" s="1" t="s">
        <v>1806</v>
      </c>
      <c r="J271" s="1" t="s">
        <v>1807</v>
      </c>
      <c r="K271" s="1" t="s">
        <v>109</v>
      </c>
      <c r="L271" s="1" t="s">
        <v>48</v>
      </c>
      <c r="M271" s="1" t="s">
        <v>49</v>
      </c>
      <c r="N271" s="1">
        <v>1</v>
      </c>
      <c r="O271" s="1">
        <v>109.38</v>
      </c>
      <c r="P271" s="1">
        <v>0.01</v>
      </c>
      <c r="Q271" s="1">
        <v>40.85</v>
      </c>
      <c r="R271" s="2">
        <v>45569</v>
      </c>
      <c r="S271" s="2">
        <v>45658</v>
      </c>
      <c r="T271" s="1" t="s">
        <v>50</v>
      </c>
      <c r="U271" s="1" t="s">
        <v>36</v>
      </c>
      <c r="V271" s="1">
        <v>2</v>
      </c>
      <c r="W271" s="1" t="s">
        <v>37</v>
      </c>
      <c r="X271" s="1" t="s">
        <v>74</v>
      </c>
      <c r="Y271" s="1" t="s">
        <v>1808</v>
      </c>
    </row>
    <row r="272" spans="1:25" x14ac:dyDescent="0.3">
      <c r="A272" s="1" t="s">
        <v>11884</v>
      </c>
      <c r="B272" s="1" t="s">
        <v>13884</v>
      </c>
      <c r="C272" s="1" t="s">
        <v>1809</v>
      </c>
      <c r="D272" s="1" t="s">
        <v>26</v>
      </c>
      <c r="E272" s="1">
        <v>64</v>
      </c>
      <c r="F272" s="1" t="s">
        <v>1810</v>
      </c>
      <c r="G272" s="1" t="s">
        <v>1811</v>
      </c>
      <c r="H272" s="1" t="s">
        <v>1163</v>
      </c>
      <c r="I272" s="1" t="s">
        <v>1812</v>
      </c>
      <c r="J272" s="1" t="s">
        <v>1813</v>
      </c>
      <c r="K272" s="1" t="s">
        <v>161</v>
      </c>
      <c r="L272" s="1" t="s">
        <v>72</v>
      </c>
      <c r="M272" s="1" t="s">
        <v>93</v>
      </c>
      <c r="N272" s="1">
        <v>4</v>
      </c>
      <c r="O272" s="1">
        <v>189.2</v>
      </c>
      <c r="P272" s="1">
        <v>0.45</v>
      </c>
      <c r="Q272" s="1">
        <v>42.31</v>
      </c>
      <c r="R272" s="2">
        <v>45256</v>
      </c>
      <c r="S272" s="2">
        <v>45655</v>
      </c>
      <c r="T272" s="1" t="s">
        <v>63</v>
      </c>
      <c r="U272" s="1" t="s">
        <v>84</v>
      </c>
      <c r="V272" s="1">
        <v>1</v>
      </c>
      <c r="W272" s="1" t="s">
        <v>37</v>
      </c>
      <c r="X272" s="1" t="s">
        <v>53</v>
      </c>
      <c r="Y272" s="1" t="s">
        <v>1814</v>
      </c>
    </row>
    <row r="273" spans="1:25" x14ac:dyDescent="0.3">
      <c r="A273" s="1" t="s">
        <v>11885</v>
      </c>
      <c r="B273" s="1" t="s">
        <v>13885</v>
      </c>
      <c r="C273" s="1" t="s">
        <v>1815</v>
      </c>
      <c r="D273" s="1" t="s">
        <v>41</v>
      </c>
      <c r="E273" s="1">
        <v>21</v>
      </c>
      <c r="F273" s="1" t="s">
        <v>1816</v>
      </c>
      <c r="G273" s="1" t="s">
        <v>1817</v>
      </c>
      <c r="H273" s="1" t="s">
        <v>289</v>
      </c>
      <c r="I273" s="1" t="s">
        <v>1818</v>
      </c>
      <c r="J273" s="1" t="s">
        <v>1819</v>
      </c>
      <c r="K273" s="1" t="s">
        <v>109</v>
      </c>
      <c r="L273" s="1" t="s">
        <v>72</v>
      </c>
      <c r="M273" s="1" t="s">
        <v>126</v>
      </c>
      <c r="N273" s="1">
        <v>3</v>
      </c>
      <c r="O273" s="1">
        <v>617.15</v>
      </c>
      <c r="P273" s="1">
        <v>0.14000000000000001</v>
      </c>
      <c r="Q273" s="1">
        <v>24.79</v>
      </c>
      <c r="R273" s="2">
        <v>45235</v>
      </c>
      <c r="S273" s="2">
        <v>45527</v>
      </c>
      <c r="T273" s="1" t="s">
        <v>83</v>
      </c>
      <c r="U273" s="1" t="s">
        <v>51</v>
      </c>
      <c r="V273" s="1">
        <v>3</v>
      </c>
      <c r="W273" s="1" t="s">
        <v>37</v>
      </c>
      <c r="X273" s="1" t="s">
        <v>38</v>
      </c>
      <c r="Y273" s="1" t="s">
        <v>1820</v>
      </c>
    </row>
    <row r="274" spans="1:25" x14ac:dyDescent="0.3">
      <c r="A274" s="1" t="s">
        <v>11886</v>
      </c>
      <c r="B274" s="1" t="s">
        <v>13886</v>
      </c>
      <c r="C274" s="1" t="s">
        <v>1821</v>
      </c>
      <c r="D274" s="1" t="s">
        <v>41</v>
      </c>
      <c r="E274" s="1">
        <v>40</v>
      </c>
      <c r="F274" s="1" t="s">
        <v>1822</v>
      </c>
      <c r="G274" s="1">
        <v>5559194568</v>
      </c>
      <c r="H274" s="1" t="s">
        <v>1823</v>
      </c>
      <c r="I274" s="1" t="s">
        <v>1824</v>
      </c>
      <c r="J274" s="1" t="s">
        <v>1825</v>
      </c>
      <c r="K274" s="1" t="s">
        <v>81</v>
      </c>
      <c r="L274" s="1" t="s">
        <v>110</v>
      </c>
      <c r="M274" s="1" t="s">
        <v>93</v>
      </c>
      <c r="N274" s="1">
        <v>3</v>
      </c>
      <c r="O274" s="1">
        <v>661.61</v>
      </c>
      <c r="P274" s="1">
        <v>0.01</v>
      </c>
      <c r="Q274" s="1">
        <v>38.9</v>
      </c>
      <c r="R274" s="2">
        <v>45250</v>
      </c>
      <c r="S274" s="2">
        <v>45623</v>
      </c>
      <c r="T274" s="1" t="s">
        <v>118</v>
      </c>
      <c r="U274" s="1" t="s">
        <v>36</v>
      </c>
      <c r="V274" s="1">
        <v>5</v>
      </c>
      <c r="W274" s="1" t="s">
        <v>37</v>
      </c>
      <c r="X274" s="1" t="s">
        <v>53</v>
      </c>
      <c r="Y274" s="1" t="s">
        <v>1826</v>
      </c>
    </row>
    <row r="275" spans="1:25" x14ac:dyDescent="0.3">
      <c r="A275" s="1" t="s">
        <v>11887</v>
      </c>
      <c r="B275" s="1" t="s">
        <v>13887</v>
      </c>
      <c r="C275" s="1" t="s">
        <v>1827</v>
      </c>
      <c r="D275" s="1" t="s">
        <v>41</v>
      </c>
      <c r="E275" s="1">
        <v>55</v>
      </c>
      <c r="F275" s="1" t="s">
        <v>1828</v>
      </c>
      <c r="G275" s="1" t="s">
        <v>1829</v>
      </c>
      <c r="H275" s="1" t="s">
        <v>1823</v>
      </c>
      <c r="I275" s="1" t="s">
        <v>1830</v>
      </c>
      <c r="J275" s="1" t="s">
        <v>1831</v>
      </c>
      <c r="K275" s="1" t="s">
        <v>47</v>
      </c>
      <c r="L275" s="1" t="s">
        <v>117</v>
      </c>
      <c r="M275" s="1" t="s">
        <v>126</v>
      </c>
      <c r="N275" s="1">
        <v>1</v>
      </c>
      <c r="O275" s="1">
        <v>35.64</v>
      </c>
      <c r="P275" s="1">
        <v>0.5</v>
      </c>
      <c r="Q275" s="1">
        <v>31.16</v>
      </c>
      <c r="R275" s="2">
        <v>45535</v>
      </c>
      <c r="S275" s="2">
        <v>45703</v>
      </c>
      <c r="T275" s="1" t="s">
        <v>63</v>
      </c>
      <c r="U275" s="1" t="s">
        <v>36</v>
      </c>
      <c r="V275" s="1">
        <v>2</v>
      </c>
      <c r="W275" s="1" t="s">
        <v>37</v>
      </c>
      <c r="X275" s="1" t="s">
        <v>74</v>
      </c>
      <c r="Y275" s="1" t="s">
        <v>1832</v>
      </c>
    </row>
    <row r="276" spans="1:25" x14ac:dyDescent="0.3">
      <c r="A276" s="1" t="s">
        <v>11888</v>
      </c>
      <c r="B276" s="1" t="s">
        <v>13888</v>
      </c>
      <c r="C276" s="1" t="s">
        <v>1833</v>
      </c>
      <c r="D276" s="1" t="s">
        <v>26</v>
      </c>
      <c r="E276" s="1">
        <v>63</v>
      </c>
      <c r="F276" s="1" t="s">
        <v>1834</v>
      </c>
      <c r="G276" s="1" t="s">
        <v>1835</v>
      </c>
      <c r="H276" s="1" t="s">
        <v>1836</v>
      </c>
      <c r="I276" s="1" t="s">
        <v>1837</v>
      </c>
      <c r="J276" s="1" t="s">
        <v>1838</v>
      </c>
      <c r="K276" s="1" t="s">
        <v>6</v>
      </c>
      <c r="L276" s="1" t="s">
        <v>82</v>
      </c>
      <c r="M276" s="1" t="s">
        <v>93</v>
      </c>
      <c r="N276" s="1">
        <v>2</v>
      </c>
      <c r="O276" s="1">
        <v>544.96</v>
      </c>
      <c r="P276" s="1">
        <v>0.16</v>
      </c>
      <c r="Q276" s="1">
        <v>21.86</v>
      </c>
      <c r="R276" s="2">
        <v>45563</v>
      </c>
      <c r="S276" s="2">
        <v>45510</v>
      </c>
      <c r="T276" s="1" t="s">
        <v>35</v>
      </c>
      <c r="U276" s="1" t="s">
        <v>36</v>
      </c>
      <c r="V276" s="1">
        <v>5</v>
      </c>
      <c r="W276" s="1" t="s">
        <v>37</v>
      </c>
      <c r="X276" s="1" t="s">
        <v>38</v>
      </c>
      <c r="Y276" s="1" t="s">
        <v>1839</v>
      </c>
    </row>
    <row r="277" spans="1:25" x14ac:dyDescent="0.3">
      <c r="A277" s="1" t="s">
        <v>11889</v>
      </c>
      <c r="B277" s="1" t="s">
        <v>13889</v>
      </c>
      <c r="C277" s="1" t="s">
        <v>1840</v>
      </c>
      <c r="D277" s="1" t="s">
        <v>41</v>
      </c>
      <c r="E277" s="1">
        <v>22</v>
      </c>
      <c r="F277" s="1" t="s">
        <v>1841</v>
      </c>
      <c r="G277" s="1" t="s">
        <v>1842</v>
      </c>
      <c r="H277" s="1" t="s">
        <v>438</v>
      </c>
      <c r="I277" s="1" t="s">
        <v>1843</v>
      </c>
      <c r="J277" s="1" t="s">
        <v>1844</v>
      </c>
      <c r="K277" s="1" t="s">
        <v>61</v>
      </c>
      <c r="L277" s="1" t="s">
        <v>117</v>
      </c>
      <c r="M277" s="1" t="s">
        <v>126</v>
      </c>
      <c r="N277" s="1">
        <v>3</v>
      </c>
      <c r="O277" s="1">
        <v>787.13</v>
      </c>
      <c r="P277" s="1">
        <v>0.44</v>
      </c>
      <c r="Q277" s="1">
        <v>42.92</v>
      </c>
      <c r="R277" s="2">
        <v>45363</v>
      </c>
      <c r="S277" s="2">
        <v>45345</v>
      </c>
      <c r="T277" s="1" t="s">
        <v>118</v>
      </c>
      <c r="U277" s="1" t="s">
        <v>162</v>
      </c>
      <c r="V277" s="1">
        <v>5</v>
      </c>
      <c r="W277" s="1" t="s">
        <v>37</v>
      </c>
      <c r="X277" s="1" t="s">
        <v>101</v>
      </c>
      <c r="Y277" s="1" t="s">
        <v>1845</v>
      </c>
    </row>
    <row r="278" spans="1:25" x14ac:dyDescent="0.3">
      <c r="A278" s="1" t="s">
        <v>11890</v>
      </c>
      <c r="B278" s="1" t="s">
        <v>13890</v>
      </c>
      <c r="C278" s="1" t="s">
        <v>1846</v>
      </c>
      <c r="D278" s="1" t="s">
        <v>41</v>
      </c>
      <c r="E278" s="1">
        <v>44</v>
      </c>
      <c r="F278" s="1" t="s">
        <v>1847</v>
      </c>
      <c r="G278" s="1" t="s">
        <v>1848</v>
      </c>
      <c r="H278" s="1" t="s">
        <v>1849</v>
      </c>
      <c r="I278" s="1" t="s">
        <v>1850</v>
      </c>
      <c r="J278" s="1" t="s">
        <v>1851</v>
      </c>
      <c r="K278" s="1" t="s">
        <v>47</v>
      </c>
      <c r="L278" s="1" t="s">
        <v>33</v>
      </c>
      <c r="M278" s="1" t="s">
        <v>93</v>
      </c>
      <c r="N278" s="1">
        <v>4</v>
      </c>
      <c r="O278" s="1">
        <v>78.41</v>
      </c>
      <c r="P278" s="1">
        <v>0.23</v>
      </c>
      <c r="Q278" s="1">
        <v>49.94</v>
      </c>
      <c r="R278" s="2">
        <v>45240</v>
      </c>
      <c r="S278" s="2">
        <v>45641</v>
      </c>
      <c r="T278" s="1" t="s">
        <v>118</v>
      </c>
      <c r="U278" s="1" t="s">
        <v>162</v>
      </c>
      <c r="V278" s="1">
        <v>2</v>
      </c>
      <c r="W278" s="1" t="s">
        <v>37</v>
      </c>
      <c r="X278" s="1" t="s">
        <v>64</v>
      </c>
      <c r="Y278" s="1" t="s">
        <v>1852</v>
      </c>
    </row>
    <row r="279" spans="1:25" x14ac:dyDescent="0.3">
      <c r="A279" s="1" t="s">
        <v>11891</v>
      </c>
      <c r="B279" s="1" t="s">
        <v>13891</v>
      </c>
      <c r="C279" s="1" t="s">
        <v>1853</v>
      </c>
      <c r="D279" s="1" t="s">
        <v>41</v>
      </c>
      <c r="E279" s="1">
        <v>60</v>
      </c>
      <c r="F279" s="1" t="s">
        <v>1854</v>
      </c>
      <c r="G279" s="1" t="s">
        <v>1855</v>
      </c>
      <c r="H279" s="1" t="s">
        <v>236</v>
      </c>
      <c r="I279" s="1" t="s">
        <v>1856</v>
      </c>
      <c r="J279" s="1" t="s">
        <v>1857</v>
      </c>
      <c r="K279" s="1" t="s">
        <v>6</v>
      </c>
      <c r="L279" s="1" t="s">
        <v>33</v>
      </c>
      <c r="M279" s="1" t="s">
        <v>62</v>
      </c>
      <c r="N279" s="1">
        <v>1</v>
      </c>
      <c r="O279" s="1">
        <v>419.04</v>
      </c>
      <c r="P279" s="1">
        <v>0.33</v>
      </c>
      <c r="Q279" s="1">
        <v>45.47</v>
      </c>
      <c r="R279" s="2">
        <v>45731</v>
      </c>
      <c r="S279" s="2">
        <v>45729</v>
      </c>
      <c r="T279" s="1" t="s">
        <v>83</v>
      </c>
      <c r="U279" s="1" t="s">
        <v>84</v>
      </c>
      <c r="V279" s="1">
        <v>3</v>
      </c>
      <c r="W279" s="1" t="s">
        <v>37</v>
      </c>
      <c r="X279" s="1" t="s">
        <v>53</v>
      </c>
      <c r="Y279" s="1" t="s">
        <v>1858</v>
      </c>
    </row>
    <row r="280" spans="1:25" x14ac:dyDescent="0.3">
      <c r="A280" s="1" t="s">
        <v>11892</v>
      </c>
      <c r="B280" s="1" t="s">
        <v>13892</v>
      </c>
      <c r="C280" s="1" t="s">
        <v>1859</v>
      </c>
      <c r="D280" s="1" t="s">
        <v>41</v>
      </c>
      <c r="E280" s="1">
        <v>31</v>
      </c>
      <c r="F280" s="1" t="s">
        <v>1860</v>
      </c>
      <c r="G280" s="1" t="s">
        <v>1861</v>
      </c>
      <c r="H280" s="1" t="s">
        <v>58</v>
      </c>
      <c r="I280" s="1" t="s">
        <v>1862</v>
      </c>
      <c r="J280" s="1" t="s">
        <v>1863</v>
      </c>
      <c r="K280" s="1" t="s">
        <v>47</v>
      </c>
      <c r="L280" s="1" t="s">
        <v>33</v>
      </c>
      <c r="M280" s="1" t="s">
        <v>62</v>
      </c>
      <c r="N280" s="1">
        <v>2</v>
      </c>
      <c r="O280" s="1">
        <v>333.25</v>
      </c>
      <c r="P280" s="1">
        <v>0.12</v>
      </c>
      <c r="Q280" s="1">
        <v>39.93</v>
      </c>
      <c r="R280" s="2">
        <v>45368</v>
      </c>
      <c r="S280" s="2">
        <v>45250</v>
      </c>
      <c r="T280" s="1" t="s">
        <v>35</v>
      </c>
      <c r="U280" s="1" t="s">
        <v>51</v>
      </c>
      <c r="V280" s="1">
        <v>4</v>
      </c>
      <c r="W280" s="1" t="s">
        <v>37</v>
      </c>
      <c r="X280" s="1" t="s">
        <v>38</v>
      </c>
      <c r="Y280" s="1" t="s">
        <v>1864</v>
      </c>
    </row>
    <row r="281" spans="1:25" x14ac:dyDescent="0.3">
      <c r="A281" s="1" t="s">
        <v>11893</v>
      </c>
      <c r="B281" s="1" t="s">
        <v>13893</v>
      </c>
      <c r="C281" s="1" t="s">
        <v>1865</v>
      </c>
      <c r="D281" s="1" t="s">
        <v>26</v>
      </c>
      <c r="E281" s="1">
        <v>24</v>
      </c>
      <c r="F281" s="1" t="s">
        <v>1866</v>
      </c>
      <c r="G281" s="1" t="s">
        <v>1867</v>
      </c>
      <c r="H281" s="1" t="s">
        <v>44</v>
      </c>
      <c r="I281" s="1" t="s">
        <v>1868</v>
      </c>
      <c r="J281" s="1" t="s">
        <v>1869</v>
      </c>
      <c r="K281" s="1" t="s">
        <v>81</v>
      </c>
      <c r="L281" s="1" t="s">
        <v>110</v>
      </c>
      <c r="M281" s="1" t="s">
        <v>34</v>
      </c>
      <c r="N281" s="1">
        <v>1</v>
      </c>
      <c r="O281" s="1">
        <v>914.53</v>
      </c>
      <c r="P281" s="1">
        <v>0.25</v>
      </c>
      <c r="Q281" s="1">
        <v>38.64</v>
      </c>
      <c r="R281" s="2">
        <v>45729</v>
      </c>
      <c r="S281" s="2">
        <v>45668</v>
      </c>
      <c r="T281" s="1" t="s">
        <v>50</v>
      </c>
      <c r="U281" s="1" t="s">
        <v>162</v>
      </c>
      <c r="V281" s="1">
        <v>3</v>
      </c>
      <c r="W281" s="1" t="s">
        <v>37</v>
      </c>
      <c r="X281" s="1" t="s">
        <v>53</v>
      </c>
      <c r="Y281" s="1" t="s">
        <v>1870</v>
      </c>
    </row>
    <row r="282" spans="1:25" x14ac:dyDescent="0.3">
      <c r="A282" s="1" t="s">
        <v>11894</v>
      </c>
      <c r="B282" s="1" t="s">
        <v>13894</v>
      </c>
      <c r="C282" s="1" t="s">
        <v>1871</v>
      </c>
      <c r="D282" s="1" t="s">
        <v>41</v>
      </c>
      <c r="E282" s="1">
        <v>63</v>
      </c>
      <c r="F282" s="1" t="s">
        <v>1872</v>
      </c>
      <c r="G282" s="1" t="s">
        <v>1873</v>
      </c>
      <c r="H282" s="1" t="s">
        <v>1283</v>
      </c>
      <c r="I282" s="1" t="s">
        <v>1874</v>
      </c>
      <c r="J282" s="1" t="s">
        <v>1875</v>
      </c>
      <c r="K282" s="1" t="s">
        <v>6</v>
      </c>
      <c r="L282" s="1" t="s">
        <v>33</v>
      </c>
      <c r="M282" s="1" t="s">
        <v>93</v>
      </c>
      <c r="N282" s="1">
        <v>3</v>
      </c>
      <c r="O282" s="1">
        <v>193.94</v>
      </c>
      <c r="P282" s="1">
        <v>0.13</v>
      </c>
      <c r="Q282" s="1">
        <v>34.26</v>
      </c>
      <c r="R282" s="2">
        <v>45179</v>
      </c>
      <c r="S282" s="2">
        <v>45294</v>
      </c>
      <c r="T282" s="1" t="s">
        <v>63</v>
      </c>
      <c r="U282" s="1" t="s">
        <v>162</v>
      </c>
      <c r="V282" s="1">
        <v>4</v>
      </c>
      <c r="W282" s="1" t="s">
        <v>37</v>
      </c>
      <c r="X282" s="1" t="s">
        <v>38</v>
      </c>
      <c r="Y282" s="1" t="s">
        <v>1876</v>
      </c>
    </row>
    <row r="283" spans="1:25" x14ac:dyDescent="0.3">
      <c r="A283" s="1" t="s">
        <v>11895</v>
      </c>
      <c r="B283" s="1" t="s">
        <v>13895</v>
      </c>
      <c r="C283" s="1" t="s">
        <v>1877</v>
      </c>
      <c r="D283" s="1" t="s">
        <v>41</v>
      </c>
      <c r="E283" s="1">
        <v>62</v>
      </c>
      <c r="F283" s="1" t="s">
        <v>1878</v>
      </c>
      <c r="G283" s="1" t="s">
        <v>1879</v>
      </c>
      <c r="H283" s="1" t="s">
        <v>683</v>
      </c>
      <c r="I283" s="1" t="s">
        <v>1880</v>
      </c>
      <c r="J283" s="1" t="s">
        <v>1881</v>
      </c>
      <c r="K283" s="1" t="s">
        <v>32</v>
      </c>
      <c r="L283" s="1" t="s">
        <v>33</v>
      </c>
      <c r="M283" s="1" t="s">
        <v>73</v>
      </c>
      <c r="N283" s="1">
        <v>4</v>
      </c>
      <c r="O283" s="1">
        <v>325.18</v>
      </c>
      <c r="P283" s="1">
        <v>0.48</v>
      </c>
      <c r="Q283" s="1">
        <v>43.41</v>
      </c>
      <c r="R283" s="2">
        <v>45749</v>
      </c>
      <c r="S283" s="2">
        <v>45596</v>
      </c>
      <c r="T283" s="1" t="s">
        <v>50</v>
      </c>
      <c r="U283" s="1" t="s">
        <v>162</v>
      </c>
      <c r="V283" s="1">
        <v>4</v>
      </c>
      <c r="W283" s="1" t="s">
        <v>37</v>
      </c>
      <c r="X283" s="1" t="s">
        <v>64</v>
      </c>
      <c r="Y283" s="1" t="s">
        <v>1882</v>
      </c>
    </row>
    <row r="284" spans="1:25" x14ac:dyDescent="0.3">
      <c r="A284" s="1" t="s">
        <v>11896</v>
      </c>
      <c r="B284" s="1" t="s">
        <v>13896</v>
      </c>
      <c r="C284" s="1" t="s">
        <v>1883</v>
      </c>
      <c r="D284" s="1" t="s">
        <v>41</v>
      </c>
      <c r="E284" s="1">
        <v>35</v>
      </c>
      <c r="F284" s="1" t="s">
        <v>1884</v>
      </c>
      <c r="G284" s="1" t="s">
        <v>1885</v>
      </c>
      <c r="H284" s="1" t="s">
        <v>1110</v>
      </c>
      <c r="I284" s="1" t="s">
        <v>1886</v>
      </c>
      <c r="J284" s="1" t="s">
        <v>1887</v>
      </c>
      <c r="K284" s="1" t="s">
        <v>92</v>
      </c>
      <c r="L284" s="1" t="s">
        <v>82</v>
      </c>
      <c r="M284" s="1" t="s">
        <v>34</v>
      </c>
      <c r="N284" s="1">
        <v>3</v>
      </c>
      <c r="O284" s="1">
        <v>899.46</v>
      </c>
      <c r="P284" s="1">
        <v>0.03</v>
      </c>
      <c r="Q284" s="1">
        <v>27.19</v>
      </c>
      <c r="R284" s="2">
        <v>45173</v>
      </c>
      <c r="S284" s="2">
        <v>45305</v>
      </c>
      <c r="T284" s="1" t="s">
        <v>35</v>
      </c>
      <c r="U284" s="1" t="s">
        <v>51</v>
      </c>
      <c r="V284" s="1">
        <v>2</v>
      </c>
      <c r="W284" s="1" t="s">
        <v>37</v>
      </c>
      <c r="X284" s="1" t="s">
        <v>74</v>
      </c>
      <c r="Y284" s="1" t="s">
        <v>1888</v>
      </c>
    </row>
    <row r="285" spans="1:25" x14ac:dyDescent="0.3">
      <c r="A285" s="1" t="s">
        <v>11897</v>
      </c>
      <c r="B285" s="1" t="s">
        <v>13897</v>
      </c>
      <c r="C285" s="1" t="s">
        <v>1889</v>
      </c>
      <c r="D285" s="1" t="s">
        <v>41</v>
      </c>
      <c r="E285" s="1">
        <v>49</v>
      </c>
      <c r="F285" s="1" t="s">
        <v>1890</v>
      </c>
      <c r="G285" s="1" t="s">
        <v>1891</v>
      </c>
      <c r="H285" s="1" t="s">
        <v>1892</v>
      </c>
      <c r="I285" s="1" t="s">
        <v>1893</v>
      </c>
      <c r="J285" s="1" t="s">
        <v>1894</v>
      </c>
      <c r="K285" s="1" t="s">
        <v>81</v>
      </c>
      <c r="L285" s="1" t="s">
        <v>117</v>
      </c>
      <c r="M285" s="1" t="s">
        <v>93</v>
      </c>
      <c r="N285" s="1">
        <v>1</v>
      </c>
      <c r="O285" s="1">
        <v>337.35</v>
      </c>
      <c r="P285" s="1">
        <v>0.14000000000000001</v>
      </c>
      <c r="Q285" s="1">
        <v>13.18</v>
      </c>
      <c r="R285" s="2">
        <v>45761</v>
      </c>
      <c r="S285" s="2">
        <v>45267</v>
      </c>
      <c r="T285" s="1" t="s">
        <v>118</v>
      </c>
      <c r="U285" s="1" t="s">
        <v>84</v>
      </c>
      <c r="V285" s="1">
        <v>2</v>
      </c>
      <c r="W285" s="1" t="s">
        <v>52</v>
      </c>
      <c r="X285" s="1" t="s">
        <v>74</v>
      </c>
      <c r="Y285" s="1" t="s">
        <v>1895</v>
      </c>
    </row>
    <row r="286" spans="1:25" x14ac:dyDescent="0.3">
      <c r="A286" s="1" t="s">
        <v>11898</v>
      </c>
      <c r="B286" s="1" t="s">
        <v>13898</v>
      </c>
      <c r="C286" s="1" t="s">
        <v>1896</v>
      </c>
      <c r="D286" s="1" t="s">
        <v>41</v>
      </c>
      <c r="E286" s="1">
        <v>19</v>
      </c>
      <c r="F286" s="1" t="s">
        <v>1897</v>
      </c>
      <c r="G286" s="1" t="s">
        <v>1898</v>
      </c>
      <c r="H286" s="1" t="s">
        <v>1899</v>
      </c>
      <c r="I286" s="1" t="s">
        <v>1900</v>
      </c>
      <c r="J286" s="1" t="s">
        <v>1901</v>
      </c>
      <c r="K286" s="1" t="s">
        <v>32</v>
      </c>
      <c r="L286" s="1" t="s">
        <v>117</v>
      </c>
      <c r="M286" s="1" t="s">
        <v>73</v>
      </c>
      <c r="N286" s="1">
        <v>4</v>
      </c>
      <c r="O286" s="1">
        <v>536.03</v>
      </c>
      <c r="P286" s="1">
        <v>0.45</v>
      </c>
      <c r="Q286" s="1">
        <v>39.56</v>
      </c>
      <c r="R286" s="2">
        <v>45524</v>
      </c>
      <c r="S286" s="2">
        <v>45198</v>
      </c>
      <c r="T286" s="1" t="s">
        <v>83</v>
      </c>
      <c r="U286" s="1" t="s">
        <v>84</v>
      </c>
      <c r="V286" s="1">
        <v>1</v>
      </c>
      <c r="W286" s="1" t="s">
        <v>37</v>
      </c>
      <c r="X286" s="1" t="s">
        <v>38</v>
      </c>
      <c r="Y286" s="1" t="s">
        <v>1902</v>
      </c>
    </row>
    <row r="287" spans="1:25" x14ac:dyDescent="0.3">
      <c r="A287" s="1" t="s">
        <v>11899</v>
      </c>
      <c r="B287" s="1" t="s">
        <v>13899</v>
      </c>
      <c r="C287" s="1" t="s">
        <v>1903</v>
      </c>
      <c r="D287" s="1" t="s">
        <v>26</v>
      </c>
      <c r="E287" s="1">
        <v>58</v>
      </c>
      <c r="F287" s="1" t="s">
        <v>1904</v>
      </c>
      <c r="G287" s="1" t="s">
        <v>1905</v>
      </c>
      <c r="H287" s="1" t="s">
        <v>1170</v>
      </c>
      <c r="I287" s="1" t="s">
        <v>1906</v>
      </c>
      <c r="J287" s="1" t="s">
        <v>1907</v>
      </c>
      <c r="K287" s="1" t="s">
        <v>161</v>
      </c>
      <c r="L287" s="1" t="s">
        <v>48</v>
      </c>
      <c r="M287" s="1" t="s">
        <v>62</v>
      </c>
      <c r="N287" s="1">
        <v>2</v>
      </c>
      <c r="O287" s="1">
        <v>42.7</v>
      </c>
      <c r="P287" s="1">
        <v>0.24</v>
      </c>
      <c r="Q287" s="1">
        <v>46.38</v>
      </c>
      <c r="R287" s="2">
        <v>45703</v>
      </c>
      <c r="S287" s="2">
        <v>45143</v>
      </c>
      <c r="T287" s="1" t="s">
        <v>83</v>
      </c>
      <c r="U287" s="1" t="s">
        <v>84</v>
      </c>
      <c r="V287" s="1">
        <v>5</v>
      </c>
      <c r="W287" s="1" t="s">
        <v>37</v>
      </c>
      <c r="X287" s="1" t="s">
        <v>38</v>
      </c>
      <c r="Y287" s="1" t="s">
        <v>1908</v>
      </c>
    </row>
    <row r="288" spans="1:25" x14ac:dyDescent="0.3">
      <c r="A288" s="1" t="s">
        <v>11900</v>
      </c>
      <c r="B288" s="1" t="s">
        <v>13900</v>
      </c>
      <c r="C288" s="1" t="s">
        <v>1909</v>
      </c>
      <c r="D288" s="1" t="s">
        <v>41</v>
      </c>
      <c r="E288" s="1">
        <v>60</v>
      </c>
      <c r="F288" s="1" t="s">
        <v>1910</v>
      </c>
      <c r="G288" s="1" t="s">
        <v>1911</v>
      </c>
      <c r="H288" s="1" t="s">
        <v>208</v>
      </c>
      <c r="I288" s="1" t="s">
        <v>1912</v>
      </c>
      <c r="J288" s="1" t="s">
        <v>1913</v>
      </c>
      <c r="K288" s="1" t="s">
        <v>47</v>
      </c>
      <c r="L288" s="1" t="s">
        <v>33</v>
      </c>
      <c r="M288" s="1" t="s">
        <v>62</v>
      </c>
      <c r="N288" s="1">
        <v>3</v>
      </c>
      <c r="O288" s="1">
        <v>985.05</v>
      </c>
      <c r="P288" s="1">
        <v>0.3</v>
      </c>
      <c r="Q288" s="1">
        <v>20.36</v>
      </c>
      <c r="R288" s="2">
        <v>45847</v>
      </c>
      <c r="S288" s="2">
        <v>45453</v>
      </c>
      <c r="T288" s="1" t="s">
        <v>118</v>
      </c>
      <c r="U288" s="1" t="s">
        <v>51</v>
      </c>
      <c r="V288" s="1">
        <v>5</v>
      </c>
      <c r="W288" s="1" t="s">
        <v>37</v>
      </c>
      <c r="X288" s="1" t="s">
        <v>74</v>
      </c>
      <c r="Y288" s="1" t="s">
        <v>1914</v>
      </c>
    </row>
    <row r="289" spans="1:25" x14ac:dyDescent="0.3">
      <c r="A289" s="1" t="s">
        <v>11901</v>
      </c>
      <c r="B289" s="1" t="s">
        <v>13901</v>
      </c>
      <c r="C289" s="1" t="s">
        <v>1915</v>
      </c>
      <c r="D289" s="1" t="s">
        <v>41</v>
      </c>
      <c r="E289" s="1">
        <v>37</v>
      </c>
      <c r="F289" s="1" t="s">
        <v>1916</v>
      </c>
      <c r="G289" s="1" t="s">
        <v>1917</v>
      </c>
      <c r="H289" s="1" t="s">
        <v>114</v>
      </c>
      <c r="I289" s="1" t="s">
        <v>1918</v>
      </c>
      <c r="J289" s="1" t="s">
        <v>1919</v>
      </c>
      <c r="K289" s="1" t="s">
        <v>81</v>
      </c>
      <c r="L289" s="1" t="s">
        <v>72</v>
      </c>
      <c r="M289" s="1" t="s">
        <v>49</v>
      </c>
      <c r="N289" s="1">
        <v>1</v>
      </c>
      <c r="O289" s="1">
        <v>826.7</v>
      </c>
      <c r="P289" s="1">
        <v>0.33</v>
      </c>
      <c r="Q289" s="1">
        <v>40.229999999999997</v>
      </c>
      <c r="R289" s="2">
        <v>45610</v>
      </c>
      <c r="S289" s="2">
        <v>45150</v>
      </c>
      <c r="T289" s="1" t="s">
        <v>83</v>
      </c>
      <c r="U289" s="1" t="s">
        <v>51</v>
      </c>
      <c r="V289" s="1">
        <v>5</v>
      </c>
      <c r="W289" s="1" t="s">
        <v>37</v>
      </c>
      <c r="X289" s="1" t="s">
        <v>101</v>
      </c>
      <c r="Y289" s="1" t="s">
        <v>1920</v>
      </c>
    </row>
    <row r="290" spans="1:25" x14ac:dyDescent="0.3">
      <c r="A290" s="1" t="s">
        <v>11902</v>
      </c>
      <c r="B290" s="1" t="s">
        <v>13902</v>
      </c>
      <c r="C290" s="1" t="s">
        <v>1921</v>
      </c>
      <c r="D290" s="1" t="s">
        <v>41</v>
      </c>
      <c r="E290" s="1">
        <v>46</v>
      </c>
      <c r="F290" s="1" t="s">
        <v>1922</v>
      </c>
      <c r="G290" s="1" t="s">
        <v>1923</v>
      </c>
      <c r="H290" s="1" t="s">
        <v>1924</v>
      </c>
      <c r="I290" s="1" t="s">
        <v>1925</v>
      </c>
      <c r="J290" s="1" t="s">
        <v>1602</v>
      </c>
      <c r="K290" s="1" t="s">
        <v>161</v>
      </c>
      <c r="L290" s="1" t="s">
        <v>48</v>
      </c>
      <c r="M290" s="1" t="s">
        <v>62</v>
      </c>
      <c r="N290" s="1">
        <v>4</v>
      </c>
      <c r="O290" s="1">
        <v>638.05999999999995</v>
      </c>
      <c r="P290" s="1">
        <v>0.04</v>
      </c>
      <c r="Q290" s="1">
        <v>17.32</v>
      </c>
      <c r="R290" s="2">
        <v>45134</v>
      </c>
      <c r="S290" s="2">
        <v>45656</v>
      </c>
      <c r="T290" s="1" t="s">
        <v>50</v>
      </c>
      <c r="U290" s="1" t="s">
        <v>84</v>
      </c>
      <c r="V290" s="1">
        <v>5</v>
      </c>
      <c r="W290" s="1" t="s">
        <v>37</v>
      </c>
      <c r="X290" s="1" t="s">
        <v>101</v>
      </c>
      <c r="Y290" s="1" t="s">
        <v>1926</v>
      </c>
    </row>
    <row r="291" spans="1:25" x14ac:dyDescent="0.3">
      <c r="A291" s="1" t="s">
        <v>11903</v>
      </c>
      <c r="B291" s="1" t="s">
        <v>13903</v>
      </c>
      <c r="C291" s="1" t="s">
        <v>1927</v>
      </c>
      <c r="D291" s="1" t="s">
        <v>41</v>
      </c>
      <c r="E291" s="1">
        <v>60</v>
      </c>
      <c r="F291" s="1" t="s">
        <v>1928</v>
      </c>
      <c r="G291" s="1" t="s">
        <v>1929</v>
      </c>
      <c r="H291" s="1" t="s">
        <v>1012</v>
      </c>
      <c r="I291" s="1" t="s">
        <v>1930</v>
      </c>
      <c r="J291" s="1" t="s">
        <v>1931</v>
      </c>
      <c r="K291" s="1" t="s">
        <v>61</v>
      </c>
      <c r="L291" s="1" t="s">
        <v>48</v>
      </c>
      <c r="M291" s="1" t="s">
        <v>49</v>
      </c>
      <c r="N291" s="1">
        <v>1</v>
      </c>
      <c r="O291" s="1">
        <v>70.150000000000006</v>
      </c>
      <c r="P291" s="1">
        <v>0.01</v>
      </c>
      <c r="Q291" s="1">
        <v>47.42</v>
      </c>
      <c r="R291" s="2">
        <v>45845</v>
      </c>
      <c r="S291" s="2">
        <v>45758</v>
      </c>
      <c r="T291" s="1" t="s">
        <v>118</v>
      </c>
      <c r="U291" s="1" t="s">
        <v>36</v>
      </c>
      <c r="V291" s="1">
        <v>1</v>
      </c>
      <c r="W291" s="1" t="s">
        <v>37</v>
      </c>
      <c r="X291" s="1" t="s">
        <v>101</v>
      </c>
      <c r="Y291" s="1" t="s">
        <v>1932</v>
      </c>
    </row>
    <row r="292" spans="1:25" x14ac:dyDescent="0.3">
      <c r="A292" s="1" t="s">
        <v>11904</v>
      </c>
      <c r="B292" s="1" t="s">
        <v>13904</v>
      </c>
      <c r="C292" s="1" t="s">
        <v>1933</v>
      </c>
      <c r="D292" s="1" t="s">
        <v>41</v>
      </c>
      <c r="E292" s="1">
        <v>43</v>
      </c>
      <c r="F292" s="1" t="s">
        <v>1934</v>
      </c>
      <c r="G292" s="1" t="s">
        <v>1935</v>
      </c>
      <c r="H292" s="1" t="s">
        <v>1936</v>
      </c>
      <c r="I292" s="1" t="s">
        <v>1937</v>
      </c>
      <c r="J292" s="1" t="s">
        <v>1938</v>
      </c>
      <c r="K292" s="1" t="s">
        <v>81</v>
      </c>
      <c r="L292" s="1" t="s">
        <v>82</v>
      </c>
      <c r="M292" s="1" t="s">
        <v>73</v>
      </c>
      <c r="N292" s="1">
        <v>2</v>
      </c>
      <c r="O292" s="1">
        <v>84.12</v>
      </c>
      <c r="P292" s="1">
        <v>0.47</v>
      </c>
      <c r="Q292" s="1">
        <v>35.76</v>
      </c>
      <c r="R292" s="2">
        <v>45678</v>
      </c>
      <c r="S292" s="2">
        <v>45460</v>
      </c>
      <c r="T292" s="1" t="s">
        <v>63</v>
      </c>
      <c r="U292" s="1" t="s">
        <v>51</v>
      </c>
      <c r="V292" s="1">
        <v>4</v>
      </c>
      <c r="W292" s="1" t="s">
        <v>37</v>
      </c>
      <c r="X292" s="1" t="s">
        <v>64</v>
      </c>
      <c r="Y292" s="1" t="s">
        <v>1939</v>
      </c>
    </row>
    <row r="293" spans="1:25" x14ac:dyDescent="0.3">
      <c r="A293" s="1" t="s">
        <v>11905</v>
      </c>
      <c r="B293" s="1" t="s">
        <v>13905</v>
      </c>
      <c r="C293" s="1" t="s">
        <v>1940</v>
      </c>
      <c r="D293" s="1" t="s">
        <v>41</v>
      </c>
      <c r="E293" s="1">
        <v>55</v>
      </c>
      <c r="F293" s="1" t="s">
        <v>1941</v>
      </c>
      <c r="G293" s="1">
        <f>1-153-511-3530</f>
        <v>-4193</v>
      </c>
      <c r="H293" s="1" t="s">
        <v>309</v>
      </c>
      <c r="I293" s="1" t="s">
        <v>1942</v>
      </c>
      <c r="J293" s="1" t="s">
        <v>1943</v>
      </c>
      <c r="K293" s="1" t="s">
        <v>81</v>
      </c>
      <c r="L293" s="1" t="s">
        <v>48</v>
      </c>
      <c r="M293" s="1" t="s">
        <v>126</v>
      </c>
      <c r="N293" s="1">
        <v>2</v>
      </c>
      <c r="O293" s="1">
        <v>549.52</v>
      </c>
      <c r="P293" s="1">
        <v>0.14000000000000001</v>
      </c>
      <c r="Q293" s="1">
        <v>30.62</v>
      </c>
      <c r="R293" s="2">
        <v>45365</v>
      </c>
      <c r="S293" s="2">
        <v>45609</v>
      </c>
      <c r="T293" s="1" t="s">
        <v>63</v>
      </c>
      <c r="U293" s="1" t="s">
        <v>51</v>
      </c>
      <c r="V293" s="1">
        <v>1</v>
      </c>
      <c r="W293" s="1" t="s">
        <v>52</v>
      </c>
      <c r="X293" s="1" t="s">
        <v>38</v>
      </c>
      <c r="Y293" s="1" t="s">
        <v>1944</v>
      </c>
    </row>
    <row r="294" spans="1:25" x14ac:dyDescent="0.3">
      <c r="A294" s="1" t="s">
        <v>11906</v>
      </c>
      <c r="B294" s="1" t="s">
        <v>13906</v>
      </c>
      <c r="C294" s="1" t="s">
        <v>1945</v>
      </c>
      <c r="D294" s="1" t="s">
        <v>26</v>
      </c>
      <c r="E294" s="1">
        <v>18</v>
      </c>
      <c r="F294" s="1" t="s">
        <v>1946</v>
      </c>
      <c r="G294" s="1" t="s">
        <v>1947</v>
      </c>
      <c r="H294" s="1" t="s">
        <v>1948</v>
      </c>
      <c r="I294" s="1" t="s">
        <v>1949</v>
      </c>
      <c r="J294" s="1" t="s">
        <v>1950</v>
      </c>
      <c r="K294" s="1" t="s">
        <v>92</v>
      </c>
      <c r="L294" s="1" t="s">
        <v>72</v>
      </c>
      <c r="M294" s="1" t="s">
        <v>93</v>
      </c>
      <c r="N294" s="1">
        <v>3</v>
      </c>
      <c r="O294" s="1">
        <v>292.20999999999998</v>
      </c>
      <c r="P294" s="1">
        <v>0.19</v>
      </c>
      <c r="Q294" s="1">
        <v>40.090000000000003</v>
      </c>
      <c r="R294" s="2">
        <v>45835</v>
      </c>
      <c r="S294" s="2">
        <v>45673</v>
      </c>
      <c r="T294" s="1" t="s">
        <v>35</v>
      </c>
      <c r="U294" s="1" t="s">
        <v>84</v>
      </c>
      <c r="V294" s="1">
        <v>2</v>
      </c>
      <c r="W294" s="1" t="s">
        <v>37</v>
      </c>
      <c r="X294" s="1" t="s">
        <v>53</v>
      </c>
      <c r="Y294" s="1" t="s">
        <v>1951</v>
      </c>
    </row>
    <row r="295" spans="1:25" x14ac:dyDescent="0.3">
      <c r="A295" s="1" t="s">
        <v>11907</v>
      </c>
      <c r="B295" s="1" t="s">
        <v>13907</v>
      </c>
      <c r="C295" s="1" t="s">
        <v>1952</v>
      </c>
      <c r="D295" s="1" t="s">
        <v>41</v>
      </c>
      <c r="E295" s="1">
        <v>22</v>
      </c>
      <c r="F295" s="1" t="s">
        <v>1953</v>
      </c>
      <c r="G295" s="1" t="s">
        <v>1954</v>
      </c>
      <c r="H295" s="1" t="s">
        <v>1453</v>
      </c>
      <c r="I295" s="1" t="s">
        <v>1955</v>
      </c>
      <c r="J295" s="1" t="s">
        <v>1956</v>
      </c>
      <c r="K295" s="1" t="s">
        <v>81</v>
      </c>
      <c r="L295" s="1" t="s">
        <v>117</v>
      </c>
      <c r="M295" s="1" t="s">
        <v>34</v>
      </c>
      <c r="N295" s="1">
        <v>2</v>
      </c>
      <c r="O295" s="1">
        <v>626.55999999999995</v>
      </c>
      <c r="P295" s="1">
        <v>0.34</v>
      </c>
      <c r="Q295" s="1">
        <v>41.6</v>
      </c>
      <c r="R295" s="2">
        <v>45355</v>
      </c>
      <c r="S295" s="2">
        <v>45735</v>
      </c>
      <c r="T295" s="1" t="s">
        <v>118</v>
      </c>
      <c r="U295" s="1" t="s">
        <v>84</v>
      </c>
      <c r="V295" s="1">
        <v>3</v>
      </c>
      <c r="W295" s="1" t="s">
        <v>37</v>
      </c>
      <c r="X295" s="1" t="s">
        <v>53</v>
      </c>
      <c r="Y295" s="1" t="s">
        <v>1957</v>
      </c>
    </row>
    <row r="296" spans="1:25" x14ac:dyDescent="0.3">
      <c r="A296" s="1" t="s">
        <v>11908</v>
      </c>
      <c r="B296" s="1" t="s">
        <v>13908</v>
      </c>
      <c r="C296" s="1" t="s">
        <v>1958</v>
      </c>
      <c r="D296" s="1" t="s">
        <v>41</v>
      </c>
      <c r="E296" s="1">
        <v>31</v>
      </c>
      <c r="F296" s="1" t="s">
        <v>1959</v>
      </c>
      <c r="G296" s="1" t="s">
        <v>1960</v>
      </c>
      <c r="H296" s="1" t="s">
        <v>967</v>
      </c>
      <c r="I296" s="1" t="s">
        <v>1961</v>
      </c>
      <c r="J296" s="1" t="s">
        <v>1962</v>
      </c>
      <c r="K296" s="1" t="s">
        <v>81</v>
      </c>
      <c r="L296" s="1" t="s">
        <v>48</v>
      </c>
      <c r="M296" s="1" t="s">
        <v>49</v>
      </c>
      <c r="N296" s="1">
        <v>2</v>
      </c>
      <c r="O296" s="1">
        <v>602.21</v>
      </c>
      <c r="P296" s="1">
        <v>0.12</v>
      </c>
      <c r="Q296" s="1">
        <v>45.16</v>
      </c>
      <c r="R296" s="2">
        <v>45669</v>
      </c>
      <c r="S296" s="2">
        <v>45718</v>
      </c>
      <c r="T296" s="1" t="s">
        <v>50</v>
      </c>
      <c r="U296" s="1" t="s">
        <v>36</v>
      </c>
      <c r="V296" s="1">
        <v>4</v>
      </c>
      <c r="W296" s="1" t="s">
        <v>37</v>
      </c>
      <c r="X296" s="1" t="s">
        <v>38</v>
      </c>
      <c r="Y296" s="1" t="s">
        <v>1963</v>
      </c>
    </row>
    <row r="297" spans="1:25" x14ac:dyDescent="0.3">
      <c r="A297" s="1" t="s">
        <v>11909</v>
      </c>
      <c r="B297" s="1" t="s">
        <v>13909</v>
      </c>
      <c r="C297" s="1" t="s">
        <v>1964</v>
      </c>
      <c r="D297" s="1" t="s">
        <v>26</v>
      </c>
      <c r="E297" s="1">
        <v>42</v>
      </c>
      <c r="F297" s="1" t="s">
        <v>1965</v>
      </c>
      <c r="G297" s="1" t="s">
        <v>1966</v>
      </c>
      <c r="H297" s="1" t="s">
        <v>1967</v>
      </c>
      <c r="I297" s="1" t="s">
        <v>1968</v>
      </c>
      <c r="J297" s="1" t="s">
        <v>1969</v>
      </c>
      <c r="K297" s="1" t="s">
        <v>109</v>
      </c>
      <c r="L297" s="1" t="s">
        <v>82</v>
      </c>
      <c r="M297" s="1" t="s">
        <v>34</v>
      </c>
      <c r="N297" s="1">
        <v>3</v>
      </c>
      <c r="O297" s="1">
        <v>840.26</v>
      </c>
      <c r="P297" s="1">
        <v>0.37</v>
      </c>
      <c r="Q297" s="1">
        <v>45.55</v>
      </c>
      <c r="R297" s="2">
        <v>45812</v>
      </c>
      <c r="S297" s="2">
        <v>45390</v>
      </c>
      <c r="T297" s="1" t="s">
        <v>118</v>
      </c>
      <c r="U297" s="1" t="s">
        <v>36</v>
      </c>
      <c r="V297" s="1">
        <v>4</v>
      </c>
      <c r="W297" s="1" t="s">
        <v>37</v>
      </c>
      <c r="X297" s="1" t="s">
        <v>74</v>
      </c>
      <c r="Y297" s="1" t="s">
        <v>1970</v>
      </c>
    </row>
    <row r="298" spans="1:25" x14ac:dyDescent="0.3">
      <c r="A298" s="1" t="s">
        <v>11910</v>
      </c>
      <c r="B298" s="1" t="s">
        <v>13910</v>
      </c>
      <c r="C298" s="1" t="s">
        <v>1971</v>
      </c>
      <c r="D298" s="1" t="s">
        <v>26</v>
      </c>
      <c r="E298" s="1">
        <v>65</v>
      </c>
      <c r="F298" s="1" t="s">
        <v>1972</v>
      </c>
      <c r="G298" s="1" t="s">
        <v>1973</v>
      </c>
      <c r="H298" s="1" t="s">
        <v>69</v>
      </c>
      <c r="I298" s="1" t="s">
        <v>1974</v>
      </c>
      <c r="J298" s="1" t="s">
        <v>1975</v>
      </c>
      <c r="K298" s="1" t="s">
        <v>32</v>
      </c>
      <c r="L298" s="1" t="s">
        <v>33</v>
      </c>
      <c r="M298" s="1" t="s">
        <v>62</v>
      </c>
      <c r="N298" s="1">
        <v>1</v>
      </c>
      <c r="O298" s="1">
        <v>288.56</v>
      </c>
      <c r="P298" s="1">
        <v>0.23</v>
      </c>
      <c r="Q298" s="1">
        <v>7.37</v>
      </c>
      <c r="R298" s="2">
        <v>45357</v>
      </c>
      <c r="S298" s="2">
        <v>45396</v>
      </c>
      <c r="T298" s="1" t="s">
        <v>118</v>
      </c>
      <c r="U298" s="1" t="s">
        <v>162</v>
      </c>
      <c r="V298" s="1">
        <v>1</v>
      </c>
      <c r="W298" s="1" t="s">
        <v>37</v>
      </c>
      <c r="X298" s="1" t="s">
        <v>38</v>
      </c>
      <c r="Y298" s="1" t="s">
        <v>1976</v>
      </c>
    </row>
    <row r="299" spans="1:25" x14ac:dyDescent="0.3">
      <c r="A299" s="1" t="s">
        <v>11911</v>
      </c>
      <c r="B299" s="1" t="s">
        <v>13911</v>
      </c>
      <c r="C299" s="1" t="s">
        <v>1977</v>
      </c>
      <c r="D299" s="1" t="s">
        <v>41</v>
      </c>
      <c r="E299" s="1">
        <v>26</v>
      </c>
      <c r="F299" s="1" t="s">
        <v>1978</v>
      </c>
      <c r="G299" s="1" t="s">
        <v>1979</v>
      </c>
      <c r="H299" s="1" t="s">
        <v>138</v>
      </c>
      <c r="I299" s="1" t="s">
        <v>1980</v>
      </c>
      <c r="J299" s="1" t="s">
        <v>1981</v>
      </c>
      <c r="K299" s="1" t="s">
        <v>81</v>
      </c>
      <c r="L299" s="1" t="s">
        <v>72</v>
      </c>
      <c r="M299" s="1" t="s">
        <v>126</v>
      </c>
      <c r="N299" s="1">
        <v>3</v>
      </c>
      <c r="O299" s="1">
        <v>582.08000000000004</v>
      </c>
      <c r="P299" s="1">
        <v>0.43</v>
      </c>
      <c r="Q299" s="1">
        <v>10.53</v>
      </c>
      <c r="R299" s="2">
        <v>45175</v>
      </c>
      <c r="S299" s="2">
        <v>45565</v>
      </c>
      <c r="T299" s="1" t="s">
        <v>50</v>
      </c>
      <c r="U299" s="1" t="s">
        <v>162</v>
      </c>
      <c r="V299" s="1">
        <v>2</v>
      </c>
      <c r="W299" s="1" t="s">
        <v>37</v>
      </c>
      <c r="X299" s="1" t="s">
        <v>101</v>
      </c>
      <c r="Y299" s="1" t="s">
        <v>1982</v>
      </c>
    </row>
    <row r="300" spans="1:25" x14ac:dyDescent="0.3">
      <c r="A300" s="1" t="s">
        <v>11912</v>
      </c>
      <c r="B300" s="1" t="s">
        <v>13912</v>
      </c>
      <c r="C300" s="1" t="s">
        <v>1983</v>
      </c>
      <c r="D300" s="1" t="s">
        <v>41</v>
      </c>
      <c r="E300" s="1">
        <v>47</v>
      </c>
      <c r="F300" s="1" t="s">
        <v>1984</v>
      </c>
      <c r="G300" s="1" t="s">
        <v>1985</v>
      </c>
      <c r="H300" s="1" t="s">
        <v>29</v>
      </c>
      <c r="I300" s="1" t="s">
        <v>1986</v>
      </c>
      <c r="J300" s="1" t="s">
        <v>1987</v>
      </c>
      <c r="K300" s="1" t="s">
        <v>81</v>
      </c>
      <c r="L300" s="1" t="s">
        <v>33</v>
      </c>
      <c r="M300" s="1" t="s">
        <v>49</v>
      </c>
      <c r="N300" s="1">
        <v>3</v>
      </c>
      <c r="O300" s="1">
        <v>779.59</v>
      </c>
      <c r="P300" s="1">
        <v>0.14000000000000001</v>
      </c>
      <c r="Q300" s="1">
        <v>42.17</v>
      </c>
      <c r="R300" s="2">
        <v>45248</v>
      </c>
      <c r="S300" s="2">
        <v>45310</v>
      </c>
      <c r="T300" s="1" t="s">
        <v>83</v>
      </c>
      <c r="U300" s="1" t="s">
        <v>84</v>
      </c>
      <c r="V300" s="1">
        <v>2</v>
      </c>
      <c r="W300" s="1" t="s">
        <v>37</v>
      </c>
      <c r="X300" s="1" t="s">
        <v>101</v>
      </c>
      <c r="Y300" s="1" t="s">
        <v>1988</v>
      </c>
    </row>
    <row r="301" spans="1:25" x14ac:dyDescent="0.3">
      <c r="A301" s="1" t="s">
        <v>11913</v>
      </c>
      <c r="B301" s="1" t="s">
        <v>13913</v>
      </c>
      <c r="C301" s="1" t="s">
        <v>1989</v>
      </c>
      <c r="D301" s="1" t="s">
        <v>26</v>
      </c>
      <c r="E301" s="1">
        <v>36</v>
      </c>
      <c r="F301" s="1" t="s">
        <v>1990</v>
      </c>
      <c r="G301" s="1" t="s">
        <v>1991</v>
      </c>
      <c r="H301" s="1" t="s">
        <v>236</v>
      </c>
      <c r="I301" s="1" t="s">
        <v>1992</v>
      </c>
      <c r="J301" s="1" t="s">
        <v>1993</v>
      </c>
      <c r="K301" s="1" t="s">
        <v>47</v>
      </c>
      <c r="L301" s="1" t="s">
        <v>110</v>
      </c>
      <c r="M301" s="1" t="s">
        <v>93</v>
      </c>
      <c r="N301" s="1">
        <v>4</v>
      </c>
      <c r="O301" s="1">
        <v>495.87</v>
      </c>
      <c r="P301" s="1">
        <v>0.1</v>
      </c>
      <c r="Q301" s="1">
        <v>47.57</v>
      </c>
      <c r="R301" s="2">
        <v>45455</v>
      </c>
      <c r="S301" s="2">
        <v>45601</v>
      </c>
      <c r="T301" s="1" t="s">
        <v>50</v>
      </c>
      <c r="U301" s="1" t="s">
        <v>162</v>
      </c>
      <c r="V301" s="1">
        <v>4</v>
      </c>
      <c r="W301" s="1" t="s">
        <v>37</v>
      </c>
      <c r="X301" s="1" t="s">
        <v>53</v>
      </c>
      <c r="Y301" s="1" t="s">
        <v>1994</v>
      </c>
    </row>
    <row r="302" spans="1:25" x14ac:dyDescent="0.3">
      <c r="A302" s="1" t="s">
        <v>11914</v>
      </c>
      <c r="B302" s="1" t="s">
        <v>13914</v>
      </c>
      <c r="C302" s="1" t="s">
        <v>1995</v>
      </c>
      <c r="D302" s="1" t="s">
        <v>41</v>
      </c>
      <c r="E302" s="1">
        <v>69</v>
      </c>
      <c r="F302" s="1" t="s">
        <v>1996</v>
      </c>
      <c r="G302" s="1" t="s">
        <v>1997</v>
      </c>
      <c r="H302" s="1" t="s">
        <v>1196</v>
      </c>
      <c r="I302" s="1" t="s">
        <v>1998</v>
      </c>
      <c r="J302" s="1" t="s">
        <v>1999</v>
      </c>
      <c r="K302" s="1" t="s">
        <v>109</v>
      </c>
      <c r="L302" s="1" t="s">
        <v>48</v>
      </c>
      <c r="M302" s="1" t="s">
        <v>49</v>
      </c>
      <c r="N302" s="1">
        <v>2</v>
      </c>
      <c r="O302" s="1">
        <v>832.34</v>
      </c>
      <c r="P302" s="1">
        <v>0.42</v>
      </c>
      <c r="Q302" s="1">
        <v>18.850000000000001</v>
      </c>
      <c r="R302" s="2">
        <v>45194</v>
      </c>
      <c r="S302" s="2">
        <v>45214</v>
      </c>
      <c r="T302" s="1" t="s">
        <v>118</v>
      </c>
      <c r="U302" s="1" t="s">
        <v>51</v>
      </c>
      <c r="V302" s="1">
        <v>1</v>
      </c>
      <c r="W302" s="1" t="s">
        <v>37</v>
      </c>
      <c r="X302" s="1" t="s">
        <v>38</v>
      </c>
      <c r="Y302" s="1" t="s">
        <v>2000</v>
      </c>
    </row>
    <row r="303" spans="1:25" x14ac:dyDescent="0.3">
      <c r="A303" s="1" t="s">
        <v>11915</v>
      </c>
      <c r="B303" s="1" t="s">
        <v>13915</v>
      </c>
      <c r="C303" s="1" t="s">
        <v>478</v>
      </c>
      <c r="D303" s="1" t="s">
        <v>26</v>
      </c>
      <c r="E303" s="1">
        <v>57</v>
      </c>
      <c r="F303" s="1" t="s">
        <v>2001</v>
      </c>
      <c r="G303" s="1" t="s">
        <v>2002</v>
      </c>
      <c r="H303" s="1" t="s">
        <v>1472</v>
      </c>
      <c r="I303" s="1" t="s">
        <v>2003</v>
      </c>
      <c r="J303" s="1" t="s">
        <v>2004</v>
      </c>
      <c r="K303" s="1" t="s">
        <v>6</v>
      </c>
      <c r="L303" s="1" t="s">
        <v>117</v>
      </c>
      <c r="M303" s="1" t="s">
        <v>93</v>
      </c>
      <c r="N303" s="1">
        <v>2</v>
      </c>
      <c r="O303" s="1">
        <v>139.96</v>
      </c>
      <c r="P303" s="1">
        <v>0.16</v>
      </c>
      <c r="Q303" s="1">
        <v>5.39</v>
      </c>
      <c r="R303" s="2">
        <v>45550</v>
      </c>
      <c r="S303" s="2">
        <v>45541</v>
      </c>
      <c r="T303" s="1" t="s">
        <v>118</v>
      </c>
      <c r="U303" s="1" t="s">
        <v>36</v>
      </c>
      <c r="V303" s="1">
        <v>5</v>
      </c>
      <c r="W303" s="1" t="s">
        <v>37</v>
      </c>
      <c r="X303" s="1" t="s">
        <v>53</v>
      </c>
      <c r="Y303" s="1" t="s">
        <v>2005</v>
      </c>
    </row>
    <row r="304" spans="1:25" x14ac:dyDescent="0.3">
      <c r="A304" s="1" t="s">
        <v>11916</v>
      </c>
      <c r="B304" s="1" t="s">
        <v>13916</v>
      </c>
      <c r="C304" s="1" t="s">
        <v>2006</v>
      </c>
      <c r="D304" s="1" t="s">
        <v>41</v>
      </c>
      <c r="E304" s="1">
        <v>25</v>
      </c>
      <c r="F304" s="1" t="s">
        <v>2007</v>
      </c>
      <c r="G304" s="1" t="s">
        <v>2008</v>
      </c>
      <c r="H304" s="1" t="s">
        <v>824</v>
      </c>
      <c r="I304" s="1" t="s">
        <v>2009</v>
      </c>
      <c r="J304" s="1" t="s">
        <v>2010</v>
      </c>
      <c r="K304" s="1" t="s">
        <v>161</v>
      </c>
      <c r="L304" s="1" t="s">
        <v>82</v>
      </c>
      <c r="M304" s="1" t="s">
        <v>34</v>
      </c>
      <c r="N304" s="1">
        <v>1</v>
      </c>
      <c r="O304" s="1">
        <v>736.56</v>
      </c>
      <c r="P304" s="1">
        <v>0.21</v>
      </c>
      <c r="Q304" s="1">
        <v>19.52</v>
      </c>
      <c r="R304" s="2">
        <v>45229</v>
      </c>
      <c r="S304" s="2">
        <v>45174</v>
      </c>
      <c r="T304" s="1" t="s">
        <v>118</v>
      </c>
      <c r="U304" s="1" t="s">
        <v>162</v>
      </c>
      <c r="V304" s="1">
        <v>4</v>
      </c>
      <c r="W304" s="1" t="s">
        <v>37</v>
      </c>
      <c r="X304" s="1" t="s">
        <v>74</v>
      </c>
      <c r="Y304" s="1" t="s">
        <v>2011</v>
      </c>
    </row>
    <row r="305" spans="1:25" x14ac:dyDescent="0.3">
      <c r="A305" s="1" t="s">
        <v>11917</v>
      </c>
      <c r="B305" s="1" t="s">
        <v>13917</v>
      </c>
      <c r="C305" s="1" t="s">
        <v>2012</v>
      </c>
      <c r="D305" s="1" t="s">
        <v>41</v>
      </c>
      <c r="E305" s="1">
        <v>33</v>
      </c>
      <c r="F305" s="1" t="s">
        <v>2013</v>
      </c>
      <c r="G305" s="1" t="s">
        <v>2014</v>
      </c>
      <c r="H305" s="1" t="s">
        <v>522</v>
      </c>
      <c r="I305" s="1" t="s">
        <v>2015</v>
      </c>
      <c r="J305" s="1" t="s">
        <v>2016</v>
      </c>
      <c r="K305" s="1" t="s">
        <v>47</v>
      </c>
      <c r="L305" s="1" t="s">
        <v>72</v>
      </c>
      <c r="M305" s="1" t="s">
        <v>34</v>
      </c>
      <c r="N305" s="1">
        <v>2</v>
      </c>
      <c r="O305" s="1">
        <v>943.55</v>
      </c>
      <c r="P305" s="1">
        <v>0.4</v>
      </c>
      <c r="Q305" s="1">
        <v>22.23</v>
      </c>
      <c r="R305" s="2">
        <v>45120</v>
      </c>
      <c r="S305" s="2">
        <v>45445</v>
      </c>
      <c r="T305" s="1" t="s">
        <v>118</v>
      </c>
      <c r="U305" s="1" t="s">
        <v>162</v>
      </c>
      <c r="V305" s="1">
        <v>5</v>
      </c>
      <c r="W305" s="1" t="s">
        <v>37</v>
      </c>
      <c r="X305" s="1" t="s">
        <v>64</v>
      </c>
      <c r="Y305" s="1" t="s">
        <v>2017</v>
      </c>
    </row>
    <row r="306" spans="1:25" x14ac:dyDescent="0.3">
      <c r="A306" s="1" t="s">
        <v>11918</v>
      </c>
      <c r="B306" s="1" t="s">
        <v>13918</v>
      </c>
      <c r="C306" s="1" t="s">
        <v>2018</v>
      </c>
      <c r="D306" s="1" t="s">
        <v>41</v>
      </c>
      <c r="E306" s="1">
        <v>67</v>
      </c>
      <c r="F306" s="1" t="s">
        <v>2019</v>
      </c>
      <c r="G306" s="1">
        <f>1-713-22-4966</f>
        <v>-5700</v>
      </c>
      <c r="H306" s="1" t="s">
        <v>2020</v>
      </c>
      <c r="I306" s="1" t="s">
        <v>2021</v>
      </c>
      <c r="J306" s="1" t="s">
        <v>311</v>
      </c>
      <c r="K306" s="1" t="s">
        <v>47</v>
      </c>
      <c r="L306" s="1" t="s">
        <v>117</v>
      </c>
      <c r="M306" s="1" t="s">
        <v>34</v>
      </c>
      <c r="N306" s="1">
        <v>1</v>
      </c>
      <c r="O306" s="1">
        <v>338.56</v>
      </c>
      <c r="P306" s="1">
        <v>0.32</v>
      </c>
      <c r="Q306" s="1">
        <v>39.25</v>
      </c>
      <c r="R306" s="2">
        <v>45611</v>
      </c>
      <c r="S306" s="2">
        <v>45421</v>
      </c>
      <c r="T306" s="1" t="s">
        <v>35</v>
      </c>
      <c r="U306" s="1" t="s">
        <v>84</v>
      </c>
      <c r="V306" s="1">
        <v>3</v>
      </c>
      <c r="W306" s="1" t="s">
        <v>37</v>
      </c>
      <c r="X306" s="1" t="s">
        <v>64</v>
      </c>
      <c r="Y306" s="1" t="s">
        <v>2022</v>
      </c>
    </row>
    <row r="307" spans="1:25" x14ac:dyDescent="0.3">
      <c r="A307" s="1" t="s">
        <v>11919</v>
      </c>
      <c r="B307" s="1" t="s">
        <v>13919</v>
      </c>
      <c r="C307" s="1" t="s">
        <v>2023</v>
      </c>
      <c r="D307" s="1" t="s">
        <v>26</v>
      </c>
      <c r="E307" s="1">
        <v>25</v>
      </c>
      <c r="F307" s="1" t="s">
        <v>2024</v>
      </c>
      <c r="G307" s="1" t="s">
        <v>2025</v>
      </c>
      <c r="H307" s="1" t="s">
        <v>167</v>
      </c>
      <c r="I307" s="1" t="s">
        <v>2026</v>
      </c>
      <c r="J307" s="1" t="s">
        <v>2027</v>
      </c>
      <c r="K307" s="1" t="s">
        <v>92</v>
      </c>
      <c r="L307" s="1" t="s">
        <v>72</v>
      </c>
      <c r="M307" s="1" t="s">
        <v>93</v>
      </c>
      <c r="N307" s="1">
        <v>4</v>
      </c>
      <c r="O307" s="1">
        <v>372.67</v>
      </c>
      <c r="P307" s="1">
        <v>0.22</v>
      </c>
      <c r="Q307" s="1">
        <v>7.14</v>
      </c>
      <c r="R307" s="2">
        <v>45220</v>
      </c>
      <c r="S307" s="2">
        <v>45658</v>
      </c>
      <c r="T307" s="1" t="s">
        <v>83</v>
      </c>
      <c r="U307" s="1" t="s">
        <v>36</v>
      </c>
      <c r="V307" s="1">
        <v>2</v>
      </c>
      <c r="W307" s="1" t="s">
        <v>37</v>
      </c>
      <c r="X307" s="1" t="s">
        <v>74</v>
      </c>
      <c r="Y307" s="1" t="s">
        <v>2028</v>
      </c>
    </row>
    <row r="308" spans="1:25" x14ac:dyDescent="0.3">
      <c r="A308" s="1" t="s">
        <v>11920</v>
      </c>
      <c r="B308" s="1" t="s">
        <v>13920</v>
      </c>
      <c r="C308" s="1" t="s">
        <v>2029</v>
      </c>
      <c r="D308" s="1" t="s">
        <v>26</v>
      </c>
      <c r="E308" s="1">
        <v>40</v>
      </c>
      <c r="F308" s="1" t="s">
        <v>2030</v>
      </c>
      <c r="G308" s="1" t="s">
        <v>2031</v>
      </c>
      <c r="H308" s="1" t="s">
        <v>1546</v>
      </c>
      <c r="I308" s="1" t="s">
        <v>2032</v>
      </c>
      <c r="J308" s="1" t="s">
        <v>2033</v>
      </c>
      <c r="K308" s="1" t="s">
        <v>92</v>
      </c>
      <c r="L308" s="1" t="s">
        <v>82</v>
      </c>
      <c r="M308" s="1" t="s">
        <v>49</v>
      </c>
      <c r="N308" s="1">
        <v>1</v>
      </c>
      <c r="O308" s="1">
        <v>92.71</v>
      </c>
      <c r="P308" s="1">
        <v>0.12</v>
      </c>
      <c r="Q308" s="1">
        <v>14.57</v>
      </c>
      <c r="R308" s="2">
        <v>45411</v>
      </c>
      <c r="S308" s="2">
        <v>45140</v>
      </c>
      <c r="T308" s="1" t="s">
        <v>118</v>
      </c>
      <c r="U308" s="1" t="s">
        <v>36</v>
      </c>
      <c r="V308" s="1">
        <v>4</v>
      </c>
      <c r="W308" s="1" t="s">
        <v>37</v>
      </c>
      <c r="X308" s="1" t="s">
        <v>101</v>
      </c>
      <c r="Y308" s="1" t="s">
        <v>2034</v>
      </c>
    </row>
    <row r="309" spans="1:25" x14ac:dyDescent="0.3">
      <c r="A309" s="1" t="s">
        <v>11921</v>
      </c>
      <c r="B309" s="1" t="s">
        <v>13921</v>
      </c>
      <c r="C309" s="1" t="s">
        <v>2035</v>
      </c>
      <c r="D309" s="1" t="s">
        <v>26</v>
      </c>
      <c r="E309" s="1">
        <v>26</v>
      </c>
      <c r="F309" s="1" t="s">
        <v>2036</v>
      </c>
      <c r="G309" s="1" t="s">
        <v>2037</v>
      </c>
      <c r="H309" s="1" t="s">
        <v>123</v>
      </c>
      <c r="I309" s="1" t="s">
        <v>2038</v>
      </c>
      <c r="J309" s="1" t="s">
        <v>2039</v>
      </c>
      <c r="K309" s="1" t="s">
        <v>161</v>
      </c>
      <c r="L309" s="1" t="s">
        <v>82</v>
      </c>
      <c r="M309" s="1" t="s">
        <v>34</v>
      </c>
      <c r="N309" s="1">
        <v>1</v>
      </c>
      <c r="O309" s="1">
        <v>645.08000000000004</v>
      </c>
      <c r="P309" s="1">
        <v>0.38</v>
      </c>
      <c r="Q309" s="1">
        <v>45.23</v>
      </c>
      <c r="R309" s="2">
        <v>45257</v>
      </c>
      <c r="S309" s="2">
        <v>45618</v>
      </c>
      <c r="T309" s="1" t="s">
        <v>35</v>
      </c>
      <c r="U309" s="1" t="s">
        <v>162</v>
      </c>
      <c r="V309" s="1">
        <v>3</v>
      </c>
      <c r="W309" s="1" t="s">
        <v>37</v>
      </c>
      <c r="X309" s="1" t="s">
        <v>101</v>
      </c>
      <c r="Y309" s="1" t="s">
        <v>2040</v>
      </c>
    </row>
    <row r="310" spans="1:25" x14ac:dyDescent="0.3">
      <c r="A310" s="1" t="s">
        <v>11922</v>
      </c>
      <c r="B310" s="1" t="s">
        <v>13922</v>
      </c>
      <c r="C310" s="1" t="s">
        <v>2041</v>
      </c>
      <c r="D310" s="1" t="s">
        <v>26</v>
      </c>
      <c r="E310" s="1">
        <v>49</v>
      </c>
      <c r="F310" s="1" t="s">
        <v>2042</v>
      </c>
      <c r="G310" s="1" t="s">
        <v>2043</v>
      </c>
      <c r="H310" s="1" t="s">
        <v>837</v>
      </c>
      <c r="I310" s="1" t="s">
        <v>2044</v>
      </c>
      <c r="J310" s="1" t="s">
        <v>2045</v>
      </c>
      <c r="K310" s="1" t="s">
        <v>109</v>
      </c>
      <c r="L310" s="1" t="s">
        <v>48</v>
      </c>
      <c r="M310" s="1" t="s">
        <v>93</v>
      </c>
      <c r="N310" s="1">
        <v>4</v>
      </c>
      <c r="O310" s="1">
        <v>556.92999999999995</v>
      </c>
      <c r="P310" s="1">
        <v>0.09</v>
      </c>
      <c r="Q310" s="1">
        <v>11.97</v>
      </c>
      <c r="R310" s="2">
        <v>45469</v>
      </c>
      <c r="S310" s="2">
        <v>45557</v>
      </c>
      <c r="T310" s="1" t="s">
        <v>118</v>
      </c>
      <c r="U310" s="1" t="s">
        <v>51</v>
      </c>
      <c r="V310" s="1">
        <v>5</v>
      </c>
      <c r="W310" s="1" t="s">
        <v>37</v>
      </c>
      <c r="X310" s="1" t="s">
        <v>101</v>
      </c>
      <c r="Y310" s="1" t="s">
        <v>2046</v>
      </c>
    </row>
    <row r="311" spans="1:25" x14ac:dyDescent="0.3">
      <c r="A311" s="1" t="s">
        <v>11923</v>
      </c>
      <c r="B311" s="1" t="s">
        <v>13923</v>
      </c>
      <c r="C311" s="1" t="s">
        <v>2047</v>
      </c>
      <c r="D311" s="1" t="s">
        <v>41</v>
      </c>
      <c r="E311" s="1">
        <v>54</v>
      </c>
      <c r="F311" s="1" t="s">
        <v>2048</v>
      </c>
      <c r="G311" s="1" t="s">
        <v>2049</v>
      </c>
      <c r="H311" s="1" t="s">
        <v>1785</v>
      </c>
      <c r="I311" s="1" t="s">
        <v>2050</v>
      </c>
      <c r="J311" s="1" t="s">
        <v>2051</v>
      </c>
      <c r="K311" s="1" t="s">
        <v>161</v>
      </c>
      <c r="L311" s="1" t="s">
        <v>72</v>
      </c>
      <c r="M311" s="1" t="s">
        <v>62</v>
      </c>
      <c r="N311" s="1">
        <v>3</v>
      </c>
      <c r="O311" s="1">
        <v>49.94</v>
      </c>
      <c r="P311" s="1">
        <v>0.46</v>
      </c>
      <c r="Q311" s="1">
        <v>39.17</v>
      </c>
      <c r="R311" s="2">
        <v>45841</v>
      </c>
      <c r="S311" s="2">
        <v>45135</v>
      </c>
      <c r="T311" s="1" t="s">
        <v>83</v>
      </c>
      <c r="U311" s="1" t="s">
        <v>51</v>
      </c>
      <c r="V311" s="1">
        <v>4</v>
      </c>
      <c r="W311" s="1" t="s">
        <v>37</v>
      </c>
      <c r="X311" s="1" t="s">
        <v>53</v>
      </c>
      <c r="Y311" s="1" t="s">
        <v>2052</v>
      </c>
    </row>
    <row r="312" spans="1:25" x14ac:dyDescent="0.3">
      <c r="A312" s="1" t="s">
        <v>11924</v>
      </c>
      <c r="B312" s="1" t="s">
        <v>13924</v>
      </c>
      <c r="C312" s="1" t="s">
        <v>2053</v>
      </c>
      <c r="D312" s="1" t="s">
        <v>41</v>
      </c>
      <c r="E312" s="1">
        <v>51</v>
      </c>
      <c r="F312" s="1" t="s">
        <v>2054</v>
      </c>
      <c r="G312" s="1" t="s">
        <v>2055</v>
      </c>
      <c r="H312" s="1" t="s">
        <v>417</v>
      </c>
      <c r="I312" s="1" t="s">
        <v>2056</v>
      </c>
      <c r="J312" s="1" t="s">
        <v>2057</v>
      </c>
      <c r="K312" s="1" t="s">
        <v>109</v>
      </c>
      <c r="L312" s="1" t="s">
        <v>110</v>
      </c>
      <c r="M312" s="1" t="s">
        <v>49</v>
      </c>
      <c r="N312" s="1">
        <v>4</v>
      </c>
      <c r="O312" s="1">
        <v>754.69</v>
      </c>
      <c r="P312" s="1">
        <v>0.08</v>
      </c>
      <c r="Q312" s="1">
        <v>21.26</v>
      </c>
      <c r="R312" s="2">
        <v>45243</v>
      </c>
      <c r="S312" s="2">
        <v>45308</v>
      </c>
      <c r="T312" s="1" t="s">
        <v>83</v>
      </c>
      <c r="U312" s="1" t="s">
        <v>51</v>
      </c>
      <c r="V312" s="1">
        <v>3</v>
      </c>
      <c r="W312" s="1" t="s">
        <v>37</v>
      </c>
      <c r="X312" s="1" t="s">
        <v>53</v>
      </c>
      <c r="Y312" s="1" t="s">
        <v>2058</v>
      </c>
    </row>
    <row r="313" spans="1:25" x14ac:dyDescent="0.3">
      <c r="A313" s="1" t="s">
        <v>11925</v>
      </c>
      <c r="B313" s="1" t="s">
        <v>13925</v>
      </c>
      <c r="C313" s="1" t="s">
        <v>2059</v>
      </c>
      <c r="D313" s="1" t="s">
        <v>26</v>
      </c>
      <c r="E313" s="1">
        <v>63</v>
      </c>
      <c r="F313" s="1" t="s">
        <v>2060</v>
      </c>
      <c r="G313" s="1" t="s">
        <v>2061</v>
      </c>
      <c r="H313" s="1" t="s">
        <v>2062</v>
      </c>
      <c r="I313" s="1" t="s">
        <v>2063</v>
      </c>
      <c r="J313" s="1" t="s">
        <v>2064</v>
      </c>
      <c r="K313" s="1" t="s">
        <v>92</v>
      </c>
      <c r="L313" s="1" t="s">
        <v>110</v>
      </c>
      <c r="M313" s="1" t="s">
        <v>49</v>
      </c>
      <c r="N313" s="1">
        <v>2</v>
      </c>
      <c r="O313" s="1">
        <v>830.99</v>
      </c>
      <c r="P313" s="1">
        <v>0.4</v>
      </c>
      <c r="Q313" s="1">
        <v>34.82</v>
      </c>
      <c r="R313" s="2">
        <v>45765</v>
      </c>
      <c r="S313" s="2">
        <v>45233</v>
      </c>
      <c r="T313" s="1" t="s">
        <v>50</v>
      </c>
      <c r="U313" s="1" t="s">
        <v>51</v>
      </c>
      <c r="V313" s="1">
        <v>4</v>
      </c>
      <c r="W313" s="1" t="s">
        <v>37</v>
      </c>
      <c r="X313" s="1" t="s">
        <v>64</v>
      </c>
      <c r="Y313" s="1" t="s">
        <v>2065</v>
      </c>
    </row>
    <row r="314" spans="1:25" x14ac:dyDescent="0.3">
      <c r="A314" s="1" t="s">
        <v>11926</v>
      </c>
      <c r="B314" s="1" t="s">
        <v>13926</v>
      </c>
      <c r="C314" s="1" t="s">
        <v>2066</v>
      </c>
      <c r="D314" s="1" t="s">
        <v>26</v>
      </c>
      <c r="E314" s="1">
        <v>35</v>
      </c>
      <c r="F314" s="1" t="s">
        <v>2067</v>
      </c>
      <c r="G314" s="1" t="s">
        <v>2068</v>
      </c>
      <c r="H314" s="1" t="s">
        <v>2069</v>
      </c>
      <c r="I314" s="1" t="s">
        <v>2070</v>
      </c>
      <c r="J314" s="1" t="s">
        <v>2071</v>
      </c>
      <c r="K314" s="1" t="s">
        <v>109</v>
      </c>
      <c r="L314" s="1" t="s">
        <v>48</v>
      </c>
      <c r="M314" s="1" t="s">
        <v>49</v>
      </c>
      <c r="N314" s="1">
        <v>2</v>
      </c>
      <c r="O314" s="1">
        <v>908.05</v>
      </c>
      <c r="P314" s="1">
        <v>0.21</v>
      </c>
      <c r="Q314" s="1">
        <v>8.32</v>
      </c>
      <c r="R314" s="2">
        <v>45292</v>
      </c>
      <c r="S314" s="2">
        <v>45390</v>
      </c>
      <c r="T314" s="1" t="s">
        <v>35</v>
      </c>
      <c r="U314" s="1" t="s">
        <v>51</v>
      </c>
      <c r="V314" s="1">
        <v>3</v>
      </c>
      <c r="W314" s="1" t="s">
        <v>37</v>
      </c>
      <c r="X314" s="1" t="s">
        <v>101</v>
      </c>
      <c r="Y314" s="1" t="s">
        <v>2072</v>
      </c>
    </row>
    <row r="315" spans="1:25" x14ac:dyDescent="0.3">
      <c r="A315" s="1" t="s">
        <v>11927</v>
      </c>
      <c r="B315" s="1" t="s">
        <v>13927</v>
      </c>
      <c r="C315" s="1" t="s">
        <v>2073</v>
      </c>
      <c r="D315" s="1" t="s">
        <v>26</v>
      </c>
      <c r="E315" s="1">
        <v>62</v>
      </c>
      <c r="F315" s="1" t="s">
        <v>2074</v>
      </c>
      <c r="G315" s="1" t="s">
        <v>2075</v>
      </c>
      <c r="H315" s="1" t="s">
        <v>2076</v>
      </c>
      <c r="I315" s="1" t="s">
        <v>2077</v>
      </c>
      <c r="J315" s="1" t="s">
        <v>2078</v>
      </c>
      <c r="K315" s="1" t="s">
        <v>47</v>
      </c>
      <c r="L315" s="1" t="s">
        <v>72</v>
      </c>
      <c r="M315" s="1" t="s">
        <v>126</v>
      </c>
      <c r="N315" s="1">
        <v>4</v>
      </c>
      <c r="O315" s="1">
        <v>550.28</v>
      </c>
      <c r="P315" s="1">
        <v>0.09</v>
      </c>
      <c r="Q315" s="1">
        <v>17.899999999999999</v>
      </c>
      <c r="R315" s="2">
        <v>45335</v>
      </c>
      <c r="S315" s="2">
        <v>45750</v>
      </c>
      <c r="T315" s="1" t="s">
        <v>83</v>
      </c>
      <c r="U315" s="1" t="s">
        <v>162</v>
      </c>
      <c r="V315" s="1">
        <v>3</v>
      </c>
      <c r="W315" s="1" t="s">
        <v>37</v>
      </c>
      <c r="X315" s="1" t="s">
        <v>101</v>
      </c>
      <c r="Y315" s="1" t="s">
        <v>2079</v>
      </c>
    </row>
    <row r="316" spans="1:25" x14ac:dyDescent="0.3">
      <c r="A316" s="1" t="s">
        <v>11928</v>
      </c>
      <c r="B316" s="1" t="s">
        <v>13928</v>
      </c>
      <c r="C316" s="1" t="s">
        <v>2080</v>
      </c>
      <c r="D316" s="1" t="s">
        <v>26</v>
      </c>
      <c r="E316" s="1">
        <v>61</v>
      </c>
      <c r="F316" s="1" t="s">
        <v>2081</v>
      </c>
      <c r="G316" s="1" t="s">
        <v>2082</v>
      </c>
      <c r="H316" s="1" t="s">
        <v>1215</v>
      </c>
      <c r="I316" s="1" t="s">
        <v>2083</v>
      </c>
      <c r="J316" s="1" t="s">
        <v>2084</v>
      </c>
      <c r="K316" s="1" t="s">
        <v>47</v>
      </c>
      <c r="L316" s="1" t="s">
        <v>72</v>
      </c>
      <c r="M316" s="1" t="s">
        <v>34</v>
      </c>
      <c r="N316" s="1">
        <v>1</v>
      </c>
      <c r="O316" s="1">
        <v>458.05</v>
      </c>
      <c r="P316" s="1">
        <v>0.2</v>
      </c>
      <c r="Q316" s="1">
        <v>24.12</v>
      </c>
      <c r="R316" s="2">
        <v>45708</v>
      </c>
      <c r="S316" s="2">
        <v>45654</v>
      </c>
      <c r="T316" s="1" t="s">
        <v>63</v>
      </c>
      <c r="U316" s="1" t="s">
        <v>51</v>
      </c>
      <c r="V316" s="1">
        <v>5</v>
      </c>
      <c r="W316" s="1" t="s">
        <v>37</v>
      </c>
      <c r="X316" s="1" t="s">
        <v>74</v>
      </c>
      <c r="Y316" s="1" t="s">
        <v>2085</v>
      </c>
    </row>
    <row r="317" spans="1:25" x14ac:dyDescent="0.3">
      <c r="A317" s="1" t="s">
        <v>11929</v>
      </c>
      <c r="B317" s="1" t="s">
        <v>13929</v>
      </c>
      <c r="C317" s="1" t="s">
        <v>2086</v>
      </c>
      <c r="D317" s="1" t="s">
        <v>41</v>
      </c>
      <c r="E317" s="1">
        <v>32</v>
      </c>
      <c r="F317" s="1" t="s">
        <v>2087</v>
      </c>
      <c r="G317" s="1" t="s">
        <v>2088</v>
      </c>
      <c r="H317" s="1" t="s">
        <v>215</v>
      </c>
      <c r="I317" s="1" t="s">
        <v>2089</v>
      </c>
      <c r="J317" s="1" t="s">
        <v>2090</v>
      </c>
      <c r="K317" s="1" t="s">
        <v>92</v>
      </c>
      <c r="L317" s="1" t="s">
        <v>33</v>
      </c>
      <c r="M317" s="1" t="s">
        <v>93</v>
      </c>
      <c r="N317" s="1">
        <v>4</v>
      </c>
      <c r="O317" s="1">
        <v>877.38</v>
      </c>
      <c r="P317" s="1">
        <v>0.11</v>
      </c>
      <c r="Q317" s="1">
        <v>43.57</v>
      </c>
      <c r="R317" s="2">
        <v>45149</v>
      </c>
      <c r="S317" s="2">
        <v>45628</v>
      </c>
      <c r="T317" s="1" t="s">
        <v>118</v>
      </c>
      <c r="U317" s="1" t="s">
        <v>162</v>
      </c>
      <c r="V317" s="1">
        <v>2</v>
      </c>
      <c r="W317" s="1" t="s">
        <v>37</v>
      </c>
      <c r="X317" s="1" t="s">
        <v>64</v>
      </c>
      <c r="Y317" s="1" t="s">
        <v>2091</v>
      </c>
    </row>
    <row r="318" spans="1:25" x14ac:dyDescent="0.3">
      <c r="A318" s="1" t="s">
        <v>11930</v>
      </c>
      <c r="B318" s="1" t="s">
        <v>13930</v>
      </c>
      <c r="C318" s="1" t="s">
        <v>2092</v>
      </c>
      <c r="D318" s="1" t="s">
        <v>26</v>
      </c>
      <c r="E318" s="1">
        <v>32</v>
      </c>
      <c r="F318" s="1" t="s">
        <v>2093</v>
      </c>
      <c r="G318" s="1" t="s">
        <v>2094</v>
      </c>
      <c r="H318" s="1" t="s">
        <v>2095</v>
      </c>
      <c r="I318" s="1" t="s">
        <v>2096</v>
      </c>
      <c r="J318" s="1" t="s">
        <v>2097</v>
      </c>
      <c r="K318" s="1" t="s">
        <v>81</v>
      </c>
      <c r="L318" s="1" t="s">
        <v>48</v>
      </c>
      <c r="M318" s="1" t="s">
        <v>62</v>
      </c>
      <c r="N318" s="1">
        <v>2</v>
      </c>
      <c r="O318" s="1">
        <v>404.71</v>
      </c>
      <c r="P318" s="1">
        <v>7.0000000000000007E-2</v>
      </c>
      <c r="Q318" s="1">
        <v>30.36</v>
      </c>
      <c r="R318" s="2">
        <v>45772</v>
      </c>
      <c r="S318" s="2">
        <v>45513</v>
      </c>
      <c r="T318" s="1" t="s">
        <v>83</v>
      </c>
      <c r="U318" s="1" t="s">
        <v>84</v>
      </c>
      <c r="V318" s="1">
        <v>1</v>
      </c>
      <c r="W318" s="1" t="s">
        <v>37</v>
      </c>
      <c r="X318" s="1" t="s">
        <v>53</v>
      </c>
      <c r="Y318" s="1" t="s">
        <v>2098</v>
      </c>
    </row>
    <row r="319" spans="1:25" x14ac:dyDescent="0.3">
      <c r="A319" s="1" t="s">
        <v>11931</v>
      </c>
      <c r="B319" s="1" t="s">
        <v>13931</v>
      </c>
      <c r="C319" s="1" t="s">
        <v>2099</v>
      </c>
      <c r="D319" s="1" t="s">
        <v>41</v>
      </c>
      <c r="E319" s="1">
        <v>46</v>
      </c>
      <c r="F319" s="1" t="s">
        <v>2100</v>
      </c>
      <c r="G319" s="1" t="s">
        <v>2101</v>
      </c>
      <c r="H319" s="1" t="s">
        <v>2102</v>
      </c>
      <c r="I319" s="1" t="s">
        <v>2103</v>
      </c>
      <c r="J319" s="1" t="s">
        <v>2104</v>
      </c>
      <c r="K319" s="1" t="s">
        <v>109</v>
      </c>
      <c r="L319" s="1" t="s">
        <v>72</v>
      </c>
      <c r="M319" s="1" t="s">
        <v>73</v>
      </c>
      <c r="N319" s="1">
        <v>4</v>
      </c>
      <c r="O319" s="1">
        <v>658.89</v>
      </c>
      <c r="P319" s="1">
        <v>0.12</v>
      </c>
      <c r="Q319" s="1">
        <v>7.04</v>
      </c>
      <c r="R319" s="2">
        <v>45669</v>
      </c>
      <c r="S319" s="2">
        <v>45648</v>
      </c>
      <c r="T319" s="1" t="s">
        <v>35</v>
      </c>
      <c r="U319" s="1" t="s">
        <v>162</v>
      </c>
      <c r="V319" s="1">
        <v>3</v>
      </c>
      <c r="W319" s="1" t="s">
        <v>37</v>
      </c>
      <c r="X319" s="1" t="s">
        <v>64</v>
      </c>
      <c r="Y319" s="1" t="s">
        <v>2105</v>
      </c>
    </row>
    <row r="320" spans="1:25" x14ac:dyDescent="0.3">
      <c r="A320" s="1" t="s">
        <v>11932</v>
      </c>
      <c r="B320" s="1" t="s">
        <v>13932</v>
      </c>
      <c r="C320" s="1" t="s">
        <v>2106</v>
      </c>
      <c r="D320" s="1" t="s">
        <v>26</v>
      </c>
      <c r="E320" s="1">
        <v>40</v>
      </c>
      <c r="F320" s="1" t="s">
        <v>2107</v>
      </c>
      <c r="G320" s="1" t="s">
        <v>2108</v>
      </c>
      <c r="H320" s="1" t="s">
        <v>2109</v>
      </c>
      <c r="I320" s="1" t="s">
        <v>2110</v>
      </c>
      <c r="J320" s="1" t="s">
        <v>2111</v>
      </c>
      <c r="K320" s="1" t="s">
        <v>161</v>
      </c>
      <c r="L320" s="1" t="s">
        <v>72</v>
      </c>
      <c r="M320" s="1" t="s">
        <v>62</v>
      </c>
      <c r="N320" s="1">
        <v>1</v>
      </c>
      <c r="O320" s="1">
        <v>619.21</v>
      </c>
      <c r="P320" s="1">
        <v>0.43</v>
      </c>
      <c r="Q320" s="1">
        <v>41.08</v>
      </c>
      <c r="R320" s="2">
        <v>45149</v>
      </c>
      <c r="S320" s="2">
        <v>45504</v>
      </c>
      <c r="T320" s="1" t="s">
        <v>35</v>
      </c>
      <c r="U320" s="1" t="s">
        <v>51</v>
      </c>
      <c r="V320" s="1">
        <v>2</v>
      </c>
      <c r="W320" s="1" t="s">
        <v>37</v>
      </c>
      <c r="X320" s="1" t="s">
        <v>101</v>
      </c>
      <c r="Y320" s="1" t="s">
        <v>2112</v>
      </c>
    </row>
    <row r="321" spans="1:25" x14ac:dyDescent="0.3">
      <c r="A321" s="1" t="s">
        <v>11933</v>
      </c>
      <c r="B321" s="1" t="s">
        <v>13933</v>
      </c>
      <c r="C321" s="1" t="s">
        <v>2113</v>
      </c>
      <c r="D321" s="1" t="s">
        <v>41</v>
      </c>
      <c r="E321" s="1">
        <v>40</v>
      </c>
      <c r="F321" s="1" t="s">
        <v>2114</v>
      </c>
      <c r="G321" s="1">
        <f>1-480-412-4628</f>
        <v>-5519</v>
      </c>
      <c r="H321" s="1" t="s">
        <v>1546</v>
      </c>
      <c r="I321" s="1" t="s">
        <v>2115</v>
      </c>
      <c r="J321" s="1" t="s">
        <v>1363</v>
      </c>
      <c r="K321" s="1" t="s">
        <v>109</v>
      </c>
      <c r="L321" s="1" t="s">
        <v>82</v>
      </c>
      <c r="M321" s="1" t="s">
        <v>126</v>
      </c>
      <c r="N321" s="1">
        <v>2</v>
      </c>
      <c r="O321" s="1">
        <v>378.44</v>
      </c>
      <c r="P321" s="1">
        <v>0.05</v>
      </c>
      <c r="Q321" s="1">
        <v>7.45</v>
      </c>
      <c r="R321" s="2">
        <v>45594</v>
      </c>
      <c r="S321" s="2">
        <v>45290</v>
      </c>
      <c r="T321" s="1" t="s">
        <v>35</v>
      </c>
      <c r="U321" s="1" t="s">
        <v>162</v>
      </c>
      <c r="V321" s="1">
        <v>1</v>
      </c>
      <c r="W321" s="1" t="s">
        <v>37</v>
      </c>
      <c r="X321" s="1" t="s">
        <v>101</v>
      </c>
      <c r="Y321" s="1" t="s">
        <v>2116</v>
      </c>
    </row>
    <row r="322" spans="1:25" x14ac:dyDescent="0.3">
      <c r="A322" s="1" t="s">
        <v>11934</v>
      </c>
      <c r="B322" s="1" t="s">
        <v>13934</v>
      </c>
      <c r="C322" s="1" t="s">
        <v>2117</v>
      </c>
      <c r="D322" s="1" t="s">
        <v>26</v>
      </c>
      <c r="E322" s="1">
        <v>18</v>
      </c>
      <c r="F322" s="1" t="s">
        <v>2118</v>
      </c>
      <c r="G322" s="1">
        <v>2138174931</v>
      </c>
      <c r="H322" s="1" t="s">
        <v>462</v>
      </c>
      <c r="I322" s="1" t="s">
        <v>2119</v>
      </c>
      <c r="J322" s="1" t="s">
        <v>2120</v>
      </c>
      <c r="K322" s="1" t="s">
        <v>92</v>
      </c>
      <c r="L322" s="1" t="s">
        <v>33</v>
      </c>
      <c r="M322" s="1" t="s">
        <v>62</v>
      </c>
      <c r="N322" s="1">
        <v>3</v>
      </c>
      <c r="O322" s="1">
        <v>96.02</v>
      </c>
      <c r="P322" s="1">
        <v>0.49</v>
      </c>
      <c r="Q322" s="1">
        <v>47.05</v>
      </c>
      <c r="R322" s="2">
        <v>45239</v>
      </c>
      <c r="S322" s="2">
        <v>45405</v>
      </c>
      <c r="T322" s="1" t="s">
        <v>50</v>
      </c>
      <c r="U322" s="1" t="s">
        <v>51</v>
      </c>
      <c r="V322" s="1">
        <v>5</v>
      </c>
      <c r="W322" s="1" t="s">
        <v>37</v>
      </c>
      <c r="X322" s="1" t="s">
        <v>53</v>
      </c>
      <c r="Y322" s="1" t="s">
        <v>2121</v>
      </c>
    </row>
    <row r="323" spans="1:25" x14ac:dyDescent="0.3">
      <c r="A323" s="1" t="s">
        <v>11935</v>
      </c>
      <c r="B323" s="1" t="s">
        <v>13935</v>
      </c>
      <c r="C323" s="1" t="s">
        <v>2122</v>
      </c>
      <c r="D323" s="1" t="s">
        <v>41</v>
      </c>
      <c r="E323" s="1">
        <v>39</v>
      </c>
      <c r="F323" s="1" t="s">
        <v>2123</v>
      </c>
      <c r="G323" s="1" t="s">
        <v>2124</v>
      </c>
      <c r="H323" s="1" t="s">
        <v>2125</v>
      </c>
      <c r="I323" s="1" t="s">
        <v>2126</v>
      </c>
      <c r="J323" s="1" t="s">
        <v>2127</v>
      </c>
      <c r="K323" s="1" t="s">
        <v>47</v>
      </c>
      <c r="L323" s="1" t="s">
        <v>110</v>
      </c>
      <c r="M323" s="1" t="s">
        <v>34</v>
      </c>
      <c r="N323" s="1">
        <v>4</v>
      </c>
      <c r="O323" s="1">
        <v>31.2</v>
      </c>
      <c r="P323" s="1">
        <v>0</v>
      </c>
      <c r="Q323" s="1">
        <v>14.53</v>
      </c>
      <c r="R323" s="2">
        <v>45556</v>
      </c>
      <c r="S323" s="2">
        <v>45297</v>
      </c>
      <c r="T323" s="1" t="s">
        <v>118</v>
      </c>
      <c r="U323" s="1" t="s">
        <v>84</v>
      </c>
      <c r="V323" s="1">
        <v>4</v>
      </c>
      <c r="W323" s="1" t="s">
        <v>37</v>
      </c>
      <c r="X323" s="1" t="s">
        <v>53</v>
      </c>
      <c r="Y323" s="1" t="s">
        <v>2128</v>
      </c>
    </row>
    <row r="324" spans="1:25" x14ac:dyDescent="0.3">
      <c r="A324" s="1" t="s">
        <v>11936</v>
      </c>
      <c r="B324" s="1" t="s">
        <v>13936</v>
      </c>
      <c r="C324" s="1" t="s">
        <v>2129</v>
      </c>
      <c r="D324" s="1" t="s">
        <v>41</v>
      </c>
      <c r="E324" s="1">
        <v>24</v>
      </c>
      <c r="F324" s="1" t="s">
        <v>2130</v>
      </c>
      <c r="G324" s="1" t="s">
        <v>2131</v>
      </c>
      <c r="H324" s="1" t="s">
        <v>2132</v>
      </c>
      <c r="I324" s="1" t="s">
        <v>2133</v>
      </c>
      <c r="J324" s="1" t="s">
        <v>2134</v>
      </c>
      <c r="K324" s="1" t="s">
        <v>47</v>
      </c>
      <c r="L324" s="1" t="s">
        <v>110</v>
      </c>
      <c r="M324" s="1" t="s">
        <v>34</v>
      </c>
      <c r="N324" s="1">
        <v>4</v>
      </c>
      <c r="O324" s="1">
        <v>433.96</v>
      </c>
      <c r="P324" s="1">
        <v>0.33</v>
      </c>
      <c r="Q324" s="1">
        <v>26.96</v>
      </c>
      <c r="R324" s="2">
        <v>45595</v>
      </c>
      <c r="S324" s="2">
        <v>45810</v>
      </c>
      <c r="T324" s="1" t="s">
        <v>63</v>
      </c>
      <c r="U324" s="1" t="s">
        <v>51</v>
      </c>
      <c r="V324" s="1">
        <v>2</v>
      </c>
      <c r="W324" s="1" t="s">
        <v>37</v>
      </c>
      <c r="X324" s="1" t="s">
        <v>64</v>
      </c>
      <c r="Y324" s="1" t="s">
        <v>2135</v>
      </c>
    </row>
    <row r="325" spans="1:25" x14ac:dyDescent="0.3">
      <c r="A325" s="1" t="s">
        <v>11937</v>
      </c>
      <c r="B325" s="1" t="s">
        <v>13937</v>
      </c>
      <c r="C325" s="1" t="s">
        <v>2136</v>
      </c>
      <c r="D325" s="1" t="s">
        <v>41</v>
      </c>
      <c r="E325" s="1">
        <v>62</v>
      </c>
      <c r="F325" s="1" t="s">
        <v>2137</v>
      </c>
      <c r="G325" s="1" t="s">
        <v>2138</v>
      </c>
      <c r="H325" s="1" t="s">
        <v>243</v>
      </c>
      <c r="I325" s="1" t="s">
        <v>2139</v>
      </c>
      <c r="J325" s="1" t="s">
        <v>2140</v>
      </c>
      <c r="K325" s="1" t="s">
        <v>109</v>
      </c>
      <c r="L325" s="1" t="s">
        <v>82</v>
      </c>
      <c r="M325" s="1" t="s">
        <v>73</v>
      </c>
      <c r="N325" s="1">
        <v>4</v>
      </c>
      <c r="O325" s="1">
        <v>486.39</v>
      </c>
      <c r="P325" s="1">
        <v>0.43</v>
      </c>
      <c r="Q325" s="1">
        <v>8.25</v>
      </c>
      <c r="R325" s="2">
        <v>45396</v>
      </c>
      <c r="S325" s="2">
        <v>45267</v>
      </c>
      <c r="T325" s="1" t="s">
        <v>35</v>
      </c>
      <c r="U325" s="1" t="s">
        <v>36</v>
      </c>
      <c r="V325" s="1">
        <v>4</v>
      </c>
      <c r="W325" s="1" t="s">
        <v>37</v>
      </c>
      <c r="X325" s="1" t="s">
        <v>38</v>
      </c>
      <c r="Y325" s="1" t="s">
        <v>2141</v>
      </c>
    </row>
    <row r="326" spans="1:25" x14ac:dyDescent="0.3">
      <c r="A326" s="1" t="s">
        <v>11938</v>
      </c>
      <c r="B326" s="1" t="s">
        <v>13938</v>
      </c>
      <c r="C326" s="1" t="s">
        <v>2142</v>
      </c>
      <c r="D326" s="1" t="s">
        <v>41</v>
      </c>
      <c r="E326" s="1">
        <v>49</v>
      </c>
      <c r="F326" s="1" t="s">
        <v>2143</v>
      </c>
      <c r="G326" s="1" t="s">
        <v>2144</v>
      </c>
      <c r="H326" s="1" t="s">
        <v>1638</v>
      </c>
      <c r="I326" s="1" t="s">
        <v>2145</v>
      </c>
      <c r="J326" s="1" t="s">
        <v>2146</v>
      </c>
      <c r="K326" s="1" t="s">
        <v>81</v>
      </c>
      <c r="L326" s="1" t="s">
        <v>48</v>
      </c>
      <c r="M326" s="1" t="s">
        <v>49</v>
      </c>
      <c r="N326" s="1">
        <v>4</v>
      </c>
      <c r="O326" s="1">
        <v>824.45</v>
      </c>
      <c r="P326" s="1">
        <v>0.47</v>
      </c>
      <c r="Q326" s="1">
        <v>30.28</v>
      </c>
      <c r="R326" s="2">
        <v>45359</v>
      </c>
      <c r="S326" s="2">
        <v>45764</v>
      </c>
      <c r="T326" s="1" t="s">
        <v>118</v>
      </c>
      <c r="U326" s="1" t="s">
        <v>84</v>
      </c>
      <c r="V326" s="1">
        <v>4</v>
      </c>
      <c r="W326" s="1" t="s">
        <v>37</v>
      </c>
      <c r="X326" s="1" t="s">
        <v>101</v>
      </c>
      <c r="Y326" s="1" t="s">
        <v>2147</v>
      </c>
    </row>
    <row r="327" spans="1:25" x14ac:dyDescent="0.3">
      <c r="A327" s="1" t="s">
        <v>11939</v>
      </c>
      <c r="B327" s="1" t="s">
        <v>13939</v>
      </c>
      <c r="C327" s="1" t="s">
        <v>2148</v>
      </c>
      <c r="D327" s="1" t="s">
        <v>41</v>
      </c>
      <c r="E327" s="1">
        <v>45</v>
      </c>
      <c r="F327" s="1" t="s">
        <v>2149</v>
      </c>
      <c r="G327" s="1" t="s">
        <v>2150</v>
      </c>
      <c r="H327" s="1" t="s">
        <v>1170</v>
      </c>
      <c r="I327" s="1" t="s">
        <v>1190</v>
      </c>
      <c r="J327" s="1" t="s">
        <v>2151</v>
      </c>
      <c r="K327" s="1" t="s">
        <v>61</v>
      </c>
      <c r="L327" s="1" t="s">
        <v>110</v>
      </c>
      <c r="M327" s="1" t="s">
        <v>93</v>
      </c>
      <c r="N327" s="1">
        <v>2</v>
      </c>
      <c r="O327" s="1">
        <v>420.27</v>
      </c>
      <c r="P327" s="1">
        <v>7.0000000000000007E-2</v>
      </c>
      <c r="Q327" s="1">
        <v>27.38</v>
      </c>
      <c r="R327" s="2">
        <v>45281</v>
      </c>
      <c r="S327" s="2">
        <v>45775</v>
      </c>
      <c r="T327" s="1" t="s">
        <v>35</v>
      </c>
      <c r="U327" s="1" t="s">
        <v>162</v>
      </c>
      <c r="V327" s="1">
        <v>1</v>
      </c>
      <c r="W327" s="1" t="s">
        <v>37</v>
      </c>
      <c r="X327" s="1" t="s">
        <v>101</v>
      </c>
      <c r="Y327" s="1" t="s">
        <v>2152</v>
      </c>
    </row>
    <row r="328" spans="1:25" x14ac:dyDescent="0.3">
      <c r="A328" s="1" t="s">
        <v>11940</v>
      </c>
      <c r="B328" s="1" t="s">
        <v>13940</v>
      </c>
      <c r="C328" s="1" t="s">
        <v>2153</v>
      </c>
      <c r="D328" s="1" t="s">
        <v>41</v>
      </c>
      <c r="E328" s="1">
        <v>67</v>
      </c>
      <c r="F328" s="1" t="s">
        <v>2154</v>
      </c>
      <c r="G328" s="1" t="s">
        <v>2155</v>
      </c>
      <c r="H328" s="1" t="s">
        <v>2102</v>
      </c>
      <c r="I328" s="1" t="s">
        <v>2156</v>
      </c>
      <c r="J328" s="1" t="s">
        <v>2157</v>
      </c>
      <c r="K328" s="1" t="s">
        <v>61</v>
      </c>
      <c r="L328" s="1" t="s">
        <v>48</v>
      </c>
      <c r="M328" s="1" t="s">
        <v>62</v>
      </c>
      <c r="N328" s="1">
        <v>1</v>
      </c>
      <c r="O328" s="1">
        <v>288.35000000000002</v>
      </c>
      <c r="P328" s="1">
        <v>0.35</v>
      </c>
      <c r="Q328" s="1">
        <v>23.46</v>
      </c>
      <c r="R328" s="2">
        <v>45263</v>
      </c>
      <c r="S328" s="2">
        <v>45599</v>
      </c>
      <c r="T328" s="1" t="s">
        <v>35</v>
      </c>
      <c r="U328" s="1" t="s">
        <v>162</v>
      </c>
      <c r="V328" s="1">
        <v>2</v>
      </c>
      <c r="W328" s="1" t="s">
        <v>37</v>
      </c>
      <c r="X328" s="1" t="s">
        <v>38</v>
      </c>
      <c r="Y328" s="1" t="s">
        <v>2158</v>
      </c>
    </row>
    <row r="329" spans="1:25" x14ac:dyDescent="0.3">
      <c r="A329" s="1" t="s">
        <v>11941</v>
      </c>
      <c r="B329" s="1" t="s">
        <v>13941</v>
      </c>
      <c r="C329" s="1" t="s">
        <v>2159</v>
      </c>
      <c r="D329" s="1" t="s">
        <v>41</v>
      </c>
      <c r="E329" s="1">
        <v>49</v>
      </c>
      <c r="F329" s="1" t="s">
        <v>2160</v>
      </c>
      <c r="G329" s="1" t="s">
        <v>2161</v>
      </c>
      <c r="H329" s="1" t="s">
        <v>424</v>
      </c>
      <c r="I329" s="1" t="s">
        <v>2162</v>
      </c>
      <c r="J329" s="1" t="s">
        <v>2163</v>
      </c>
      <c r="K329" s="1" t="s">
        <v>161</v>
      </c>
      <c r="L329" s="1" t="s">
        <v>72</v>
      </c>
      <c r="M329" s="1" t="s">
        <v>73</v>
      </c>
      <c r="N329" s="1">
        <v>3</v>
      </c>
      <c r="O329" s="1">
        <v>467.48</v>
      </c>
      <c r="P329" s="1">
        <v>0.05</v>
      </c>
      <c r="Q329" s="1">
        <v>6.6</v>
      </c>
      <c r="R329" s="2">
        <v>45590</v>
      </c>
      <c r="S329" s="2">
        <v>45605</v>
      </c>
      <c r="T329" s="1" t="s">
        <v>63</v>
      </c>
      <c r="U329" s="1" t="s">
        <v>51</v>
      </c>
      <c r="V329" s="1">
        <v>3</v>
      </c>
      <c r="W329" s="1" t="s">
        <v>37</v>
      </c>
      <c r="X329" s="1" t="s">
        <v>64</v>
      </c>
      <c r="Y329" s="1" t="s">
        <v>2164</v>
      </c>
    </row>
    <row r="330" spans="1:25" x14ac:dyDescent="0.3">
      <c r="A330" s="1" t="s">
        <v>11942</v>
      </c>
      <c r="B330" s="1" t="s">
        <v>13942</v>
      </c>
      <c r="C330" s="1" t="s">
        <v>2165</v>
      </c>
      <c r="D330" s="1" t="s">
        <v>41</v>
      </c>
      <c r="E330" s="1">
        <v>50</v>
      </c>
      <c r="F330" s="1" t="s">
        <v>2166</v>
      </c>
      <c r="G330" s="1" t="s">
        <v>2167</v>
      </c>
      <c r="H330" s="1" t="s">
        <v>2168</v>
      </c>
      <c r="I330" s="1" t="s">
        <v>2169</v>
      </c>
      <c r="J330" s="1" t="s">
        <v>2170</v>
      </c>
      <c r="K330" s="1" t="s">
        <v>6</v>
      </c>
      <c r="L330" s="1" t="s">
        <v>117</v>
      </c>
      <c r="M330" s="1" t="s">
        <v>34</v>
      </c>
      <c r="N330" s="1">
        <v>4</v>
      </c>
      <c r="O330" s="1">
        <v>245.61</v>
      </c>
      <c r="P330" s="1">
        <v>0.18</v>
      </c>
      <c r="Q330" s="1">
        <v>44.55</v>
      </c>
      <c r="R330" s="2">
        <v>45233</v>
      </c>
      <c r="S330" s="2">
        <v>45708</v>
      </c>
      <c r="T330" s="1" t="s">
        <v>118</v>
      </c>
      <c r="U330" s="1" t="s">
        <v>36</v>
      </c>
      <c r="V330" s="1">
        <v>1</v>
      </c>
      <c r="W330" s="1" t="s">
        <v>37</v>
      </c>
      <c r="X330" s="1" t="s">
        <v>74</v>
      </c>
      <c r="Y330" s="1" t="s">
        <v>2171</v>
      </c>
    </row>
    <row r="331" spans="1:25" x14ac:dyDescent="0.3">
      <c r="A331" s="1" t="s">
        <v>11943</v>
      </c>
      <c r="B331" s="1" t="s">
        <v>13943</v>
      </c>
      <c r="C331" s="1" t="s">
        <v>2172</v>
      </c>
      <c r="D331" s="1" t="s">
        <v>41</v>
      </c>
      <c r="E331" s="1">
        <v>60</v>
      </c>
      <c r="F331" s="1" t="s">
        <v>2173</v>
      </c>
      <c r="G331" s="1" t="s">
        <v>2174</v>
      </c>
      <c r="H331" s="1" t="s">
        <v>589</v>
      </c>
      <c r="I331" s="1" t="s">
        <v>2175</v>
      </c>
      <c r="J331" s="1" t="s">
        <v>2176</v>
      </c>
      <c r="K331" s="1" t="s">
        <v>81</v>
      </c>
      <c r="L331" s="1" t="s">
        <v>82</v>
      </c>
      <c r="M331" s="1" t="s">
        <v>49</v>
      </c>
      <c r="N331" s="1">
        <v>2</v>
      </c>
      <c r="O331" s="1">
        <v>100.45</v>
      </c>
      <c r="P331" s="1">
        <v>0.37</v>
      </c>
      <c r="Q331" s="1">
        <v>41.12</v>
      </c>
      <c r="R331" s="2">
        <v>45632</v>
      </c>
      <c r="S331" s="2">
        <v>45246</v>
      </c>
      <c r="T331" s="1" t="s">
        <v>35</v>
      </c>
      <c r="U331" s="1" t="s">
        <v>84</v>
      </c>
      <c r="V331" s="1">
        <v>2</v>
      </c>
      <c r="W331" s="1" t="s">
        <v>37</v>
      </c>
      <c r="X331" s="1" t="s">
        <v>74</v>
      </c>
      <c r="Y331" s="1" t="s">
        <v>2177</v>
      </c>
    </row>
    <row r="332" spans="1:25" x14ac:dyDescent="0.3">
      <c r="A332" s="1" t="s">
        <v>11944</v>
      </c>
      <c r="B332" s="1" t="s">
        <v>13944</v>
      </c>
      <c r="C332" s="1" t="s">
        <v>2178</v>
      </c>
      <c r="D332" s="1" t="s">
        <v>26</v>
      </c>
      <c r="E332" s="1">
        <v>30</v>
      </c>
      <c r="F332" s="1" t="s">
        <v>2179</v>
      </c>
      <c r="G332" s="1" t="s">
        <v>2180</v>
      </c>
      <c r="H332" s="1" t="s">
        <v>2181</v>
      </c>
      <c r="I332" s="1" t="s">
        <v>2182</v>
      </c>
      <c r="J332" s="1" t="s">
        <v>989</v>
      </c>
      <c r="K332" s="1" t="s">
        <v>47</v>
      </c>
      <c r="L332" s="1" t="s">
        <v>48</v>
      </c>
      <c r="M332" s="1" t="s">
        <v>93</v>
      </c>
      <c r="N332" s="1">
        <v>4</v>
      </c>
      <c r="O332" s="1">
        <v>121.91</v>
      </c>
      <c r="P332" s="1">
        <v>0.17</v>
      </c>
      <c r="Q332" s="1">
        <v>33.49</v>
      </c>
      <c r="R332" s="2">
        <v>45582</v>
      </c>
      <c r="S332" s="2">
        <v>45468</v>
      </c>
      <c r="T332" s="1" t="s">
        <v>50</v>
      </c>
      <c r="U332" s="1" t="s">
        <v>162</v>
      </c>
      <c r="V332" s="1">
        <v>3</v>
      </c>
      <c r="W332" s="1" t="s">
        <v>37</v>
      </c>
      <c r="X332" s="1" t="s">
        <v>101</v>
      </c>
      <c r="Y332" s="1" t="s">
        <v>2183</v>
      </c>
    </row>
    <row r="333" spans="1:25" x14ac:dyDescent="0.3">
      <c r="A333" s="1" t="s">
        <v>11945</v>
      </c>
      <c r="B333" s="1" t="s">
        <v>13945</v>
      </c>
      <c r="C333" s="1" t="s">
        <v>2184</v>
      </c>
      <c r="D333" s="1" t="s">
        <v>26</v>
      </c>
      <c r="E333" s="1">
        <v>69</v>
      </c>
      <c r="F333" s="1" t="s">
        <v>2185</v>
      </c>
      <c r="G333" s="1" t="s">
        <v>2186</v>
      </c>
      <c r="H333" s="1" t="s">
        <v>1374</v>
      </c>
      <c r="I333" s="1" t="s">
        <v>2187</v>
      </c>
      <c r="J333" s="1" t="s">
        <v>2188</v>
      </c>
      <c r="K333" s="1" t="s">
        <v>109</v>
      </c>
      <c r="L333" s="1" t="s">
        <v>72</v>
      </c>
      <c r="M333" s="1" t="s">
        <v>93</v>
      </c>
      <c r="N333" s="1">
        <v>3</v>
      </c>
      <c r="O333" s="1">
        <v>325.95999999999998</v>
      </c>
      <c r="P333" s="1">
        <v>0.16</v>
      </c>
      <c r="Q333" s="1">
        <v>30.75</v>
      </c>
      <c r="R333" s="2">
        <v>45778</v>
      </c>
      <c r="S333" s="2">
        <v>45348</v>
      </c>
      <c r="T333" s="1" t="s">
        <v>35</v>
      </c>
      <c r="U333" s="1" t="s">
        <v>51</v>
      </c>
      <c r="V333" s="1">
        <v>4</v>
      </c>
      <c r="W333" s="1" t="s">
        <v>37</v>
      </c>
      <c r="X333" s="1" t="s">
        <v>74</v>
      </c>
      <c r="Y333" s="1" t="s">
        <v>2189</v>
      </c>
    </row>
    <row r="334" spans="1:25" x14ac:dyDescent="0.3">
      <c r="A334" s="1" t="s">
        <v>11946</v>
      </c>
      <c r="B334" s="1" t="s">
        <v>13946</v>
      </c>
      <c r="C334" s="1" t="s">
        <v>2190</v>
      </c>
      <c r="D334" s="1" t="s">
        <v>41</v>
      </c>
      <c r="E334" s="1">
        <v>45</v>
      </c>
      <c r="F334" s="1" t="s">
        <v>2191</v>
      </c>
      <c r="G334" s="1" t="s">
        <v>2192</v>
      </c>
      <c r="H334" s="1" t="s">
        <v>1054</v>
      </c>
      <c r="I334" s="1" t="s">
        <v>2193</v>
      </c>
      <c r="J334" s="1" t="s">
        <v>2194</v>
      </c>
      <c r="K334" s="1" t="s">
        <v>92</v>
      </c>
      <c r="L334" s="1" t="s">
        <v>72</v>
      </c>
      <c r="M334" s="1" t="s">
        <v>126</v>
      </c>
      <c r="N334" s="1">
        <v>4</v>
      </c>
      <c r="O334" s="1">
        <v>22.55</v>
      </c>
      <c r="P334" s="1">
        <v>0.06</v>
      </c>
      <c r="Q334" s="1">
        <v>36.270000000000003</v>
      </c>
      <c r="R334" s="2">
        <v>45388</v>
      </c>
      <c r="S334" s="2">
        <v>45832</v>
      </c>
      <c r="T334" s="1" t="s">
        <v>118</v>
      </c>
      <c r="U334" s="1" t="s">
        <v>36</v>
      </c>
      <c r="V334" s="1">
        <v>5</v>
      </c>
      <c r="W334" s="1" t="s">
        <v>37</v>
      </c>
      <c r="X334" s="1" t="s">
        <v>64</v>
      </c>
      <c r="Y334" s="1" t="s">
        <v>2195</v>
      </c>
    </row>
    <row r="335" spans="1:25" x14ac:dyDescent="0.3">
      <c r="A335" s="1" t="s">
        <v>11947</v>
      </c>
      <c r="B335" s="1" t="s">
        <v>13947</v>
      </c>
      <c r="C335" s="1" t="s">
        <v>2196</v>
      </c>
      <c r="D335" s="1" t="s">
        <v>26</v>
      </c>
      <c r="E335" s="1">
        <v>26</v>
      </c>
      <c r="F335" s="1" t="s">
        <v>2197</v>
      </c>
      <c r="G335" s="1">
        <v>3584381084</v>
      </c>
      <c r="H335" s="1" t="s">
        <v>2198</v>
      </c>
      <c r="I335" s="1" t="s">
        <v>2199</v>
      </c>
      <c r="J335" s="1" t="s">
        <v>2200</v>
      </c>
      <c r="K335" s="1" t="s">
        <v>109</v>
      </c>
      <c r="L335" s="1" t="s">
        <v>82</v>
      </c>
      <c r="M335" s="1" t="s">
        <v>49</v>
      </c>
      <c r="N335" s="1">
        <v>1</v>
      </c>
      <c r="O335" s="1">
        <v>228</v>
      </c>
      <c r="P335" s="1">
        <v>0.03</v>
      </c>
      <c r="Q335" s="1">
        <v>11.48</v>
      </c>
      <c r="R335" s="2">
        <v>45139</v>
      </c>
      <c r="S335" s="2">
        <v>45404</v>
      </c>
      <c r="T335" s="1" t="s">
        <v>83</v>
      </c>
      <c r="U335" s="1" t="s">
        <v>162</v>
      </c>
      <c r="V335" s="1">
        <v>5</v>
      </c>
      <c r="W335" s="1" t="s">
        <v>37</v>
      </c>
      <c r="X335" s="1" t="s">
        <v>74</v>
      </c>
      <c r="Y335" s="1" t="s">
        <v>2201</v>
      </c>
    </row>
    <row r="336" spans="1:25" x14ac:dyDescent="0.3">
      <c r="A336" s="1" t="s">
        <v>11948</v>
      </c>
      <c r="B336" s="1" t="s">
        <v>13948</v>
      </c>
      <c r="C336" s="1" t="s">
        <v>2202</v>
      </c>
      <c r="D336" s="1" t="s">
        <v>26</v>
      </c>
      <c r="E336" s="1">
        <v>65</v>
      </c>
      <c r="F336" s="1" t="s">
        <v>2203</v>
      </c>
      <c r="G336" s="1" t="s">
        <v>2204</v>
      </c>
      <c r="H336" s="1" t="s">
        <v>917</v>
      </c>
      <c r="I336" s="1" t="s">
        <v>2205</v>
      </c>
      <c r="J336" s="1" t="s">
        <v>2206</v>
      </c>
      <c r="K336" s="1" t="s">
        <v>161</v>
      </c>
      <c r="L336" s="1" t="s">
        <v>110</v>
      </c>
      <c r="M336" s="1" t="s">
        <v>34</v>
      </c>
      <c r="N336" s="1">
        <v>4</v>
      </c>
      <c r="O336" s="1">
        <v>789.65</v>
      </c>
      <c r="P336" s="1">
        <v>0.06</v>
      </c>
      <c r="Q336" s="1">
        <v>46.97</v>
      </c>
      <c r="R336" s="2">
        <v>45283</v>
      </c>
      <c r="S336" s="2">
        <v>45383</v>
      </c>
      <c r="T336" s="1" t="s">
        <v>35</v>
      </c>
      <c r="U336" s="1" t="s">
        <v>51</v>
      </c>
      <c r="V336" s="1">
        <v>1</v>
      </c>
      <c r="W336" s="1" t="s">
        <v>37</v>
      </c>
      <c r="X336" s="1" t="s">
        <v>53</v>
      </c>
      <c r="Y336" s="1" t="s">
        <v>2207</v>
      </c>
    </row>
    <row r="337" spans="1:25" x14ac:dyDescent="0.3">
      <c r="A337" s="1" t="s">
        <v>11949</v>
      </c>
      <c r="B337" s="1" t="s">
        <v>13949</v>
      </c>
      <c r="C337" s="1" t="s">
        <v>2208</v>
      </c>
      <c r="D337" s="1" t="s">
        <v>41</v>
      </c>
      <c r="E337" s="1">
        <v>60</v>
      </c>
      <c r="F337" s="1" t="s">
        <v>2209</v>
      </c>
      <c r="G337" s="1" t="s">
        <v>2210</v>
      </c>
      <c r="H337" s="1" t="s">
        <v>896</v>
      </c>
      <c r="I337" s="1" t="s">
        <v>2211</v>
      </c>
      <c r="J337" s="1" t="s">
        <v>2212</v>
      </c>
      <c r="K337" s="1" t="s">
        <v>161</v>
      </c>
      <c r="L337" s="1" t="s">
        <v>72</v>
      </c>
      <c r="M337" s="1" t="s">
        <v>93</v>
      </c>
      <c r="N337" s="1">
        <v>4</v>
      </c>
      <c r="O337" s="1">
        <v>242.27</v>
      </c>
      <c r="P337" s="1">
        <v>0.44</v>
      </c>
      <c r="Q337" s="1">
        <v>17.809999999999999</v>
      </c>
      <c r="R337" s="2">
        <v>45807</v>
      </c>
      <c r="S337" s="2">
        <v>45683</v>
      </c>
      <c r="T337" s="1" t="s">
        <v>50</v>
      </c>
      <c r="U337" s="1" t="s">
        <v>51</v>
      </c>
      <c r="V337" s="1">
        <v>3</v>
      </c>
      <c r="W337" s="1" t="s">
        <v>37</v>
      </c>
      <c r="X337" s="1" t="s">
        <v>64</v>
      </c>
      <c r="Y337" s="1" t="s">
        <v>2213</v>
      </c>
    </row>
    <row r="338" spans="1:25" x14ac:dyDescent="0.3">
      <c r="A338" s="1" t="s">
        <v>11950</v>
      </c>
      <c r="B338" s="1" t="s">
        <v>13950</v>
      </c>
      <c r="C338" s="1" t="s">
        <v>2214</v>
      </c>
      <c r="D338" s="1" t="s">
        <v>41</v>
      </c>
      <c r="E338" s="1">
        <v>20</v>
      </c>
      <c r="F338" s="1" t="s">
        <v>2215</v>
      </c>
      <c r="G338" s="1" t="s">
        <v>2216</v>
      </c>
      <c r="H338" s="1" t="s">
        <v>2217</v>
      </c>
      <c r="I338" s="1" t="s">
        <v>2218</v>
      </c>
      <c r="J338" s="1" t="s">
        <v>2219</v>
      </c>
      <c r="K338" s="1" t="s">
        <v>109</v>
      </c>
      <c r="L338" s="1" t="s">
        <v>33</v>
      </c>
      <c r="M338" s="1" t="s">
        <v>126</v>
      </c>
      <c r="N338" s="1">
        <v>4</v>
      </c>
      <c r="O338" s="1">
        <v>119.62</v>
      </c>
      <c r="P338" s="1">
        <v>0.01</v>
      </c>
      <c r="Q338" s="1">
        <v>34.54</v>
      </c>
      <c r="R338" s="2">
        <v>45203</v>
      </c>
      <c r="S338" s="2">
        <v>45122</v>
      </c>
      <c r="T338" s="1" t="s">
        <v>50</v>
      </c>
      <c r="U338" s="1" t="s">
        <v>36</v>
      </c>
      <c r="V338" s="1">
        <v>3</v>
      </c>
      <c r="W338" s="1" t="s">
        <v>37</v>
      </c>
      <c r="X338" s="1" t="s">
        <v>38</v>
      </c>
      <c r="Y338" s="1" t="s">
        <v>2220</v>
      </c>
    </row>
    <row r="339" spans="1:25" x14ac:dyDescent="0.3">
      <c r="A339" s="1" t="s">
        <v>11951</v>
      </c>
      <c r="B339" s="1" t="s">
        <v>13951</v>
      </c>
      <c r="C339" s="1" t="s">
        <v>2221</v>
      </c>
      <c r="D339" s="1" t="s">
        <v>26</v>
      </c>
      <c r="E339" s="1">
        <v>34</v>
      </c>
      <c r="F339" s="1" t="s">
        <v>2222</v>
      </c>
      <c r="G339" s="1" t="s">
        <v>2223</v>
      </c>
      <c r="H339" s="1" t="s">
        <v>201</v>
      </c>
      <c r="I339" s="1" t="s">
        <v>2224</v>
      </c>
      <c r="J339" s="1" t="s">
        <v>2225</v>
      </c>
      <c r="K339" s="1" t="s">
        <v>161</v>
      </c>
      <c r="L339" s="1" t="s">
        <v>110</v>
      </c>
      <c r="M339" s="1" t="s">
        <v>126</v>
      </c>
      <c r="N339" s="1">
        <v>1</v>
      </c>
      <c r="O339" s="1">
        <v>949.59</v>
      </c>
      <c r="P339" s="1">
        <v>0.35</v>
      </c>
      <c r="Q339" s="1">
        <v>32.299999999999997</v>
      </c>
      <c r="R339" s="2">
        <v>45124</v>
      </c>
      <c r="S339" s="2">
        <v>45355</v>
      </c>
      <c r="T339" s="1" t="s">
        <v>35</v>
      </c>
      <c r="U339" s="1" t="s">
        <v>162</v>
      </c>
      <c r="V339" s="1">
        <v>5</v>
      </c>
      <c r="W339" s="1" t="s">
        <v>37</v>
      </c>
      <c r="X339" s="1" t="s">
        <v>101</v>
      </c>
      <c r="Y339" s="1" t="s">
        <v>2226</v>
      </c>
    </row>
    <row r="340" spans="1:25" x14ac:dyDescent="0.3">
      <c r="A340" s="1" t="s">
        <v>11952</v>
      </c>
      <c r="B340" s="1" t="s">
        <v>13952</v>
      </c>
      <c r="C340" s="1" t="s">
        <v>2227</v>
      </c>
      <c r="D340" s="1" t="s">
        <v>41</v>
      </c>
      <c r="E340" s="1">
        <v>51</v>
      </c>
      <c r="F340" s="1" t="s">
        <v>2228</v>
      </c>
      <c r="G340" s="1" t="s">
        <v>2229</v>
      </c>
      <c r="H340" s="1" t="s">
        <v>555</v>
      </c>
      <c r="I340" s="1" t="s">
        <v>2230</v>
      </c>
      <c r="J340" s="1" t="s">
        <v>2231</v>
      </c>
      <c r="K340" s="1" t="s">
        <v>161</v>
      </c>
      <c r="L340" s="1" t="s">
        <v>117</v>
      </c>
      <c r="M340" s="1" t="s">
        <v>34</v>
      </c>
      <c r="N340" s="1">
        <v>2</v>
      </c>
      <c r="O340" s="1">
        <v>626.25</v>
      </c>
      <c r="P340" s="1">
        <v>0.38</v>
      </c>
      <c r="Q340" s="1">
        <v>33.65</v>
      </c>
      <c r="R340" s="2">
        <v>45498</v>
      </c>
      <c r="S340" s="2">
        <v>45599</v>
      </c>
      <c r="T340" s="1" t="s">
        <v>118</v>
      </c>
      <c r="U340" s="1" t="s">
        <v>51</v>
      </c>
      <c r="V340" s="1">
        <v>3</v>
      </c>
      <c r="W340" s="1" t="s">
        <v>37</v>
      </c>
      <c r="X340" s="1" t="s">
        <v>64</v>
      </c>
      <c r="Y340" s="1" t="s">
        <v>2232</v>
      </c>
    </row>
    <row r="341" spans="1:25" x14ac:dyDescent="0.3">
      <c r="A341" s="1" t="s">
        <v>11953</v>
      </c>
      <c r="B341" s="1" t="s">
        <v>13953</v>
      </c>
      <c r="C341" s="1" t="s">
        <v>2233</v>
      </c>
      <c r="D341" s="1" t="s">
        <v>41</v>
      </c>
      <c r="E341" s="1">
        <v>49</v>
      </c>
      <c r="F341" s="1" t="s">
        <v>2234</v>
      </c>
      <c r="G341" s="1" t="s">
        <v>2235</v>
      </c>
      <c r="H341" s="1" t="s">
        <v>1740</v>
      </c>
      <c r="I341" s="1" t="s">
        <v>2236</v>
      </c>
      <c r="J341" s="1" t="s">
        <v>2237</v>
      </c>
      <c r="K341" s="1" t="s">
        <v>161</v>
      </c>
      <c r="L341" s="1" t="s">
        <v>82</v>
      </c>
      <c r="M341" s="1" t="s">
        <v>93</v>
      </c>
      <c r="N341" s="1">
        <v>1</v>
      </c>
      <c r="O341" s="1">
        <v>69.430000000000007</v>
      </c>
      <c r="P341" s="1">
        <v>0.28000000000000003</v>
      </c>
      <c r="Q341" s="1">
        <v>44.55</v>
      </c>
      <c r="R341" s="2">
        <v>45805</v>
      </c>
      <c r="S341" s="2">
        <v>45782</v>
      </c>
      <c r="T341" s="1" t="s">
        <v>35</v>
      </c>
      <c r="U341" s="1" t="s">
        <v>162</v>
      </c>
      <c r="V341" s="1">
        <v>2</v>
      </c>
      <c r="W341" s="1" t="s">
        <v>52</v>
      </c>
      <c r="X341" s="1" t="s">
        <v>74</v>
      </c>
      <c r="Y341" s="1" t="s">
        <v>2238</v>
      </c>
    </row>
    <row r="342" spans="1:25" x14ac:dyDescent="0.3">
      <c r="A342" s="1" t="s">
        <v>11954</v>
      </c>
      <c r="B342" s="1" t="s">
        <v>13954</v>
      </c>
      <c r="C342" s="1" t="s">
        <v>2239</v>
      </c>
      <c r="D342" s="1" t="s">
        <v>41</v>
      </c>
      <c r="E342" s="1">
        <v>26</v>
      </c>
      <c r="F342" s="1" t="s">
        <v>2240</v>
      </c>
      <c r="G342" s="1">
        <v>7540382603</v>
      </c>
      <c r="H342" s="1" t="s">
        <v>1785</v>
      </c>
      <c r="I342" s="1" t="s">
        <v>2241</v>
      </c>
      <c r="J342" s="1" t="s">
        <v>2242</v>
      </c>
      <c r="K342" s="1" t="s">
        <v>61</v>
      </c>
      <c r="L342" s="1" t="s">
        <v>82</v>
      </c>
      <c r="M342" s="1" t="s">
        <v>49</v>
      </c>
      <c r="N342" s="1">
        <v>2</v>
      </c>
      <c r="O342" s="1">
        <v>71.62</v>
      </c>
      <c r="P342" s="1">
        <v>0.37</v>
      </c>
      <c r="Q342" s="1">
        <v>18.32</v>
      </c>
      <c r="R342" s="2">
        <v>45164</v>
      </c>
      <c r="S342" s="2">
        <v>45592</v>
      </c>
      <c r="T342" s="1" t="s">
        <v>50</v>
      </c>
      <c r="U342" s="1" t="s">
        <v>36</v>
      </c>
      <c r="V342" s="1">
        <v>2</v>
      </c>
      <c r="W342" s="1" t="s">
        <v>37</v>
      </c>
      <c r="X342" s="1" t="s">
        <v>64</v>
      </c>
      <c r="Y342" s="1" t="s">
        <v>2243</v>
      </c>
    </row>
    <row r="343" spans="1:25" x14ac:dyDescent="0.3">
      <c r="A343" s="1" t="s">
        <v>11955</v>
      </c>
      <c r="B343" s="1" t="s">
        <v>13955</v>
      </c>
      <c r="C343" s="1" t="s">
        <v>2244</v>
      </c>
      <c r="D343" s="1" t="s">
        <v>26</v>
      </c>
      <c r="E343" s="1">
        <v>58</v>
      </c>
      <c r="F343" s="1" t="s">
        <v>2245</v>
      </c>
      <c r="G343" s="1" t="s">
        <v>2246</v>
      </c>
      <c r="H343" s="1" t="s">
        <v>857</v>
      </c>
      <c r="I343" s="1" t="s">
        <v>2247</v>
      </c>
      <c r="J343" s="1" t="s">
        <v>2248</v>
      </c>
      <c r="K343" s="1" t="s">
        <v>92</v>
      </c>
      <c r="L343" s="1" t="s">
        <v>82</v>
      </c>
      <c r="M343" s="1" t="s">
        <v>93</v>
      </c>
      <c r="N343" s="1">
        <v>1</v>
      </c>
      <c r="O343" s="1">
        <v>616</v>
      </c>
      <c r="P343" s="1">
        <v>0.33</v>
      </c>
      <c r="Q343" s="1">
        <v>38.700000000000003</v>
      </c>
      <c r="R343" s="2">
        <v>45324</v>
      </c>
      <c r="S343" s="2">
        <v>45528</v>
      </c>
      <c r="T343" s="1" t="s">
        <v>35</v>
      </c>
      <c r="U343" s="1" t="s">
        <v>36</v>
      </c>
      <c r="V343" s="1">
        <v>5</v>
      </c>
      <c r="W343" s="1" t="s">
        <v>37</v>
      </c>
      <c r="X343" s="1" t="s">
        <v>38</v>
      </c>
      <c r="Y343" s="1" t="s">
        <v>2249</v>
      </c>
    </row>
    <row r="344" spans="1:25" x14ac:dyDescent="0.3">
      <c r="A344" s="1" t="s">
        <v>11956</v>
      </c>
      <c r="B344" s="1" t="s">
        <v>13956</v>
      </c>
      <c r="C344" s="1" t="s">
        <v>2250</v>
      </c>
      <c r="D344" s="1" t="s">
        <v>26</v>
      </c>
      <c r="E344" s="1">
        <v>65</v>
      </c>
      <c r="F344" s="1" t="s">
        <v>2251</v>
      </c>
      <c r="G344" s="1" t="s">
        <v>2252</v>
      </c>
      <c r="H344" s="1" t="s">
        <v>791</v>
      </c>
      <c r="I344" s="1" t="s">
        <v>2253</v>
      </c>
      <c r="J344" s="1" t="s">
        <v>2254</v>
      </c>
      <c r="K344" s="1" t="s">
        <v>47</v>
      </c>
      <c r="L344" s="1" t="s">
        <v>72</v>
      </c>
      <c r="M344" s="1" t="s">
        <v>62</v>
      </c>
      <c r="N344" s="1">
        <v>1</v>
      </c>
      <c r="O344" s="1">
        <v>544.73</v>
      </c>
      <c r="P344" s="1">
        <v>0.23</v>
      </c>
      <c r="Q344" s="1">
        <v>31.93</v>
      </c>
      <c r="R344" s="2">
        <v>45176</v>
      </c>
      <c r="S344" s="2">
        <v>45743</v>
      </c>
      <c r="T344" s="1" t="s">
        <v>50</v>
      </c>
      <c r="U344" s="1" t="s">
        <v>162</v>
      </c>
      <c r="V344" s="1">
        <v>4</v>
      </c>
      <c r="W344" s="1" t="s">
        <v>37</v>
      </c>
      <c r="X344" s="1" t="s">
        <v>64</v>
      </c>
      <c r="Y344" s="1" t="s">
        <v>2255</v>
      </c>
    </row>
    <row r="345" spans="1:25" x14ac:dyDescent="0.3">
      <c r="A345" s="1" t="s">
        <v>11957</v>
      </c>
      <c r="B345" s="1" t="s">
        <v>13957</v>
      </c>
      <c r="C345" s="1" t="s">
        <v>2256</v>
      </c>
      <c r="D345" s="1" t="s">
        <v>26</v>
      </c>
      <c r="E345" s="1">
        <v>18</v>
      </c>
      <c r="F345" s="1" t="s">
        <v>2257</v>
      </c>
      <c r="G345" s="1" t="s">
        <v>2258</v>
      </c>
      <c r="H345" s="1" t="s">
        <v>602</v>
      </c>
      <c r="I345" s="1" t="s">
        <v>2259</v>
      </c>
      <c r="J345" s="1" t="s">
        <v>2260</v>
      </c>
      <c r="K345" s="1" t="s">
        <v>92</v>
      </c>
      <c r="L345" s="1" t="s">
        <v>72</v>
      </c>
      <c r="M345" s="1" t="s">
        <v>93</v>
      </c>
      <c r="N345" s="1">
        <v>4</v>
      </c>
      <c r="O345" s="1">
        <v>77.69</v>
      </c>
      <c r="P345" s="1">
        <v>0.19</v>
      </c>
      <c r="Q345" s="1">
        <v>8.42</v>
      </c>
      <c r="R345" s="2">
        <v>45505</v>
      </c>
      <c r="S345" s="2">
        <v>45287</v>
      </c>
      <c r="T345" s="1" t="s">
        <v>83</v>
      </c>
      <c r="U345" s="1" t="s">
        <v>36</v>
      </c>
      <c r="V345" s="1">
        <v>4</v>
      </c>
      <c r="W345" s="1" t="s">
        <v>37</v>
      </c>
      <c r="X345" s="1" t="s">
        <v>38</v>
      </c>
      <c r="Y345" s="1" t="s">
        <v>2261</v>
      </c>
    </row>
    <row r="346" spans="1:25" x14ac:dyDescent="0.3">
      <c r="A346" s="1" t="s">
        <v>11958</v>
      </c>
      <c r="B346" s="1" t="s">
        <v>13958</v>
      </c>
      <c r="C346" s="1" t="s">
        <v>2262</v>
      </c>
      <c r="D346" s="1" t="s">
        <v>41</v>
      </c>
      <c r="E346" s="1">
        <v>66</v>
      </c>
      <c r="F346" s="1" t="s">
        <v>2263</v>
      </c>
      <c r="G346" s="1" t="s">
        <v>2264</v>
      </c>
      <c r="H346" s="1" t="s">
        <v>2265</v>
      </c>
      <c r="I346" s="1" t="s">
        <v>2266</v>
      </c>
      <c r="J346" s="1" t="s">
        <v>2267</v>
      </c>
      <c r="K346" s="1" t="s">
        <v>109</v>
      </c>
      <c r="L346" s="1" t="s">
        <v>82</v>
      </c>
      <c r="M346" s="1" t="s">
        <v>126</v>
      </c>
      <c r="N346" s="1">
        <v>1</v>
      </c>
      <c r="O346" s="1">
        <v>232.07</v>
      </c>
      <c r="P346" s="1">
        <v>0.47</v>
      </c>
      <c r="Q346" s="1">
        <v>23.64</v>
      </c>
      <c r="R346" s="2">
        <v>45811</v>
      </c>
      <c r="S346" s="2">
        <v>45844</v>
      </c>
      <c r="T346" s="1" t="s">
        <v>35</v>
      </c>
      <c r="U346" s="1" t="s">
        <v>51</v>
      </c>
      <c r="V346" s="1">
        <v>4</v>
      </c>
      <c r="W346" s="1" t="s">
        <v>37</v>
      </c>
      <c r="X346" s="1" t="s">
        <v>38</v>
      </c>
      <c r="Y346" s="1" t="s">
        <v>2268</v>
      </c>
    </row>
    <row r="347" spans="1:25" x14ac:dyDescent="0.3">
      <c r="A347" s="1" t="s">
        <v>11959</v>
      </c>
      <c r="B347" s="1" t="s">
        <v>13959</v>
      </c>
      <c r="C347" s="1" t="s">
        <v>2269</v>
      </c>
      <c r="D347" s="1" t="s">
        <v>41</v>
      </c>
      <c r="E347" s="1">
        <v>59</v>
      </c>
      <c r="F347" s="1" t="s">
        <v>2270</v>
      </c>
      <c r="G347" s="1" t="s">
        <v>2271</v>
      </c>
      <c r="H347" s="1" t="s">
        <v>509</v>
      </c>
      <c r="I347" s="1" t="s">
        <v>2199</v>
      </c>
      <c r="J347" s="1" t="s">
        <v>2272</v>
      </c>
      <c r="K347" s="1" t="s">
        <v>109</v>
      </c>
      <c r="L347" s="1" t="s">
        <v>82</v>
      </c>
      <c r="M347" s="1" t="s">
        <v>73</v>
      </c>
      <c r="N347" s="1">
        <v>2</v>
      </c>
      <c r="O347" s="1">
        <v>929.75</v>
      </c>
      <c r="P347" s="1">
        <v>0.49</v>
      </c>
      <c r="Q347" s="1">
        <v>42.71</v>
      </c>
      <c r="R347" s="2">
        <v>45363</v>
      </c>
      <c r="S347" s="2">
        <v>45319</v>
      </c>
      <c r="T347" s="1" t="s">
        <v>63</v>
      </c>
      <c r="U347" s="1" t="s">
        <v>162</v>
      </c>
      <c r="V347" s="1">
        <v>5</v>
      </c>
      <c r="W347" s="1" t="s">
        <v>37</v>
      </c>
      <c r="X347" s="1" t="s">
        <v>64</v>
      </c>
      <c r="Y347" s="1" t="s">
        <v>2273</v>
      </c>
    </row>
    <row r="348" spans="1:25" x14ac:dyDescent="0.3">
      <c r="A348" s="1" t="s">
        <v>11960</v>
      </c>
      <c r="B348" s="1" t="s">
        <v>13960</v>
      </c>
      <c r="C348" s="1" t="s">
        <v>2274</v>
      </c>
      <c r="D348" s="1" t="s">
        <v>41</v>
      </c>
      <c r="E348" s="1">
        <v>37</v>
      </c>
      <c r="F348" s="1" t="s">
        <v>2275</v>
      </c>
      <c r="G348" s="1">
        <v>1855172223</v>
      </c>
      <c r="H348" s="1" t="s">
        <v>771</v>
      </c>
      <c r="I348" s="1" t="s">
        <v>2276</v>
      </c>
      <c r="J348" s="1" t="s">
        <v>2277</v>
      </c>
      <c r="K348" s="1" t="s">
        <v>61</v>
      </c>
      <c r="L348" s="1" t="s">
        <v>33</v>
      </c>
      <c r="M348" s="1" t="s">
        <v>34</v>
      </c>
      <c r="N348" s="1">
        <v>2</v>
      </c>
      <c r="O348" s="1">
        <v>576.29</v>
      </c>
      <c r="P348" s="1">
        <v>0.33</v>
      </c>
      <c r="Q348" s="1">
        <v>19.190000000000001</v>
      </c>
      <c r="R348" s="2">
        <v>45122</v>
      </c>
      <c r="S348" s="2">
        <v>45706</v>
      </c>
      <c r="T348" s="1" t="s">
        <v>35</v>
      </c>
      <c r="U348" s="1" t="s">
        <v>51</v>
      </c>
      <c r="V348" s="1">
        <v>1</v>
      </c>
      <c r="W348" s="1" t="s">
        <v>37</v>
      </c>
      <c r="X348" s="1" t="s">
        <v>101</v>
      </c>
      <c r="Y348" s="1" t="s">
        <v>2278</v>
      </c>
    </row>
    <row r="349" spans="1:25" x14ac:dyDescent="0.3">
      <c r="A349" s="1" t="s">
        <v>11961</v>
      </c>
      <c r="B349" s="1" t="s">
        <v>13961</v>
      </c>
      <c r="C349" s="1" t="s">
        <v>2279</v>
      </c>
      <c r="D349" s="1" t="s">
        <v>41</v>
      </c>
      <c r="E349" s="1">
        <v>22</v>
      </c>
      <c r="F349" s="1" t="s">
        <v>2280</v>
      </c>
      <c r="G349" s="1" t="s">
        <v>2281</v>
      </c>
      <c r="H349" s="1" t="s">
        <v>250</v>
      </c>
      <c r="I349" s="1" t="s">
        <v>2282</v>
      </c>
      <c r="J349" s="1" t="s">
        <v>2283</v>
      </c>
      <c r="K349" s="1" t="s">
        <v>109</v>
      </c>
      <c r="L349" s="1" t="s">
        <v>48</v>
      </c>
      <c r="M349" s="1" t="s">
        <v>73</v>
      </c>
      <c r="N349" s="1">
        <v>2</v>
      </c>
      <c r="O349" s="1">
        <v>445.92</v>
      </c>
      <c r="P349" s="1">
        <v>0.1</v>
      </c>
      <c r="Q349" s="1">
        <v>26.7</v>
      </c>
      <c r="R349" s="2">
        <v>45317</v>
      </c>
      <c r="S349" s="2">
        <v>45237</v>
      </c>
      <c r="T349" s="1" t="s">
        <v>50</v>
      </c>
      <c r="U349" s="1" t="s">
        <v>162</v>
      </c>
      <c r="V349" s="1">
        <v>3</v>
      </c>
      <c r="W349" s="1" t="s">
        <v>52</v>
      </c>
      <c r="X349" s="1" t="s">
        <v>101</v>
      </c>
      <c r="Y349" s="1" t="s">
        <v>2284</v>
      </c>
    </row>
    <row r="350" spans="1:25" x14ac:dyDescent="0.3">
      <c r="A350" s="1" t="s">
        <v>11962</v>
      </c>
      <c r="B350" s="1" t="s">
        <v>13962</v>
      </c>
      <c r="C350" s="1" t="s">
        <v>2285</v>
      </c>
      <c r="D350" s="1" t="s">
        <v>41</v>
      </c>
      <c r="E350" s="1">
        <v>57</v>
      </c>
      <c r="F350" s="1" t="s">
        <v>2286</v>
      </c>
      <c r="G350" s="1" t="s">
        <v>2287</v>
      </c>
      <c r="H350" s="1" t="s">
        <v>1259</v>
      </c>
      <c r="I350" s="1" t="s">
        <v>2288</v>
      </c>
      <c r="J350" s="1" t="s">
        <v>1541</v>
      </c>
      <c r="K350" s="1" t="s">
        <v>161</v>
      </c>
      <c r="L350" s="1" t="s">
        <v>110</v>
      </c>
      <c r="M350" s="1" t="s">
        <v>93</v>
      </c>
      <c r="N350" s="1">
        <v>2</v>
      </c>
      <c r="O350" s="1">
        <v>257.64999999999998</v>
      </c>
      <c r="P350" s="1">
        <v>0.22</v>
      </c>
      <c r="Q350" s="1">
        <v>26.99</v>
      </c>
      <c r="R350" s="2">
        <v>45701</v>
      </c>
      <c r="S350" s="2">
        <v>45480</v>
      </c>
      <c r="T350" s="1" t="s">
        <v>118</v>
      </c>
      <c r="U350" s="1" t="s">
        <v>84</v>
      </c>
      <c r="V350" s="1">
        <v>2</v>
      </c>
      <c r="W350" s="1" t="s">
        <v>37</v>
      </c>
      <c r="X350" s="1" t="s">
        <v>74</v>
      </c>
      <c r="Y350" s="1" t="s">
        <v>2289</v>
      </c>
    </row>
    <row r="351" spans="1:25" x14ac:dyDescent="0.3">
      <c r="A351" s="1" t="s">
        <v>11963</v>
      </c>
      <c r="B351" s="1" t="s">
        <v>13963</v>
      </c>
      <c r="C351" s="1" t="s">
        <v>2290</v>
      </c>
      <c r="D351" s="1" t="s">
        <v>26</v>
      </c>
      <c r="E351" s="1">
        <v>62</v>
      </c>
      <c r="F351" s="1" t="s">
        <v>2291</v>
      </c>
      <c r="G351" s="1">
        <v>2399834847</v>
      </c>
      <c r="H351" s="1" t="s">
        <v>710</v>
      </c>
      <c r="I351" s="1" t="s">
        <v>2292</v>
      </c>
      <c r="J351" s="1" t="s">
        <v>2293</v>
      </c>
      <c r="K351" s="1" t="s">
        <v>92</v>
      </c>
      <c r="L351" s="1" t="s">
        <v>110</v>
      </c>
      <c r="M351" s="1" t="s">
        <v>49</v>
      </c>
      <c r="N351" s="1">
        <v>1</v>
      </c>
      <c r="O351" s="1">
        <v>142.36000000000001</v>
      </c>
      <c r="P351" s="1">
        <v>0.25</v>
      </c>
      <c r="Q351" s="1">
        <v>32.81</v>
      </c>
      <c r="R351" s="2">
        <v>45566</v>
      </c>
      <c r="S351" s="2">
        <v>45338</v>
      </c>
      <c r="T351" s="1" t="s">
        <v>50</v>
      </c>
      <c r="U351" s="1" t="s">
        <v>51</v>
      </c>
      <c r="V351" s="1">
        <v>2</v>
      </c>
      <c r="W351" s="1" t="s">
        <v>37</v>
      </c>
      <c r="X351" s="1" t="s">
        <v>64</v>
      </c>
      <c r="Y351" s="1" t="s">
        <v>2294</v>
      </c>
    </row>
    <row r="352" spans="1:25" x14ac:dyDescent="0.3">
      <c r="A352" s="1" t="s">
        <v>11964</v>
      </c>
      <c r="B352" s="1" t="s">
        <v>13964</v>
      </c>
      <c r="C352" s="1" t="s">
        <v>2295</v>
      </c>
      <c r="D352" s="1" t="s">
        <v>41</v>
      </c>
      <c r="E352" s="1">
        <v>38</v>
      </c>
      <c r="F352" s="1" t="s">
        <v>2296</v>
      </c>
      <c r="G352" s="1" t="s">
        <v>2297</v>
      </c>
      <c r="H352" s="1" t="s">
        <v>469</v>
      </c>
      <c r="I352" s="1" t="s">
        <v>2298</v>
      </c>
      <c r="J352" s="1" t="s">
        <v>2299</v>
      </c>
      <c r="K352" s="1" t="s">
        <v>6</v>
      </c>
      <c r="L352" s="1" t="s">
        <v>33</v>
      </c>
      <c r="M352" s="1" t="s">
        <v>49</v>
      </c>
      <c r="N352" s="1">
        <v>4</v>
      </c>
      <c r="O352" s="1">
        <v>408.61</v>
      </c>
      <c r="P352" s="1">
        <v>0.38</v>
      </c>
      <c r="Q352" s="1">
        <v>44.78</v>
      </c>
      <c r="R352" s="2">
        <v>45319</v>
      </c>
      <c r="S352" s="2">
        <v>45235</v>
      </c>
      <c r="T352" s="1" t="s">
        <v>83</v>
      </c>
      <c r="U352" s="1" t="s">
        <v>51</v>
      </c>
      <c r="V352" s="1">
        <v>1</v>
      </c>
      <c r="W352" s="1" t="s">
        <v>37</v>
      </c>
      <c r="X352" s="1" t="s">
        <v>64</v>
      </c>
      <c r="Y352" s="1" t="s">
        <v>2300</v>
      </c>
    </row>
    <row r="353" spans="1:25" x14ac:dyDescent="0.3">
      <c r="A353" s="1" t="s">
        <v>11965</v>
      </c>
      <c r="B353" s="1" t="s">
        <v>13965</v>
      </c>
      <c r="C353" s="1" t="s">
        <v>2301</v>
      </c>
      <c r="D353" s="1" t="s">
        <v>26</v>
      </c>
      <c r="E353" s="1">
        <v>22</v>
      </c>
      <c r="F353" s="1" t="s">
        <v>2302</v>
      </c>
      <c r="G353" s="1" t="s">
        <v>2303</v>
      </c>
      <c r="H353" s="1" t="s">
        <v>542</v>
      </c>
      <c r="I353" s="1" t="s">
        <v>2304</v>
      </c>
      <c r="J353" s="1" t="s">
        <v>2305</v>
      </c>
      <c r="K353" s="1" t="s">
        <v>47</v>
      </c>
      <c r="L353" s="1" t="s">
        <v>82</v>
      </c>
      <c r="M353" s="1" t="s">
        <v>126</v>
      </c>
      <c r="N353" s="1">
        <v>3</v>
      </c>
      <c r="O353" s="1">
        <v>923.14</v>
      </c>
      <c r="P353" s="1">
        <v>0.33</v>
      </c>
      <c r="Q353" s="1">
        <v>12.81</v>
      </c>
      <c r="R353" s="2">
        <v>45203</v>
      </c>
      <c r="S353" s="2">
        <v>45318</v>
      </c>
      <c r="T353" s="1" t="s">
        <v>118</v>
      </c>
      <c r="U353" s="1" t="s">
        <v>162</v>
      </c>
      <c r="V353" s="1">
        <v>3</v>
      </c>
      <c r="W353" s="1" t="s">
        <v>37</v>
      </c>
      <c r="X353" s="1" t="s">
        <v>53</v>
      </c>
      <c r="Y353" s="1" t="s">
        <v>2306</v>
      </c>
    </row>
    <row r="354" spans="1:25" x14ac:dyDescent="0.3">
      <c r="A354" s="1" t="s">
        <v>11966</v>
      </c>
      <c r="B354" s="1" t="s">
        <v>13966</v>
      </c>
      <c r="C354" s="1" t="s">
        <v>2307</v>
      </c>
      <c r="D354" s="1" t="s">
        <v>41</v>
      </c>
      <c r="E354" s="1">
        <v>21</v>
      </c>
      <c r="F354" s="1" t="s">
        <v>2308</v>
      </c>
      <c r="G354" s="1" t="s">
        <v>2309</v>
      </c>
      <c r="H354" s="1" t="s">
        <v>1233</v>
      </c>
      <c r="I354" s="1" t="s">
        <v>2310</v>
      </c>
      <c r="J354" s="1" t="s">
        <v>2311</v>
      </c>
      <c r="K354" s="1" t="s">
        <v>92</v>
      </c>
      <c r="L354" s="1" t="s">
        <v>72</v>
      </c>
      <c r="M354" s="1" t="s">
        <v>73</v>
      </c>
      <c r="N354" s="1">
        <v>2</v>
      </c>
      <c r="O354" s="1">
        <v>58.22</v>
      </c>
      <c r="P354" s="1">
        <v>0.26</v>
      </c>
      <c r="Q354" s="1">
        <v>27.71</v>
      </c>
      <c r="R354" s="2">
        <v>45211</v>
      </c>
      <c r="S354" s="2">
        <v>45561</v>
      </c>
      <c r="T354" s="1" t="s">
        <v>63</v>
      </c>
      <c r="U354" s="1" t="s">
        <v>162</v>
      </c>
      <c r="V354" s="1">
        <v>4</v>
      </c>
      <c r="W354" s="1" t="s">
        <v>37</v>
      </c>
      <c r="X354" s="1" t="s">
        <v>101</v>
      </c>
      <c r="Y354" s="1" t="s">
        <v>2312</v>
      </c>
    </row>
    <row r="355" spans="1:25" x14ac:dyDescent="0.3">
      <c r="A355" s="1" t="s">
        <v>11967</v>
      </c>
      <c r="B355" s="1" t="s">
        <v>13967</v>
      </c>
      <c r="C355" s="1" t="s">
        <v>2313</v>
      </c>
      <c r="D355" s="1" t="s">
        <v>26</v>
      </c>
      <c r="E355" s="1">
        <v>25</v>
      </c>
      <c r="F355" s="1" t="s">
        <v>2314</v>
      </c>
      <c r="G355" s="1" t="s">
        <v>2315</v>
      </c>
      <c r="H355" s="1" t="s">
        <v>1546</v>
      </c>
      <c r="I355" s="1" t="s">
        <v>2316</v>
      </c>
      <c r="J355" s="1" t="s">
        <v>2317</v>
      </c>
      <c r="K355" s="1" t="s">
        <v>32</v>
      </c>
      <c r="L355" s="1" t="s">
        <v>72</v>
      </c>
      <c r="M355" s="1" t="s">
        <v>34</v>
      </c>
      <c r="N355" s="1">
        <v>1</v>
      </c>
      <c r="O355" s="1">
        <v>991.07</v>
      </c>
      <c r="P355" s="1">
        <v>0.34</v>
      </c>
      <c r="Q355" s="1">
        <v>24.09</v>
      </c>
      <c r="R355" s="2">
        <v>45621</v>
      </c>
      <c r="S355" s="2">
        <v>45309</v>
      </c>
      <c r="T355" s="1" t="s">
        <v>63</v>
      </c>
      <c r="U355" s="1" t="s">
        <v>51</v>
      </c>
      <c r="V355" s="1">
        <v>2</v>
      </c>
      <c r="W355" s="1" t="s">
        <v>37</v>
      </c>
      <c r="X355" s="1" t="s">
        <v>38</v>
      </c>
      <c r="Y355" s="1" t="s">
        <v>2318</v>
      </c>
    </row>
    <row r="356" spans="1:25" x14ac:dyDescent="0.3">
      <c r="A356" s="1" t="s">
        <v>11968</v>
      </c>
      <c r="B356" s="1" t="s">
        <v>13968</v>
      </c>
      <c r="C356" s="1" t="s">
        <v>2319</v>
      </c>
      <c r="D356" s="1" t="s">
        <v>41</v>
      </c>
      <c r="E356" s="1">
        <v>42</v>
      </c>
      <c r="F356" s="1" t="s">
        <v>2320</v>
      </c>
      <c r="G356" s="1" t="s">
        <v>2321</v>
      </c>
      <c r="H356" s="1" t="s">
        <v>967</v>
      </c>
      <c r="I356" s="1" t="s">
        <v>2322</v>
      </c>
      <c r="J356" s="1" t="s">
        <v>2323</v>
      </c>
      <c r="K356" s="1" t="s">
        <v>92</v>
      </c>
      <c r="L356" s="1" t="s">
        <v>82</v>
      </c>
      <c r="M356" s="1" t="s">
        <v>62</v>
      </c>
      <c r="N356" s="1">
        <v>4</v>
      </c>
      <c r="O356" s="1">
        <v>215.73</v>
      </c>
      <c r="P356" s="1">
        <v>0.01</v>
      </c>
      <c r="Q356" s="1">
        <v>18.32</v>
      </c>
      <c r="R356" s="2">
        <v>45738</v>
      </c>
      <c r="S356" s="2">
        <v>45802</v>
      </c>
      <c r="T356" s="1" t="s">
        <v>83</v>
      </c>
      <c r="U356" s="1" t="s">
        <v>36</v>
      </c>
      <c r="V356" s="1">
        <v>4</v>
      </c>
      <c r="W356" s="1" t="s">
        <v>37</v>
      </c>
      <c r="X356" s="1" t="s">
        <v>53</v>
      </c>
      <c r="Y356" s="1" t="s">
        <v>2324</v>
      </c>
    </row>
    <row r="357" spans="1:25" x14ac:dyDescent="0.3">
      <c r="A357" s="1" t="s">
        <v>11969</v>
      </c>
      <c r="B357" s="1" t="s">
        <v>13969</v>
      </c>
      <c r="C357" s="1" t="s">
        <v>2325</v>
      </c>
      <c r="D357" s="1" t="s">
        <v>41</v>
      </c>
      <c r="E357" s="1">
        <v>24</v>
      </c>
      <c r="F357" s="1" t="s">
        <v>2326</v>
      </c>
      <c r="G357" s="1" t="s">
        <v>2327</v>
      </c>
      <c r="H357" s="1" t="s">
        <v>1638</v>
      </c>
      <c r="I357" s="1" t="s">
        <v>2328</v>
      </c>
      <c r="J357" s="1" t="s">
        <v>2329</v>
      </c>
      <c r="K357" s="1" t="s">
        <v>92</v>
      </c>
      <c r="L357" s="1" t="s">
        <v>48</v>
      </c>
      <c r="M357" s="1" t="s">
        <v>73</v>
      </c>
      <c r="N357" s="1">
        <v>1</v>
      </c>
      <c r="O357" s="1">
        <v>414.68</v>
      </c>
      <c r="P357" s="1">
        <v>0.39</v>
      </c>
      <c r="Q357" s="1">
        <v>46.38</v>
      </c>
      <c r="R357" s="2">
        <v>45332</v>
      </c>
      <c r="S357" s="2">
        <v>45294</v>
      </c>
      <c r="T357" s="1" t="s">
        <v>83</v>
      </c>
      <c r="U357" s="1" t="s">
        <v>51</v>
      </c>
      <c r="V357" s="1">
        <v>4</v>
      </c>
      <c r="W357" s="1" t="s">
        <v>37</v>
      </c>
      <c r="X357" s="1" t="s">
        <v>64</v>
      </c>
      <c r="Y357" s="1" t="s">
        <v>2330</v>
      </c>
    </row>
    <row r="358" spans="1:25" x14ac:dyDescent="0.3">
      <c r="A358" s="1" t="s">
        <v>11970</v>
      </c>
      <c r="B358" s="1" t="s">
        <v>13970</v>
      </c>
      <c r="C358" s="1" t="s">
        <v>2331</v>
      </c>
      <c r="D358" s="1" t="s">
        <v>41</v>
      </c>
      <c r="E358" s="1">
        <v>54</v>
      </c>
      <c r="F358" s="1" t="s">
        <v>2332</v>
      </c>
      <c r="G358" s="1" t="s">
        <v>2333</v>
      </c>
      <c r="H358" s="1" t="s">
        <v>391</v>
      </c>
      <c r="I358" s="1" t="s">
        <v>2334</v>
      </c>
      <c r="J358" s="1" t="s">
        <v>2335</v>
      </c>
      <c r="K358" s="1" t="s">
        <v>6</v>
      </c>
      <c r="L358" s="1" t="s">
        <v>117</v>
      </c>
      <c r="M358" s="1" t="s">
        <v>49</v>
      </c>
      <c r="N358" s="1">
        <v>2</v>
      </c>
      <c r="O358" s="1">
        <v>54.6</v>
      </c>
      <c r="P358" s="1">
        <v>0.11</v>
      </c>
      <c r="Q358" s="1">
        <v>5.37</v>
      </c>
      <c r="R358" s="2">
        <v>45579</v>
      </c>
      <c r="S358" s="2">
        <v>45249</v>
      </c>
      <c r="T358" s="1" t="s">
        <v>83</v>
      </c>
      <c r="U358" s="1" t="s">
        <v>84</v>
      </c>
      <c r="V358" s="1">
        <v>5</v>
      </c>
      <c r="W358" s="1" t="s">
        <v>37</v>
      </c>
      <c r="X358" s="1" t="s">
        <v>53</v>
      </c>
      <c r="Y358" s="1" t="s">
        <v>2336</v>
      </c>
    </row>
    <row r="359" spans="1:25" x14ac:dyDescent="0.3">
      <c r="A359" s="1" t="s">
        <v>11971</v>
      </c>
      <c r="B359" s="1" t="s">
        <v>13971</v>
      </c>
      <c r="C359" s="1" t="s">
        <v>2337</v>
      </c>
      <c r="D359" s="1" t="s">
        <v>41</v>
      </c>
      <c r="E359" s="1">
        <v>59</v>
      </c>
      <c r="F359" s="1" t="s">
        <v>2338</v>
      </c>
      <c r="G359" s="1" t="s">
        <v>2339</v>
      </c>
      <c r="H359" s="1" t="s">
        <v>1692</v>
      </c>
      <c r="I359" s="1" t="s">
        <v>2340</v>
      </c>
      <c r="J359" s="1" t="s">
        <v>2341</v>
      </c>
      <c r="K359" s="1" t="s">
        <v>161</v>
      </c>
      <c r="L359" s="1" t="s">
        <v>117</v>
      </c>
      <c r="M359" s="1" t="s">
        <v>62</v>
      </c>
      <c r="N359" s="1">
        <v>2</v>
      </c>
      <c r="O359" s="1">
        <v>588.92999999999995</v>
      </c>
      <c r="P359" s="1">
        <v>0.33</v>
      </c>
      <c r="Q359" s="1">
        <v>10.49</v>
      </c>
      <c r="R359" s="2">
        <v>45462</v>
      </c>
      <c r="S359" s="2">
        <v>45848</v>
      </c>
      <c r="T359" s="1" t="s">
        <v>83</v>
      </c>
      <c r="U359" s="1" t="s">
        <v>36</v>
      </c>
      <c r="V359" s="1">
        <v>5</v>
      </c>
      <c r="W359" s="1" t="s">
        <v>37</v>
      </c>
      <c r="X359" s="1" t="s">
        <v>101</v>
      </c>
      <c r="Y359" s="1" t="s">
        <v>2342</v>
      </c>
    </row>
    <row r="360" spans="1:25" x14ac:dyDescent="0.3">
      <c r="A360" s="1" t="s">
        <v>11972</v>
      </c>
      <c r="B360" s="1" t="s">
        <v>13972</v>
      </c>
      <c r="C360" s="1" t="s">
        <v>2343</v>
      </c>
      <c r="D360" s="1" t="s">
        <v>26</v>
      </c>
      <c r="E360" s="1">
        <v>49</v>
      </c>
      <c r="F360" s="1" t="s">
        <v>2344</v>
      </c>
      <c r="G360" s="1" t="s">
        <v>2345</v>
      </c>
      <c r="H360" s="1" t="s">
        <v>181</v>
      </c>
      <c r="I360" s="1" t="s">
        <v>2346</v>
      </c>
      <c r="J360" s="1" t="s">
        <v>2347</v>
      </c>
      <c r="K360" s="1" t="s">
        <v>81</v>
      </c>
      <c r="L360" s="1" t="s">
        <v>33</v>
      </c>
      <c r="M360" s="1" t="s">
        <v>49</v>
      </c>
      <c r="N360" s="1">
        <v>4</v>
      </c>
      <c r="O360" s="1">
        <v>488.72</v>
      </c>
      <c r="P360" s="1">
        <v>0.06</v>
      </c>
      <c r="Q360" s="1">
        <v>38</v>
      </c>
      <c r="R360" s="2">
        <v>45414</v>
      </c>
      <c r="S360" s="2">
        <v>45729</v>
      </c>
      <c r="T360" s="1" t="s">
        <v>35</v>
      </c>
      <c r="U360" s="1" t="s">
        <v>36</v>
      </c>
      <c r="V360" s="1">
        <v>3</v>
      </c>
      <c r="W360" s="1" t="s">
        <v>37</v>
      </c>
      <c r="X360" s="1" t="s">
        <v>64</v>
      </c>
      <c r="Y360" s="1" t="s">
        <v>2348</v>
      </c>
    </row>
    <row r="361" spans="1:25" x14ac:dyDescent="0.3">
      <c r="A361" s="1" t="s">
        <v>11973</v>
      </c>
      <c r="B361" s="1" t="s">
        <v>13973</v>
      </c>
      <c r="C361" s="1" t="s">
        <v>2349</v>
      </c>
      <c r="D361" s="1" t="s">
        <v>41</v>
      </c>
      <c r="E361" s="1">
        <v>34</v>
      </c>
      <c r="F361" s="1" t="s">
        <v>2350</v>
      </c>
      <c r="G361" s="1" t="s">
        <v>2351</v>
      </c>
      <c r="H361" s="1" t="s">
        <v>791</v>
      </c>
      <c r="I361" s="1" t="s">
        <v>2352</v>
      </c>
      <c r="J361" s="1" t="s">
        <v>826</v>
      </c>
      <c r="K361" s="1" t="s">
        <v>92</v>
      </c>
      <c r="L361" s="1" t="s">
        <v>110</v>
      </c>
      <c r="M361" s="1" t="s">
        <v>93</v>
      </c>
      <c r="N361" s="1">
        <v>1</v>
      </c>
      <c r="O361" s="1">
        <v>670.04</v>
      </c>
      <c r="P361" s="1">
        <v>0.06</v>
      </c>
      <c r="Q361" s="1">
        <v>16.850000000000001</v>
      </c>
      <c r="R361" s="2">
        <v>45448</v>
      </c>
      <c r="S361" s="2">
        <v>45437</v>
      </c>
      <c r="T361" s="1" t="s">
        <v>50</v>
      </c>
      <c r="U361" s="1" t="s">
        <v>162</v>
      </c>
      <c r="V361" s="1">
        <v>2</v>
      </c>
      <c r="W361" s="1" t="s">
        <v>37</v>
      </c>
      <c r="X361" s="1" t="s">
        <v>101</v>
      </c>
      <c r="Y361" s="1" t="s">
        <v>2353</v>
      </c>
    </row>
    <row r="362" spans="1:25" x14ac:dyDescent="0.3">
      <c r="A362" s="1" t="s">
        <v>11974</v>
      </c>
      <c r="B362" s="1" t="s">
        <v>13974</v>
      </c>
      <c r="C362" s="1" t="s">
        <v>2354</v>
      </c>
      <c r="D362" s="1" t="s">
        <v>26</v>
      </c>
      <c r="E362" s="1">
        <v>45</v>
      </c>
      <c r="F362" s="1" t="s">
        <v>2355</v>
      </c>
      <c r="G362" s="1" t="s">
        <v>2356</v>
      </c>
      <c r="H362" s="1" t="s">
        <v>1429</v>
      </c>
      <c r="I362" s="1" t="s">
        <v>2357</v>
      </c>
      <c r="J362" s="1" t="s">
        <v>2358</v>
      </c>
      <c r="K362" s="1" t="s">
        <v>6</v>
      </c>
      <c r="L362" s="1" t="s">
        <v>48</v>
      </c>
      <c r="M362" s="1" t="s">
        <v>93</v>
      </c>
      <c r="N362" s="1">
        <v>2</v>
      </c>
      <c r="O362" s="1">
        <v>547.25</v>
      </c>
      <c r="P362" s="1">
        <v>0.02</v>
      </c>
      <c r="Q362" s="1">
        <v>37.54</v>
      </c>
      <c r="R362" s="2">
        <v>45250</v>
      </c>
      <c r="S362" s="2">
        <v>45829</v>
      </c>
      <c r="T362" s="1" t="s">
        <v>35</v>
      </c>
      <c r="U362" s="1" t="s">
        <v>162</v>
      </c>
      <c r="V362" s="1">
        <v>5</v>
      </c>
      <c r="W362" s="1" t="s">
        <v>37</v>
      </c>
      <c r="X362" s="1" t="s">
        <v>53</v>
      </c>
      <c r="Y362" s="1" t="s">
        <v>2359</v>
      </c>
    </row>
    <row r="363" spans="1:25" x14ac:dyDescent="0.3">
      <c r="A363" s="1" t="s">
        <v>11975</v>
      </c>
      <c r="B363" s="1" t="s">
        <v>13975</v>
      </c>
      <c r="C363" s="1" t="s">
        <v>2360</v>
      </c>
      <c r="D363" s="1" t="s">
        <v>26</v>
      </c>
      <c r="E363" s="1">
        <v>23</v>
      </c>
      <c r="F363" s="1" t="s">
        <v>2361</v>
      </c>
      <c r="G363" s="1" t="s">
        <v>2362</v>
      </c>
      <c r="H363" s="1" t="s">
        <v>1170</v>
      </c>
      <c r="I363" s="1" t="s">
        <v>2363</v>
      </c>
      <c r="J363" s="1" t="s">
        <v>2364</v>
      </c>
      <c r="K363" s="1" t="s">
        <v>6</v>
      </c>
      <c r="L363" s="1" t="s">
        <v>117</v>
      </c>
      <c r="M363" s="1" t="s">
        <v>34</v>
      </c>
      <c r="N363" s="1">
        <v>2</v>
      </c>
      <c r="O363" s="1">
        <v>404.2</v>
      </c>
      <c r="P363" s="1">
        <v>0.46</v>
      </c>
      <c r="Q363" s="1">
        <v>42.45</v>
      </c>
      <c r="R363" s="2">
        <v>45741</v>
      </c>
      <c r="S363" s="2">
        <v>45529</v>
      </c>
      <c r="T363" s="1" t="s">
        <v>118</v>
      </c>
      <c r="U363" s="1" t="s">
        <v>51</v>
      </c>
      <c r="V363" s="1">
        <v>3</v>
      </c>
      <c r="W363" s="1" t="s">
        <v>37</v>
      </c>
      <c r="X363" s="1" t="s">
        <v>74</v>
      </c>
      <c r="Y363" s="1" t="s">
        <v>2365</v>
      </c>
    </row>
    <row r="364" spans="1:25" x14ac:dyDescent="0.3">
      <c r="A364" s="1" t="s">
        <v>11976</v>
      </c>
      <c r="B364" s="1" t="s">
        <v>13976</v>
      </c>
      <c r="C364" s="1" t="s">
        <v>2366</v>
      </c>
      <c r="D364" s="1" t="s">
        <v>26</v>
      </c>
      <c r="E364" s="1">
        <v>59</v>
      </c>
      <c r="F364" s="1" t="s">
        <v>2367</v>
      </c>
      <c r="G364" s="1" t="s">
        <v>2368</v>
      </c>
      <c r="H364" s="1" t="s">
        <v>1308</v>
      </c>
      <c r="I364" s="1" t="s">
        <v>2369</v>
      </c>
      <c r="J364" s="1" t="s">
        <v>2370</v>
      </c>
      <c r="K364" s="1" t="s">
        <v>92</v>
      </c>
      <c r="L364" s="1" t="s">
        <v>48</v>
      </c>
      <c r="M364" s="1" t="s">
        <v>62</v>
      </c>
      <c r="N364" s="1">
        <v>3</v>
      </c>
      <c r="O364" s="1">
        <v>740.38</v>
      </c>
      <c r="P364" s="1">
        <v>0.3</v>
      </c>
      <c r="Q364" s="1">
        <v>16.46</v>
      </c>
      <c r="R364" s="2">
        <v>45156</v>
      </c>
      <c r="S364" s="2">
        <v>45774</v>
      </c>
      <c r="T364" s="1" t="s">
        <v>63</v>
      </c>
      <c r="U364" s="1" t="s">
        <v>51</v>
      </c>
      <c r="V364" s="1">
        <v>1</v>
      </c>
      <c r="W364" s="1" t="s">
        <v>37</v>
      </c>
      <c r="X364" s="1" t="s">
        <v>38</v>
      </c>
      <c r="Y364" s="1" t="s">
        <v>2371</v>
      </c>
    </row>
    <row r="365" spans="1:25" x14ac:dyDescent="0.3">
      <c r="A365" s="1" t="s">
        <v>11977</v>
      </c>
      <c r="B365" s="1" t="s">
        <v>13977</v>
      </c>
      <c r="C365" s="1" t="s">
        <v>2372</v>
      </c>
      <c r="D365" s="1" t="s">
        <v>41</v>
      </c>
      <c r="E365" s="1">
        <v>65</v>
      </c>
      <c r="F365" s="1" t="s">
        <v>2373</v>
      </c>
      <c r="G365" s="1" t="s">
        <v>2374</v>
      </c>
      <c r="H365" s="1" t="s">
        <v>522</v>
      </c>
      <c r="I365" s="1" t="s">
        <v>2375</v>
      </c>
      <c r="J365" s="1" t="s">
        <v>2376</v>
      </c>
      <c r="K365" s="1" t="s">
        <v>92</v>
      </c>
      <c r="L365" s="1" t="s">
        <v>72</v>
      </c>
      <c r="M365" s="1" t="s">
        <v>62</v>
      </c>
      <c r="N365" s="1">
        <v>3</v>
      </c>
      <c r="O365" s="1">
        <v>34.770000000000003</v>
      </c>
      <c r="P365" s="1">
        <v>0.18</v>
      </c>
      <c r="Q365" s="1">
        <v>13.64</v>
      </c>
      <c r="R365" s="2">
        <v>45376</v>
      </c>
      <c r="S365" s="2">
        <v>45568</v>
      </c>
      <c r="T365" s="1" t="s">
        <v>63</v>
      </c>
      <c r="U365" s="1" t="s">
        <v>162</v>
      </c>
      <c r="V365" s="1">
        <v>4</v>
      </c>
      <c r="W365" s="1" t="s">
        <v>37</v>
      </c>
      <c r="X365" s="1" t="s">
        <v>38</v>
      </c>
      <c r="Y365" s="1" t="s">
        <v>2377</v>
      </c>
    </row>
    <row r="366" spans="1:25" x14ac:dyDescent="0.3">
      <c r="A366" s="1" t="s">
        <v>11978</v>
      </c>
      <c r="B366" s="1" t="s">
        <v>13978</v>
      </c>
      <c r="C366" s="1" t="s">
        <v>2378</v>
      </c>
      <c r="D366" s="1" t="s">
        <v>41</v>
      </c>
      <c r="E366" s="1">
        <v>59</v>
      </c>
      <c r="F366" s="1" t="s">
        <v>2379</v>
      </c>
      <c r="G366" s="1" t="s">
        <v>2380</v>
      </c>
      <c r="H366" s="1" t="s">
        <v>2381</v>
      </c>
      <c r="I366" s="1" t="s">
        <v>2382</v>
      </c>
      <c r="J366" s="1" t="s">
        <v>2383</v>
      </c>
      <c r="K366" s="1" t="s">
        <v>61</v>
      </c>
      <c r="L366" s="1" t="s">
        <v>72</v>
      </c>
      <c r="M366" s="1" t="s">
        <v>34</v>
      </c>
      <c r="N366" s="1">
        <v>2</v>
      </c>
      <c r="O366" s="1">
        <v>545.62</v>
      </c>
      <c r="P366" s="1">
        <v>0.39</v>
      </c>
      <c r="Q366" s="1">
        <v>11.54</v>
      </c>
      <c r="R366" s="2">
        <v>45201</v>
      </c>
      <c r="S366" s="2">
        <v>45319</v>
      </c>
      <c r="T366" s="1" t="s">
        <v>118</v>
      </c>
      <c r="U366" s="1" t="s">
        <v>51</v>
      </c>
      <c r="V366" s="1">
        <v>2</v>
      </c>
      <c r="W366" s="1" t="s">
        <v>37</v>
      </c>
      <c r="X366" s="1" t="s">
        <v>74</v>
      </c>
      <c r="Y366" s="1" t="s">
        <v>2384</v>
      </c>
    </row>
    <row r="367" spans="1:25" x14ac:dyDescent="0.3">
      <c r="A367" s="1" t="s">
        <v>11979</v>
      </c>
      <c r="B367" s="1" t="s">
        <v>13979</v>
      </c>
      <c r="C367" s="1" t="s">
        <v>2385</v>
      </c>
      <c r="D367" s="1" t="s">
        <v>26</v>
      </c>
      <c r="E367" s="1">
        <v>53</v>
      </c>
      <c r="F367" s="1" t="s">
        <v>2386</v>
      </c>
      <c r="G367" s="1" t="s">
        <v>2387</v>
      </c>
      <c r="H367" s="1" t="s">
        <v>1040</v>
      </c>
      <c r="I367" s="1" t="s">
        <v>2388</v>
      </c>
      <c r="J367" s="1" t="s">
        <v>2389</v>
      </c>
      <c r="K367" s="1" t="s">
        <v>81</v>
      </c>
      <c r="L367" s="1" t="s">
        <v>48</v>
      </c>
      <c r="M367" s="1" t="s">
        <v>49</v>
      </c>
      <c r="N367" s="1">
        <v>3</v>
      </c>
      <c r="O367" s="1">
        <v>122.74</v>
      </c>
      <c r="P367" s="1">
        <v>0.31</v>
      </c>
      <c r="Q367" s="1">
        <v>14</v>
      </c>
      <c r="R367" s="2">
        <v>45694</v>
      </c>
      <c r="S367" s="2">
        <v>45679</v>
      </c>
      <c r="T367" s="1" t="s">
        <v>63</v>
      </c>
      <c r="U367" s="1" t="s">
        <v>36</v>
      </c>
      <c r="V367" s="1">
        <v>2</v>
      </c>
      <c r="W367" s="1" t="s">
        <v>37</v>
      </c>
      <c r="X367" s="1" t="s">
        <v>74</v>
      </c>
      <c r="Y367" s="1" t="s">
        <v>2390</v>
      </c>
    </row>
    <row r="368" spans="1:25" x14ac:dyDescent="0.3">
      <c r="A368" s="1" t="s">
        <v>11980</v>
      </c>
      <c r="B368" s="1" t="s">
        <v>13980</v>
      </c>
      <c r="C368" s="1" t="s">
        <v>2391</v>
      </c>
      <c r="D368" s="1" t="s">
        <v>41</v>
      </c>
      <c r="E368" s="1">
        <v>19</v>
      </c>
      <c r="F368" s="1" t="s">
        <v>2392</v>
      </c>
      <c r="G368" s="1" t="s">
        <v>2393</v>
      </c>
      <c r="H368" s="1" t="s">
        <v>2394</v>
      </c>
      <c r="I368" s="1" t="s">
        <v>2395</v>
      </c>
      <c r="J368" s="1" t="s">
        <v>2396</v>
      </c>
      <c r="K368" s="1" t="s">
        <v>92</v>
      </c>
      <c r="L368" s="1" t="s">
        <v>82</v>
      </c>
      <c r="M368" s="1" t="s">
        <v>73</v>
      </c>
      <c r="N368" s="1">
        <v>3</v>
      </c>
      <c r="O368" s="1">
        <v>441.65</v>
      </c>
      <c r="P368" s="1">
        <v>0.31</v>
      </c>
      <c r="Q368" s="1">
        <v>17.02</v>
      </c>
      <c r="R368" s="2">
        <v>45517</v>
      </c>
      <c r="S368" s="2">
        <v>45370</v>
      </c>
      <c r="T368" s="1" t="s">
        <v>83</v>
      </c>
      <c r="U368" s="1" t="s">
        <v>51</v>
      </c>
      <c r="V368" s="1">
        <v>3</v>
      </c>
      <c r="W368" s="1" t="s">
        <v>37</v>
      </c>
      <c r="X368" s="1" t="s">
        <v>74</v>
      </c>
      <c r="Y368" s="1" t="s">
        <v>2397</v>
      </c>
    </row>
    <row r="369" spans="1:25" x14ac:dyDescent="0.3">
      <c r="A369" s="1" t="s">
        <v>11981</v>
      </c>
      <c r="B369" s="1" t="s">
        <v>13981</v>
      </c>
      <c r="C369" s="1" t="s">
        <v>2398</v>
      </c>
      <c r="D369" s="1" t="s">
        <v>26</v>
      </c>
      <c r="E369" s="1">
        <v>48</v>
      </c>
      <c r="F369" s="1" t="s">
        <v>2399</v>
      </c>
      <c r="G369" s="1" t="s">
        <v>2400</v>
      </c>
      <c r="H369" s="1" t="s">
        <v>2401</v>
      </c>
      <c r="I369" s="1" t="s">
        <v>2402</v>
      </c>
      <c r="J369" s="1" t="s">
        <v>2403</v>
      </c>
      <c r="K369" s="1" t="s">
        <v>47</v>
      </c>
      <c r="L369" s="1" t="s">
        <v>117</v>
      </c>
      <c r="M369" s="1" t="s">
        <v>34</v>
      </c>
      <c r="N369" s="1">
        <v>2</v>
      </c>
      <c r="O369" s="1">
        <v>793.21</v>
      </c>
      <c r="P369" s="1">
        <v>0.24</v>
      </c>
      <c r="Q369" s="1">
        <v>44.09</v>
      </c>
      <c r="R369" s="2">
        <v>45828</v>
      </c>
      <c r="S369" s="2">
        <v>45528</v>
      </c>
      <c r="T369" s="1" t="s">
        <v>83</v>
      </c>
      <c r="U369" s="1" t="s">
        <v>36</v>
      </c>
      <c r="V369" s="1">
        <v>5</v>
      </c>
      <c r="W369" s="1" t="s">
        <v>37</v>
      </c>
      <c r="X369" s="1" t="s">
        <v>101</v>
      </c>
      <c r="Y369" s="1" t="s">
        <v>2404</v>
      </c>
    </row>
    <row r="370" spans="1:25" x14ac:dyDescent="0.3">
      <c r="A370" s="1" t="s">
        <v>11982</v>
      </c>
      <c r="B370" s="1" t="s">
        <v>13982</v>
      </c>
      <c r="C370" s="1" t="s">
        <v>2405</v>
      </c>
      <c r="D370" s="1" t="s">
        <v>26</v>
      </c>
      <c r="E370" s="1">
        <v>18</v>
      </c>
      <c r="F370" s="1" t="s">
        <v>2406</v>
      </c>
      <c r="G370" s="1">
        <v>9037782123</v>
      </c>
      <c r="H370" s="1" t="s">
        <v>883</v>
      </c>
      <c r="I370" s="1" t="s">
        <v>2407</v>
      </c>
      <c r="J370" s="1" t="s">
        <v>2408</v>
      </c>
      <c r="K370" s="1" t="s">
        <v>92</v>
      </c>
      <c r="L370" s="1" t="s">
        <v>117</v>
      </c>
      <c r="M370" s="1" t="s">
        <v>93</v>
      </c>
      <c r="N370" s="1">
        <v>1</v>
      </c>
      <c r="O370" s="1">
        <v>151.04</v>
      </c>
      <c r="P370" s="1">
        <v>0</v>
      </c>
      <c r="Q370" s="1">
        <v>39.65</v>
      </c>
      <c r="R370" s="2">
        <v>45348</v>
      </c>
      <c r="S370" s="2">
        <v>45617</v>
      </c>
      <c r="T370" s="1" t="s">
        <v>83</v>
      </c>
      <c r="U370" s="1" t="s">
        <v>162</v>
      </c>
      <c r="V370" s="1">
        <v>4</v>
      </c>
      <c r="W370" s="1" t="s">
        <v>37</v>
      </c>
      <c r="X370" s="1" t="s">
        <v>64</v>
      </c>
      <c r="Y370" s="1" t="s">
        <v>2409</v>
      </c>
    </row>
    <row r="371" spans="1:25" x14ac:dyDescent="0.3">
      <c r="A371" s="1" t="s">
        <v>11983</v>
      </c>
      <c r="B371" s="1" t="s">
        <v>13983</v>
      </c>
      <c r="C371" s="1" t="s">
        <v>2410</v>
      </c>
      <c r="D371" s="1" t="s">
        <v>41</v>
      </c>
      <c r="E371" s="1">
        <v>20</v>
      </c>
      <c r="F371" s="1" t="s">
        <v>2411</v>
      </c>
      <c r="G371" s="1" t="s">
        <v>2412</v>
      </c>
      <c r="H371" s="1" t="s">
        <v>2095</v>
      </c>
      <c r="I371" s="1" t="s">
        <v>2413</v>
      </c>
      <c r="J371" s="1" t="s">
        <v>2414</v>
      </c>
      <c r="K371" s="1" t="s">
        <v>47</v>
      </c>
      <c r="L371" s="1" t="s">
        <v>72</v>
      </c>
      <c r="M371" s="1" t="s">
        <v>62</v>
      </c>
      <c r="N371" s="1">
        <v>1</v>
      </c>
      <c r="O371" s="1">
        <v>936.45</v>
      </c>
      <c r="P371" s="1">
        <v>0.13</v>
      </c>
      <c r="Q371" s="1">
        <v>5.08</v>
      </c>
      <c r="R371" s="2">
        <v>45268</v>
      </c>
      <c r="S371" s="2">
        <v>45715</v>
      </c>
      <c r="T371" s="1" t="s">
        <v>118</v>
      </c>
      <c r="U371" s="1" t="s">
        <v>51</v>
      </c>
      <c r="V371" s="1">
        <v>4</v>
      </c>
      <c r="W371" s="1" t="s">
        <v>37</v>
      </c>
      <c r="X371" s="1" t="s">
        <v>74</v>
      </c>
      <c r="Y371" s="1" t="s">
        <v>2415</v>
      </c>
    </row>
    <row r="372" spans="1:25" x14ac:dyDescent="0.3">
      <c r="A372" s="1" t="s">
        <v>11984</v>
      </c>
      <c r="B372" s="1" t="s">
        <v>13984</v>
      </c>
      <c r="C372" s="1" t="s">
        <v>2416</v>
      </c>
      <c r="D372" s="1" t="s">
        <v>41</v>
      </c>
      <c r="E372" s="1">
        <v>30</v>
      </c>
      <c r="F372" s="1" t="s">
        <v>2417</v>
      </c>
      <c r="G372" s="1" t="s">
        <v>2418</v>
      </c>
      <c r="H372" s="1" t="s">
        <v>114</v>
      </c>
      <c r="I372" s="1" t="s">
        <v>2419</v>
      </c>
      <c r="J372" s="1" t="s">
        <v>2420</v>
      </c>
      <c r="K372" s="1" t="s">
        <v>6</v>
      </c>
      <c r="L372" s="1" t="s">
        <v>110</v>
      </c>
      <c r="M372" s="1" t="s">
        <v>126</v>
      </c>
      <c r="N372" s="1">
        <v>1</v>
      </c>
      <c r="O372" s="1">
        <v>889.62</v>
      </c>
      <c r="P372" s="1">
        <v>0.05</v>
      </c>
      <c r="Q372" s="1">
        <v>44.34</v>
      </c>
      <c r="R372" s="2">
        <v>45311</v>
      </c>
      <c r="S372" s="2">
        <v>45439</v>
      </c>
      <c r="T372" s="1" t="s">
        <v>50</v>
      </c>
      <c r="U372" s="1" t="s">
        <v>36</v>
      </c>
      <c r="V372" s="1">
        <v>2</v>
      </c>
      <c r="W372" s="1" t="s">
        <v>37</v>
      </c>
      <c r="X372" s="1" t="s">
        <v>101</v>
      </c>
      <c r="Y372" s="1" t="s">
        <v>2421</v>
      </c>
    </row>
    <row r="373" spans="1:25" x14ac:dyDescent="0.3">
      <c r="A373" s="1" t="s">
        <v>11985</v>
      </c>
      <c r="B373" s="1" t="s">
        <v>13985</v>
      </c>
      <c r="C373" s="1" t="s">
        <v>2422</v>
      </c>
      <c r="D373" s="1" t="s">
        <v>26</v>
      </c>
      <c r="E373" s="1">
        <v>48</v>
      </c>
      <c r="F373" s="1" t="s">
        <v>2423</v>
      </c>
      <c r="G373" s="1" t="s">
        <v>2424</v>
      </c>
      <c r="H373" s="1" t="s">
        <v>1019</v>
      </c>
      <c r="I373" s="1" t="s">
        <v>2425</v>
      </c>
      <c r="J373" s="1" t="s">
        <v>2426</v>
      </c>
      <c r="K373" s="1" t="s">
        <v>32</v>
      </c>
      <c r="L373" s="1" t="s">
        <v>33</v>
      </c>
      <c r="M373" s="1" t="s">
        <v>49</v>
      </c>
      <c r="N373" s="1">
        <v>4</v>
      </c>
      <c r="O373" s="1">
        <v>420.76</v>
      </c>
      <c r="P373" s="1">
        <v>0.33</v>
      </c>
      <c r="Q373" s="1">
        <v>8.5500000000000007</v>
      </c>
      <c r="R373" s="2">
        <v>45841</v>
      </c>
      <c r="S373" s="2">
        <v>45298</v>
      </c>
      <c r="T373" s="1" t="s">
        <v>118</v>
      </c>
      <c r="U373" s="1" t="s">
        <v>84</v>
      </c>
      <c r="V373" s="1">
        <v>2</v>
      </c>
      <c r="W373" s="1" t="s">
        <v>37</v>
      </c>
      <c r="X373" s="1" t="s">
        <v>53</v>
      </c>
      <c r="Y373" s="1" t="s">
        <v>2427</v>
      </c>
    </row>
    <row r="374" spans="1:25" x14ac:dyDescent="0.3">
      <c r="A374" s="1" t="s">
        <v>11986</v>
      </c>
      <c r="B374" s="1" t="s">
        <v>13986</v>
      </c>
      <c r="C374" s="1" t="s">
        <v>2428</v>
      </c>
      <c r="D374" s="1" t="s">
        <v>26</v>
      </c>
      <c r="E374" s="1">
        <v>46</v>
      </c>
      <c r="F374" s="1" t="s">
        <v>2429</v>
      </c>
      <c r="G374" s="1" t="s">
        <v>2430</v>
      </c>
      <c r="H374" s="1" t="s">
        <v>1546</v>
      </c>
      <c r="I374" s="1" t="s">
        <v>2431</v>
      </c>
      <c r="J374" s="1" t="s">
        <v>2432</v>
      </c>
      <c r="K374" s="1" t="s">
        <v>6</v>
      </c>
      <c r="L374" s="1" t="s">
        <v>117</v>
      </c>
      <c r="M374" s="1" t="s">
        <v>126</v>
      </c>
      <c r="N374" s="1">
        <v>1</v>
      </c>
      <c r="O374" s="1">
        <v>15.92</v>
      </c>
      <c r="P374" s="1">
        <v>0.12</v>
      </c>
      <c r="Q374" s="1">
        <v>34.49</v>
      </c>
      <c r="R374" s="2">
        <v>45488</v>
      </c>
      <c r="S374" s="2">
        <v>45624</v>
      </c>
      <c r="T374" s="1" t="s">
        <v>50</v>
      </c>
      <c r="U374" s="1" t="s">
        <v>84</v>
      </c>
      <c r="V374" s="1">
        <v>4</v>
      </c>
      <c r="W374" s="1" t="s">
        <v>37</v>
      </c>
      <c r="X374" s="1" t="s">
        <v>53</v>
      </c>
      <c r="Y374" s="1" t="s">
        <v>2433</v>
      </c>
    </row>
    <row r="375" spans="1:25" x14ac:dyDescent="0.3">
      <c r="A375" s="1" t="s">
        <v>11987</v>
      </c>
      <c r="B375" s="1" t="s">
        <v>13987</v>
      </c>
      <c r="C375" s="1" t="s">
        <v>2434</v>
      </c>
      <c r="D375" s="1" t="s">
        <v>41</v>
      </c>
      <c r="E375" s="1">
        <v>61</v>
      </c>
      <c r="F375" s="1" t="s">
        <v>2435</v>
      </c>
      <c r="G375" s="1" t="s">
        <v>2436</v>
      </c>
      <c r="H375" s="1" t="s">
        <v>1149</v>
      </c>
      <c r="I375" s="1" t="s">
        <v>2437</v>
      </c>
      <c r="J375" s="1" t="s">
        <v>2438</v>
      </c>
      <c r="K375" s="1" t="s">
        <v>109</v>
      </c>
      <c r="L375" s="1" t="s">
        <v>72</v>
      </c>
      <c r="M375" s="1" t="s">
        <v>93</v>
      </c>
      <c r="N375" s="1">
        <v>4</v>
      </c>
      <c r="O375" s="1">
        <v>791.85</v>
      </c>
      <c r="P375" s="1">
        <v>0.23</v>
      </c>
      <c r="Q375" s="1">
        <v>11.82</v>
      </c>
      <c r="R375" s="2">
        <v>45606</v>
      </c>
      <c r="S375" s="2">
        <v>45707</v>
      </c>
      <c r="T375" s="1" t="s">
        <v>63</v>
      </c>
      <c r="U375" s="1" t="s">
        <v>84</v>
      </c>
      <c r="V375" s="1">
        <v>1</v>
      </c>
      <c r="W375" s="1" t="s">
        <v>37</v>
      </c>
      <c r="X375" s="1" t="s">
        <v>74</v>
      </c>
      <c r="Y375" s="1" t="s">
        <v>2439</v>
      </c>
    </row>
    <row r="376" spans="1:25" x14ac:dyDescent="0.3">
      <c r="A376" s="1" t="s">
        <v>11988</v>
      </c>
      <c r="B376" s="1" t="s">
        <v>13988</v>
      </c>
      <c r="C376" s="1" t="s">
        <v>2440</v>
      </c>
      <c r="D376" s="1" t="s">
        <v>41</v>
      </c>
      <c r="E376" s="1">
        <v>50</v>
      </c>
      <c r="F376" s="1" t="s">
        <v>2441</v>
      </c>
      <c r="G376" s="1" t="s">
        <v>2442</v>
      </c>
      <c r="H376" s="1" t="s">
        <v>1308</v>
      </c>
      <c r="I376" s="1" t="s">
        <v>2443</v>
      </c>
      <c r="J376" s="1" t="s">
        <v>2444</v>
      </c>
      <c r="K376" s="1" t="s">
        <v>61</v>
      </c>
      <c r="L376" s="1" t="s">
        <v>72</v>
      </c>
      <c r="M376" s="1" t="s">
        <v>62</v>
      </c>
      <c r="N376" s="1">
        <v>4</v>
      </c>
      <c r="O376" s="1">
        <v>882.09</v>
      </c>
      <c r="P376" s="1">
        <v>0.18</v>
      </c>
      <c r="Q376" s="1">
        <v>7.8</v>
      </c>
      <c r="R376" s="2">
        <v>45741</v>
      </c>
      <c r="S376" s="2">
        <v>45641</v>
      </c>
      <c r="T376" s="1" t="s">
        <v>63</v>
      </c>
      <c r="U376" s="1" t="s">
        <v>36</v>
      </c>
      <c r="V376" s="1">
        <v>3</v>
      </c>
      <c r="W376" s="1" t="s">
        <v>37</v>
      </c>
      <c r="X376" s="1" t="s">
        <v>53</v>
      </c>
      <c r="Y376" s="1" t="s">
        <v>2445</v>
      </c>
    </row>
    <row r="377" spans="1:25" x14ac:dyDescent="0.3">
      <c r="A377" s="1" t="s">
        <v>11989</v>
      </c>
      <c r="B377" s="1" t="s">
        <v>13989</v>
      </c>
      <c r="C377" s="1" t="s">
        <v>2446</v>
      </c>
      <c r="D377" s="1" t="s">
        <v>41</v>
      </c>
      <c r="E377" s="1">
        <v>27</v>
      </c>
      <c r="F377" s="1" t="s">
        <v>2447</v>
      </c>
      <c r="G377" s="1">
        <v>2721053716</v>
      </c>
      <c r="H377" s="1" t="s">
        <v>2448</v>
      </c>
      <c r="I377" s="1" t="s">
        <v>2449</v>
      </c>
      <c r="J377" s="1" t="s">
        <v>2450</v>
      </c>
      <c r="K377" s="1" t="s">
        <v>109</v>
      </c>
      <c r="L377" s="1" t="s">
        <v>48</v>
      </c>
      <c r="M377" s="1" t="s">
        <v>62</v>
      </c>
      <c r="N377" s="1">
        <v>3</v>
      </c>
      <c r="O377" s="1">
        <v>182.99</v>
      </c>
      <c r="P377" s="1">
        <v>7.0000000000000007E-2</v>
      </c>
      <c r="Q377" s="1">
        <v>39.19</v>
      </c>
      <c r="R377" s="2">
        <v>45649</v>
      </c>
      <c r="S377" s="2">
        <v>45760</v>
      </c>
      <c r="T377" s="1" t="s">
        <v>63</v>
      </c>
      <c r="U377" s="1" t="s">
        <v>51</v>
      </c>
      <c r="V377" s="1">
        <v>1</v>
      </c>
      <c r="W377" s="1" t="s">
        <v>37</v>
      </c>
      <c r="X377" s="1" t="s">
        <v>74</v>
      </c>
      <c r="Y377" s="1" t="s">
        <v>2451</v>
      </c>
    </row>
    <row r="378" spans="1:25" x14ac:dyDescent="0.3">
      <c r="A378" s="1" t="s">
        <v>11990</v>
      </c>
      <c r="B378" s="1" t="s">
        <v>13990</v>
      </c>
      <c r="C378" s="1" t="s">
        <v>2452</v>
      </c>
      <c r="D378" s="1" t="s">
        <v>26</v>
      </c>
      <c r="E378" s="1">
        <v>55</v>
      </c>
      <c r="F378" s="1" t="s">
        <v>2453</v>
      </c>
      <c r="G378" s="1" t="s">
        <v>2454</v>
      </c>
      <c r="H378" s="1" t="s">
        <v>1607</v>
      </c>
      <c r="I378" s="1" t="s">
        <v>2455</v>
      </c>
      <c r="J378" s="1" t="s">
        <v>2456</v>
      </c>
      <c r="K378" s="1" t="s">
        <v>161</v>
      </c>
      <c r="L378" s="1" t="s">
        <v>48</v>
      </c>
      <c r="M378" s="1" t="s">
        <v>34</v>
      </c>
      <c r="N378" s="1">
        <v>4</v>
      </c>
      <c r="O378" s="1">
        <v>917.03</v>
      </c>
      <c r="P378" s="1">
        <v>0.48</v>
      </c>
      <c r="Q378" s="1">
        <v>26.02</v>
      </c>
      <c r="R378" s="2">
        <v>45262</v>
      </c>
      <c r="S378" s="2">
        <v>45786</v>
      </c>
      <c r="T378" s="1" t="s">
        <v>50</v>
      </c>
      <c r="U378" s="1" t="s">
        <v>84</v>
      </c>
      <c r="V378" s="1">
        <v>5</v>
      </c>
      <c r="W378" s="1" t="s">
        <v>52</v>
      </c>
      <c r="X378" s="1" t="s">
        <v>53</v>
      </c>
      <c r="Y378" s="1" t="s">
        <v>2457</v>
      </c>
    </row>
    <row r="379" spans="1:25" x14ac:dyDescent="0.3">
      <c r="A379" s="1" t="s">
        <v>11991</v>
      </c>
      <c r="B379" s="1" t="s">
        <v>13991</v>
      </c>
      <c r="C379" s="1" t="s">
        <v>2458</v>
      </c>
      <c r="D379" s="1" t="s">
        <v>26</v>
      </c>
      <c r="E379" s="1">
        <v>26</v>
      </c>
      <c r="F379" s="1" t="s">
        <v>2459</v>
      </c>
      <c r="G379" s="1" t="s">
        <v>2460</v>
      </c>
      <c r="H379" s="1" t="s">
        <v>424</v>
      </c>
      <c r="I379" s="1" t="s">
        <v>2461</v>
      </c>
      <c r="J379" s="1" t="s">
        <v>2462</v>
      </c>
      <c r="K379" s="1" t="s">
        <v>81</v>
      </c>
      <c r="L379" s="1" t="s">
        <v>110</v>
      </c>
      <c r="M379" s="1" t="s">
        <v>73</v>
      </c>
      <c r="N379" s="1">
        <v>4</v>
      </c>
      <c r="O379" s="1">
        <v>914.96</v>
      </c>
      <c r="P379" s="1">
        <v>0.47</v>
      </c>
      <c r="Q379" s="1">
        <v>31.96</v>
      </c>
      <c r="R379" s="2">
        <v>45261</v>
      </c>
      <c r="S379" s="2">
        <v>45450</v>
      </c>
      <c r="T379" s="1" t="s">
        <v>63</v>
      </c>
      <c r="U379" s="1" t="s">
        <v>162</v>
      </c>
      <c r="V379" s="1">
        <v>1</v>
      </c>
      <c r="W379" s="1" t="s">
        <v>37</v>
      </c>
      <c r="X379" s="1" t="s">
        <v>53</v>
      </c>
      <c r="Y379" s="1" t="s">
        <v>2463</v>
      </c>
    </row>
    <row r="380" spans="1:25" x14ac:dyDescent="0.3">
      <c r="A380" s="1" t="s">
        <v>11992</v>
      </c>
      <c r="B380" s="1" t="s">
        <v>13992</v>
      </c>
      <c r="C380" s="1" t="s">
        <v>2464</v>
      </c>
      <c r="D380" s="1" t="s">
        <v>26</v>
      </c>
      <c r="E380" s="1">
        <v>18</v>
      </c>
      <c r="F380" s="1" t="s">
        <v>2465</v>
      </c>
      <c r="G380" s="1">
        <v>345073481</v>
      </c>
      <c r="H380" s="1" t="s">
        <v>131</v>
      </c>
      <c r="I380" s="1" t="s">
        <v>2466</v>
      </c>
      <c r="J380" s="1" t="s">
        <v>2467</v>
      </c>
      <c r="K380" s="1" t="s">
        <v>81</v>
      </c>
      <c r="L380" s="1" t="s">
        <v>48</v>
      </c>
      <c r="M380" s="1" t="s">
        <v>34</v>
      </c>
      <c r="N380" s="1">
        <v>4</v>
      </c>
      <c r="O380" s="1">
        <v>476.58</v>
      </c>
      <c r="P380" s="1">
        <v>0.04</v>
      </c>
      <c r="Q380" s="1">
        <v>24.14</v>
      </c>
      <c r="R380" s="2">
        <v>45584</v>
      </c>
      <c r="S380" s="2">
        <v>45509</v>
      </c>
      <c r="T380" s="1" t="s">
        <v>118</v>
      </c>
      <c r="U380" s="1" t="s">
        <v>162</v>
      </c>
      <c r="V380" s="1">
        <v>1</v>
      </c>
      <c r="W380" s="1" t="s">
        <v>37</v>
      </c>
      <c r="X380" s="1" t="s">
        <v>64</v>
      </c>
      <c r="Y380" s="1" t="s">
        <v>2468</v>
      </c>
    </row>
    <row r="381" spans="1:25" x14ac:dyDescent="0.3">
      <c r="A381" s="1" t="s">
        <v>11993</v>
      </c>
      <c r="B381" s="1" t="s">
        <v>13993</v>
      </c>
      <c r="C381" s="1" t="s">
        <v>2469</v>
      </c>
      <c r="D381" s="1" t="s">
        <v>41</v>
      </c>
      <c r="E381" s="1">
        <v>61</v>
      </c>
      <c r="F381" s="1" t="s">
        <v>2470</v>
      </c>
      <c r="G381" s="1" t="s">
        <v>2471</v>
      </c>
      <c r="H381" s="1" t="s">
        <v>2062</v>
      </c>
      <c r="I381" s="1" t="s">
        <v>2472</v>
      </c>
      <c r="J381" s="1" t="s">
        <v>2473</v>
      </c>
      <c r="K381" s="1" t="s">
        <v>61</v>
      </c>
      <c r="L381" s="1" t="s">
        <v>33</v>
      </c>
      <c r="M381" s="1" t="s">
        <v>126</v>
      </c>
      <c r="N381" s="1">
        <v>4</v>
      </c>
      <c r="O381" s="1">
        <v>800.05</v>
      </c>
      <c r="P381" s="1">
        <v>0.41</v>
      </c>
      <c r="Q381" s="1">
        <v>8.02</v>
      </c>
      <c r="R381" s="2">
        <v>45467</v>
      </c>
      <c r="S381" s="2">
        <v>45544</v>
      </c>
      <c r="T381" s="1" t="s">
        <v>50</v>
      </c>
      <c r="U381" s="1" t="s">
        <v>162</v>
      </c>
      <c r="V381" s="1">
        <v>5</v>
      </c>
      <c r="W381" s="1" t="s">
        <v>52</v>
      </c>
      <c r="X381" s="1" t="s">
        <v>64</v>
      </c>
      <c r="Y381" s="1" t="s">
        <v>2474</v>
      </c>
    </row>
    <row r="382" spans="1:25" x14ac:dyDescent="0.3">
      <c r="A382" s="1" t="s">
        <v>11994</v>
      </c>
      <c r="B382" s="1" t="s">
        <v>13994</v>
      </c>
      <c r="C382" s="1" t="s">
        <v>2475</v>
      </c>
      <c r="D382" s="1" t="s">
        <v>26</v>
      </c>
      <c r="E382" s="1">
        <v>54</v>
      </c>
      <c r="F382" s="1" t="s">
        <v>2476</v>
      </c>
      <c r="G382" s="1" t="s">
        <v>2477</v>
      </c>
      <c r="H382" s="1" t="s">
        <v>1435</v>
      </c>
      <c r="I382" s="1" t="s">
        <v>2478</v>
      </c>
      <c r="J382" s="1" t="s">
        <v>2479</v>
      </c>
      <c r="K382" s="1" t="s">
        <v>6</v>
      </c>
      <c r="L382" s="1" t="s">
        <v>117</v>
      </c>
      <c r="M382" s="1" t="s">
        <v>62</v>
      </c>
      <c r="N382" s="1">
        <v>3</v>
      </c>
      <c r="O382" s="1">
        <v>450.5</v>
      </c>
      <c r="P382" s="1">
        <v>0.24</v>
      </c>
      <c r="Q382" s="1">
        <v>38.28</v>
      </c>
      <c r="R382" s="2">
        <v>45385</v>
      </c>
      <c r="S382" s="2">
        <v>45348</v>
      </c>
      <c r="T382" s="1" t="s">
        <v>83</v>
      </c>
      <c r="U382" s="1" t="s">
        <v>84</v>
      </c>
      <c r="V382" s="1">
        <v>3</v>
      </c>
      <c r="W382" s="1" t="s">
        <v>37</v>
      </c>
      <c r="X382" s="1" t="s">
        <v>53</v>
      </c>
      <c r="Y382" s="1" t="s">
        <v>2480</v>
      </c>
    </row>
    <row r="383" spans="1:25" x14ac:dyDescent="0.3">
      <c r="A383" s="1" t="s">
        <v>11995</v>
      </c>
      <c r="B383" s="1" t="s">
        <v>13995</v>
      </c>
      <c r="C383" s="1" t="s">
        <v>2481</v>
      </c>
      <c r="D383" s="1" t="s">
        <v>26</v>
      </c>
      <c r="E383" s="1">
        <v>49</v>
      </c>
      <c r="F383" s="1" t="s">
        <v>2482</v>
      </c>
      <c r="G383" s="1" t="s">
        <v>2483</v>
      </c>
      <c r="H383" s="1" t="s">
        <v>229</v>
      </c>
      <c r="I383" s="1" t="s">
        <v>2484</v>
      </c>
      <c r="J383" s="1" t="s">
        <v>2485</v>
      </c>
      <c r="K383" s="1" t="s">
        <v>81</v>
      </c>
      <c r="L383" s="1" t="s">
        <v>33</v>
      </c>
      <c r="M383" s="1" t="s">
        <v>73</v>
      </c>
      <c r="N383" s="1">
        <v>2</v>
      </c>
      <c r="O383" s="1">
        <v>568.41</v>
      </c>
      <c r="P383" s="1">
        <v>0.39</v>
      </c>
      <c r="Q383" s="1">
        <v>41.92</v>
      </c>
      <c r="R383" s="2">
        <v>45568</v>
      </c>
      <c r="S383" s="2">
        <v>45153</v>
      </c>
      <c r="T383" s="1" t="s">
        <v>50</v>
      </c>
      <c r="U383" s="1" t="s">
        <v>84</v>
      </c>
      <c r="V383" s="1">
        <v>4</v>
      </c>
      <c r="W383" s="1" t="s">
        <v>37</v>
      </c>
      <c r="X383" s="1" t="s">
        <v>64</v>
      </c>
      <c r="Y383" s="1" t="s">
        <v>2486</v>
      </c>
    </row>
    <row r="384" spans="1:25" x14ac:dyDescent="0.3">
      <c r="A384" s="1" t="s">
        <v>11996</v>
      </c>
      <c r="B384" s="1" t="s">
        <v>13996</v>
      </c>
      <c r="C384" s="1" t="s">
        <v>2487</v>
      </c>
      <c r="D384" s="1" t="s">
        <v>26</v>
      </c>
      <c r="E384" s="1">
        <v>50</v>
      </c>
      <c r="F384" s="1" t="s">
        <v>2488</v>
      </c>
      <c r="G384" s="1">
        <v>925421194</v>
      </c>
      <c r="H384" s="1" t="s">
        <v>676</v>
      </c>
      <c r="I384" s="1" t="s">
        <v>2489</v>
      </c>
      <c r="J384" s="1" t="s">
        <v>332</v>
      </c>
      <c r="K384" s="1" t="s">
        <v>32</v>
      </c>
      <c r="L384" s="1" t="s">
        <v>33</v>
      </c>
      <c r="M384" s="1" t="s">
        <v>34</v>
      </c>
      <c r="N384" s="1">
        <v>4</v>
      </c>
      <c r="O384" s="1">
        <v>326.64</v>
      </c>
      <c r="P384" s="1">
        <v>0.08</v>
      </c>
      <c r="Q384" s="1">
        <v>6.86</v>
      </c>
      <c r="R384" s="2">
        <v>45656</v>
      </c>
      <c r="S384" s="2">
        <v>45742</v>
      </c>
      <c r="T384" s="1" t="s">
        <v>118</v>
      </c>
      <c r="U384" s="1" t="s">
        <v>51</v>
      </c>
      <c r="V384" s="1">
        <v>1</v>
      </c>
      <c r="W384" s="1" t="s">
        <v>37</v>
      </c>
      <c r="X384" s="1" t="s">
        <v>74</v>
      </c>
      <c r="Y384" s="1" t="s">
        <v>2490</v>
      </c>
    </row>
    <row r="385" spans="1:25" x14ac:dyDescent="0.3">
      <c r="A385" s="1" t="s">
        <v>11997</v>
      </c>
      <c r="B385" s="1" t="s">
        <v>13997</v>
      </c>
      <c r="C385" s="1" t="s">
        <v>2491</v>
      </c>
      <c r="D385" s="1" t="s">
        <v>41</v>
      </c>
      <c r="E385" s="1">
        <v>19</v>
      </c>
      <c r="F385" s="1" t="s">
        <v>2492</v>
      </c>
      <c r="G385" s="1" t="s">
        <v>2493</v>
      </c>
      <c r="H385" s="1" t="s">
        <v>296</v>
      </c>
      <c r="I385" s="1" t="s">
        <v>2494</v>
      </c>
      <c r="J385" s="1" t="s">
        <v>2495</v>
      </c>
      <c r="K385" s="1" t="s">
        <v>92</v>
      </c>
      <c r="L385" s="1" t="s">
        <v>48</v>
      </c>
      <c r="M385" s="1" t="s">
        <v>73</v>
      </c>
      <c r="N385" s="1">
        <v>2</v>
      </c>
      <c r="O385" s="1">
        <v>167.87</v>
      </c>
      <c r="P385" s="1">
        <v>7.0000000000000007E-2</v>
      </c>
      <c r="Q385" s="1">
        <v>21.91</v>
      </c>
      <c r="R385" s="2">
        <v>45294</v>
      </c>
      <c r="S385" s="2">
        <v>45601</v>
      </c>
      <c r="T385" s="1" t="s">
        <v>118</v>
      </c>
      <c r="U385" s="1" t="s">
        <v>36</v>
      </c>
      <c r="V385" s="1">
        <v>3</v>
      </c>
      <c r="W385" s="1" t="s">
        <v>37</v>
      </c>
      <c r="X385" s="1" t="s">
        <v>38</v>
      </c>
      <c r="Y385" s="1" t="s">
        <v>2496</v>
      </c>
    </row>
    <row r="386" spans="1:25" x14ac:dyDescent="0.3">
      <c r="A386" s="1" t="s">
        <v>11998</v>
      </c>
      <c r="B386" s="1" t="s">
        <v>13998</v>
      </c>
      <c r="C386" s="1" t="s">
        <v>2497</v>
      </c>
      <c r="D386" s="1" t="s">
        <v>26</v>
      </c>
      <c r="E386" s="1">
        <v>63</v>
      </c>
      <c r="F386" s="1" t="s">
        <v>2498</v>
      </c>
      <c r="G386" s="1" t="s">
        <v>2499</v>
      </c>
      <c r="H386" s="1" t="s">
        <v>194</v>
      </c>
      <c r="I386" s="1" t="s">
        <v>2500</v>
      </c>
      <c r="J386" s="1" t="s">
        <v>2501</v>
      </c>
      <c r="K386" s="1" t="s">
        <v>61</v>
      </c>
      <c r="L386" s="1" t="s">
        <v>110</v>
      </c>
      <c r="M386" s="1" t="s">
        <v>49</v>
      </c>
      <c r="N386" s="1">
        <v>1</v>
      </c>
      <c r="O386" s="1">
        <v>749.07</v>
      </c>
      <c r="P386" s="1">
        <v>0.45</v>
      </c>
      <c r="Q386" s="1">
        <v>30.08</v>
      </c>
      <c r="R386" s="2">
        <v>45217</v>
      </c>
      <c r="S386" s="2">
        <v>45513</v>
      </c>
      <c r="T386" s="1" t="s">
        <v>118</v>
      </c>
      <c r="U386" s="1" t="s">
        <v>162</v>
      </c>
      <c r="V386" s="1">
        <v>5</v>
      </c>
      <c r="W386" s="1" t="s">
        <v>37</v>
      </c>
      <c r="X386" s="1" t="s">
        <v>74</v>
      </c>
      <c r="Y386" s="1" t="s">
        <v>2502</v>
      </c>
    </row>
    <row r="387" spans="1:25" x14ac:dyDescent="0.3">
      <c r="A387" s="1" t="s">
        <v>11999</v>
      </c>
      <c r="B387" s="1" t="s">
        <v>13999</v>
      </c>
      <c r="C387" s="1" t="s">
        <v>2503</v>
      </c>
      <c r="D387" s="1" t="s">
        <v>41</v>
      </c>
      <c r="E387" s="1">
        <v>19</v>
      </c>
      <c r="F387" s="1" t="s">
        <v>2504</v>
      </c>
      <c r="G387" s="1" t="s">
        <v>2505</v>
      </c>
      <c r="H387" s="1" t="s">
        <v>384</v>
      </c>
      <c r="I387" s="1" t="s">
        <v>2506</v>
      </c>
      <c r="J387" s="1" t="s">
        <v>2507</v>
      </c>
      <c r="K387" s="1" t="s">
        <v>109</v>
      </c>
      <c r="L387" s="1" t="s">
        <v>72</v>
      </c>
      <c r="M387" s="1" t="s">
        <v>49</v>
      </c>
      <c r="N387" s="1">
        <v>1</v>
      </c>
      <c r="O387" s="1">
        <v>11.38</v>
      </c>
      <c r="P387" s="1">
        <v>0.45</v>
      </c>
      <c r="Q387" s="1">
        <v>32.229999999999997</v>
      </c>
      <c r="R387" s="2">
        <v>45764</v>
      </c>
      <c r="S387" s="2">
        <v>45742</v>
      </c>
      <c r="T387" s="1" t="s">
        <v>63</v>
      </c>
      <c r="U387" s="1" t="s">
        <v>51</v>
      </c>
      <c r="V387" s="1">
        <v>3</v>
      </c>
      <c r="W387" s="1" t="s">
        <v>52</v>
      </c>
      <c r="X387" s="1" t="s">
        <v>64</v>
      </c>
      <c r="Y387" s="1" t="s">
        <v>2508</v>
      </c>
    </row>
    <row r="388" spans="1:25" x14ac:dyDescent="0.3">
      <c r="A388" s="1" t="s">
        <v>12000</v>
      </c>
      <c r="B388" s="1" t="s">
        <v>14000</v>
      </c>
      <c r="C388" s="1" t="s">
        <v>2509</v>
      </c>
      <c r="D388" s="1" t="s">
        <v>26</v>
      </c>
      <c r="E388" s="1">
        <v>22</v>
      </c>
      <c r="F388" s="1" t="s">
        <v>2510</v>
      </c>
      <c r="G388" s="1" t="s">
        <v>2511</v>
      </c>
      <c r="H388" s="1" t="s">
        <v>1301</v>
      </c>
      <c r="I388" s="1" t="s">
        <v>2512</v>
      </c>
      <c r="J388" s="1" t="s">
        <v>2513</v>
      </c>
      <c r="K388" s="1" t="s">
        <v>32</v>
      </c>
      <c r="L388" s="1" t="s">
        <v>82</v>
      </c>
      <c r="M388" s="1" t="s">
        <v>126</v>
      </c>
      <c r="N388" s="1">
        <v>2</v>
      </c>
      <c r="O388" s="1">
        <v>583.76</v>
      </c>
      <c r="P388" s="1">
        <v>0.23</v>
      </c>
      <c r="Q388" s="1">
        <v>31.02</v>
      </c>
      <c r="R388" s="2">
        <v>45821</v>
      </c>
      <c r="S388" s="2">
        <v>45655</v>
      </c>
      <c r="T388" s="1" t="s">
        <v>83</v>
      </c>
      <c r="U388" s="1" t="s">
        <v>36</v>
      </c>
      <c r="V388" s="1">
        <v>1</v>
      </c>
      <c r="W388" s="1" t="s">
        <v>37</v>
      </c>
      <c r="X388" s="1" t="s">
        <v>101</v>
      </c>
      <c r="Y388" s="1" t="s">
        <v>2514</v>
      </c>
    </row>
    <row r="389" spans="1:25" x14ac:dyDescent="0.3">
      <c r="A389" s="1" t="s">
        <v>12001</v>
      </c>
      <c r="B389" s="1" t="s">
        <v>14001</v>
      </c>
      <c r="C389" s="1" t="s">
        <v>2515</v>
      </c>
      <c r="D389" s="1" t="s">
        <v>26</v>
      </c>
      <c r="E389" s="1">
        <v>27</v>
      </c>
      <c r="F389" s="1" t="s">
        <v>2516</v>
      </c>
      <c r="G389" s="1" t="s">
        <v>2517</v>
      </c>
      <c r="H389" s="1" t="s">
        <v>1465</v>
      </c>
      <c r="I389" s="1" t="s">
        <v>2518</v>
      </c>
      <c r="J389" s="1" t="s">
        <v>2519</v>
      </c>
      <c r="K389" s="1" t="s">
        <v>92</v>
      </c>
      <c r="L389" s="1" t="s">
        <v>72</v>
      </c>
      <c r="M389" s="1" t="s">
        <v>73</v>
      </c>
      <c r="N389" s="1">
        <v>2</v>
      </c>
      <c r="O389" s="1">
        <v>866.04</v>
      </c>
      <c r="P389" s="1">
        <v>0.44</v>
      </c>
      <c r="Q389" s="1">
        <v>36.18</v>
      </c>
      <c r="R389" s="2">
        <v>45279</v>
      </c>
      <c r="S389" s="2">
        <v>45450</v>
      </c>
      <c r="T389" s="1" t="s">
        <v>83</v>
      </c>
      <c r="U389" s="1" t="s">
        <v>84</v>
      </c>
      <c r="V389" s="1">
        <v>4</v>
      </c>
      <c r="W389" s="1" t="s">
        <v>52</v>
      </c>
      <c r="X389" s="1" t="s">
        <v>53</v>
      </c>
      <c r="Y389" s="1" t="s">
        <v>2520</v>
      </c>
    </row>
    <row r="390" spans="1:25" x14ac:dyDescent="0.3">
      <c r="A390" s="1" t="s">
        <v>12002</v>
      </c>
      <c r="B390" s="1" t="s">
        <v>14002</v>
      </c>
      <c r="C390" s="1" t="s">
        <v>2521</v>
      </c>
      <c r="D390" s="1" t="s">
        <v>41</v>
      </c>
      <c r="E390" s="1">
        <v>69</v>
      </c>
      <c r="F390" s="1" t="s">
        <v>2522</v>
      </c>
      <c r="G390" s="1" t="s">
        <v>2523</v>
      </c>
      <c r="H390" s="1" t="s">
        <v>296</v>
      </c>
      <c r="I390" s="1" t="s">
        <v>2524</v>
      </c>
      <c r="J390" s="1" t="s">
        <v>2525</v>
      </c>
      <c r="K390" s="1" t="s">
        <v>92</v>
      </c>
      <c r="L390" s="1" t="s">
        <v>72</v>
      </c>
      <c r="M390" s="1" t="s">
        <v>49</v>
      </c>
      <c r="N390" s="1">
        <v>1</v>
      </c>
      <c r="O390" s="1">
        <v>229.06</v>
      </c>
      <c r="P390" s="1">
        <v>0.33</v>
      </c>
      <c r="Q390" s="1">
        <v>48.51</v>
      </c>
      <c r="R390" s="2">
        <v>45588</v>
      </c>
      <c r="S390" s="2">
        <v>45596</v>
      </c>
      <c r="T390" s="1" t="s">
        <v>35</v>
      </c>
      <c r="U390" s="1" t="s">
        <v>36</v>
      </c>
      <c r="V390" s="1">
        <v>5</v>
      </c>
      <c r="W390" s="1" t="s">
        <v>37</v>
      </c>
      <c r="X390" s="1" t="s">
        <v>64</v>
      </c>
      <c r="Y390" s="1" t="s">
        <v>2526</v>
      </c>
    </row>
    <row r="391" spans="1:25" x14ac:dyDescent="0.3">
      <c r="A391" s="1" t="s">
        <v>12003</v>
      </c>
      <c r="B391" s="1" t="s">
        <v>14003</v>
      </c>
      <c r="C391" s="1" t="s">
        <v>2527</v>
      </c>
      <c r="D391" s="1" t="s">
        <v>41</v>
      </c>
      <c r="E391" s="1">
        <v>55</v>
      </c>
      <c r="F391" s="1" t="s">
        <v>2528</v>
      </c>
      <c r="G391" s="1" t="s">
        <v>2529</v>
      </c>
      <c r="H391" s="1" t="s">
        <v>928</v>
      </c>
      <c r="I391" s="1" t="s">
        <v>2530</v>
      </c>
      <c r="J391" s="1" t="s">
        <v>2531</v>
      </c>
      <c r="K391" s="1" t="s">
        <v>47</v>
      </c>
      <c r="L391" s="1" t="s">
        <v>72</v>
      </c>
      <c r="M391" s="1" t="s">
        <v>62</v>
      </c>
      <c r="N391" s="1">
        <v>3</v>
      </c>
      <c r="O391" s="1">
        <v>339.57</v>
      </c>
      <c r="P391" s="1">
        <v>0.09</v>
      </c>
      <c r="Q391" s="1">
        <v>22.58</v>
      </c>
      <c r="R391" s="2">
        <v>45716</v>
      </c>
      <c r="S391" s="2">
        <v>45282</v>
      </c>
      <c r="T391" s="1" t="s">
        <v>118</v>
      </c>
      <c r="U391" s="1" t="s">
        <v>162</v>
      </c>
      <c r="V391" s="1">
        <v>5</v>
      </c>
      <c r="W391" s="1" t="s">
        <v>37</v>
      </c>
      <c r="X391" s="1" t="s">
        <v>64</v>
      </c>
      <c r="Y391" s="1" t="s">
        <v>2532</v>
      </c>
    </row>
    <row r="392" spans="1:25" x14ac:dyDescent="0.3">
      <c r="A392" s="1" t="s">
        <v>12004</v>
      </c>
      <c r="B392" s="1" t="s">
        <v>14004</v>
      </c>
      <c r="C392" s="1" t="s">
        <v>2533</v>
      </c>
      <c r="D392" s="1" t="s">
        <v>41</v>
      </c>
      <c r="E392" s="1">
        <v>54</v>
      </c>
      <c r="F392" s="1" t="s">
        <v>2534</v>
      </c>
      <c r="G392" s="1" t="s">
        <v>2535</v>
      </c>
      <c r="H392" s="1" t="s">
        <v>2536</v>
      </c>
      <c r="I392" s="1" t="s">
        <v>2537</v>
      </c>
      <c r="J392" s="1" t="s">
        <v>2538</v>
      </c>
      <c r="K392" s="1" t="s">
        <v>61</v>
      </c>
      <c r="L392" s="1" t="s">
        <v>72</v>
      </c>
      <c r="M392" s="1" t="s">
        <v>49</v>
      </c>
      <c r="N392" s="1">
        <v>3</v>
      </c>
      <c r="O392" s="1">
        <v>591.61</v>
      </c>
      <c r="P392" s="1">
        <v>0.16</v>
      </c>
      <c r="Q392" s="1">
        <v>30.05</v>
      </c>
      <c r="R392" s="2">
        <v>45485</v>
      </c>
      <c r="S392" s="2">
        <v>45398</v>
      </c>
      <c r="T392" s="1" t="s">
        <v>63</v>
      </c>
      <c r="U392" s="1" t="s">
        <v>36</v>
      </c>
      <c r="V392" s="1">
        <v>1</v>
      </c>
      <c r="W392" s="1" t="s">
        <v>37</v>
      </c>
      <c r="X392" s="1" t="s">
        <v>64</v>
      </c>
      <c r="Y392" s="1" t="s">
        <v>2539</v>
      </c>
    </row>
    <row r="393" spans="1:25" x14ac:dyDescent="0.3">
      <c r="A393" s="1" t="s">
        <v>12005</v>
      </c>
      <c r="B393" s="1" t="s">
        <v>14005</v>
      </c>
      <c r="C393" s="1" t="s">
        <v>2540</v>
      </c>
      <c r="D393" s="1" t="s">
        <v>26</v>
      </c>
      <c r="E393" s="1">
        <v>19</v>
      </c>
      <c r="F393" s="1" t="s">
        <v>2541</v>
      </c>
      <c r="G393" s="1" t="s">
        <v>2542</v>
      </c>
      <c r="H393" s="1" t="s">
        <v>89</v>
      </c>
      <c r="I393" s="1" t="s">
        <v>2543</v>
      </c>
      <c r="J393" s="1" t="s">
        <v>2544</v>
      </c>
      <c r="K393" s="1" t="s">
        <v>32</v>
      </c>
      <c r="L393" s="1" t="s">
        <v>33</v>
      </c>
      <c r="M393" s="1" t="s">
        <v>73</v>
      </c>
      <c r="N393" s="1">
        <v>4</v>
      </c>
      <c r="O393" s="1">
        <v>254.4</v>
      </c>
      <c r="P393" s="1">
        <v>7.0000000000000007E-2</v>
      </c>
      <c r="Q393" s="1">
        <v>36.46</v>
      </c>
      <c r="R393" s="2">
        <v>45268</v>
      </c>
      <c r="S393" s="2">
        <v>45273</v>
      </c>
      <c r="T393" s="1" t="s">
        <v>50</v>
      </c>
      <c r="U393" s="1" t="s">
        <v>36</v>
      </c>
      <c r="V393" s="1">
        <v>3</v>
      </c>
      <c r="W393" s="1" t="s">
        <v>52</v>
      </c>
      <c r="X393" s="1" t="s">
        <v>74</v>
      </c>
      <c r="Y393" s="1" t="s">
        <v>2545</v>
      </c>
    </row>
    <row r="394" spans="1:25" x14ac:dyDescent="0.3">
      <c r="A394" s="1" t="s">
        <v>12006</v>
      </c>
      <c r="B394" s="1" t="s">
        <v>14006</v>
      </c>
      <c r="C394" s="1" t="s">
        <v>2546</v>
      </c>
      <c r="D394" s="1" t="s">
        <v>41</v>
      </c>
      <c r="E394" s="1">
        <v>58</v>
      </c>
      <c r="F394" s="1" t="s">
        <v>2547</v>
      </c>
      <c r="G394" s="1" t="s">
        <v>2548</v>
      </c>
      <c r="H394" s="1" t="s">
        <v>777</v>
      </c>
      <c r="I394" s="1" t="s">
        <v>1918</v>
      </c>
      <c r="J394" s="1" t="s">
        <v>2549</v>
      </c>
      <c r="K394" s="1" t="s">
        <v>92</v>
      </c>
      <c r="L394" s="1" t="s">
        <v>48</v>
      </c>
      <c r="M394" s="1" t="s">
        <v>73</v>
      </c>
      <c r="N394" s="1">
        <v>3</v>
      </c>
      <c r="O394" s="1">
        <v>849.01</v>
      </c>
      <c r="P394" s="1">
        <v>0.39</v>
      </c>
      <c r="Q394" s="1">
        <v>31.66</v>
      </c>
      <c r="R394" s="2">
        <v>45684</v>
      </c>
      <c r="S394" s="2">
        <v>45680</v>
      </c>
      <c r="T394" s="1" t="s">
        <v>63</v>
      </c>
      <c r="U394" s="1" t="s">
        <v>84</v>
      </c>
      <c r="V394" s="1">
        <v>4</v>
      </c>
      <c r="W394" s="1" t="s">
        <v>37</v>
      </c>
      <c r="X394" s="1" t="s">
        <v>53</v>
      </c>
      <c r="Y394" s="1" t="s">
        <v>2550</v>
      </c>
    </row>
    <row r="395" spans="1:25" x14ac:dyDescent="0.3">
      <c r="A395" s="1" t="s">
        <v>12007</v>
      </c>
      <c r="B395" s="1" t="s">
        <v>14007</v>
      </c>
      <c r="C395" s="1" t="s">
        <v>2551</v>
      </c>
      <c r="D395" s="1" t="s">
        <v>26</v>
      </c>
      <c r="E395" s="1">
        <v>59</v>
      </c>
      <c r="F395" s="1" t="s">
        <v>2552</v>
      </c>
      <c r="G395" s="1" t="s">
        <v>2553</v>
      </c>
      <c r="H395" s="1" t="s">
        <v>2181</v>
      </c>
      <c r="I395" s="1" t="s">
        <v>2554</v>
      </c>
      <c r="J395" s="1" t="s">
        <v>2555</v>
      </c>
      <c r="K395" s="1" t="s">
        <v>61</v>
      </c>
      <c r="L395" s="1" t="s">
        <v>48</v>
      </c>
      <c r="M395" s="1" t="s">
        <v>34</v>
      </c>
      <c r="N395" s="1">
        <v>3</v>
      </c>
      <c r="O395" s="1">
        <v>372.94</v>
      </c>
      <c r="P395" s="1">
        <v>0.49</v>
      </c>
      <c r="Q395" s="1">
        <v>22.4</v>
      </c>
      <c r="R395" s="2">
        <v>45135</v>
      </c>
      <c r="S395" s="2">
        <v>45521</v>
      </c>
      <c r="T395" s="1" t="s">
        <v>118</v>
      </c>
      <c r="U395" s="1" t="s">
        <v>84</v>
      </c>
      <c r="V395" s="1">
        <v>5</v>
      </c>
      <c r="W395" s="1" t="s">
        <v>37</v>
      </c>
      <c r="X395" s="1" t="s">
        <v>38</v>
      </c>
      <c r="Y395" s="1" t="s">
        <v>2556</v>
      </c>
    </row>
    <row r="396" spans="1:25" x14ac:dyDescent="0.3">
      <c r="A396" s="1" t="s">
        <v>12008</v>
      </c>
      <c r="B396" s="1" t="s">
        <v>14008</v>
      </c>
      <c r="C396" s="1" t="s">
        <v>2557</v>
      </c>
      <c r="D396" s="1" t="s">
        <v>26</v>
      </c>
      <c r="E396" s="1">
        <v>57</v>
      </c>
      <c r="F396" s="1" t="s">
        <v>2558</v>
      </c>
      <c r="G396" s="1">
        <v>3034004028</v>
      </c>
      <c r="H396" s="1" t="s">
        <v>2559</v>
      </c>
      <c r="I396" s="1" t="s">
        <v>2560</v>
      </c>
      <c r="J396" s="1" t="s">
        <v>2561</v>
      </c>
      <c r="K396" s="1" t="s">
        <v>109</v>
      </c>
      <c r="L396" s="1" t="s">
        <v>72</v>
      </c>
      <c r="M396" s="1" t="s">
        <v>73</v>
      </c>
      <c r="N396" s="1">
        <v>4</v>
      </c>
      <c r="O396" s="1">
        <v>585.79999999999995</v>
      </c>
      <c r="P396" s="1">
        <v>0.27</v>
      </c>
      <c r="Q396" s="1">
        <v>33.08</v>
      </c>
      <c r="R396" s="2">
        <v>45840</v>
      </c>
      <c r="S396" s="2">
        <v>45191</v>
      </c>
      <c r="T396" s="1" t="s">
        <v>63</v>
      </c>
      <c r="U396" s="1" t="s">
        <v>51</v>
      </c>
      <c r="V396" s="1">
        <v>1</v>
      </c>
      <c r="W396" s="1" t="s">
        <v>52</v>
      </c>
      <c r="X396" s="1" t="s">
        <v>64</v>
      </c>
      <c r="Y396" s="1" t="s">
        <v>2562</v>
      </c>
    </row>
    <row r="397" spans="1:25" x14ac:dyDescent="0.3">
      <c r="A397" s="1" t="s">
        <v>12009</v>
      </c>
      <c r="B397" s="1" t="s">
        <v>14009</v>
      </c>
      <c r="C397" s="1" t="s">
        <v>2563</v>
      </c>
      <c r="D397" s="1" t="s">
        <v>41</v>
      </c>
      <c r="E397" s="1">
        <v>42</v>
      </c>
      <c r="F397" s="1" t="s">
        <v>2564</v>
      </c>
      <c r="G397" s="1">
        <v>1610054915</v>
      </c>
      <c r="H397" s="1" t="s">
        <v>1110</v>
      </c>
      <c r="I397" s="1" t="s">
        <v>2565</v>
      </c>
      <c r="J397" s="1" t="s">
        <v>2566</v>
      </c>
      <c r="K397" s="1" t="s">
        <v>6</v>
      </c>
      <c r="L397" s="1" t="s">
        <v>82</v>
      </c>
      <c r="M397" s="1" t="s">
        <v>73</v>
      </c>
      <c r="N397" s="1">
        <v>4</v>
      </c>
      <c r="O397" s="1">
        <v>233.86</v>
      </c>
      <c r="P397" s="1">
        <v>0.33</v>
      </c>
      <c r="Q397" s="1">
        <v>34.26</v>
      </c>
      <c r="R397" s="2">
        <v>45552</v>
      </c>
      <c r="S397" s="2">
        <v>45621</v>
      </c>
      <c r="T397" s="1" t="s">
        <v>118</v>
      </c>
      <c r="U397" s="1" t="s">
        <v>84</v>
      </c>
      <c r="V397" s="1">
        <v>1</v>
      </c>
      <c r="W397" s="1" t="s">
        <v>37</v>
      </c>
      <c r="X397" s="1" t="s">
        <v>101</v>
      </c>
      <c r="Y397" s="1" t="s">
        <v>2567</v>
      </c>
    </row>
    <row r="398" spans="1:25" x14ac:dyDescent="0.3">
      <c r="A398" s="1" t="s">
        <v>12010</v>
      </c>
      <c r="B398" s="1" t="s">
        <v>14010</v>
      </c>
      <c r="C398" s="1" t="s">
        <v>2568</v>
      </c>
      <c r="D398" s="1" t="s">
        <v>41</v>
      </c>
      <c r="E398" s="1">
        <v>55</v>
      </c>
      <c r="F398" s="1" t="s">
        <v>2569</v>
      </c>
      <c r="G398" s="1" t="s">
        <v>2570</v>
      </c>
      <c r="H398" s="1" t="s">
        <v>296</v>
      </c>
      <c r="I398" s="1" t="s">
        <v>2571</v>
      </c>
      <c r="J398" s="1" t="s">
        <v>2572</v>
      </c>
      <c r="K398" s="1" t="s">
        <v>61</v>
      </c>
      <c r="L398" s="1" t="s">
        <v>117</v>
      </c>
      <c r="M398" s="1" t="s">
        <v>126</v>
      </c>
      <c r="N398" s="1">
        <v>3</v>
      </c>
      <c r="O398" s="1">
        <v>50.97</v>
      </c>
      <c r="P398" s="1">
        <v>0.37</v>
      </c>
      <c r="Q398" s="1">
        <v>31.32</v>
      </c>
      <c r="R398" s="2">
        <v>45329</v>
      </c>
      <c r="S398" s="2">
        <v>45376</v>
      </c>
      <c r="T398" s="1" t="s">
        <v>50</v>
      </c>
      <c r="U398" s="1" t="s">
        <v>84</v>
      </c>
      <c r="V398" s="1">
        <v>2</v>
      </c>
      <c r="W398" s="1" t="s">
        <v>37</v>
      </c>
      <c r="X398" s="1" t="s">
        <v>53</v>
      </c>
      <c r="Y398" s="1" t="s">
        <v>2573</v>
      </c>
    </row>
    <row r="399" spans="1:25" x14ac:dyDescent="0.3">
      <c r="A399" s="1" t="s">
        <v>12011</v>
      </c>
      <c r="B399" s="1" t="s">
        <v>14011</v>
      </c>
      <c r="C399" s="1" t="s">
        <v>2574</v>
      </c>
      <c r="D399" s="1" t="s">
        <v>41</v>
      </c>
      <c r="E399" s="1">
        <v>54</v>
      </c>
      <c r="F399" s="1" t="s">
        <v>2575</v>
      </c>
      <c r="G399" s="1" t="s">
        <v>2576</v>
      </c>
      <c r="H399" s="1" t="s">
        <v>250</v>
      </c>
      <c r="I399" s="1" t="s">
        <v>2577</v>
      </c>
      <c r="J399" s="1" t="s">
        <v>2578</v>
      </c>
      <c r="K399" s="1" t="s">
        <v>81</v>
      </c>
      <c r="L399" s="1" t="s">
        <v>72</v>
      </c>
      <c r="M399" s="1" t="s">
        <v>73</v>
      </c>
      <c r="N399" s="1">
        <v>2</v>
      </c>
      <c r="O399" s="1">
        <v>181.96</v>
      </c>
      <c r="P399" s="1">
        <v>0.11</v>
      </c>
      <c r="Q399" s="1">
        <v>14.23</v>
      </c>
      <c r="R399" s="2">
        <v>45756</v>
      </c>
      <c r="S399" s="2">
        <v>45810</v>
      </c>
      <c r="T399" s="1" t="s">
        <v>50</v>
      </c>
      <c r="U399" s="1" t="s">
        <v>162</v>
      </c>
      <c r="V399" s="1">
        <v>2</v>
      </c>
      <c r="W399" s="1" t="s">
        <v>52</v>
      </c>
      <c r="X399" s="1" t="s">
        <v>38</v>
      </c>
      <c r="Y399" s="1" t="s">
        <v>2579</v>
      </c>
    </row>
    <row r="400" spans="1:25" x14ac:dyDescent="0.3">
      <c r="A400" s="1" t="s">
        <v>12012</v>
      </c>
      <c r="B400" s="1" t="s">
        <v>14012</v>
      </c>
      <c r="C400" s="1" t="s">
        <v>2580</v>
      </c>
      <c r="D400" s="1" t="s">
        <v>41</v>
      </c>
      <c r="E400" s="1">
        <v>35</v>
      </c>
      <c r="F400" s="1" t="s">
        <v>2581</v>
      </c>
      <c r="G400" s="1" t="s">
        <v>2582</v>
      </c>
      <c r="H400" s="1" t="s">
        <v>1546</v>
      </c>
      <c r="I400" s="1" t="s">
        <v>2583</v>
      </c>
      <c r="J400" s="1" t="s">
        <v>2584</v>
      </c>
      <c r="K400" s="1" t="s">
        <v>161</v>
      </c>
      <c r="L400" s="1" t="s">
        <v>72</v>
      </c>
      <c r="M400" s="1" t="s">
        <v>34</v>
      </c>
      <c r="N400" s="1">
        <v>4</v>
      </c>
      <c r="O400" s="1">
        <v>55.74</v>
      </c>
      <c r="P400" s="1">
        <v>0.17</v>
      </c>
      <c r="Q400" s="1">
        <v>27.77</v>
      </c>
      <c r="R400" s="2">
        <v>45327</v>
      </c>
      <c r="S400" s="2">
        <v>45584</v>
      </c>
      <c r="T400" s="1" t="s">
        <v>83</v>
      </c>
      <c r="U400" s="1" t="s">
        <v>162</v>
      </c>
      <c r="V400" s="1">
        <v>3</v>
      </c>
      <c r="W400" s="1" t="s">
        <v>37</v>
      </c>
      <c r="X400" s="1" t="s">
        <v>101</v>
      </c>
      <c r="Y400" s="1" t="s">
        <v>2585</v>
      </c>
    </row>
    <row r="401" spans="1:25" x14ac:dyDescent="0.3">
      <c r="A401" s="1" t="s">
        <v>12013</v>
      </c>
      <c r="B401" s="1" t="s">
        <v>14013</v>
      </c>
      <c r="C401" s="1" t="s">
        <v>2586</v>
      </c>
      <c r="D401" s="1" t="s">
        <v>26</v>
      </c>
      <c r="E401" s="1">
        <v>44</v>
      </c>
      <c r="F401" s="1" t="s">
        <v>2587</v>
      </c>
      <c r="G401" s="1" t="s">
        <v>2588</v>
      </c>
      <c r="H401" s="1" t="s">
        <v>662</v>
      </c>
      <c r="I401" s="1" t="s">
        <v>2589</v>
      </c>
      <c r="J401" s="1" t="s">
        <v>2590</v>
      </c>
      <c r="K401" s="1" t="s">
        <v>109</v>
      </c>
      <c r="L401" s="1" t="s">
        <v>82</v>
      </c>
      <c r="M401" s="1" t="s">
        <v>34</v>
      </c>
      <c r="N401" s="1">
        <v>2</v>
      </c>
      <c r="O401" s="1">
        <v>473.92</v>
      </c>
      <c r="P401" s="1">
        <v>0.21</v>
      </c>
      <c r="Q401" s="1">
        <v>44.8</v>
      </c>
      <c r="R401" s="2">
        <v>45418</v>
      </c>
      <c r="S401" s="2">
        <v>45694</v>
      </c>
      <c r="T401" s="1" t="s">
        <v>35</v>
      </c>
      <c r="U401" s="1" t="s">
        <v>36</v>
      </c>
      <c r="V401" s="1">
        <v>1</v>
      </c>
      <c r="W401" s="1" t="s">
        <v>37</v>
      </c>
      <c r="X401" s="1" t="s">
        <v>38</v>
      </c>
      <c r="Y401" s="1" t="s">
        <v>2591</v>
      </c>
    </row>
    <row r="402" spans="1:25" x14ac:dyDescent="0.3">
      <c r="A402" s="1" t="s">
        <v>12014</v>
      </c>
      <c r="B402" s="1" t="s">
        <v>14014</v>
      </c>
      <c r="C402" s="1" t="s">
        <v>2592</v>
      </c>
      <c r="D402" s="1" t="s">
        <v>26</v>
      </c>
      <c r="E402" s="1">
        <v>37</v>
      </c>
      <c r="F402" s="1" t="s">
        <v>2593</v>
      </c>
      <c r="G402" s="1" t="s">
        <v>2594</v>
      </c>
      <c r="H402" s="1" t="s">
        <v>2125</v>
      </c>
      <c r="I402" s="1" t="s">
        <v>2595</v>
      </c>
      <c r="J402" s="1" t="s">
        <v>2596</v>
      </c>
      <c r="K402" s="1" t="s">
        <v>109</v>
      </c>
      <c r="L402" s="1" t="s">
        <v>33</v>
      </c>
      <c r="M402" s="1" t="s">
        <v>62</v>
      </c>
      <c r="N402" s="1">
        <v>1</v>
      </c>
      <c r="O402" s="1">
        <v>590.77</v>
      </c>
      <c r="P402" s="1">
        <v>0.3</v>
      </c>
      <c r="Q402" s="1">
        <v>44.09</v>
      </c>
      <c r="R402" s="2">
        <v>45437</v>
      </c>
      <c r="S402" s="2">
        <v>45651</v>
      </c>
      <c r="T402" s="1" t="s">
        <v>63</v>
      </c>
      <c r="U402" s="1" t="s">
        <v>162</v>
      </c>
      <c r="V402" s="1">
        <v>3</v>
      </c>
      <c r="W402" s="1" t="s">
        <v>37</v>
      </c>
      <c r="X402" s="1" t="s">
        <v>38</v>
      </c>
      <c r="Y402" s="1" t="s">
        <v>2597</v>
      </c>
    </row>
    <row r="403" spans="1:25" x14ac:dyDescent="0.3">
      <c r="A403" s="1" t="s">
        <v>12015</v>
      </c>
      <c r="B403" s="1" t="s">
        <v>14015</v>
      </c>
      <c r="C403" s="1" t="s">
        <v>2598</v>
      </c>
      <c r="D403" s="1" t="s">
        <v>41</v>
      </c>
      <c r="E403" s="1">
        <v>67</v>
      </c>
      <c r="F403" s="1" t="s">
        <v>2599</v>
      </c>
      <c r="G403" s="1" t="s">
        <v>2600</v>
      </c>
      <c r="H403" s="1" t="s">
        <v>1798</v>
      </c>
      <c r="I403" s="1" t="s">
        <v>2601</v>
      </c>
      <c r="J403" s="1" t="s">
        <v>2602</v>
      </c>
      <c r="K403" s="1" t="s">
        <v>32</v>
      </c>
      <c r="L403" s="1" t="s">
        <v>72</v>
      </c>
      <c r="M403" s="1" t="s">
        <v>49</v>
      </c>
      <c r="N403" s="1">
        <v>4</v>
      </c>
      <c r="O403" s="1">
        <v>54.23</v>
      </c>
      <c r="P403" s="1">
        <v>0.43</v>
      </c>
      <c r="Q403" s="1">
        <v>38.79</v>
      </c>
      <c r="R403" s="2">
        <v>45774</v>
      </c>
      <c r="S403" s="2">
        <v>45408</v>
      </c>
      <c r="T403" s="1" t="s">
        <v>35</v>
      </c>
      <c r="U403" s="1" t="s">
        <v>51</v>
      </c>
      <c r="V403" s="1">
        <v>3</v>
      </c>
      <c r="W403" s="1" t="s">
        <v>37</v>
      </c>
      <c r="X403" s="1" t="s">
        <v>53</v>
      </c>
      <c r="Y403" s="1" t="s">
        <v>2603</v>
      </c>
    </row>
    <row r="404" spans="1:25" x14ac:dyDescent="0.3">
      <c r="A404" s="1" t="s">
        <v>12016</v>
      </c>
      <c r="B404" s="1" t="s">
        <v>14016</v>
      </c>
      <c r="C404" s="1" t="s">
        <v>2604</v>
      </c>
      <c r="D404" s="1" t="s">
        <v>41</v>
      </c>
      <c r="E404" s="1">
        <v>51</v>
      </c>
      <c r="F404" s="1" t="s">
        <v>2605</v>
      </c>
      <c r="G404" s="1" t="s">
        <v>2606</v>
      </c>
      <c r="H404" s="1" t="s">
        <v>1638</v>
      </c>
      <c r="I404" s="1" t="s">
        <v>2607</v>
      </c>
      <c r="J404" s="1" t="s">
        <v>2608</v>
      </c>
      <c r="K404" s="1" t="s">
        <v>81</v>
      </c>
      <c r="L404" s="1" t="s">
        <v>82</v>
      </c>
      <c r="M404" s="1" t="s">
        <v>126</v>
      </c>
      <c r="N404" s="1">
        <v>2</v>
      </c>
      <c r="O404" s="1">
        <v>99.58</v>
      </c>
      <c r="P404" s="1">
        <v>0.13</v>
      </c>
      <c r="Q404" s="1">
        <v>36.369999999999997</v>
      </c>
      <c r="R404" s="2">
        <v>45153</v>
      </c>
      <c r="S404" s="2">
        <v>45463</v>
      </c>
      <c r="T404" s="1" t="s">
        <v>63</v>
      </c>
      <c r="U404" s="1" t="s">
        <v>51</v>
      </c>
      <c r="V404" s="1">
        <v>4</v>
      </c>
      <c r="W404" s="1" t="s">
        <v>52</v>
      </c>
      <c r="X404" s="1" t="s">
        <v>74</v>
      </c>
      <c r="Y404" s="1" t="s">
        <v>2609</v>
      </c>
    </row>
    <row r="405" spans="1:25" x14ac:dyDescent="0.3">
      <c r="A405" s="1" t="s">
        <v>12017</v>
      </c>
      <c r="B405" s="1" t="s">
        <v>14017</v>
      </c>
      <c r="C405" s="1" t="s">
        <v>2610</v>
      </c>
      <c r="D405" s="1" t="s">
        <v>26</v>
      </c>
      <c r="E405" s="1">
        <v>61</v>
      </c>
      <c r="F405" s="1" t="s">
        <v>2611</v>
      </c>
      <c r="G405" s="1" t="s">
        <v>2612</v>
      </c>
      <c r="H405" s="1" t="s">
        <v>384</v>
      </c>
      <c r="I405" s="1" t="s">
        <v>2613</v>
      </c>
      <c r="J405" s="1" t="s">
        <v>2614</v>
      </c>
      <c r="K405" s="1" t="s">
        <v>32</v>
      </c>
      <c r="L405" s="1" t="s">
        <v>33</v>
      </c>
      <c r="M405" s="1" t="s">
        <v>93</v>
      </c>
      <c r="N405" s="1">
        <v>4</v>
      </c>
      <c r="O405" s="1">
        <v>490.67</v>
      </c>
      <c r="P405" s="1">
        <v>0.24</v>
      </c>
      <c r="Q405" s="1">
        <v>11.9</v>
      </c>
      <c r="R405" s="2">
        <v>45354</v>
      </c>
      <c r="S405" s="2">
        <v>45585</v>
      </c>
      <c r="T405" s="1" t="s">
        <v>83</v>
      </c>
      <c r="U405" s="1" t="s">
        <v>36</v>
      </c>
      <c r="V405" s="1">
        <v>2</v>
      </c>
      <c r="W405" s="1" t="s">
        <v>52</v>
      </c>
      <c r="X405" s="1" t="s">
        <v>101</v>
      </c>
      <c r="Y405" s="1" t="s">
        <v>2615</v>
      </c>
    </row>
    <row r="406" spans="1:25" x14ac:dyDescent="0.3">
      <c r="A406" s="1" t="s">
        <v>12018</v>
      </c>
      <c r="B406" s="1" t="s">
        <v>14018</v>
      </c>
      <c r="C406" s="1" t="s">
        <v>2616</v>
      </c>
      <c r="D406" s="1" t="s">
        <v>26</v>
      </c>
      <c r="E406" s="1">
        <v>25</v>
      </c>
      <c r="F406" s="1" t="s">
        <v>2617</v>
      </c>
      <c r="G406" s="1" t="s">
        <v>2618</v>
      </c>
      <c r="H406" s="1" t="s">
        <v>1472</v>
      </c>
      <c r="I406" s="1" t="s">
        <v>2619</v>
      </c>
      <c r="J406" s="1" t="s">
        <v>2620</v>
      </c>
      <c r="K406" s="1" t="s">
        <v>161</v>
      </c>
      <c r="L406" s="1" t="s">
        <v>33</v>
      </c>
      <c r="M406" s="1" t="s">
        <v>62</v>
      </c>
      <c r="N406" s="1">
        <v>4</v>
      </c>
      <c r="O406" s="1">
        <v>801.19</v>
      </c>
      <c r="P406" s="1">
        <v>0.38</v>
      </c>
      <c r="Q406" s="1">
        <v>25.68</v>
      </c>
      <c r="R406" s="2">
        <v>45636</v>
      </c>
      <c r="S406" s="2">
        <v>45617</v>
      </c>
      <c r="T406" s="1" t="s">
        <v>83</v>
      </c>
      <c r="U406" s="1" t="s">
        <v>51</v>
      </c>
      <c r="V406" s="1">
        <v>3</v>
      </c>
      <c r="W406" s="1" t="s">
        <v>37</v>
      </c>
      <c r="X406" s="1" t="s">
        <v>64</v>
      </c>
      <c r="Y406" s="1" t="s">
        <v>2621</v>
      </c>
    </row>
    <row r="407" spans="1:25" x14ac:dyDescent="0.3">
      <c r="A407" s="1" t="s">
        <v>12019</v>
      </c>
      <c r="B407" s="1" t="s">
        <v>14019</v>
      </c>
      <c r="C407" s="1" t="s">
        <v>2622</v>
      </c>
      <c r="D407" s="1" t="s">
        <v>41</v>
      </c>
      <c r="E407" s="1">
        <v>21</v>
      </c>
      <c r="F407" s="1" t="s">
        <v>2623</v>
      </c>
      <c r="G407" s="1" t="s">
        <v>2624</v>
      </c>
      <c r="H407" s="1" t="s">
        <v>710</v>
      </c>
      <c r="I407" s="1" t="s">
        <v>2625</v>
      </c>
      <c r="J407" s="1" t="s">
        <v>2626</v>
      </c>
      <c r="K407" s="1" t="s">
        <v>47</v>
      </c>
      <c r="L407" s="1" t="s">
        <v>110</v>
      </c>
      <c r="M407" s="1" t="s">
        <v>73</v>
      </c>
      <c r="N407" s="1">
        <v>4</v>
      </c>
      <c r="O407" s="1">
        <v>631.73</v>
      </c>
      <c r="P407" s="1">
        <v>0.04</v>
      </c>
      <c r="Q407" s="1">
        <v>9.99</v>
      </c>
      <c r="R407" s="2">
        <v>45636</v>
      </c>
      <c r="S407" s="2">
        <v>45749</v>
      </c>
      <c r="T407" s="1" t="s">
        <v>50</v>
      </c>
      <c r="U407" s="1" t="s">
        <v>51</v>
      </c>
      <c r="V407" s="1">
        <v>4</v>
      </c>
      <c r="W407" s="1" t="s">
        <v>52</v>
      </c>
      <c r="X407" s="1" t="s">
        <v>38</v>
      </c>
      <c r="Y407" s="1" t="s">
        <v>2627</v>
      </c>
    </row>
    <row r="408" spans="1:25" x14ac:dyDescent="0.3">
      <c r="A408" s="1" t="s">
        <v>12020</v>
      </c>
      <c r="B408" s="1" t="s">
        <v>14020</v>
      </c>
      <c r="C408" s="1" t="s">
        <v>2628</v>
      </c>
      <c r="D408" s="1" t="s">
        <v>26</v>
      </c>
      <c r="E408" s="1">
        <v>47</v>
      </c>
      <c r="F408" s="1" t="s">
        <v>2629</v>
      </c>
      <c r="G408" s="1" t="s">
        <v>2630</v>
      </c>
      <c r="H408" s="1" t="s">
        <v>167</v>
      </c>
      <c r="I408" s="1" t="s">
        <v>2631</v>
      </c>
      <c r="J408" s="1" t="s">
        <v>2632</v>
      </c>
      <c r="K408" s="1" t="s">
        <v>109</v>
      </c>
      <c r="L408" s="1" t="s">
        <v>110</v>
      </c>
      <c r="M408" s="1" t="s">
        <v>49</v>
      </c>
      <c r="N408" s="1">
        <v>4</v>
      </c>
      <c r="O408" s="1">
        <v>113.66</v>
      </c>
      <c r="P408" s="1">
        <v>0.26</v>
      </c>
      <c r="Q408" s="1">
        <v>41.78</v>
      </c>
      <c r="R408" s="2">
        <v>45805</v>
      </c>
      <c r="S408" s="2">
        <v>45502</v>
      </c>
      <c r="T408" s="1" t="s">
        <v>50</v>
      </c>
      <c r="U408" s="1" t="s">
        <v>84</v>
      </c>
      <c r="V408" s="1">
        <v>4</v>
      </c>
      <c r="W408" s="1" t="s">
        <v>37</v>
      </c>
      <c r="X408" s="1" t="s">
        <v>101</v>
      </c>
      <c r="Y408" s="1" t="s">
        <v>2633</v>
      </c>
    </row>
    <row r="409" spans="1:25" x14ac:dyDescent="0.3">
      <c r="A409" s="1" t="s">
        <v>12021</v>
      </c>
      <c r="B409" s="1" t="s">
        <v>14021</v>
      </c>
      <c r="C409" s="1" t="s">
        <v>2634</v>
      </c>
      <c r="D409" s="1" t="s">
        <v>26</v>
      </c>
      <c r="E409" s="1">
        <v>69</v>
      </c>
      <c r="F409" s="1" t="s">
        <v>2635</v>
      </c>
      <c r="G409" s="1" t="s">
        <v>2636</v>
      </c>
      <c r="H409" s="1" t="s">
        <v>2637</v>
      </c>
      <c r="I409" s="1" t="s">
        <v>2638</v>
      </c>
      <c r="J409" s="1" t="s">
        <v>2639</v>
      </c>
      <c r="K409" s="1" t="s">
        <v>61</v>
      </c>
      <c r="L409" s="1" t="s">
        <v>110</v>
      </c>
      <c r="M409" s="1" t="s">
        <v>126</v>
      </c>
      <c r="N409" s="1">
        <v>2</v>
      </c>
      <c r="O409" s="1">
        <v>888.67</v>
      </c>
      <c r="P409" s="1">
        <v>7.0000000000000007E-2</v>
      </c>
      <c r="Q409" s="1">
        <v>18.100000000000001</v>
      </c>
      <c r="R409" s="2">
        <v>45737</v>
      </c>
      <c r="S409" s="2">
        <v>45669</v>
      </c>
      <c r="T409" s="1" t="s">
        <v>50</v>
      </c>
      <c r="U409" s="1" t="s">
        <v>36</v>
      </c>
      <c r="V409" s="1">
        <v>2</v>
      </c>
      <c r="W409" s="1" t="s">
        <v>37</v>
      </c>
      <c r="X409" s="1" t="s">
        <v>53</v>
      </c>
      <c r="Y409" s="1" t="s">
        <v>2640</v>
      </c>
    </row>
    <row r="410" spans="1:25" x14ac:dyDescent="0.3">
      <c r="A410" s="1" t="s">
        <v>12022</v>
      </c>
      <c r="B410" s="1" t="s">
        <v>14022</v>
      </c>
      <c r="C410" s="1" t="s">
        <v>2641</v>
      </c>
      <c r="D410" s="1" t="s">
        <v>26</v>
      </c>
      <c r="E410" s="1">
        <v>53</v>
      </c>
      <c r="F410" s="1" t="s">
        <v>2642</v>
      </c>
      <c r="G410" s="1" t="s">
        <v>2643</v>
      </c>
      <c r="H410" s="1" t="s">
        <v>2644</v>
      </c>
      <c r="I410" s="1" t="s">
        <v>2645</v>
      </c>
      <c r="J410" s="1" t="s">
        <v>2646</v>
      </c>
      <c r="K410" s="1" t="s">
        <v>47</v>
      </c>
      <c r="L410" s="1" t="s">
        <v>72</v>
      </c>
      <c r="M410" s="1" t="s">
        <v>62</v>
      </c>
      <c r="N410" s="1">
        <v>2</v>
      </c>
      <c r="O410" s="1">
        <v>918.28</v>
      </c>
      <c r="P410" s="1">
        <v>0.27</v>
      </c>
      <c r="Q410" s="1">
        <v>39.51</v>
      </c>
      <c r="R410" s="2">
        <v>45270</v>
      </c>
      <c r="S410" s="2">
        <v>45343</v>
      </c>
      <c r="T410" s="1" t="s">
        <v>63</v>
      </c>
      <c r="U410" s="1" t="s">
        <v>51</v>
      </c>
      <c r="V410" s="1">
        <v>2</v>
      </c>
      <c r="W410" s="1" t="s">
        <v>37</v>
      </c>
      <c r="X410" s="1" t="s">
        <v>101</v>
      </c>
      <c r="Y410" s="1" t="s">
        <v>2647</v>
      </c>
    </row>
    <row r="411" spans="1:25" x14ac:dyDescent="0.3">
      <c r="A411" s="1" t="s">
        <v>12023</v>
      </c>
      <c r="B411" s="1" t="s">
        <v>14023</v>
      </c>
      <c r="C411" s="1" t="s">
        <v>2648</v>
      </c>
      <c r="D411" s="1" t="s">
        <v>26</v>
      </c>
      <c r="E411" s="1">
        <v>26</v>
      </c>
      <c r="F411" s="1" t="s">
        <v>2649</v>
      </c>
      <c r="G411" s="1" t="s">
        <v>2650</v>
      </c>
      <c r="H411" s="1" t="s">
        <v>1936</v>
      </c>
      <c r="I411" s="1" t="s">
        <v>2322</v>
      </c>
      <c r="J411" s="1" t="s">
        <v>2651</v>
      </c>
      <c r="K411" s="1" t="s">
        <v>81</v>
      </c>
      <c r="L411" s="1" t="s">
        <v>33</v>
      </c>
      <c r="M411" s="1" t="s">
        <v>34</v>
      </c>
      <c r="N411" s="1">
        <v>2</v>
      </c>
      <c r="O411" s="1">
        <v>331.71</v>
      </c>
      <c r="P411" s="1">
        <v>0.38</v>
      </c>
      <c r="Q411" s="1">
        <v>41.66</v>
      </c>
      <c r="R411" s="2">
        <v>45327</v>
      </c>
      <c r="S411" s="2">
        <v>45646</v>
      </c>
      <c r="T411" s="1" t="s">
        <v>35</v>
      </c>
      <c r="U411" s="1" t="s">
        <v>36</v>
      </c>
      <c r="V411" s="1">
        <v>1</v>
      </c>
      <c r="W411" s="1" t="s">
        <v>37</v>
      </c>
      <c r="X411" s="1" t="s">
        <v>64</v>
      </c>
      <c r="Y411" s="1" t="s">
        <v>2652</v>
      </c>
    </row>
    <row r="412" spans="1:25" x14ac:dyDescent="0.3">
      <c r="A412" s="1" t="s">
        <v>12024</v>
      </c>
      <c r="B412" s="1" t="s">
        <v>14024</v>
      </c>
      <c r="C412" s="1" t="s">
        <v>2653</v>
      </c>
      <c r="D412" s="1" t="s">
        <v>26</v>
      </c>
      <c r="E412" s="1">
        <v>58</v>
      </c>
      <c r="F412" s="1" t="s">
        <v>2654</v>
      </c>
      <c r="G412" s="1" t="s">
        <v>2655</v>
      </c>
      <c r="H412" s="1" t="s">
        <v>2536</v>
      </c>
      <c r="I412" s="1" t="s">
        <v>2656</v>
      </c>
      <c r="J412" s="1" t="s">
        <v>2657</v>
      </c>
      <c r="K412" s="1" t="s">
        <v>109</v>
      </c>
      <c r="L412" s="1" t="s">
        <v>72</v>
      </c>
      <c r="M412" s="1" t="s">
        <v>126</v>
      </c>
      <c r="N412" s="1">
        <v>1</v>
      </c>
      <c r="O412" s="1">
        <v>619.86</v>
      </c>
      <c r="P412" s="1">
        <v>0.12</v>
      </c>
      <c r="Q412" s="1">
        <v>45.16</v>
      </c>
      <c r="R412" s="2">
        <v>45205</v>
      </c>
      <c r="S412" s="2">
        <v>45831</v>
      </c>
      <c r="T412" s="1" t="s">
        <v>35</v>
      </c>
      <c r="U412" s="1" t="s">
        <v>51</v>
      </c>
      <c r="V412" s="1">
        <v>3</v>
      </c>
      <c r="W412" s="1" t="s">
        <v>37</v>
      </c>
      <c r="X412" s="1" t="s">
        <v>64</v>
      </c>
      <c r="Y412" s="1" t="s">
        <v>2658</v>
      </c>
    </row>
    <row r="413" spans="1:25" x14ac:dyDescent="0.3">
      <c r="A413" s="1" t="s">
        <v>12025</v>
      </c>
      <c r="B413" s="1" t="s">
        <v>14025</v>
      </c>
      <c r="C413" s="1" t="s">
        <v>2659</v>
      </c>
      <c r="D413" s="1" t="s">
        <v>26</v>
      </c>
      <c r="E413" s="1">
        <v>29</v>
      </c>
      <c r="F413" s="1" t="s">
        <v>2660</v>
      </c>
      <c r="G413" s="1" t="s">
        <v>2661</v>
      </c>
      <c r="H413" s="1" t="s">
        <v>384</v>
      </c>
      <c r="I413" s="1" t="s">
        <v>2662</v>
      </c>
      <c r="J413" s="1" t="s">
        <v>2663</v>
      </c>
      <c r="K413" s="1" t="s">
        <v>92</v>
      </c>
      <c r="L413" s="1" t="s">
        <v>72</v>
      </c>
      <c r="M413" s="1" t="s">
        <v>126</v>
      </c>
      <c r="N413" s="1">
        <v>4</v>
      </c>
      <c r="O413" s="1">
        <v>497.4</v>
      </c>
      <c r="P413" s="1">
        <v>0.42</v>
      </c>
      <c r="Q413" s="1">
        <v>38.92</v>
      </c>
      <c r="R413" s="2">
        <v>45637</v>
      </c>
      <c r="S413" s="2">
        <v>45496</v>
      </c>
      <c r="T413" s="1" t="s">
        <v>50</v>
      </c>
      <c r="U413" s="1" t="s">
        <v>162</v>
      </c>
      <c r="V413" s="1">
        <v>4</v>
      </c>
      <c r="W413" s="1" t="s">
        <v>52</v>
      </c>
      <c r="X413" s="1" t="s">
        <v>53</v>
      </c>
      <c r="Y413" s="1" t="s">
        <v>2664</v>
      </c>
    </row>
    <row r="414" spans="1:25" x14ac:dyDescent="0.3">
      <c r="A414" s="1" t="s">
        <v>12026</v>
      </c>
      <c r="B414" s="1" t="s">
        <v>14026</v>
      </c>
      <c r="C414" s="1" t="s">
        <v>2665</v>
      </c>
      <c r="D414" s="1" t="s">
        <v>26</v>
      </c>
      <c r="E414" s="1">
        <v>31</v>
      </c>
      <c r="F414" s="1" t="s">
        <v>2666</v>
      </c>
      <c r="G414" s="1">
        <f>1-97-654-8464</f>
        <v>-9214</v>
      </c>
      <c r="H414" s="1" t="s">
        <v>371</v>
      </c>
      <c r="I414" s="1" t="s">
        <v>2667</v>
      </c>
      <c r="J414" s="1" t="s">
        <v>2668</v>
      </c>
      <c r="K414" s="1" t="s">
        <v>81</v>
      </c>
      <c r="L414" s="1" t="s">
        <v>48</v>
      </c>
      <c r="M414" s="1" t="s">
        <v>73</v>
      </c>
      <c r="N414" s="1">
        <v>4</v>
      </c>
      <c r="O414" s="1">
        <v>942.6</v>
      </c>
      <c r="P414" s="1">
        <v>0.17</v>
      </c>
      <c r="Q414" s="1">
        <v>30.41</v>
      </c>
      <c r="R414" s="2">
        <v>45504</v>
      </c>
      <c r="S414" s="2">
        <v>45342</v>
      </c>
      <c r="T414" s="1" t="s">
        <v>83</v>
      </c>
      <c r="U414" s="1" t="s">
        <v>36</v>
      </c>
      <c r="V414" s="1">
        <v>1</v>
      </c>
      <c r="W414" s="1" t="s">
        <v>37</v>
      </c>
      <c r="X414" s="1" t="s">
        <v>101</v>
      </c>
      <c r="Y414" s="1" t="s">
        <v>2669</v>
      </c>
    </row>
    <row r="415" spans="1:25" x14ac:dyDescent="0.3">
      <c r="A415" s="1" t="s">
        <v>12027</v>
      </c>
      <c r="B415" s="1" t="s">
        <v>14027</v>
      </c>
      <c r="C415" s="1" t="s">
        <v>2670</v>
      </c>
      <c r="D415" s="1" t="s">
        <v>26</v>
      </c>
      <c r="E415" s="1">
        <v>52</v>
      </c>
      <c r="F415" s="1" t="s">
        <v>2671</v>
      </c>
      <c r="G415" s="1" t="s">
        <v>2672</v>
      </c>
      <c r="H415" s="1" t="s">
        <v>2673</v>
      </c>
      <c r="I415" s="1" t="s">
        <v>2674</v>
      </c>
      <c r="J415" s="1" t="s">
        <v>2675</v>
      </c>
      <c r="K415" s="1" t="s">
        <v>47</v>
      </c>
      <c r="L415" s="1" t="s">
        <v>117</v>
      </c>
      <c r="M415" s="1" t="s">
        <v>126</v>
      </c>
      <c r="N415" s="1">
        <v>2</v>
      </c>
      <c r="O415" s="1">
        <v>513.66</v>
      </c>
      <c r="P415" s="1">
        <v>0.1</v>
      </c>
      <c r="Q415" s="1">
        <v>31.92</v>
      </c>
      <c r="R415" s="2">
        <v>45518</v>
      </c>
      <c r="S415" s="2">
        <v>45179</v>
      </c>
      <c r="T415" s="1" t="s">
        <v>35</v>
      </c>
      <c r="U415" s="1" t="s">
        <v>162</v>
      </c>
      <c r="V415" s="1">
        <v>3</v>
      </c>
      <c r="W415" s="1" t="s">
        <v>37</v>
      </c>
      <c r="X415" s="1" t="s">
        <v>74</v>
      </c>
      <c r="Y415" s="1" t="s">
        <v>2676</v>
      </c>
    </row>
    <row r="416" spans="1:25" x14ac:dyDescent="0.3">
      <c r="A416" s="1" t="s">
        <v>12028</v>
      </c>
      <c r="B416" s="1" t="s">
        <v>14028</v>
      </c>
      <c r="C416" s="1" t="s">
        <v>2677</v>
      </c>
      <c r="D416" s="1" t="s">
        <v>41</v>
      </c>
      <c r="E416" s="1">
        <v>23</v>
      </c>
      <c r="F416" s="1" t="s">
        <v>2678</v>
      </c>
      <c r="G416" s="1" t="s">
        <v>2679</v>
      </c>
      <c r="H416" s="1" t="s">
        <v>131</v>
      </c>
      <c r="I416" s="1" t="s">
        <v>2680</v>
      </c>
      <c r="J416" s="1" t="s">
        <v>2681</v>
      </c>
      <c r="K416" s="1" t="s">
        <v>61</v>
      </c>
      <c r="L416" s="1" t="s">
        <v>117</v>
      </c>
      <c r="M416" s="1" t="s">
        <v>49</v>
      </c>
      <c r="N416" s="1">
        <v>2</v>
      </c>
      <c r="O416" s="1">
        <v>960.37</v>
      </c>
      <c r="P416" s="1">
        <v>0.23</v>
      </c>
      <c r="Q416" s="1">
        <v>19.43</v>
      </c>
      <c r="R416" s="2">
        <v>45804</v>
      </c>
      <c r="S416" s="2">
        <v>45410</v>
      </c>
      <c r="T416" s="1" t="s">
        <v>83</v>
      </c>
      <c r="U416" s="1" t="s">
        <v>36</v>
      </c>
      <c r="V416" s="1">
        <v>3</v>
      </c>
      <c r="W416" s="1" t="s">
        <v>37</v>
      </c>
      <c r="X416" s="1" t="s">
        <v>74</v>
      </c>
      <c r="Y416" s="1" t="s">
        <v>2682</v>
      </c>
    </row>
    <row r="417" spans="1:25" x14ac:dyDescent="0.3">
      <c r="A417" s="1" t="s">
        <v>12029</v>
      </c>
      <c r="B417" s="1" t="s">
        <v>14029</v>
      </c>
      <c r="C417" s="1" t="s">
        <v>2683</v>
      </c>
      <c r="D417" s="1" t="s">
        <v>26</v>
      </c>
      <c r="E417" s="1">
        <v>64</v>
      </c>
      <c r="F417" s="1" t="s">
        <v>2684</v>
      </c>
      <c r="G417" s="1" t="s">
        <v>2685</v>
      </c>
      <c r="H417" s="1" t="s">
        <v>1465</v>
      </c>
      <c r="I417" s="1" t="s">
        <v>2686</v>
      </c>
      <c r="J417" s="1" t="s">
        <v>2687</v>
      </c>
      <c r="K417" s="1" t="s">
        <v>6</v>
      </c>
      <c r="L417" s="1" t="s">
        <v>48</v>
      </c>
      <c r="M417" s="1" t="s">
        <v>49</v>
      </c>
      <c r="N417" s="1">
        <v>4</v>
      </c>
      <c r="O417" s="1">
        <v>207.35</v>
      </c>
      <c r="P417" s="1">
        <v>0.44</v>
      </c>
      <c r="Q417" s="1">
        <v>12.96</v>
      </c>
      <c r="R417" s="2">
        <v>45169</v>
      </c>
      <c r="S417" s="2">
        <v>45454</v>
      </c>
      <c r="T417" s="1" t="s">
        <v>50</v>
      </c>
      <c r="U417" s="1" t="s">
        <v>162</v>
      </c>
      <c r="V417" s="1">
        <v>1</v>
      </c>
      <c r="W417" s="1" t="s">
        <v>37</v>
      </c>
      <c r="X417" s="1" t="s">
        <v>38</v>
      </c>
      <c r="Y417" s="1" t="s">
        <v>2688</v>
      </c>
    </row>
    <row r="418" spans="1:25" x14ac:dyDescent="0.3">
      <c r="A418" s="1" t="s">
        <v>12030</v>
      </c>
      <c r="B418" s="1" t="s">
        <v>14030</v>
      </c>
      <c r="C418" s="1" t="s">
        <v>2689</v>
      </c>
      <c r="D418" s="1" t="s">
        <v>41</v>
      </c>
      <c r="E418" s="1">
        <v>40</v>
      </c>
      <c r="F418" s="1" t="s">
        <v>2690</v>
      </c>
      <c r="G418" s="1" t="s">
        <v>2691</v>
      </c>
      <c r="H418" s="1" t="s">
        <v>1301</v>
      </c>
      <c r="I418" s="1" t="s">
        <v>2692</v>
      </c>
      <c r="J418" s="1" t="s">
        <v>2693</v>
      </c>
      <c r="K418" s="1" t="s">
        <v>32</v>
      </c>
      <c r="L418" s="1" t="s">
        <v>72</v>
      </c>
      <c r="M418" s="1" t="s">
        <v>126</v>
      </c>
      <c r="N418" s="1">
        <v>4</v>
      </c>
      <c r="O418" s="1">
        <v>352.08</v>
      </c>
      <c r="P418" s="1">
        <v>0.03</v>
      </c>
      <c r="Q418" s="1">
        <v>10.88</v>
      </c>
      <c r="R418" s="2">
        <v>45606</v>
      </c>
      <c r="S418" s="2">
        <v>45455</v>
      </c>
      <c r="T418" s="1" t="s">
        <v>63</v>
      </c>
      <c r="U418" s="1" t="s">
        <v>84</v>
      </c>
      <c r="V418" s="1">
        <v>4</v>
      </c>
      <c r="W418" s="1" t="s">
        <v>37</v>
      </c>
      <c r="X418" s="1" t="s">
        <v>38</v>
      </c>
      <c r="Y418" s="1" t="s">
        <v>2694</v>
      </c>
    </row>
    <row r="419" spans="1:25" x14ac:dyDescent="0.3">
      <c r="A419" s="1" t="s">
        <v>12031</v>
      </c>
      <c r="B419" s="1" t="s">
        <v>14031</v>
      </c>
      <c r="C419" s="1" t="s">
        <v>2695</v>
      </c>
      <c r="D419" s="1" t="s">
        <v>41</v>
      </c>
      <c r="E419" s="1">
        <v>68</v>
      </c>
      <c r="F419" s="1" t="s">
        <v>2696</v>
      </c>
      <c r="G419" s="1" t="s">
        <v>2697</v>
      </c>
      <c r="H419" s="1" t="s">
        <v>609</v>
      </c>
      <c r="I419" s="1" t="s">
        <v>2698</v>
      </c>
      <c r="J419" s="1" t="s">
        <v>2699</v>
      </c>
      <c r="K419" s="1" t="s">
        <v>92</v>
      </c>
      <c r="L419" s="1" t="s">
        <v>82</v>
      </c>
      <c r="M419" s="1" t="s">
        <v>93</v>
      </c>
      <c r="N419" s="1">
        <v>1</v>
      </c>
      <c r="O419" s="1">
        <v>783.53</v>
      </c>
      <c r="P419" s="1">
        <v>0.16</v>
      </c>
      <c r="Q419" s="1">
        <v>13.19</v>
      </c>
      <c r="R419" s="2">
        <v>45837</v>
      </c>
      <c r="S419" s="2">
        <v>45689</v>
      </c>
      <c r="T419" s="1" t="s">
        <v>118</v>
      </c>
      <c r="U419" s="1" t="s">
        <v>162</v>
      </c>
      <c r="V419" s="1">
        <v>1</v>
      </c>
      <c r="W419" s="1" t="s">
        <v>37</v>
      </c>
      <c r="X419" s="1" t="s">
        <v>101</v>
      </c>
      <c r="Y419" s="1" t="s">
        <v>2700</v>
      </c>
    </row>
    <row r="420" spans="1:25" x14ac:dyDescent="0.3">
      <c r="A420" s="1" t="s">
        <v>12032</v>
      </c>
      <c r="B420" s="1" t="s">
        <v>14032</v>
      </c>
      <c r="C420" s="1" t="s">
        <v>2701</v>
      </c>
      <c r="D420" s="1" t="s">
        <v>41</v>
      </c>
      <c r="E420" s="1">
        <v>21</v>
      </c>
      <c r="F420" s="1" t="s">
        <v>2702</v>
      </c>
      <c r="G420" s="1" t="s">
        <v>2703</v>
      </c>
      <c r="H420" s="1" t="s">
        <v>1156</v>
      </c>
      <c r="I420" s="1" t="s">
        <v>2704</v>
      </c>
      <c r="J420" s="1" t="s">
        <v>2705</v>
      </c>
      <c r="K420" s="1" t="s">
        <v>32</v>
      </c>
      <c r="L420" s="1" t="s">
        <v>33</v>
      </c>
      <c r="M420" s="1" t="s">
        <v>73</v>
      </c>
      <c r="N420" s="1">
        <v>4</v>
      </c>
      <c r="O420" s="1">
        <v>785.77</v>
      </c>
      <c r="P420" s="1">
        <v>0.33</v>
      </c>
      <c r="Q420" s="1">
        <v>47.03</v>
      </c>
      <c r="R420" s="2">
        <v>45238</v>
      </c>
      <c r="S420" s="2">
        <v>45603</v>
      </c>
      <c r="T420" s="1" t="s">
        <v>35</v>
      </c>
      <c r="U420" s="1" t="s">
        <v>51</v>
      </c>
      <c r="V420" s="1">
        <v>3</v>
      </c>
      <c r="W420" s="1" t="s">
        <v>37</v>
      </c>
      <c r="X420" s="1" t="s">
        <v>38</v>
      </c>
      <c r="Y420" s="1" t="s">
        <v>2706</v>
      </c>
    </row>
    <row r="421" spans="1:25" x14ac:dyDescent="0.3">
      <c r="A421" s="1" t="s">
        <v>12033</v>
      </c>
      <c r="B421" s="1" t="s">
        <v>14033</v>
      </c>
      <c r="C421" s="1" t="s">
        <v>2707</v>
      </c>
      <c r="D421" s="1" t="s">
        <v>41</v>
      </c>
      <c r="E421" s="1">
        <v>18</v>
      </c>
      <c r="F421" s="1" t="s">
        <v>2708</v>
      </c>
      <c r="G421" s="1" t="s">
        <v>2709</v>
      </c>
      <c r="H421" s="1" t="s">
        <v>1110</v>
      </c>
      <c r="I421" s="1" t="s">
        <v>2710</v>
      </c>
      <c r="J421" s="1" t="s">
        <v>2711</v>
      </c>
      <c r="K421" s="1" t="s">
        <v>161</v>
      </c>
      <c r="L421" s="1" t="s">
        <v>48</v>
      </c>
      <c r="M421" s="1" t="s">
        <v>126</v>
      </c>
      <c r="N421" s="1">
        <v>2</v>
      </c>
      <c r="O421" s="1">
        <v>734.86</v>
      </c>
      <c r="P421" s="1">
        <v>0.18</v>
      </c>
      <c r="Q421" s="1">
        <v>12.4</v>
      </c>
      <c r="R421" s="2">
        <v>45623</v>
      </c>
      <c r="S421" s="2">
        <v>45831</v>
      </c>
      <c r="T421" s="1" t="s">
        <v>50</v>
      </c>
      <c r="U421" s="1" t="s">
        <v>84</v>
      </c>
      <c r="V421" s="1">
        <v>1</v>
      </c>
      <c r="W421" s="1" t="s">
        <v>37</v>
      </c>
      <c r="X421" s="1" t="s">
        <v>64</v>
      </c>
      <c r="Y421" s="1" t="s">
        <v>2712</v>
      </c>
    </row>
    <row r="422" spans="1:25" x14ac:dyDescent="0.3">
      <c r="A422" s="1" t="s">
        <v>12034</v>
      </c>
      <c r="B422" s="1" t="s">
        <v>14034</v>
      </c>
      <c r="C422" s="1" t="s">
        <v>2713</v>
      </c>
      <c r="D422" s="1" t="s">
        <v>41</v>
      </c>
      <c r="E422" s="1">
        <v>26</v>
      </c>
      <c r="F422" s="1" t="s">
        <v>2714</v>
      </c>
      <c r="G422" s="1" t="s">
        <v>2715</v>
      </c>
      <c r="H422" s="1" t="s">
        <v>883</v>
      </c>
      <c r="I422" s="1" t="s">
        <v>2716</v>
      </c>
      <c r="J422" s="1" t="s">
        <v>2717</v>
      </c>
      <c r="K422" s="1" t="s">
        <v>161</v>
      </c>
      <c r="L422" s="1" t="s">
        <v>110</v>
      </c>
      <c r="M422" s="1" t="s">
        <v>126</v>
      </c>
      <c r="N422" s="1">
        <v>1</v>
      </c>
      <c r="O422" s="1">
        <v>861.02</v>
      </c>
      <c r="P422" s="1">
        <v>0.04</v>
      </c>
      <c r="Q422" s="1">
        <v>37.57</v>
      </c>
      <c r="R422" s="2">
        <v>45347</v>
      </c>
      <c r="S422" s="2">
        <v>45309</v>
      </c>
      <c r="T422" s="1" t="s">
        <v>50</v>
      </c>
      <c r="U422" s="1" t="s">
        <v>162</v>
      </c>
      <c r="V422" s="1">
        <v>1</v>
      </c>
      <c r="W422" s="1" t="s">
        <v>37</v>
      </c>
      <c r="X422" s="1" t="s">
        <v>53</v>
      </c>
      <c r="Y422" s="1" t="s">
        <v>2718</v>
      </c>
    </row>
    <row r="423" spans="1:25" x14ac:dyDescent="0.3">
      <c r="A423" s="1" t="s">
        <v>12035</v>
      </c>
      <c r="B423" s="1" t="s">
        <v>14035</v>
      </c>
      <c r="C423" s="1" t="s">
        <v>2719</v>
      </c>
      <c r="D423" s="1" t="s">
        <v>26</v>
      </c>
      <c r="E423" s="1">
        <v>65</v>
      </c>
      <c r="F423" s="1" t="s">
        <v>2720</v>
      </c>
      <c r="G423" s="1" t="s">
        <v>2721</v>
      </c>
      <c r="H423" s="1" t="s">
        <v>1429</v>
      </c>
      <c r="I423" s="1" t="s">
        <v>2722</v>
      </c>
      <c r="J423" s="1" t="s">
        <v>2723</v>
      </c>
      <c r="K423" s="1" t="s">
        <v>47</v>
      </c>
      <c r="L423" s="1" t="s">
        <v>48</v>
      </c>
      <c r="M423" s="1" t="s">
        <v>93</v>
      </c>
      <c r="N423" s="1">
        <v>3</v>
      </c>
      <c r="O423" s="1">
        <v>705.52</v>
      </c>
      <c r="P423" s="1">
        <v>0.17</v>
      </c>
      <c r="Q423" s="1">
        <v>13.31</v>
      </c>
      <c r="R423" s="2">
        <v>45549</v>
      </c>
      <c r="S423" s="2">
        <v>45796</v>
      </c>
      <c r="T423" s="1" t="s">
        <v>35</v>
      </c>
      <c r="U423" s="1" t="s">
        <v>84</v>
      </c>
      <c r="V423" s="1">
        <v>3</v>
      </c>
      <c r="W423" s="1" t="s">
        <v>52</v>
      </c>
      <c r="X423" s="1" t="s">
        <v>38</v>
      </c>
      <c r="Y423" s="1" t="s">
        <v>2724</v>
      </c>
    </row>
    <row r="424" spans="1:25" x14ac:dyDescent="0.3">
      <c r="A424" s="1" t="s">
        <v>12036</v>
      </c>
      <c r="B424" s="1" t="s">
        <v>14036</v>
      </c>
      <c r="C424" s="1" t="s">
        <v>2725</v>
      </c>
      <c r="D424" s="1" t="s">
        <v>41</v>
      </c>
      <c r="E424" s="1">
        <v>26</v>
      </c>
      <c r="F424" s="1" t="s">
        <v>2726</v>
      </c>
      <c r="G424" s="1" t="s">
        <v>2727</v>
      </c>
      <c r="H424" s="1" t="s">
        <v>2728</v>
      </c>
      <c r="I424" s="1" t="s">
        <v>2729</v>
      </c>
      <c r="J424" s="1" t="s">
        <v>2730</v>
      </c>
      <c r="K424" s="1" t="s">
        <v>109</v>
      </c>
      <c r="L424" s="1" t="s">
        <v>48</v>
      </c>
      <c r="M424" s="1" t="s">
        <v>93</v>
      </c>
      <c r="N424" s="1">
        <v>3</v>
      </c>
      <c r="O424" s="1">
        <v>639.72</v>
      </c>
      <c r="P424" s="1">
        <v>0.41</v>
      </c>
      <c r="Q424" s="1">
        <v>48.89</v>
      </c>
      <c r="R424" s="2">
        <v>45519</v>
      </c>
      <c r="S424" s="2">
        <v>45612</v>
      </c>
      <c r="T424" s="1" t="s">
        <v>118</v>
      </c>
      <c r="U424" s="1" t="s">
        <v>84</v>
      </c>
      <c r="V424" s="1">
        <v>2</v>
      </c>
      <c r="W424" s="1" t="s">
        <v>52</v>
      </c>
      <c r="X424" s="1" t="s">
        <v>74</v>
      </c>
      <c r="Y424" s="1" t="s">
        <v>2731</v>
      </c>
    </row>
    <row r="425" spans="1:25" x14ac:dyDescent="0.3">
      <c r="A425" s="1" t="s">
        <v>12037</v>
      </c>
      <c r="B425" s="1" t="s">
        <v>14037</v>
      </c>
      <c r="C425" s="1" t="s">
        <v>2732</v>
      </c>
      <c r="D425" s="1" t="s">
        <v>26</v>
      </c>
      <c r="E425" s="1">
        <v>61</v>
      </c>
      <c r="F425" s="1" t="s">
        <v>2733</v>
      </c>
      <c r="G425" s="1" t="s">
        <v>2734</v>
      </c>
      <c r="H425" s="1" t="s">
        <v>2069</v>
      </c>
      <c r="I425" s="1" t="s">
        <v>2735</v>
      </c>
      <c r="J425" s="1" t="s">
        <v>2736</v>
      </c>
      <c r="K425" s="1" t="s">
        <v>109</v>
      </c>
      <c r="L425" s="1" t="s">
        <v>48</v>
      </c>
      <c r="M425" s="1" t="s">
        <v>34</v>
      </c>
      <c r="N425" s="1">
        <v>4</v>
      </c>
      <c r="O425" s="1">
        <v>464.34</v>
      </c>
      <c r="P425" s="1">
        <v>0.48</v>
      </c>
      <c r="Q425" s="1">
        <v>21.5</v>
      </c>
      <c r="R425" s="2">
        <v>45270</v>
      </c>
      <c r="S425" s="2">
        <v>45768</v>
      </c>
      <c r="T425" s="1" t="s">
        <v>63</v>
      </c>
      <c r="U425" s="1" t="s">
        <v>51</v>
      </c>
      <c r="V425" s="1">
        <v>4</v>
      </c>
      <c r="W425" s="1" t="s">
        <v>37</v>
      </c>
      <c r="X425" s="1" t="s">
        <v>64</v>
      </c>
      <c r="Y425" s="1" t="s">
        <v>2737</v>
      </c>
    </row>
    <row r="426" spans="1:25" x14ac:dyDescent="0.3">
      <c r="A426" s="1" t="s">
        <v>12038</v>
      </c>
      <c r="B426" s="1" t="s">
        <v>14038</v>
      </c>
      <c r="C426" s="1" t="s">
        <v>2738</v>
      </c>
      <c r="D426" s="1" t="s">
        <v>41</v>
      </c>
      <c r="E426" s="1">
        <v>63</v>
      </c>
      <c r="F426" s="1" t="s">
        <v>2739</v>
      </c>
      <c r="G426" s="1" t="s">
        <v>2740</v>
      </c>
      <c r="H426" s="1" t="s">
        <v>398</v>
      </c>
      <c r="I426" s="1" t="s">
        <v>2741</v>
      </c>
      <c r="J426" s="1" t="s">
        <v>2742</v>
      </c>
      <c r="K426" s="1" t="s">
        <v>61</v>
      </c>
      <c r="L426" s="1" t="s">
        <v>117</v>
      </c>
      <c r="M426" s="1" t="s">
        <v>73</v>
      </c>
      <c r="N426" s="1">
        <v>2</v>
      </c>
      <c r="O426" s="1">
        <v>472.42</v>
      </c>
      <c r="P426" s="1">
        <v>0.02</v>
      </c>
      <c r="Q426" s="1">
        <v>23.55</v>
      </c>
      <c r="R426" s="2">
        <v>45801</v>
      </c>
      <c r="S426" s="2">
        <v>45346</v>
      </c>
      <c r="T426" s="1" t="s">
        <v>35</v>
      </c>
      <c r="U426" s="1" t="s">
        <v>162</v>
      </c>
      <c r="V426" s="1">
        <v>3</v>
      </c>
      <c r="W426" s="1" t="s">
        <v>37</v>
      </c>
      <c r="X426" s="1" t="s">
        <v>74</v>
      </c>
      <c r="Y426" s="1" t="s">
        <v>2743</v>
      </c>
    </row>
    <row r="427" spans="1:25" x14ac:dyDescent="0.3">
      <c r="A427" s="1" t="s">
        <v>12039</v>
      </c>
      <c r="B427" s="1" t="s">
        <v>14039</v>
      </c>
      <c r="C427" s="1" t="s">
        <v>2744</v>
      </c>
      <c r="D427" s="1" t="s">
        <v>26</v>
      </c>
      <c r="E427" s="1">
        <v>32</v>
      </c>
      <c r="F427" s="1" t="s">
        <v>2745</v>
      </c>
      <c r="G427" s="1" t="s">
        <v>2746</v>
      </c>
      <c r="H427" s="1" t="s">
        <v>2747</v>
      </c>
      <c r="I427" s="1" t="s">
        <v>2748</v>
      </c>
      <c r="J427" s="1" t="s">
        <v>2749</v>
      </c>
      <c r="K427" s="1" t="s">
        <v>161</v>
      </c>
      <c r="L427" s="1" t="s">
        <v>72</v>
      </c>
      <c r="M427" s="1" t="s">
        <v>93</v>
      </c>
      <c r="N427" s="1">
        <v>4</v>
      </c>
      <c r="O427" s="1">
        <v>412.1</v>
      </c>
      <c r="P427" s="1">
        <v>0.28000000000000003</v>
      </c>
      <c r="Q427" s="1">
        <v>23.2</v>
      </c>
      <c r="R427" s="2">
        <v>45732</v>
      </c>
      <c r="S427" s="2">
        <v>45313</v>
      </c>
      <c r="T427" s="1" t="s">
        <v>63</v>
      </c>
      <c r="U427" s="1" t="s">
        <v>84</v>
      </c>
      <c r="V427" s="1">
        <v>2</v>
      </c>
      <c r="W427" s="1" t="s">
        <v>37</v>
      </c>
      <c r="X427" s="1" t="s">
        <v>38</v>
      </c>
      <c r="Y427" s="1" t="s">
        <v>2750</v>
      </c>
    </row>
    <row r="428" spans="1:25" x14ac:dyDescent="0.3">
      <c r="A428" s="1" t="s">
        <v>12040</v>
      </c>
      <c r="B428" s="1" t="s">
        <v>14040</v>
      </c>
      <c r="C428" s="1" t="s">
        <v>2751</v>
      </c>
      <c r="D428" s="1" t="s">
        <v>26</v>
      </c>
      <c r="E428" s="1">
        <v>41</v>
      </c>
      <c r="F428" s="1" t="s">
        <v>2752</v>
      </c>
      <c r="G428" s="1" t="s">
        <v>2753</v>
      </c>
      <c r="H428" s="1" t="s">
        <v>58</v>
      </c>
      <c r="I428" s="1" t="s">
        <v>2754</v>
      </c>
      <c r="J428" s="1" t="s">
        <v>2755</v>
      </c>
      <c r="K428" s="1" t="s">
        <v>109</v>
      </c>
      <c r="L428" s="1" t="s">
        <v>48</v>
      </c>
      <c r="M428" s="1" t="s">
        <v>126</v>
      </c>
      <c r="N428" s="1">
        <v>2</v>
      </c>
      <c r="O428" s="1">
        <v>624.01</v>
      </c>
      <c r="P428" s="1">
        <v>0.05</v>
      </c>
      <c r="Q428" s="1">
        <v>41.74</v>
      </c>
      <c r="R428" s="2">
        <v>45634</v>
      </c>
      <c r="S428" s="2">
        <v>45572</v>
      </c>
      <c r="T428" s="1" t="s">
        <v>50</v>
      </c>
      <c r="U428" s="1" t="s">
        <v>51</v>
      </c>
      <c r="V428" s="1">
        <v>1</v>
      </c>
      <c r="W428" s="1" t="s">
        <v>37</v>
      </c>
      <c r="X428" s="1" t="s">
        <v>38</v>
      </c>
      <c r="Y428" s="1" t="s">
        <v>2756</v>
      </c>
    </row>
    <row r="429" spans="1:25" x14ac:dyDescent="0.3">
      <c r="A429" s="1" t="s">
        <v>12041</v>
      </c>
      <c r="B429" s="1" t="s">
        <v>14041</v>
      </c>
      <c r="C429" s="1" t="s">
        <v>2757</v>
      </c>
      <c r="D429" s="1" t="s">
        <v>41</v>
      </c>
      <c r="E429" s="1">
        <v>65</v>
      </c>
      <c r="F429" s="1" t="s">
        <v>2758</v>
      </c>
      <c r="G429" s="1" t="s">
        <v>2759</v>
      </c>
      <c r="H429" s="1" t="s">
        <v>1662</v>
      </c>
      <c r="I429" s="1" t="s">
        <v>2760</v>
      </c>
      <c r="J429" s="1" t="s">
        <v>2761</v>
      </c>
      <c r="K429" s="1" t="s">
        <v>109</v>
      </c>
      <c r="L429" s="1" t="s">
        <v>48</v>
      </c>
      <c r="M429" s="1" t="s">
        <v>93</v>
      </c>
      <c r="N429" s="1">
        <v>2</v>
      </c>
      <c r="O429" s="1">
        <v>412.6</v>
      </c>
      <c r="P429" s="1">
        <v>0.34</v>
      </c>
      <c r="Q429" s="1">
        <v>14.82</v>
      </c>
      <c r="R429" s="2">
        <v>45446</v>
      </c>
      <c r="S429" s="2">
        <v>45606</v>
      </c>
      <c r="T429" s="1" t="s">
        <v>35</v>
      </c>
      <c r="U429" s="1" t="s">
        <v>36</v>
      </c>
      <c r="V429" s="1">
        <v>2</v>
      </c>
      <c r="W429" s="1" t="s">
        <v>52</v>
      </c>
      <c r="X429" s="1" t="s">
        <v>64</v>
      </c>
      <c r="Y429" s="1" t="s">
        <v>2762</v>
      </c>
    </row>
    <row r="430" spans="1:25" x14ac:dyDescent="0.3">
      <c r="A430" s="1" t="s">
        <v>12042</v>
      </c>
      <c r="B430" s="1" t="s">
        <v>14042</v>
      </c>
      <c r="C430" s="1" t="s">
        <v>2763</v>
      </c>
      <c r="D430" s="1" t="s">
        <v>26</v>
      </c>
      <c r="E430" s="1">
        <v>25</v>
      </c>
      <c r="F430" s="1" t="s">
        <v>2764</v>
      </c>
      <c r="G430" s="1" t="s">
        <v>2765</v>
      </c>
      <c r="H430" s="1" t="s">
        <v>589</v>
      </c>
      <c r="I430" s="1" t="s">
        <v>2766</v>
      </c>
      <c r="J430" s="1" t="s">
        <v>2767</v>
      </c>
      <c r="K430" s="1" t="s">
        <v>109</v>
      </c>
      <c r="L430" s="1" t="s">
        <v>48</v>
      </c>
      <c r="M430" s="1" t="s">
        <v>62</v>
      </c>
      <c r="N430" s="1">
        <v>2</v>
      </c>
      <c r="O430" s="1">
        <v>156.02000000000001</v>
      </c>
      <c r="P430" s="1">
        <v>0</v>
      </c>
      <c r="Q430" s="1">
        <v>42.4</v>
      </c>
      <c r="R430" s="2">
        <v>45277</v>
      </c>
      <c r="S430" s="2">
        <v>45740</v>
      </c>
      <c r="T430" s="1" t="s">
        <v>63</v>
      </c>
      <c r="U430" s="1" t="s">
        <v>36</v>
      </c>
      <c r="V430" s="1">
        <v>3</v>
      </c>
      <c r="W430" s="1" t="s">
        <v>37</v>
      </c>
      <c r="X430" s="1" t="s">
        <v>74</v>
      </c>
      <c r="Y430" s="1" t="s">
        <v>2768</v>
      </c>
    </row>
    <row r="431" spans="1:25" x14ac:dyDescent="0.3">
      <c r="A431" s="1" t="s">
        <v>12043</v>
      </c>
      <c r="B431" s="1" t="s">
        <v>14043</v>
      </c>
      <c r="C431" s="1" t="s">
        <v>2769</v>
      </c>
      <c r="D431" s="1" t="s">
        <v>41</v>
      </c>
      <c r="E431" s="1">
        <v>45</v>
      </c>
      <c r="F431" s="1" t="s">
        <v>2770</v>
      </c>
      <c r="G431" s="1" t="s">
        <v>2771</v>
      </c>
      <c r="H431" s="1" t="s">
        <v>2673</v>
      </c>
      <c r="I431" s="1" t="s">
        <v>2772</v>
      </c>
      <c r="J431" s="1" t="s">
        <v>2773</v>
      </c>
      <c r="K431" s="1" t="s">
        <v>81</v>
      </c>
      <c r="L431" s="1" t="s">
        <v>82</v>
      </c>
      <c r="M431" s="1" t="s">
        <v>34</v>
      </c>
      <c r="N431" s="1">
        <v>3</v>
      </c>
      <c r="O431" s="1">
        <v>115.46</v>
      </c>
      <c r="P431" s="1">
        <v>0.01</v>
      </c>
      <c r="Q431" s="1">
        <v>34.57</v>
      </c>
      <c r="R431" s="2">
        <v>45296</v>
      </c>
      <c r="S431" s="2">
        <v>45241</v>
      </c>
      <c r="T431" s="1" t="s">
        <v>83</v>
      </c>
      <c r="U431" s="1" t="s">
        <v>84</v>
      </c>
      <c r="V431" s="1">
        <v>3</v>
      </c>
      <c r="W431" s="1" t="s">
        <v>37</v>
      </c>
      <c r="X431" s="1" t="s">
        <v>53</v>
      </c>
      <c r="Y431" s="1" t="s">
        <v>2774</v>
      </c>
    </row>
    <row r="432" spans="1:25" x14ac:dyDescent="0.3">
      <c r="A432" s="1" t="s">
        <v>12044</v>
      </c>
      <c r="B432" s="1" t="s">
        <v>14044</v>
      </c>
      <c r="C432" s="1" t="s">
        <v>2775</v>
      </c>
      <c r="D432" s="1" t="s">
        <v>26</v>
      </c>
      <c r="E432" s="1">
        <v>59</v>
      </c>
      <c r="F432" s="1" t="s">
        <v>2776</v>
      </c>
      <c r="G432" s="1" t="s">
        <v>2777</v>
      </c>
      <c r="H432" s="1" t="s">
        <v>270</v>
      </c>
      <c r="I432" s="1" t="s">
        <v>2778</v>
      </c>
      <c r="J432" s="1" t="s">
        <v>2779</v>
      </c>
      <c r="K432" s="1" t="s">
        <v>81</v>
      </c>
      <c r="L432" s="1" t="s">
        <v>82</v>
      </c>
      <c r="M432" s="1" t="s">
        <v>34</v>
      </c>
      <c r="N432" s="1">
        <v>4</v>
      </c>
      <c r="O432" s="1">
        <v>925.23</v>
      </c>
      <c r="P432" s="1">
        <v>0.39</v>
      </c>
      <c r="Q432" s="1">
        <v>14.91</v>
      </c>
      <c r="R432" s="2">
        <v>45317</v>
      </c>
      <c r="S432" s="2">
        <v>45805</v>
      </c>
      <c r="T432" s="1" t="s">
        <v>83</v>
      </c>
      <c r="U432" s="1" t="s">
        <v>84</v>
      </c>
      <c r="V432" s="1">
        <v>1</v>
      </c>
      <c r="W432" s="1" t="s">
        <v>37</v>
      </c>
      <c r="X432" s="1" t="s">
        <v>53</v>
      </c>
      <c r="Y432" s="1" t="s">
        <v>2780</v>
      </c>
    </row>
    <row r="433" spans="1:25" x14ac:dyDescent="0.3">
      <c r="A433" s="1" t="s">
        <v>12045</v>
      </c>
      <c r="B433" s="1" t="s">
        <v>14045</v>
      </c>
      <c r="C433" s="1" t="s">
        <v>2781</v>
      </c>
      <c r="D433" s="1" t="s">
        <v>26</v>
      </c>
      <c r="E433" s="1">
        <v>63</v>
      </c>
      <c r="F433" s="1" t="s">
        <v>2782</v>
      </c>
      <c r="G433" s="1" t="s">
        <v>2783</v>
      </c>
      <c r="H433" s="1" t="s">
        <v>2784</v>
      </c>
      <c r="I433" s="1" t="s">
        <v>2785</v>
      </c>
      <c r="J433" s="1" t="s">
        <v>2786</v>
      </c>
      <c r="K433" s="1" t="s">
        <v>161</v>
      </c>
      <c r="L433" s="1" t="s">
        <v>33</v>
      </c>
      <c r="M433" s="1" t="s">
        <v>49</v>
      </c>
      <c r="N433" s="1">
        <v>4</v>
      </c>
      <c r="O433" s="1">
        <v>34.49</v>
      </c>
      <c r="P433" s="1">
        <v>0.04</v>
      </c>
      <c r="Q433" s="1">
        <v>7.94</v>
      </c>
      <c r="R433" s="2">
        <v>45144</v>
      </c>
      <c r="S433" s="2">
        <v>45843</v>
      </c>
      <c r="T433" s="1" t="s">
        <v>83</v>
      </c>
      <c r="U433" s="1" t="s">
        <v>84</v>
      </c>
      <c r="V433" s="1">
        <v>3</v>
      </c>
      <c r="W433" s="1" t="s">
        <v>37</v>
      </c>
      <c r="X433" s="1" t="s">
        <v>64</v>
      </c>
      <c r="Y433" s="1" t="s">
        <v>2787</v>
      </c>
    </row>
    <row r="434" spans="1:25" x14ac:dyDescent="0.3">
      <c r="A434" s="1" t="s">
        <v>12046</v>
      </c>
      <c r="B434" s="1" t="s">
        <v>14046</v>
      </c>
      <c r="C434" s="1" t="s">
        <v>2788</v>
      </c>
      <c r="D434" s="1" t="s">
        <v>41</v>
      </c>
      <c r="E434" s="1">
        <v>34</v>
      </c>
      <c r="F434" s="1" t="s">
        <v>2789</v>
      </c>
      <c r="G434" s="1" t="s">
        <v>2790</v>
      </c>
      <c r="H434" s="1" t="s">
        <v>398</v>
      </c>
      <c r="I434" s="1" t="s">
        <v>2791</v>
      </c>
      <c r="J434" s="1" t="s">
        <v>2792</v>
      </c>
      <c r="K434" s="1" t="s">
        <v>6</v>
      </c>
      <c r="L434" s="1" t="s">
        <v>72</v>
      </c>
      <c r="M434" s="1" t="s">
        <v>73</v>
      </c>
      <c r="N434" s="1">
        <v>3</v>
      </c>
      <c r="O434" s="1">
        <v>114.41</v>
      </c>
      <c r="P434" s="1">
        <v>0.15</v>
      </c>
      <c r="Q434" s="1">
        <v>39.869999999999997</v>
      </c>
      <c r="R434" s="2">
        <v>45293</v>
      </c>
      <c r="S434" s="2">
        <v>45582</v>
      </c>
      <c r="T434" s="1" t="s">
        <v>63</v>
      </c>
      <c r="U434" s="1" t="s">
        <v>51</v>
      </c>
      <c r="V434" s="1">
        <v>5</v>
      </c>
      <c r="W434" s="1" t="s">
        <v>52</v>
      </c>
      <c r="X434" s="1" t="s">
        <v>38</v>
      </c>
      <c r="Y434" s="1" t="s">
        <v>2793</v>
      </c>
    </row>
    <row r="435" spans="1:25" x14ac:dyDescent="0.3">
      <c r="A435" s="1" t="s">
        <v>12047</v>
      </c>
      <c r="B435" s="1" t="s">
        <v>14047</v>
      </c>
      <c r="C435" s="1" t="s">
        <v>2794</v>
      </c>
      <c r="D435" s="1" t="s">
        <v>26</v>
      </c>
      <c r="E435" s="1">
        <v>52</v>
      </c>
      <c r="F435" s="1" t="s">
        <v>2795</v>
      </c>
      <c r="G435" s="1" t="s">
        <v>2796</v>
      </c>
      <c r="H435" s="1" t="s">
        <v>1202</v>
      </c>
      <c r="I435" s="1" t="s">
        <v>2797</v>
      </c>
      <c r="J435" s="1" t="s">
        <v>2798</v>
      </c>
      <c r="K435" s="1" t="s">
        <v>161</v>
      </c>
      <c r="L435" s="1" t="s">
        <v>48</v>
      </c>
      <c r="M435" s="1" t="s">
        <v>34</v>
      </c>
      <c r="N435" s="1">
        <v>2</v>
      </c>
      <c r="O435" s="1">
        <v>450.85</v>
      </c>
      <c r="P435" s="1">
        <v>0.48</v>
      </c>
      <c r="Q435" s="1">
        <v>14.85</v>
      </c>
      <c r="R435" s="2">
        <v>45407</v>
      </c>
      <c r="S435" s="2">
        <v>45792</v>
      </c>
      <c r="T435" s="1" t="s">
        <v>83</v>
      </c>
      <c r="U435" s="1" t="s">
        <v>51</v>
      </c>
      <c r="V435" s="1">
        <v>2</v>
      </c>
      <c r="W435" s="1" t="s">
        <v>37</v>
      </c>
      <c r="X435" s="1" t="s">
        <v>64</v>
      </c>
      <c r="Y435" s="1" t="s">
        <v>2799</v>
      </c>
    </row>
    <row r="436" spans="1:25" x14ac:dyDescent="0.3">
      <c r="A436" s="1" t="s">
        <v>12048</v>
      </c>
      <c r="B436" s="1" t="s">
        <v>14048</v>
      </c>
      <c r="C436" s="1" t="s">
        <v>2800</v>
      </c>
      <c r="D436" s="1" t="s">
        <v>26</v>
      </c>
      <c r="E436" s="1">
        <v>48</v>
      </c>
      <c r="F436" s="1" t="s">
        <v>2801</v>
      </c>
      <c r="G436" s="1" t="s">
        <v>2802</v>
      </c>
      <c r="H436" s="1" t="s">
        <v>181</v>
      </c>
      <c r="I436" s="1" t="s">
        <v>2803</v>
      </c>
      <c r="J436" s="1" t="s">
        <v>2804</v>
      </c>
      <c r="K436" s="1" t="s">
        <v>81</v>
      </c>
      <c r="L436" s="1" t="s">
        <v>33</v>
      </c>
      <c r="M436" s="1" t="s">
        <v>73</v>
      </c>
      <c r="N436" s="1">
        <v>1</v>
      </c>
      <c r="O436" s="1">
        <v>270.3</v>
      </c>
      <c r="P436" s="1">
        <v>0.49</v>
      </c>
      <c r="Q436" s="1">
        <v>45.01</v>
      </c>
      <c r="R436" s="2">
        <v>45131</v>
      </c>
      <c r="S436" s="2">
        <v>45392</v>
      </c>
      <c r="T436" s="1" t="s">
        <v>50</v>
      </c>
      <c r="U436" s="1" t="s">
        <v>162</v>
      </c>
      <c r="V436" s="1">
        <v>5</v>
      </c>
      <c r="W436" s="1" t="s">
        <v>52</v>
      </c>
      <c r="X436" s="1" t="s">
        <v>74</v>
      </c>
      <c r="Y436" s="1" t="s">
        <v>2805</v>
      </c>
    </row>
    <row r="437" spans="1:25" x14ac:dyDescent="0.3">
      <c r="A437" s="1" t="s">
        <v>12049</v>
      </c>
      <c r="B437" s="1" t="s">
        <v>14049</v>
      </c>
      <c r="C437" s="1" t="s">
        <v>2806</v>
      </c>
      <c r="D437" s="1" t="s">
        <v>26</v>
      </c>
      <c r="E437" s="1">
        <v>21</v>
      </c>
      <c r="F437" s="1" t="s">
        <v>2807</v>
      </c>
      <c r="G437" s="1" t="s">
        <v>2808</v>
      </c>
      <c r="H437" s="1" t="s">
        <v>2809</v>
      </c>
      <c r="I437" s="1" t="s">
        <v>2810</v>
      </c>
      <c r="J437" s="1" t="s">
        <v>2811</v>
      </c>
      <c r="K437" s="1" t="s">
        <v>161</v>
      </c>
      <c r="L437" s="1" t="s">
        <v>110</v>
      </c>
      <c r="M437" s="1" t="s">
        <v>62</v>
      </c>
      <c r="N437" s="1">
        <v>1</v>
      </c>
      <c r="O437" s="1">
        <v>411.79</v>
      </c>
      <c r="P437" s="1">
        <v>0.08</v>
      </c>
      <c r="Q437" s="1">
        <v>10.84</v>
      </c>
      <c r="R437" s="2">
        <v>45577</v>
      </c>
      <c r="S437" s="2">
        <v>45357</v>
      </c>
      <c r="T437" s="1" t="s">
        <v>63</v>
      </c>
      <c r="U437" s="1" t="s">
        <v>36</v>
      </c>
      <c r="V437" s="1">
        <v>5</v>
      </c>
      <c r="W437" s="1" t="s">
        <v>37</v>
      </c>
      <c r="X437" s="1" t="s">
        <v>53</v>
      </c>
      <c r="Y437" s="1" t="s">
        <v>2812</v>
      </c>
    </row>
    <row r="438" spans="1:25" x14ac:dyDescent="0.3">
      <c r="A438" s="1" t="s">
        <v>12050</v>
      </c>
      <c r="B438" s="1" t="s">
        <v>14050</v>
      </c>
      <c r="C438" s="1" t="s">
        <v>2813</v>
      </c>
      <c r="D438" s="1" t="s">
        <v>26</v>
      </c>
      <c r="E438" s="1">
        <v>65</v>
      </c>
      <c r="F438" s="1" t="s">
        <v>2814</v>
      </c>
      <c r="G438" s="1" t="s">
        <v>2815</v>
      </c>
      <c r="H438" s="1" t="s">
        <v>469</v>
      </c>
      <c r="I438" s="1" t="s">
        <v>2816</v>
      </c>
      <c r="J438" s="1" t="s">
        <v>2817</v>
      </c>
      <c r="K438" s="1" t="s">
        <v>92</v>
      </c>
      <c r="L438" s="1" t="s">
        <v>33</v>
      </c>
      <c r="M438" s="1" t="s">
        <v>49</v>
      </c>
      <c r="N438" s="1">
        <v>3</v>
      </c>
      <c r="O438" s="1">
        <v>126.27</v>
      </c>
      <c r="P438" s="1">
        <v>0.28000000000000003</v>
      </c>
      <c r="Q438" s="1">
        <v>32.74</v>
      </c>
      <c r="R438" s="2">
        <v>45153</v>
      </c>
      <c r="S438" s="2">
        <v>45494</v>
      </c>
      <c r="T438" s="1" t="s">
        <v>50</v>
      </c>
      <c r="U438" s="1" t="s">
        <v>84</v>
      </c>
      <c r="V438" s="1">
        <v>2</v>
      </c>
      <c r="W438" s="1" t="s">
        <v>37</v>
      </c>
      <c r="X438" s="1" t="s">
        <v>38</v>
      </c>
      <c r="Y438" s="1" t="s">
        <v>2818</v>
      </c>
    </row>
    <row r="439" spans="1:25" x14ac:dyDescent="0.3">
      <c r="A439" s="1" t="s">
        <v>12051</v>
      </c>
      <c r="B439" s="1" t="s">
        <v>14051</v>
      </c>
      <c r="C439" s="1" t="s">
        <v>2819</v>
      </c>
      <c r="D439" s="1" t="s">
        <v>26</v>
      </c>
      <c r="E439" s="1">
        <v>31</v>
      </c>
      <c r="F439" s="1" t="s">
        <v>2820</v>
      </c>
      <c r="G439" s="1" t="s">
        <v>2821</v>
      </c>
      <c r="H439" s="1" t="s">
        <v>2637</v>
      </c>
      <c r="I439" s="1" t="s">
        <v>2822</v>
      </c>
      <c r="J439" s="1" t="s">
        <v>2823</v>
      </c>
      <c r="K439" s="1" t="s">
        <v>92</v>
      </c>
      <c r="L439" s="1" t="s">
        <v>110</v>
      </c>
      <c r="M439" s="1" t="s">
        <v>126</v>
      </c>
      <c r="N439" s="1">
        <v>1</v>
      </c>
      <c r="O439" s="1">
        <v>139.6</v>
      </c>
      <c r="P439" s="1">
        <v>0.28000000000000003</v>
      </c>
      <c r="Q439" s="1">
        <v>36.15</v>
      </c>
      <c r="R439" s="2">
        <v>45731</v>
      </c>
      <c r="S439" s="2">
        <v>45793</v>
      </c>
      <c r="T439" s="1" t="s">
        <v>118</v>
      </c>
      <c r="U439" s="1" t="s">
        <v>84</v>
      </c>
      <c r="V439" s="1">
        <v>3</v>
      </c>
      <c r="W439" s="1" t="s">
        <v>37</v>
      </c>
      <c r="X439" s="1" t="s">
        <v>74</v>
      </c>
      <c r="Y439" s="1" t="s">
        <v>2824</v>
      </c>
    </row>
    <row r="440" spans="1:25" x14ac:dyDescent="0.3">
      <c r="A440" s="1" t="s">
        <v>12052</v>
      </c>
      <c r="B440" s="1" t="s">
        <v>14052</v>
      </c>
      <c r="C440" s="1" t="s">
        <v>2825</v>
      </c>
      <c r="D440" s="1" t="s">
        <v>26</v>
      </c>
      <c r="E440" s="1">
        <v>42</v>
      </c>
      <c r="F440" s="1" t="s">
        <v>2826</v>
      </c>
      <c r="G440" s="1" t="s">
        <v>2827</v>
      </c>
      <c r="H440" s="1" t="s">
        <v>2828</v>
      </c>
      <c r="I440" s="1" t="s">
        <v>2829</v>
      </c>
      <c r="J440" s="1" t="s">
        <v>2830</v>
      </c>
      <c r="K440" s="1" t="s">
        <v>32</v>
      </c>
      <c r="L440" s="1" t="s">
        <v>110</v>
      </c>
      <c r="M440" s="1" t="s">
        <v>62</v>
      </c>
      <c r="N440" s="1">
        <v>2</v>
      </c>
      <c r="O440" s="1">
        <v>802.65</v>
      </c>
      <c r="P440" s="1">
        <v>0.23</v>
      </c>
      <c r="Q440" s="1">
        <v>34.6</v>
      </c>
      <c r="R440" s="2">
        <v>45291</v>
      </c>
      <c r="S440" s="2">
        <v>45426</v>
      </c>
      <c r="T440" s="1" t="s">
        <v>63</v>
      </c>
      <c r="U440" s="1" t="s">
        <v>51</v>
      </c>
      <c r="V440" s="1">
        <v>2</v>
      </c>
      <c r="W440" s="1" t="s">
        <v>37</v>
      </c>
      <c r="X440" s="1" t="s">
        <v>53</v>
      </c>
      <c r="Y440" s="1" t="s">
        <v>2831</v>
      </c>
    </row>
    <row r="441" spans="1:25" x14ac:dyDescent="0.3">
      <c r="A441" s="1" t="s">
        <v>12053</v>
      </c>
      <c r="B441" s="1" t="s">
        <v>14053</v>
      </c>
      <c r="C441" s="1" t="s">
        <v>2832</v>
      </c>
      <c r="D441" s="1" t="s">
        <v>41</v>
      </c>
      <c r="E441" s="1">
        <v>63</v>
      </c>
      <c r="F441" s="1" t="s">
        <v>2833</v>
      </c>
      <c r="G441" s="1" t="s">
        <v>2834</v>
      </c>
      <c r="H441" s="1" t="s">
        <v>323</v>
      </c>
      <c r="I441" s="1" t="s">
        <v>2835</v>
      </c>
      <c r="J441" s="1" t="s">
        <v>2836</v>
      </c>
      <c r="K441" s="1" t="s">
        <v>92</v>
      </c>
      <c r="L441" s="1" t="s">
        <v>72</v>
      </c>
      <c r="M441" s="1" t="s">
        <v>73</v>
      </c>
      <c r="N441" s="1">
        <v>2</v>
      </c>
      <c r="O441" s="1">
        <v>761.52</v>
      </c>
      <c r="P441" s="1">
        <v>0.46</v>
      </c>
      <c r="Q441" s="1">
        <v>19.22</v>
      </c>
      <c r="R441" s="2">
        <v>45729</v>
      </c>
      <c r="S441" s="2">
        <v>45419</v>
      </c>
      <c r="T441" s="1" t="s">
        <v>83</v>
      </c>
      <c r="U441" s="1" t="s">
        <v>51</v>
      </c>
      <c r="V441" s="1">
        <v>1</v>
      </c>
      <c r="W441" s="1" t="s">
        <v>37</v>
      </c>
      <c r="X441" s="1" t="s">
        <v>53</v>
      </c>
      <c r="Y441" s="1" t="s">
        <v>2837</v>
      </c>
    </row>
    <row r="442" spans="1:25" x14ac:dyDescent="0.3">
      <c r="A442" s="1" t="s">
        <v>12054</v>
      </c>
      <c r="B442" s="1" t="s">
        <v>14054</v>
      </c>
      <c r="C442" s="1" t="s">
        <v>2838</v>
      </c>
      <c r="D442" s="1" t="s">
        <v>26</v>
      </c>
      <c r="E442" s="1">
        <v>65</v>
      </c>
      <c r="F442" s="1" t="s">
        <v>2839</v>
      </c>
      <c r="G442" s="1" t="s">
        <v>2840</v>
      </c>
      <c r="H442" s="1" t="s">
        <v>391</v>
      </c>
      <c r="I442" s="1" t="s">
        <v>2841</v>
      </c>
      <c r="J442" s="1" t="s">
        <v>2842</v>
      </c>
      <c r="K442" s="1" t="s">
        <v>47</v>
      </c>
      <c r="L442" s="1" t="s">
        <v>82</v>
      </c>
      <c r="M442" s="1" t="s">
        <v>73</v>
      </c>
      <c r="N442" s="1">
        <v>4</v>
      </c>
      <c r="O442" s="1">
        <v>113.21</v>
      </c>
      <c r="P442" s="1">
        <v>0.38</v>
      </c>
      <c r="Q442" s="1">
        <v>44.4</v>
      </c>
      <c r="R442" s="2">
        <v>45692</v>
      </c>
      <c r="S442" s="2">
        <v>45784</v>
      </c>
      <c r="T442" s="1" t="s">
        <v>83</v>
      </c>
      <c r="U442" s="1" t="s">
        <v>162</v>
      </c>
      <c r="V442" s="1">
        <v>5</v>
      </c>
      <c r="W442" s="1" t="s">
        <v>52</v>
      </c>
      <c r="X442" s="1" t="s">
        <v>101</v>
      </c>
      <c r="Y442" s="1" t="s">
        <v>2843</v>
      </c>
    </row>
    <row r="443" spans="1:25" x14ac:dyDescent="0.3">
      <c r="A443" s="1" t="s">
        <v>12055</v>
      </c>
      <c r="B443" s="1" t="s">
        <v>14055</v>
      </c>
      <c r="C443" s="1" t="s">
        <v>2844</v>
      </c>
      <c r="D443" s="1" t="s">
        <v>41</v>
      </c>
      <c r="E443" s="1">
        <v>57</v>
      </c>
      <c r="F443" s="1" t="s">
        <v>2845</v>
      </c>
      <c r="G443" s="1" t="s">
        <v>2846</v>
      </c>
      <c r="H443" s="1" t="s">
        <v>1836</v>
      </c>
      <c r="I443" s="1" t="s">
        <v>2847</v>
      </c>
      <c r="J443" s="1" t="s">
        <v>2848</v>
      </c>
      <c r="K443" s="1" t="s">
        <v>6</v>
      </c>
      <c r="L443" s="1" t="s">
        <v>72</v>
      </c>
      <c r="M443" s="1" t="s">
        <v>73</v>
      </c>
      <c r="N443" s="1">
        <v>2</v>
      </c>
      <c r="O443" s="1">
        <v>671.11</v>
      </c>
      <c r="P443" s="1">
        <v>0.38</v>
      </c>
      <c r="Q443" s="1">
        <v>39.64</v>
      </c>
      <c r="R443" s="2">
        <v>45285</v>
      </c>
      <c r="S443" s="2">
        <v>45616</v>
      </c>
      <c r="T443" s="1" t="s">
        <v>118</v>
      </c>
      <c r="U443" s="1" t="s">
        <v>36</v>
      </c>
      <c r="V443" s="1">
        <v>5</v>
      </c>
      <c r="W443" s="1" t="s">
        <v>52</v>
      </c>
      <c r="X443" s="1" t="s">
        <v>38</v>
      </c>
      <c r="Y443" s="1" t="s">
        <v>2849</v>
      </c>
    </row>
    <row r="444" spans="1:25" x14ac:dyDescent="0.3">
      <c r="A444" s="1" t="s">
        <v>12056</v>
      </c>
      <c r="B444" s="1" t="s">
        <v>14056</v>
      </c>
      <c r="C444" s="1" t="s">
        <v>2850</v>
      </c>
      <c r="D444" s="1" t="s">
        <v>26</v>
      </c>
      <c r="E444" s="1">
        <v>67</v>
      </c>
      <c r="F444" s="1" t="s">
        <v>2851</v>
      </c>
      <c r="G444" s="1" t="s">
        <v>2852</v>
      </c>
      <c r="H444" s="1" t="s">
        <v>2076</v>
      </c>
      <c r="I444" s="1" t="s">
        <v>2853</v>
      </c>
      <c r="J444" s="1" t="s">
        <v>2854</v>
      </c>
      <c r="K444" s="1" t="s">
        <v>109</v>
      </c>
      <c r="L444" s="1" t="s">
        <v>33</v>
      </c>
      <c r="M444" s="1" t="s">
        <v>126</v>
      </c>
      <c r="N444" s="1">
        <v>2</v>
      </c>
      <c r="O444" s="1">
        <v>613.22</v>
      </c>
      <c r="P444" s="1">
        <v>0.13</v>
      </c>
      <c r="Q444" s="1">
        <v>27.96</v>
      </c>
      <c r="R444" s="2">
        <v>45135</v>
      </c>
      <c r="S444" s="2">
        <v>45120</v>
      </c>
      <c r="T444" s="1" t="s">
        <v>35</v>
      </c>
      <c r="U444" s="1" t="s">
        <v>84</v>
      </c>
      <c r="V444" s="1">
        <v>3</v>
      </c>
      <c r="W444" s="1" t="s">
        <v>37</v>
      </c>
      <c r="X444" s="1" t="s">
        <v>64</v>
      </c>
      <c r="Y444" s="1" t="s">
        <v>2855</v>
      </c>
    </row>
    <row r="445" spans="1:25" x14ac:dyDescent="0.3">
      <c r="A445" s="1" t="s">
        <v>12057</v>
      </c>
      <c r="B445" s="1" t="s">
        <v>14057</v>
      </c>
      <c r="C445" s="1" t="s">
        <v>2856</v>
      </c>
      <c r="D445" s="1" t="s">
        <v>41</v>
      </c>
      <c r="E445" s="1">
        <v>24</v>
      </c>
      <c r="F445" s="1" t="s">
        <v>2857</v>
      </c>
      <c r="G445" s="1" t="s">
        <v>2858</v>
      </c>
      <c r="H445" s="1" t="s">
        <v>1233</v>
      </c>
      <c r="I445" s="1" t="s">
        <v>2859</v>
      </c>
      <c r="J445" s="1" t="s">
        <v>2860</v>
      </c>
      <c r="K445" s="1" t="s">
        <v>32</v>
      </c>
      <c r="L445" s="1" t="s">
        <v>110</v>
      </c>
      <c r="M445" s="1" t="s">
        <v>49</v>
      </c>
      <c r="N445" s="1">
        <v>2</v>
      </c>
      <c r="O445" s="1">
        <v>716.23</v>
      </c>
      <c r="P445" s="1">
        <v>0.22</v>
      </c>
      <c r="Q445" s="1">
        <v>32.15</v>
      </c>
      <c r="R445" s="2">
        <v>45486</v>
      </c>
      <c r="S445" s="2">
        <v>45758</v>
      </c>
      <c r="T445" s="1" t="s">
        <v>118</v>
      </c>
      <c r="U445" s="1" t="s">
        <v>51</v>
      </c>
      <c r="V445" s="1">
        <v>2</v>
      </c>
      <c r="W445" s="1" t="s">
        <v>37</v>
      </c>
      <c r="X445" s="1" t="s">
        <v>101</v>
      </c>
      <c r="Y445" s="1" t="s">
        <v>2861</v>
      </c>
    </row>
    <row r="446" spans="1:25" x14ac:dyDescent="0.3">
      <c r="A446" s="1" t="s">
        <v>12058</v>
      </c>
      <c r="B446" s="1" t="s">
        <v>14058</v>
      </c>
      <c r="C446" s="1" t="s">
        <v>2862</v>
      </c>
      <c r="D446" s="1" t="s">
        <v>26</v>
      </c>
      <c r="E446" s="1">
        <v>48</v>
      </c>
      <c r="F446" s="1" t="s">
        <v>2863</v>
      </c>
      <c r="G446" s="1" t="s">
        <v>2864</v>
      </c>
      <c r="H446" s="1" t="s">
        <v>194</v>
      </c>
      <c r="I446" s="1" t="s">
        <v>2865</v>
      </c>
      <c r="J446" s="1" t="s">
        <v>2866</v>
      </c>
      <c r="K446" s="1" t="s">
        <v>6</v>
      </c>
      <c r="L446" s="1" t="s">
        <v>72</v>
      </c>
      <c r="M446" s="1" t="s">
        <v>49</v>
      </c>
      <c r="N446" s="1">
        <v>1</v>
      </c>
      <c r="O446" s="1">
        <v>479.7</v>
      </c>
      <c r="P446" s="1">
        <v>0.24</v>
      </c>
      <c r="Q446" s="1">
        <v>30.49</v>
      </c>
      <c r="R446" s="2">
        <v>45587</v>
      </c>
      <c r="S446" s="2">
        <v>45312</v>
      </c>
      <c r="T446" s="1" t="s">
        <v>83</v>
      </c>
      <c r="U446" s="1" t="s">
        <v>36</v>
      </c>
      <c r="V446" s="1">
        <v>4</v>
      </c>
      <c r="W446" s="1" t="s">
        <v>37</v>
      </c>
      <c r="X446" s="1" t="s">
        <v>53</v>
      </c>
      <c r="Y446" s="1" t="s">
        <v>2867</v>
      </c>
    </row>
    <row r="447" spans="1:25" x14ac:dyDescent="0.3">
      <c r="A447" s="1" t="s">
        <v>12059</v>
      </c>
      <c r="B447" s="1" t="s">
        <v>14059</v>
      </c>
      <c r="C447" s="1" t="s">
        <v>2868</v>
      </c>
      <c r="D447" s="1" t="s">
        <v>41</v>
      </c>
      <c r="E447" s="1">
        <v>52</v>
      </c>
      <c r="F447" s="1" t="s">
        <v>2869</v>
      </c>
      <c r="G447" s="1" t="s">
        <v>2870</v>
      </c>
      <c r="H447" s="1" t="s">
        <v>2069</v>
      </c>
      <c r="I447" s="1" t="s">
        <v>2871</v>
      </c>
      <c r="J447" s="1" t="s">
        <v>2872</v>
      </c>
      <c r="K447" s="1" t="s">
        <v>47</v>
      </c>
      <c r="L447" s="1" t="s">
        <v>82</v>
      </c>
      <c r="M447" s="1" t="s">
        <v>73</v>
      </c>
      <c r="N447" s="1">
        <v>1</v>
      </c>
      <c r="O447" s="1">
        <v>277.29000000000002</v>
      </c>
      <c r="P447" s="1">
        <v>0.15</v>
      </c>
      <c r="Q447" s="1">
        <v>47.6</v>
      </c>
      <c r="R447" s="2">
        <v>45785</v>
      </c>
      <c r="S447" s="2">
        <v>45196</v>
      </c>
      <c r="T447" s="1" t="s">
        <v>83</v>
      </c>
      <c r="U447" s="1" t="s">
        <v>162</v>
      </c>
      <c r="V447" s="1">
        <v>3</v>
      </c>
      <c r="W447" s="1" t="s">
        <v>37</v>
      </c>
      <c r="X447" s="1" t="s">
        <v>38</v>
      </c>
      <c r="Y447" s="1" t="s">
        <v>2873</v>
      </c>
    </row>
    <row r="448" spans="1:25" x14ac:dyDescent="0.3">
      <c r="A448" s="1" t="s">
        <v>12060</v>
      </c>
      <c r="B448" s="1" t="s">
        <v>14060</v>
      </c>
      <c r="C448" s="1" t="s">
        <v>2874</v>
      </c>
      <c r="D448" s="1" t="s">
        <v>26</v>
      </c>
      <c r="E448" s="1">
        <v>55</v>
      </c>
      <c r="F448" s="1" t="s">
        <v>2875</v>
      </c>
      <c r="G448" s="1" t="s">
        <v>2876</v>
      </c>
      <c r="H448" s="1" t="s">
        <v>784</v>
      </c>
      <c r="I448" s="1" t="s">
        <v>2877</v>
      </c>
      <c r="J448" s="1" t="s">
        <v>2878</v>
      </c>
      <c r="K448" s="1" t="s">
        <v>6</v>
      </c>
      <c r="L448" s="1" t="s">
        <v>33</v>
      </c>
      <c r="M448" s="1" t="s">
        <v>62</v>
      </c>
      <c r="N448" s="1">
        <v>3</v>
      </c>
      <c r="O448" s="1">
        <v>667.04</v>
      </c>
      <c r="P448" s="1">
        <v>0.05</v>
      </c>
      <c r="Q448" s="1">
        <v>45.34</v>
      </c>
      <c r="R448" s="2">
        <v>45844</v>
      </c>
      <c r="S448" s="2">
        <v>45757</v>
      </c>
      <c r="T448" s="1" t="s">
        <v>35</v>
      </c>
      <c r="U448" s="1" t="s">
        <v>36</v>
      </c>
      <c r="V448" s="1">
        <v>3</v>
      </c>
      <c r="W448" s="1" t="s">
        <v>37</v>
      </c>
      <c r="X448" s="1" t="s">
        <v>38</v>
      </c>
      <c r="Y448" s="1" t="s">
        <v>2879</v>
      </c>
    </row>
    <row r="449" spans="1:25" x14ac:dyDescent="0.3">
      <c r="A449" s="1" t="s">
        <v>12061</v>
      </c>
      <c r="B449" s="1" t="s">
        <v>14061</v>
      </c>
      <c r="C449" s="1" t="s">
        <v>2880</v>
      </c>
      <c r="D449" s="1" t="s">
        <v>41</v>
      </c>
      <c r="E449" s="1">
        <v>37</v>
      </c>
      <c r="F449" s="1" t="s">
        <v>2881</v>
      </c>
      <c r="G449" s="1" t="s">
        <v>2882</v>
      </c>
      <c r="H449" s="1" t="s">
        <v>522</v>
      </c>
      <c r="I449" s="1" t="s">
        <v>2883</v>
      </c>
      <c r="J449" s="1" t="s">
        <v>2884</v>
      </c>
      <c r="K449" s="1" t="s">
        <v>32</v>
      </c>
      <c r="L449" s="1" t="s">
        <v>72</v>
      </c>
      <c r="M449" s="1" t="s">
        <v>49</v>
      </c>
      <c r="N449" s="1">
        <v>3</v>
      </c>
      <c r="O449" s="1">
        <v>377.64</v>
      </c>
      <c r="P449" s="1">
        <v>0.06</v>
      </c>
      <c r="Q449" s="1">
        <v>15.6</v>
      </c>
      <c r="R449" s="2">
        <v>45679</v>
      </c>
      <c r="S449" s="2">
        <v>45682</v>
      </c>
      <c r="T449" s="1" t="s">
        <v>118</v>
      </c>
      <c r="U449" s="1" t="s">
        <v>84</v>
      </c>
      <c r="V449" s="1">
        <v>3</v>
      </c>
      <c r="W449" s="1" t="s">
        <v>52</v>
      </c>
      <c r="X449" s="1" t="s">
        <v>101</v>
      </c>
      <c r="Y449" s="1" t="s">
        <v>2885</v>
      </c>
    </row>
    <row r="450" spans="1:25" x14ac:dyDescent="0.3">
      <c r="A450" s="1" t="s">
        <v>12062</v>
      </c>
      <c r="B450" s="1" t="s">
        <v>14062</v>
      </c>
      <c r="C450" s="1" t="s">
        <v>2886</v>
      </c>
      <c r="D450" s="1" t="s">
        <v>41</v>
      </c>
      <c r="E450" s="1">
        <v>33</v>
      </c>
      <c r="F450" s="1" t="s">
        <v>2887</v>
      </c>
      <c r="G450" s="1" t="s">
        <v>2888</v>
      </c>
      <c r="H450" s="1" t="s">
        <v>1054</v>
      </c>
      <c r="I450" s="1" t="s">
        <v>2889</v>
      </c>
      <c r="J450" s="1" t="s">
        <v>2890</v>
      </c>
      <c r="K450" s="1" t="s">
        <v>6</v>
      </c>
      <c r="L450" s="1" t="s">
        <v>48</v>
      </c>
      <c r="M450" s="1" t="s">
        <v>126</v>
      </c>
      <c r="N450" s="1">
        <v>1</v>
      </c>
      <c r="O450" s="1">
        <v>226.76</v>
      </c>
      <c r="P450" s="1">
        <v>0.09</v>
      </c>
      <c r="Q450" s="1">
        <v>16.82</v>
      </c>
      <c r="R450" s="2">
        <v>45170</v>
      </c>
      <c r="S450" s="2">
        <v>45367</v>
      </c>
      <c r="T450" s="1" t="s">
        <v>50</v>
      </c>
      <c r="U450" s="1" t="s">
        <v>51</v>
      </c>
      <c r="V450" s="1">
        <v>2</v>
      </c>
      <c r="W450" s="1" t="s">
        <v>37</v>
      </c>
      <c r="X450" s="1" t="s">
        <v>74</v>
      </c>
      <c r="Y450" s="1" t="s">
        <v>598</v>
      </c>
    </row>
    <row r="451" spans="1:25" x14ac:dyDescent="0.3">
      <c r="A451" s="1" t="s">
        <v>12063</v>
      </c>
      <c r="B451" s="1" t="s">
        <v>14063</v>
      </c>
      <c r="C451" s="1" t="s">
        <v>2891</v>
      </c>
      <c r="D451" s="1" t="s">
        <v>41</v>
      </c>
      <c r="E451" s="1">
        <v>39</v>
      </c>
      <c r="F451" s="1" t="s">
        <v>2892</v>
      </c>
      <c r="G451" s="1" t="s">
        <v>2893</v>
      </c>
      <c r="H451" s="1" t="s">
        <v>1189</v>
      </c>
      <c r="I451" s="1" t="s">
        <v>2894</v>
      </c>
      <c r="J451" s="1" t="s">
        <v>2895</v>
      </c>
      <c r="K451" s="1" t="s">
        <v>32</v>
      </c>
      <c r="L451" s="1" t="s">
        <v>48</v>
      </c>
      <c r="M451" s="1" t="s">
        <v>62</v>
      </c>
      <c r="N451" s="1">
        <v>4</v>
      </c>
      <c r="O451" s="1">
        <v>414.54</v>
      </c>
      <c r="P451" s="1">
        <v>0.1</v>
      </c>
      <c r="Q451" s="1">
        <v>49.16</v>
      </c>
      <c r="R451" s="2">
        <v>45466</v>
      </c>
      <c r="S451" s="2">
        <v>45573</v>
      </c>
      <c r="T451" s="1" t="s">
        <v>118</v>
      </c>
      <c r="U451" s="1" t="s">
        <v>84</v>
      </c>
      <c r="V451" s="1">
        <v>3</v>
      </c>
      <c r="W451" s="1" t="s">
        <v>37</v>
      </c>
      <c r="X451" s="1" t="s">
        <v>74</v>
      </c>
      <c r="Y451" s="1" t="s">
        <v>2896</v>
      </c>
    </row>
    <row r="452" spans="1:25" x14ac:dyDescent="0.3">
      <c r="A452" s="1" t="s">
        <v>12064</v>
      </c>
      <c r="B452" s="1" t="s">
        <v>14064</v>
      </c>
      <c r="C452" s="1" t="s">
        <v>2897</v>
      </c>
      <c r="D452" s="1" t="s">
        <v>26</v>
      </c>
      <c r="E452" s="1">
        <v>53</v>
      </c>
      <c r="F452" s="1" t="s">
        <v>2898</v>
      </c>
      <c r="G452" s="1" t="s">
        <v>2899</v>
      </c>
      <c r="H452" s="1" t="s">
        <v>934</v>
      </c>
      <c r="I452" s="1" t="s">
        <v>2900</v>
      </c>
      <c r="J452" s="1" t="s">
        <v>2901</v>
      </c>
      <c r="K452" s="1" t="s">
        <v>6</v>
      </c>
      <c r="L452" s="1" t="s">
        <v>72</v>
      </c>
      <c r="M452" s="1" t="s">
        <v>126</v>
      </c>
      <c r="N452" s="1">
        <v>4</v>
      </c>
      <c r="O452" s="1">
        <v>765.64</v>
      </c>
      <c r="P452" s="1">
        <v>0.12</v>
      </c>
      <c r="Q452" s="1">
        <v>15.65</v>
      </c>
      <c r="R452" s="2">
        <v>45465</v>
      </c>
      <c r="S452" s="2">
        <v>45437</v>
      </c>
      <c r="T452" s="1" t="s">
        <v>50</v>
      </c>
      <c r="U452" s="1" t="s">
        <v>36</v>
      </c>
      <c r="V452" s="1">
        <v>1</v>
      </c>
      <c r="W452" s="1" t="s">
        <v>37</v>
      </c>
      <c r="X452" s="1" t="s">
        <v>64</v>
      </c>
      <c r="Y452" s="1" t="s">
        <v>2902</v>
      </c>
    </row>
    <row r="453" spans="1:25" x14ac:dyDescent="0.3">
      <c r="A453" s="1" t="s">
        <v>12065</v>
      </c>
      <c r="B453" s="1" t="s">
        <v>14065</v>
      </c>
      <c r="C453" s="1" t="s">
        <v>1347</v>
      </c>
      <c r="D453" s="1" t="s">
        <v>26</v>
      </c>
      <c r="E453" s="1">
        <v>36</v>
      </c>
      <c r="F453" s="1" t="s">
        <v>2903</v>
      </c>
      <c r="G453" s="1">
        <v>6691165918</v>
      </c>
      <c r="H453" s="1" t="s">
        <v>960</v>
      </c>
      <c r="I453" s="1" t="s">
        <v>2904</v>
      </c>
      <c r="J453" s="1" t="s">
        <v>2905</v>
      </c>
      <c r="K453" s="1" t="s">
        <v>6</v>
      </c>
      <c r="L453" s="1" t="s">
        <v>72</v>
      </c>
      <c r="M453" s="1" t="s">
        <v>73</v>
      </c>
      <c r="N453" s="1">
        <v>1</v>
      </c>
      <c r="O453" s="1">
        <v>481.04</v>
      </c>
      <c r="P453" s="1">
        <v>0.13</v>
      </c>
      <c r="Q453" s="1">
        <v>47.91</v>
      </c>
      <c r="R453" s="2">
        <v>45745</v>
      </c>
      <c r="S453" s="2">
        <v>45677</v>
      </c>
      <c r="T453" s="1" t="s">
        <v>83</v>
      </c>
      <c r="U453" s="1" t="s">
        <v>51</v>
      </c>
      <c r="V453" s="1">
        <v>1</v>
      </c>
      <c r="W453" s="1" t="s">
        <v>37</v>
      </c>
      <c r="X453" s="1" t="s">
        <v>38</v>
      </c>
      <c r="Y453" s="1" t="s">
        <v>2906</v>
      </c>
    </row>
    <row r="454" spans="1:25" x14ac:dyDescent="0.3">
      <c r="A454" s="1" t="s">
        <v>12066</v>
      </c>
      <c r="B454" s="1" t="s">
        <v>14066</v>
      </c>
      <c r="C454" s="1" t="s">
        <v>2907</v>
      </c>
      <c r="D454" s="1" t="s">
        <v>26</v>
      </c>
      <c r="E454" s="1">
        <v>19</v>
      </c>
      <c r="F454" s="1" t="s">
        <v>2908</v>
      </c>
      <c r="G454" s="1" t="s">
        <v>2909</v>
      </c>
      <c r="H454" s="1" t="s">
        <v>934</v>
      </c>
      <c r="I454" s="1" t="s">
        <v>2910</v>
      </c>
      <c r="J454" s="1" t="s">
        <v>2911</v>
      </c>
      <c r="K454" s="1" t="s">
        <v>92</v>
      </c>
      <c r="L454" s="1" t="s">
        <v>110</v>
      </c>
      <c r="M454" s="1" t="s">
        <v>49</v>
      </c>
      <c r="N454" s="1">
        <v>3</v>
      </c>
      <c r="O454" s="1">
        <v>306.87</v>
      </c>
      <c r="P454" s="1">
        <v>0.23</v>
      </c>
      <c r="Q454" s="1">
        <v>34.24</v>
      </c>
      <c r="R454" s="2">
        <v>45732</v>
      </c>
      <c r="S454" s="2">
        <v>45208</v>
      </c>
      <c r="T454" s="1" t="s">
        <v>83</v>
      </c>
      <c r="U454" s="1" t="s">
        <v>162</v>
      </c>
      <c r="V454" s="1">
        <v>5</v>
      </c>
      <c r="W454" s="1" t="s">
        <v>37</v>
      </c>
      <c r="X454" s="1" t="s">
        <v>101</v>
      </c>
      <c r="Y454" s="1" t="s">
        <v>2912</v>
      </c>
    </row>
    <row r="455" spans="1:25" x14ac:dyDescent="0.3">
      <c r="A455" s="1" t="s">
        <v>12067</v>
      </c>
      <c r="B455" s="1" t="s">
        <v>14067</v>
      </c>
      <c r="C455" s="1" t="s">
        <v>2913</v>
      </c>
      <c r="D455" s="1" t="s">
        <v>41</v>
      </c>
      <c r="E455" s="1">
        <v>21</v>
      </c>
      <c r="F455" s="1" t="s">
        <v>2914</v>
      </c>
      <c r="G455" s="1" t="s">
        <v>2915</v>
      </c>
      <c r="H455" s="1" t="s">
        <v>683</v>
      </c>
      <c r="I455" s="1" t="s">
        <v>2916</v>
      </c>
      <c r="J455" s="1" t="s">
        <v>2917</v>
      </c>
      <c r="K455" s="1" t="s">
        <v>6</v>
      </c>
      <c r="L455" s="1" t="s">
        <v>110</v>
      </c>
      <c r="M455" s="1" t="s">
        <v>126</v>
      </c>
      <c r="N455" s="1">
        <v>4</v>
      </c>
      <c r="O455" s="1">
        <v>833.55</v>
      </c>
      <c r="P455" s="1">
        <v>0.25</v>
      </c>
      <c r="Q455" s="1">
        <v>7.25</v>
      </c>
      <c r="R455" s="2">
        <v>45161</v>
      </c>
      <c r="S455" s="2">
        <v>45825</v>
      </c>
      <c r="T455" s="1" t="s">
        <v>118</v>
      </c>
      <c r="U455" s="1" t="s">
        <v>162</v>
      </c>
      <c r="V455" s="1">
        <v>5</v>
      </c>
      <c r="W455" s="1" t="s">
        <v>37</v>
      </c>
      <c r="X455" s="1" t="s">
        <v>53</v>
      </c>
      <c r="Y455" s="1" t="s">
        <v>2918</v>
      </c>
    </row>
    <row r="456" spans="1:25" x14ac:dyDescent="0.3">
      <c r="A456" s="1" t="s">
        <v>12068</v>
      </c>
      <c r="B456" s="1" t="s">
        <v>14068</v>
      </c>
      <c r="C456" s="1" t="s">
        <v>2919</v>
      </c>
      <c r="D456" s="1" t="s">
        <v>26</v>
      </c>
      <c r="E456" s="1">
        <v>51</v>
      </c>
      <c r="F456" s="1" t="s">
        <v>2920</v>
      </c>
      <c r="G456" s="1" t="s">
        <v>2921</v>
      </c>
      <c r="H456" s="1" t="s">
        <v>1085</v>
      </c>
      <c r="I456" s="1" t="s">
        <v>2922</v>
      </c>
      <c r="J456" s="1" t="s">
        <v>2923</v>
      </c>
      <c r="K456" s="1" t="s">
        <v>32</v>
      </c>
      <c r="L456" s="1" t="s">
        <v>82</v>
      </c>
      <c r="M456" s="1" t="s">
        <v>93</v>
      </c>
      <c r="N456" s="1">
        <v>2</v>
      </c>
      <c r="O456" s="1">
        <v>882.83</v>
      </c>
      <c r="P456" s="1">
        <v>0.15</v>
      </c>
      <c r="Q456" s="1">
        <v>20.11</v>
      </c>
      <c r="R456" s="2">
        <v>45627</v>
      </c>
      <c r="S456" s="2">
        <v>45421</v>
      </c>
      <c r="T456" s="1" t="s">
        <v>83</v>
      </c>
      <c r="U456" s="1" t="s">
        <v>51</v>
      </c>
      <c r="V456" s="1">
        <v>2</v>
      </c>
      <c r="W456" s="1" t="s">
        <v>37</v>
      </c>
      <c r="X456" s="1" t="s">
        <v>74</v>
      </c>
      <c r="Y456" s="1" t="s">
        <v>2924</v>
      </c>
    </row>
    <row r="457" spans="1:25" x14ac:dyDescent="0.3">
      <c r="A457" s="1" t="s">
        <v>12069</v>
      </c>
      <c r="B457" s="1" t="s">
        <v>14069</v>
      </c>
      <c r="C457" s="1" t="s">
        <v>2925</v>
      </c>
      <c r="D457" s="1" t="s">
        <v>41</v>
      </c>
      <c r="E457" s="1">
        <v>24</v>
      </c>
      <c r="F457" s="1" t="s">
        <v>2926</v>
      </c>
      <c r="G457" s="1" t="s">
        <v>2927</v>
      </c>
      <c r="H457" s="1" t="s">
        <v>1823</v>
      </c>
      <c r="I457" s="1" t="s">
        <v>2928</v>
      </c>
      <c r="J457" s="1" t="s">
        <v>2929</v>
      </c>
      <c r="K457" s="1" t="s">
        <v>6</v>
      </c>
      <c r="L457" s="1" t="s">
        <v>33</v>
      </c>
      <c r="M457" s="1" t="s">
        <v>62</v>
      </c>
      <c r="N457" s="1">
        <v>4</v>
      </c>
      <c r="O457" s="1">
        <v>438.92</v>
      </c>
      <c r="P457" s="1">
        <v>0.45</v>
      </c>
      <c r="Q457" s="1">
        <v>26.43</v>
      </c>
      <c r="R457" s="2">
        <v>45586</v>
      </c>
      <c r="S457" s="2">
        <v>45685</v>
      </c>
      <c r="T457" s="1" t="s">
        <v>35</v>
      </c>
      <c r="U457" s="1" t="s">
        <v>162</v>
      </c>
      <c r="V457" s="1">
        <v>4</v>
      </c>
      <c r="W457" s="1" t="s">
        <v>37</v>
      </c>
      <c r="X457" s="1" t="s">
        <v>101</v>
      </c>
      <c r="Y457" s="1" t="s">
        <v>2930</v>
      </c>
    </row>
    <row r="458" spans="1:25" x14ac:dyDescent="0.3">
      <c r="A458" s="1" t="s">
        <v>12070</v>
      </c>
      <c r="B458" s="1" t="s">
        <v>14070</v>
      </c>
      <c r="C458" s="1" t="s">
        <v>2931</v>
      </c>
      <c r="D458" s="1" t="s">
        <v>26</v>
      </c>
      <c r="E458" s="1">
        <v>64</v>
      </c>
      <c r="F458" s="1" t="s">
        <v>2932</v>
      </c>
      <c r="G458" s="1" t="s">
        <v>2933</v>
      </c>
      <c r="H458" s="1" t="s">
        <v>757</v>
      </c>
      <c r="I458" s="1" t="s">
        <v>2934</v>
      </c>
      <c r="J458" s="1" t="s">
        <v>2935</v>
      </c>
      <c r="K458" s="1" t="s">
        <v>161</v>
      </c>
      <c r="L458" s="1" t="s">
        <v>72</v>
      </c>
      <c r="M458" s="1" t="s">
        <v>93</v>
      </c>
      <c r="N458" s="1">
        <v>4</v>
      </c>
      <c r="O458" s="1">
        <v>380.94</v>
      </c>
      <c r="P458" s="1">
        <v>0.28000000000000003</v>
      </c>
      <c r="Q458" s="1">
        <v>42.49</v>
      </c>
      <c r="R458" s="2">
        <v>45421</v>
      </c>
      <c r="S458" s="2">
        <v>45825</v>
      </c>
      <c r="T458" s="1" t="s">
        <v>63</v>
      </c>
      <c r="U458" s="1" t="s">
        <v>162</v>
      </c>
      <c r="V458" s="1">
        <v>5</v>
      </c>
      <c r="W458" s="1" t="s">
        <v>37</v>
      </c>
      <c r="X458" s="1" t="s">
        <v>64</v>
      </c>
      <c r="Y458" s="1" t="s">
        <v>2936</v>
      </c>
    </row>
    <row r="459" spans="1:25" x14ac:dyDescent="0.3">
      <c r="A459" s="1" t="s">
        <v>12071</v>
      </c>
      <c r="B459" s="1" t="s">
        <v>14071</v>
      </c>
      <c r="C459" s="1" t="s">
        <v>2937</v>
      </c>
      <c r="D459" s="1" t="s">
        <v>41</v>
      </c>
      <c r="E459" s="1">
        <v>66</v>
      </c>
      <c r="F459" s="1" t="s">
        <v>2938</v>
      </c>
      <c r="G459" s="1" t="s">
        <v>2939</v>
      </c>
      <c r="H459" s="1" t="s">
        <v>438</v>
      </c>
      <c r="I459" s="1" t="s">
        <v>2940</v>
      </c>
      <c r="J459" s="1" t="s">
        <v>2941</v>
      </c>
      <c r="K459" s="1" t="s">
        <v>92</v>
      </c>
      <c r="L459" s="1" t="s">
        <v>33</v>
      </c>
      <c r="M459" s="1" t="s">
        <v>93</v>
      </c>
      <c r="N459" s="1">
        <v>4</v>
      </c>
      <c r="O459" s="1">
        <v>616.57000000000005</v>
      </c>
      <c r="P459" s="1">
        <v>0.39</v>
      </c>
      <c r="Q459" s="1">
        <v>19.79</v>
      </c>
      <c r="R459" s="2">
        <v>45576</v>
      </c>
      <c r="S459" s="2">
        <v>45845</v>
      </c>
      <c r="T459" s="1" t="s">
        <v>50</v>
      </c>
      <c r="U459" s="1" t="s">
        <v>51</v>
      </c>
      <c r="V459" s="1">
        <v>5</v>
      </c>
      <c r="W459" s="1" t="s">
        <v>37</v>
      </c>
      <c r="X459" s="1" t="s">
        <v>64</v>
      </c>
      <c r="Y459" s="1" t="s">
        <v>2942</v>
      </c>
    </row>
    <row r="460" spans="1:25" x14ac:dyDescent="0.3">
      <c r="A460" s="1" t="s">
        <v>12072</v>
      </c>
      <c r="B460" s="1" t="s">
        <v>14072</v>
      </c>
      <c r="C460" s="1" t="s">
        <v>2943</v>
      </c>
      <c r="D460" s="1" t="s">
        <v>41</v>
      </c>
      <c r="E460" s="1">
        <v>31</v>
      </c>
      <c r="F460" s="1" t="s">
        <v>2944</v>
      </c>
      <c r="G460" s="1" t="s">
        <v>2945</v>
      </c>
      <c r="H460" s="1" t="s">
        <v>2946</v>
      </c>
      <c r="I460" s="1" t="s">
        <v>2947</v>
      </c>
      <c r="J460" s="1" t="s">
        <v>2948</v>
      </c>
      <c r="K460" s="1" t="s">
        <v>47</v>
      </c>
      <c r="L460" s="1" t="s">
        <v>48</v>
      </c>
      <c r="M460" s="1" t="s">
        <v>73</v>
      </c>
      <c r="N460" s="1">
        <v>3</v>
      </c>
      <c r="O460" s="1">
        <v>67.39</v>
      </c>
      <c r="P460" s="1">
        <v>0.46</v>
      </c>
      <c r="Q460" s="1">
        <v>18.98</v>
      </c>
      <c r="R460" s="2">
        <v>45379</v>
      </c>
      <c r="S460" s="2">
        <v>45454</v>
      </c>
      <c r="T460" s="1" t="s">
        <v>83</v>
      </c>
      <c r="U460" s="1" t="s">
        <v>84</v>
      </c>
      <c r="V460" s="1">
        <v>5</v>
      </c>
      <c r="W460" s="1" t="s">
        <v>37</v>
      </c>
      <c r="X460" s="1" t="s">
        <v>38</v>
      </c>
      <c r="Y460" s="1" t="s">
        <v>2949</v>
      </c>
    </row>
    <row r="461" spans="1:25" x14ac:dyDescent="0.3">
      <c r="A461" s="1" t="s">
        <v>12073</v>
      </c>
      <c r="B461" s="1" t="s">
        <v>14073</v>
      </c>
      <c r="C461" s="1" t="s">
        <v>2950</v>
      </c>
      <c r="D461" s="1" t="s">
        <v>41</v>
      </c>
      <c r="E461" s="1">
        <v>60</v>
      </c>
      <c r="F461" s="1" t="s">
        <v>2951</v>
      </c>
      <c r="G461" s="1" t="s">
        <v>2952</v>
      </c>
      <c r="H461" s="1" t="s">
        <v>2076</v>
      </c>
      <c r="I461" s="1" t="s">
        <v>2953</v>
      </c>
      <c r="J461" s="1" t="s">
        <v>2954</v>
      </c>
      <c r="K461" s="1" t="s">
        <v>47</v>
      </c>
      <c r="L461" s="1" t="s">
        <v>33</v>
      </c>
      <c r="M461" s="1" t="s">
        <v>73</v>
      </c>
      <c r="N461" s="1">
        <v>3</v>
      </c>
      <c r="O461" s="1">
        <v>694.41</v>
      </c>
      <c r="P461" s="1">
        <v>0.08</v>
      </c>
      <c r="Q461" s="1">
        <v>46.41</v>
      </c>
      <c r="R461" s="2">
        <v>45459</v>
      </c>
      <c r="S461" s="2">
        <v>45336</v>
      </c>
      <c r="T461" s="1" t="s">
        <v>50</v>
      </c>
      <c r="U461" s="1" t="s">
        <v>36</v>
      </c>
      <c r="V461" s="1">
        <v>5</v>
      </c>
      <c r="W461" s="1" t="s">
        <v>37</v>
      </c>
      <c r="X461" s="1" t="s">
        <v>64</v>
      </c>
      <c r="Y461" s="1" t="s">
        <v>2955</v>
      </c>
    </row>
    <row r="462" spans="1:25" x14ac:dyDescent="0.3">
      <c r="A462" s="1" t="s">
        <v>12074</v>
      </c>
      <c r="B462" s="1" t="s">
        <v>14074</v>
      </c>
      <c r="C462" s="1" t="s">
        <v>2956</v>
      </c>
      <c r="D462" s="1" t="s">
        <v>26</v>
      </c>
      <c r="E462" s="1">
        <v>49</v>
      </c>
      <c r="F462" s="1" t="s">
        <v>2957</v>
      </c>
      <c r="G462" s="1" t="s">
        <v>2958</v>
      </c>
      <c r="H462" s="1" t="s">
        <v>2747</v>
      </c>
      <c r="I462" s="1" t="s">
        <v>2959</v>
      </c>
      <c r="J462" s="1" t="s">
        <v>2960</v>
      </c>
      <c r="K462" s="1" t="s">
        <v>81</v>
      </c>
      <c r="L462" s="1" t="s">
        <v>117</v>
      </c>
      <c r="M462" s="1" t="s">
        <v>93</v>
      </c>
      <c r="N462" s="1">
        <v>1</v>
      </c>
      <c r="O462" s="1">
        <v>784.46</v>
      </c>
      <c r="P462" s="1">
        <v>0.21</v>
      </c>
      <c r="Q462" s="1">
        <v>8.56</v>
      </c>
      <c r="R462" s="2">
        <v>45558</v>
      </c>
      <c r="S462" s="2">
        <v>45707</v>
      </c>
      <c r="T462" s="1" t="s">
        <v>118</v>
      </c>
      <c r="U462" s="1" t="s">
        <v>84</v>
      </c>
      <c r="V462" s="1">
        <v>3</v>
      </c>
      <c r="W462" s="1" t="s">
        <v>37</v>
      </c>
      <c r="X462" s="1" t="s">
        <v>64</v>
      </c>
      <c r="Y462" s="1" t="s">
        <v>2961</v>
      </c>
    </row>
    <row r="463" spans="1:25" x14ac:dyDescent="0.3">
      <c r="A463" s="1" t="s">
        <v>12075</v>
      </c>
      <c r="B463" s="1" t="s">
        <v>14075</v>
      </c>
      <c r="C463" s="1" t="s">
        <v>2962</v>
      </c>
      <c r="D463" s="1" t="s">
        <v>41</v>
      </c>
      <c r="E463" s="1">
        <v>34</v>
      </c>
      <c r="F463" s="1" t="s">
        <v>2963</v>
      </c>
      <c r="G463" s="1">
        <v>5512276344</v>
      </c>
      <c r="H463" s="1" t="s">
        <v>2964</v>
      </c>
      <c r="I463" s="1" t="s">
        <v>2965</v>
      </c>
      <c r="J463" s="1" t="s">
        <v>2966</v>
      </c>
      <c r="K463" s="1" t="s">
        <v>81</v>
      </c>
      <c r="L463" s="1" t="s">
        <v>82</v>
      </c>
      <c r="M463" s="1" t="s">
        <v>126</v>
      </c>
      <c r="N463" s="1">
        <v>4</v>
      </c>
      <c r="O463" s="1">
        <v>403.47</v>
      </c>
      <c r="P463" s="1">
        <v>0.22</v>
      </c>
      <c r="Q463" s="1">
        <v>29.82</v>
      </c>
      <c r="R463" s="2">
        <v>45543</v>
      </c>
      <c r="S463" s="2">
        <v>45235</v>
      </c>
      <c r="T463" s="1" t="s">
        <v>35</v>
      </c>
      <c r="U463" s="1" t="s">
        <v>36</v>
      </c>
      <c r="V463" s="1">
        <v>5</v>
      </c>
      <c r="W463" s="1" t="s">
        <v>37</v>
      </c>
      <c r="X463" s="1" t="s">
        <v>74</v>
      </c>
      <c r="Y463" s="1" t="s">
        <v>2967</v>
      </c>
    </row>
    <row r="464" spans="1:25" x14ac:dyDescent="0.3">
      <c r="A464" s="1" t="s">
        <v>12076</v>
      </c>
      <c r="B464" s="1" t="s">
        <v>14076</v>
      </c>
      <c r="C464" s="1" t="s">
        <v>2968</v>
      </c>
      <c r="D464" s="1" t="s">
        <v>26</v>
      </c>
      <c r="E464" s="1">
        <v>54</v>
      </c>
      <c r="F464" s="1" t="s">
        <v>2969</v>
      </c>
      <c r="G464" s="1">
        <f>1-118-95-5508</f>
        <v>-5720</v>
      </c>
      <c r="H464" s="1" t="s">
        <v>777</v>
      </c>
      <c r="I464" s="1" t="s">
        <v>2970</v>
      </c>
      <c r="J464" s="1" t="s">
        <v>2971</v>
      </c>
      <c r="K464" s="1" t="s">
        <v>81</v>
      </c>
      <c r="L464" s="1" t="s">
        <v>82</v>
      </c>
      <c r="M464" s="1" t="s">
        <v>73</v>
      </c>
      <c r="N464" s="1">
        <v>3</v>
      </c>
      <c r="O464" s="1">
        <v>182.87</v>
      </c>
      <c r="P464" s="1">
        <v>0.18</v>
      </c>
      <c r="Q464" s="1">
        <v>27.69</v>
      </c>
      <c r="R464" s="2">
        <v>45659</v>
      </c>
      <c r="S464" s="2">
        <v>45258</v>
      </c>
      <c r="T464" s="1" t="s">
        <v>50</v>
      </c>
      <c r="U464" s="1" t="s">
        <v>36</v>
      </c>
      <c r="V464" s="1">
        <v>2</v>
      </c>
      <c r="W464" s="1" t="s">
        <v>37</v>
      </c>
      <c r="X464" s="1" t="s">
        <v>74</v>
      </c>
      <c r="Y464" s="1" t="s">
        <v>2972</v>
      </c>
    </row>
    <row r="465" spans="1:25" x14ac:dyDescent="0.3">
      <c r="A465" s="1" t="s">
        <v>12077</v>
      </c>
      <c r="B465" s="1" t="s">
        <v>14077</v>
      </c>
      <c r="C465" s="1" t="s">
        <v>2973</v>
      </c>
      <c r="D465" s="1" t="s">
        <v>41</v>
      </c>
      <c r="E465" s="1">
        <v>31</v>
      </c>
      <c r="F465" s="1" t="s">
        <v>2974</v>
      </c>
      <c r="G465" s="1" t="s">
        <v>2975</v>
      </c>
      <c r="H465" s="1" t="s">
        <v>529</v>
      </c>
      <c r="I465" s="1" t="s">
        <v>2976</v>
      </c>
      <c r="J465" s="1" t="s">
        <v>2977</v>
      </c>
      <c r="K465" s="1" t="s">
        <v>81</v>
      </c>
      <c r="L465" s="1" t="s">
        <v>33</v>
      </c>
      <c r="M465" s="1" t="s">
        <v>62</v>
      </c>
      <c r="N465" s="1">
        <v>3</v>
      </c>
      <c r="O465" s="1">
        <v>38.53</v>
      </c>
      <c r="P465" s="1">
        <v>0</v>
      </c>
      <c r="Q465" s="1">
        <v>7.58</v>
      </c>
      <c r="R465" s="2">
        <v>45690</v>
      </c>
      <c r="S465" s="2">
        <v>45391</v>
      </c>
      <c r="T465" s="1" t="s">
        <v>83</v>
      </c>
      <c r="U465" s="1" t="s">
        <v>51</v>
      </c>
      <c r="V465" s="1">
        <v>3</v>
      </c>
      <c r="W465" s="1" t="s">
        <v>52</v>
      </c>
      <c r="X465" s="1" t="s">
        <v>64</v>
      </c>
      <c r="Y465" s="1" t="s">
        <v>2978</v>
      </c>
    </row>
    <row r="466" spans="1:25" x14ac:dyDescent="0.3">
      <c r="A466" s="1" t="s">
        <v>12078</v>
      </c>
      <c r="B466" s="1" t="s">
        <v>14078</v>
      </c>
      <c r="C466" s="1" t="s">
        <v>2979</v>
      </c>
      <c r="D466" s="1" t="s">
        <v>26</v>
      </c>
      <c r="E466" s="1">
        <v>34</v>
      </c>
      <c r="F466" s="1" t="s">
        <v>2980</v>
      </c>
      <c r="G466" s="1">
        <v>5097618621</v>
      </c>
      <c r="H466" s="1" t="s">
        <v>2132</v>
      </c>
      <c r="I466" s="1" t="s">
        <v>2981</v>
      </c>
      <c r="J466" s="1" t="s">
        <v>2982</v>
      </c>
      <c r="K466" s="1" t="s">
        <v>161</v>
      </c>
      <c r="L466" s="1" t="s">
        <v>82</v>
      </c>
      <c r="M466" s="1" t="s">
        <v>93</v>
      </c>
      <c r="N466" s="1">
        <v>1</v>
      </c>
      <c r="O466" s="1">
        <v>640.87</v>
      </c>
      <c r="P466" s="1">
        <v>0.41</v>
      </c>
      <c r="Q466" s="1">
        <v>8.9499999999999993</v>
      </c>
      <c r="R466" s="2">
        <v>45837</v>
      </c>
      <c r="S466" s="2">
        <v>45816</v>
      </c>
      <c r="T466" s="1" t="s">
        <v>63</v>
      </c>
      <c r="U466" s="1" t="s">
        <v>162</v>
      </c>
      <c r="V466" s="1">
        <v>3</v>
      </c>
      <c r="W466" s="1" t="s">
        <v>37</v>
      </c>
      <c r="X466" s="1" t="s">
        <v>38</v>
      </c>
      <c r="Y466" s="1" t="s">
        <v>2983</v>
      </c>
    </row>
    <row r="467" spans="1:25" x14ac:dyDescent="0.3">
      <c r="A467" s="1" t="s">
        <v>12079</v>
      </c>
      <c r="B467" s="1" t="s">
        <v>14079</v>
      </c>
      <c r="C467" s="1" t="s">
        <v>2984</v>
      </c>
      <c r="D467" s="1" t="s">
        <v>41</v>
      </c>
      <c r="E467" s="1">
        <v>49</v>
      </c>
      <c r="F467" s="1" t="s">
        <v>2985</v>
      </c>
      <c r="G467" s="1" t="s">
        <v>2986</v>
      </c>
      <c r="H467" s="1" t="s">
        <v>1085</v>
      </c>
      <c r="I467" s="1" t="s">
        <v>2987</v>
      </c>
      <c r="J467" s="1" t="s">
        <v>2988</v>
      </c>
      <c r="K467" s="1" t="s">
        <v>81</v>
      </c>
      <c r="L467" s="1" t="s">
        <v>33</v>
      </c>
      <c r="M467" s="1" t="s">
        <v>62</v>
      </c>
      <c r="N467" s="1">
        <v>2</v>
      </c>
      <c r="O467" s="1">
        <v>276.3</v>
      </c>
      <c r="P467" s="1">
        <v>0.06</v>
      </c>
      <c r="Q467" s="1">
        <v>22.19</v>
      </c>
      <c r="R467" s="2">
        <v>45322</v>
      </c>
      <c r="S467" s="2">
        <v>45533</v>
      </c>
      <c r="T467" s="1" t="s">
        <v>35</v>
      </c>
      <c r="U467" s="1" t="s">
        <v>162</v>
      </c>
      <c r="V467" s="1">
        <v>2</v>
      </c>
      <c r="W467" s="1" t="s">
        <v>37</v>
      </c>
      <c r="X467" s="1" t="s">
        <v>74</v>
      </c>
      <c r="Y467" s="1" t="s">
        <v>2989</v>
      </c>
    </row>
    <row r="468" spans="1:25" x14ac:dyDescent="0.3">
      <c r="A468" s="1" t="s">
        <v>12080</v>
      </c>
      <c r="B468" s="1" t="s">
        <v>14080</v>
      </c>
      <c r="C468" s="1" t="s">
        <v>2990</v>
      </c>
      <c r="D468" s="1" t="s">
        <v>41</v>
      </c>
      <c r="E468" s="1">
        <v>69</v>
      </c>
      <c r="F468" s="1" t="s">
        <v>2991</v>
      </c>
      <c r="G468" s="1" t="s">
        <v>2992</v>
      </c>
      <c r="H468" s="1" t="s">
        <v>2993</v>
      </c>
      <c r="I468" s="1" t="s">
        <v>2994</v>
      </c>
      <c r="J468" s="1" t="s">
        <v>2995</v>
      </c>
      <c r="K468" s="1" t="s">
        <v>47</v>
      </c>
      <c r="L468" s="1" t="s">
        <v>33</v>
      </c>
      <c r="M468" s="1" t="s">
        <v>49</v>
      </c>
      <c r="N468" s="1">
        <v>2</v>
      </c>
      <c r="O468" s="1">
        <v>469.25</v>
      </c>
      <c r="P468" s="1">
        <v>0.5</v>
      </c>
      <c r="Q468" s="1">
        <v>11.04</v>
      </c>
      <c r="R468" s="2">
        <v>45378</v>
      </c>
      <c r="S468" s="2">
        <v>45374</v>
      </c>
      <c r="T468" s="1" t="s">
        <v>118</v>
      </c>
      <c r="U468" s="1" t="s">
        <v>36</v>
      </c>
      <c r="V468" s="1">
        <v>4</v>
      </c>
      <c r="W468" s="1" t="s">
        <v>37</v>
      </c>
      <c r="X468" s="1" t="s">
        <v>74</v>
      </c>
      <c r="Y468" s="1" t="s">
        <v>2996</v>
      </c>
    </row>
    <row r="469" spans="1:25" x14ac:dyDescent="0.3">
      <c r="A469" s="1" t="s">
        <v>12081</v>
      </c>
      <c r="B469" s="1" t="s">
        <v>14081</v>
      </c>
      <c r="C469" s="1" t="s">
        <v>2997</v>
      </c>
      <c r="D469" s="1" t="s">
        <v>41</v>
      </c>
      <c r="E469" s="1">
        <v>19</v>
      </c>
      <c r="F469" s="1" t="s">
        <v>2998</v>
      </c>
      <c r="G469" s="1" t="s">
        <v>2999</v>
      </c>
      <c r="H469" s="1" t="s">
        <v>2784</v>
      </c>
      <c r="I469" s="1" t="s">
        <v>3000</v>
      </c>
      <c r="J469" s="1" t="s">
        <v>3001</v>
      </c>
      <c r="K469" s="1" t="s">
        <v>109</v>
      </c>
      <c r="L469" s="1" t="s">
        <v>48</v>
      </c>
      <c r="M469" s="1" t="s">
        <v>62</v>
      </c>
      <c r="N469" s="1">
        <v>4</v>
      </c>
      <c r="O469" s="1">
        <v>392.49</v>
      </c>
      <c r="P469" s="1">
        <v>0.39</v>
      </c>
      <c r="Q469" s="1">
        <v>26.51</v>
      </c>
      <c r="R469" s="2">
        <v>45518</v>
      </c>
      <c r="S469" s="2">
        <v>45714</v>
      </c>
      <c r="T469" s="1" t="s">
        <v>83</v>
      </c>
      <c r="U469" s="1" t="s">
        <v>36</v>
      </c>
      <c r="V469" s="1">
        <v>5</v>
      </c>
      <c r="W469" s="1" t="s">
        <v>37</v>
      </c>
      <c r="X469" s="1" t="s">
        <v>64</v>
      </c>
      <c r="Y469" s="1" t="s">
        <v>3002</v>
      </c>
    </row>
    <row r="470" spans="1:25" x14ac:dyDescent="0.3">
      <c r="A470" s="1" t="s">
        <v>12082</v>
      </c>
      <c r="B470" s="1" t="s">
        <v>14082</v>
      </c>
      <c r="C470" s="1" t="s">
        <v>3003</v>
      </c>
      <c r="D470" s="1" t="s">
        <v>26</v>
      </c>
      <c r="E470" s="1">
        <v>56</v>
      </c>
      <c r="F470" s="1" t="s">
        <v>3004</v>
      </c>
      <c r="G470" s="1">
        <v>3526796707</v>
      </c>
      <c r="H470" s="1" t="s">
        <v>3005</v>
      </c>
      <c r="I470" s="1" t="s">
        <v>3006</v>
      </c>
      <c r="J470" s="1" t="s">
        <v>3007</v>
      </c>
      <c r="K470" s="1" t="s">
        <v>6</v>
      </c>
      <c r="L470" s="1" t="s">
        <v>33</v>
      </c>
      <c r="M470" s="1" t="s">
        <v>62</v>
      </c>
      <c r="N470" s="1">
        <v>2</v>
      </c>
      <c r="O470" s="1">
        <v>183.14</v>
      </c>
      <c r="P470" s="1">
        <v>0.28999999999999998</v>
      </c>
      <c r="Q470" s="1">
        <v>32.4</v>
      </c>
      <c r="R470" s="2">
        <v>45839</v>
      </c>
      <c r="S470" s="2">
        <v>45603</v>
      </c>
      <c r="T470" s="1" t="s">
        <v>35</v>
      </c>
      <c r="U470" s="1" t="s">
        <v>51</v>
      </c>
      <c r="V470" s="1">
        <v>1</v>
      </c>
      <c r="W470" s="1" t="s">
        <v>37</v>
      </c>
      <c r="X470" s="1" t="s">
        <v>38</v>
      </c>
      <c r="Y470" s="1" t="s">
        <v>3008</v>
      </c>
    </row>
    <row r="471" spans="1:25" x14ac:dyDescent="0.3">
      <c r="A471" s="1" t="s">
        <v>12083</v>
      </c>
      <c r="B471" s="1" t="s">
        <v>14083</v>
      </c>
      <c r="C471" s="1" t="s">
        <v>3009</v>
      </c>
      <c r="D471" s="1" t="s">
        <v>41</v>
      </c>
      <c r="E471" s="1">
        <v>21</v>
      </c>
      <c r="F471" s="1" t="s">
        <v>3010</v>
      </c>
      <c r="G471" s="1" t="s">
        <v>3011</v>
      </c>
      <c r="H471" s="1" t="s">
        <v>250</v>
      </c>
      <c r="I471" s="1" t="s">
        <v>3012</v>
      </c>
      <c r="J471" s="1" t="s">
        <v>3013</v>
      </c>
      <c r="K471" s="1" t="s">
        <v>47</v>
      </c>
      <c r="L471" s="1" t="s">
        <v>82</v>
      </c>
      <c r="M471" s="1" t="s">
        <v>93</v>
      </c>
      <c r="N471" s="1">
        <v>1</v>
      </c>
      <c r="O471" s="1">
        <v>513.28</v>
      </c>
      <c r="P471" s="1">
        <v>0.08</v>
      </c>
      <c r="Q471" s="1">
        <v>36.11</v>
      </c>
      <c r="R471" s="2">
        <v>45563</v>
      </c>
      <c r="S471" s="2">
        <v>45270</v>
      </c>
      <c r="T471" s="1" t="s">
        <v>83</v>
      </c>
      <c r="U471" s="1" t="s">
        <v>36</v>
      </c>
      <c r="V471" s="1">
        <v>4</v>
      </c>
      <c r="W471" s="1" t="s">
        <v>52</v>
      </c>
      <c r="X471" s="1" t="s">
        <v>64</v>
      </c>
      <c r="Y471" s="1" t="s">
        <v>3014</v>
      </c>
    </row>
    <row r="472" spans="1:25" x14ac:dyDescent="0.3">
      <c r="A472" s="1" t="s">
        <v>12084</v>
      </c>
      <c r="B472" s="1" t="s">
        <v>14084</v>
      </c>
      <c r="C472" s="1" t="s">
        <v>3015</v>
      </c>
      <c r="D472" s="1" t="s">
        <v>41</v>
      </c>
      <c r="E472" s="1">
        <v>57</v>
      </c>
      <c r="F472" s="1" t="s">
        <v>3016</v>
      </c>
      <c r="G472" s="1" t="s">
        <v>3017</v>
      </c>
      <c r="H472" s="1" t="s">
        <v>1163</v>
      </c>
      <c r="I472" s="1" t="s">
        <v>3018</v>
      </c>
      <c r="J472" s="1" t="s">
        <v>3019</v>
      </c>
      <c r="K472" s="1" t="s">
        <v>47</v>
      </c>
      <c r="L472" s="1" t="s">
        <v>117</v>
      </c>
      <c r="M472" s="1" t="s">
        <v>34</v>
      </c>
      <c r="N472" s="1">
        <v>3</v>
      </c>
      <c r="O472" s="1">
        <v>465</v>
      </c>
      <c r="P472" s="1">
        <v>0.26</v>
      </c>
      <c r="Q472" s="1">
        <v>29.59</v>
      </c>
      <c r="R472" s="2">
        <v>45490</v>
      </c>
      <c r="S472" s="2">
        <v>45550</v>
      </c>
      <c r="T472" s="1" t="s">
        <v>118</v>
      </c>
      <c r="U472" s="1" t="s">
        <v>84</v>
      </c>
      <c r="V472" s="1">
        <v>5</v>
      </c>
      <c r="W472" s="1" t="s">
        <v>37</v>
      </c>
      <c r="X472" s="1" t="s">
        <v>53</v>
      </c>
      <c r="Y472" s="1" t="s">
        <v>3020</v>
      </c>
    </row>
    <row r="473" spans="1:25" x14ac:dyDescent="0.3">
      <c r="A473" s="1" t="s">
        <v>12085</v>
      </c>
      <c r="B473" s="1" t="s">
        <v>14085</v>
      </c>
      <c r="C473" s="1" t="s">
        <v>3021</v>
      </c>
      <c r="D473" s="1" t="s">
        <v>26</v>
      </c>
      <c r="E473" s="1">
        <v>47</v>
      </c>
      <c r="F473" s="1" t="s">
        <v>3022</v>
      </c>
      <c r="G473" s="1" t="s">
        <v>3023</v>
      </c>
      <c r="H473" s="1" t="s">
        <v>2728</v>
      </c>
      <c r="I473" s="1" t="s">
        <v>3024</v>
      </c>
      <c r="J473" s="1" t="s">
        <v>3025</v>
      </c>
      <c r="K473" s="1" t="s">
        <v>61</v>
      </c>
      <c r="L473" s="1" t="s">
        <v>72</v>
      </c>
      <c r="M473" s="1" t="s">
        <v>49</v>
      </c>
      <c r="N473" s="1">
        <v>2</v>
      </c>
      <c r="O473" s="1">
        <v>627.91</v>
      </c>
      <c r="P473" s="1">
        <v>0.13</v>
      </c>
      <c r="Q473" s="1">
        <v>22.08</v>
      </c>
      <c r="R473" s="2">
        <v>45825</v>
      </c>
      <c r="S473" s="2">
        <v>45535</v>
      </c>
      <c r="T473" s="1" t="s">
        <v>118</v>
      </c>
      <c r="U473" s="1" t="s">
        <v>36</v>
      </c>
      <c r="V473" s="1">
        <v>1</v>
      </c>
      <c r="W473" s="1" t="s">
        <v>52</v>
      </c>
      <c r="X473" s="1" t="s">
        <v>53</v>
      </c>
      <c r="Y473" s="1" t="s">
        <v>3026</v>
      </c>
    </row>
    <row r="474" spans="1:25" x14ac:dyDescent="0.3">
      <c r="A474" s="1" t="s">
        <v>12086</v>
      </c>
      <c r="B474" s="1" t="s">
        <v>14086</v>
      </c>
      <c r="C474" s="1" t="s">
        <v>3027</v>
      </c>
      <c r="D474" s="1" t="s">
        <v>26</v>
      </c>
      <c r="E474" s="1">
        <v>47</v>
      </c>
      <c r="F474" s="1" t="s">
        <v>3028</v>
      </c>
      <c r="G474" s="1" t="s">
        <v>3029</v>
      </c>
      <c r="H474" s="1" t="s">
        <v>1798</v>
      </c>
      <c r="I474" s="1" t="s">
        <v>3030</v>
      </c>
      <c r="J474" s="1" t="s">
        <v>3031</v>
      </c>
      <c r="K474" s="1" t="s">
        <v>109</v>
      </c>
      <c r="L474" s="1" t="s">
        <v>82</v>
      </c>
      <c r="M474" s="1" t="s">
        <v>73</v>
      </c>
      <c r="N474" s="1">
        <v>4</v>
      </c>
      <c r="O474" s="1">
        <v>259.37</v>
      </c>
      <c r="P474" s="1">
        <v>0.13</v>
      </c>
      <c r="Q474" s="1">
        <v>10.84</v>
      </c>
      <c r="R474" s="2">
        <v>45267</v>
      </c>
      <c r="S474" s="2">
        <v>45685</v>
      </c>
      <c r="T474" s="1" t="s">
        <v>63</v>
      </c>
      <c r="U474" s="1" t="s">
        <v>84</v>
      </c>
      <c r="V474" s="1">
        <v>3</v>
      </c>
      <c r="W474" s="1" t="s">
        <v>37</v>
      </c>
      <c r="X474" s="1" t="s">
        <v>38</v>
      </c>
      <c r="Y474" s="1" t="s">
        <v>3032</v>
      </c>
    </row>
    <row r="475" spans="1:25" x14ac:dyDescent="0.3">
      <c r="A475" s="1" t="s">
        <v>12087</v>
      </c>
      <c r="B475" s="1" t="s">
        <v>14087</v>
      </c>
      <c r="C475" s="1" t="s">
        <v>3033</v>
      </c>
      <c r="D475" s="1" t="s">
        <v>41</v>
      </c>
      <c r="E475" s="1">
        <v>50</v>
      </c>
      <c r="F475" s="1" t="s">
        <v>3034</v>
      </c>
      <c r="G475" s="1" t="s">
        <v>3035</v>
      </c>
      <c r="H475" s="1" t="s">
        <v>877</v>
      </c>
      <c r="I475" s="1" t="s">
        <v>3036</v>
      </c>
      <c r="J475" s="1" t="s">
        <v>3037</v>
      </c>
      <c r="K475" s="1" t="s">
        <v>32</v>
      </c>
      <c r="L475" s="1" t="s">
        <v>117</v>
      </c>
      <c r="M475" s="1" t="s">
        <v>62</v>
      </c>
      <c r="N475" s="1">
        <v>4</v>
      </c>
      <c r="O475" s="1">
        <v>222.49</v>
      </c>
      <c r="P475" s="1">
        <v>0.41</v>
      </c>
      <c r="Q475" s="1">
        <v>16.14</v>
      </c>
      <c r="R475" s="2">
        <v>45554</v>
      </c>
      <c r="S475" s="2">
        <v>45530</v>
      </c>
      <c r="T475" s="1" t="s">
        <v>35</v>
      </c>
      <c r="U475" s="1" t="s">
        <v>51</v>
      </c>
      <c r="V475" s="1">
        <v>3</v>
      </c>
      <c r="W475" s="1" t="s">
        <v>37</v>
      </c>
      <c r="X475" s="1" t="s">
        <v>53</v>
      </c>
      <c r="Y475" s="1" t="s">
        <v>3038</v>
      </c>
    </row>
    <row r="476" spans="1:25" x14ac:dyDescent="0.3">
      <c r="A476" s="1" t="s">
        <v>12088</v>
      </c>
      <c r="B476" s="1" t="s">
        <v>14088</v>
      </c>
      <c r="C476" s="1" t="s">
        <v>3039</v>
      </c>
      <c r="D476" s="1" t="s">
        <v>26</v>
      </c>
      <c r="E476" s="1">
        <v>59</v>
      </c>
      <c r="F476" s="1" t="s">
        <v>3040</v>
      </c>
      <c r="G476" s="1" t="s">
        <v>3041</v>
      </c>
      <c r="H476" s="1" t="s">
        <v>330</v>
      </c>
      <c r="I476" s="1" t="s">
        <v>3042</v>
      </c>
      <c r="J476" s="1" t="s">
        <v>3043</v>
      </c>
      <c r="K476" s="1" t="s">
        <v>92</v>
      </c>
      <c r="L476" s="1" t="s">
        <v>82</v>
      </c>
      <c r="M476" s="1" t="s">
        <v>93</v>
      </c>
      <c r="N476" s="1">
        <v>3</v>
      </c>
      <c r="O476" s="1">
        <v>816.2</v>
      </c>
      <c r="P476" s="1">
        <v>0.19</v>
      </c>
      <c r="Q476" s="1">
        <v>23.87</v>
      </c>
      <c r="R476" s="2">
        <v>45444</v>
      </c>
      <c r="S476" s="2">
        <v>45228</v>
      </c>
      <c r="T476" s="1" t="s">
        <v>63</v>
      </c>
      <c r="U476" s="1" t="s">
        <v>36</v>
      </c>
      <c r="V476" s="1">
        <v>3</v>
      </c>
      <c r="W476" s="1" t="s">
        <v>37</v>
      </c>
      <c r="X476" s="1" t="s">
        <v>38</v>
      </c>
      <c r="Y476" s="1" t="s">
        <v>3044</v>
      </c>
    </row>
    <row r="477" spans="1:25" x14ac:dyDescent="0.3">
      <c r="A477" s="1" t="s">
        <v>12089</v>
      </c>
      <c r="B477" s="1" t="s">
        <v>14089</v>
      </c>
      <c r="C477" s="1" t="s">
        <v>3045</v>
      </c>
      <c r="D477" s="1" t="s">
        <v>26</v>
      </c>
      <c r="E477" s="1">
        <v>18</v>
      </c>
      <c r="F477" s="1" t="s">
        <v>3046</v>
      </c>
      <c r="G477" s="1" t="s">
        <v>3047</v>
      </c>
      <c r="H477" s="1" t="s">
        <v>764</v>
      </c>
      <c r="I477" s="1" t="s">
        <v>3048</v>
      </c>
      <c r="J477" s="1" t="s">
        <v>3049</v>
      </c>
      <c r="K477" s="1" t="s">
        <v>109</v>
      </c>
      <c r="L477" s="1" t="s">
        <v>117</v>
      </c>
      <c r="M477" s="1" t="s">
        <v>34</v>
      </c>
      <c r="N477" s="1">
        <v>4</v>
      </c>
      <c r="O477" s="1">
        <v>705.17</v>
      </c>
      <c r="P477" s="1">
        <v>0.23</v>
      </c>
      <c r="Q477" s="1">
        <v>46.59</v>
      </c>
      <c r="R477" s="2">
        <v>45623</v>
      </c>
      <c r="S477" s="2">
        <v>45413</v>
      </c>
      <c r="T477" s="1" t="s">
        <v>63</v>
      </c>
      <c r="U477" s="1" t="s">
        <v>162</v>
      </c>
      <c r="V477" s="1">
        <v>5</v>
      </c>
      <c r="W477" s="1" t="s">
        <v>37</v>
      </c>
      <c r="X477" s="1" t="s">
        <v>53</v>
      </c>
      <c r="Y477" s="1" t="s">
        <v>3050</v>
      </c>
    </row>
    <row r="478" spans="1:25" x14ac:dyDescent="0.3">
      <c r="A478" s="1" t="s">
        <v>12090</v>
      </c>
      <c r="B478" s="1" t="s">
        <v>14090</v>
      </c>
      <c r="C478" s="1" t="s">
        <v>3051</v>
      </c>
      <c r="D478" s="1" t="s">
        <v>41</v>
      </c>
      <c r="E478" s="1">
        <v>50</v>
      </c>
      <c r="F478" s="1" t="s">
        <v>3052</v>
      </c>
      <c r="G478" s="1" t="s">
        <v>3053</v>
      </c>
      <c r="H478" s="1" t="s">
        <v>3054</v>
      </c>
      <c r="I478" s="1" t="s">
        <v>3055</v>
      </c>
      <c r="J478" s="1" t="s">
        <v>3056</v>
      </c>
      <c r="K478" s="1" t="s">
        <v>61</v>
      </c>
      <c r="L478" s="1" t="s">
        <v>82</v>
      </c>
      <c r="M478" s="1" t="s">
        <v>93</v>
      </c>
      <c r="N478" s="1">
        <v>1</v>
      </c>
      <c r="O478" s="1">
        <v>774.48</v>
      </c>
      <c r="P478" s="1">
        <v>0.42</v>
      </c>
      <c r="Q478" s="1">
        <v>14.12</v>
      </c>
      <c r="R478" s="2">
        <v>45202</v>
      </c>
      <c r="S478" s="2">
        <v>45510</v>
      </c>
      <c r="T478" s="1" t="s">
        <v>63</v>
      </c>
      <c r="U478" s="1" t="s">
        <v>51</v>
      </c>
      <c r="V478" s="1">
        <v>2</v>
      </c>
      <c r="W478" s="1" t="s">
        <v>37</v>
      </c>
      <c r="X478" s="1" t="s">
        <v>101</v>
      </c>
      <c r="Y478" s="1" t="s">
        <v>3057</v>
      </c>
    </row>
    <row r="479" spans="1:25" x14ac:dyDescent="0.3">
      <c r="A479" s="1" t="s">
        <v>12091</v>
      </c>
      <c r="B479" s="1" t="s">
        <v>14091</v>
      </c>
      <c r="C479" s="1" t="s">
        <v>3058</v>
      </c>
      <c r="D479" s="1" t="s">
        <v>26</v>
      </c>
      <c r="E479" s="1">
        <v>53</v>
      </c>
      <c r="F479" s="1" t="s">
        <v>3059</v>
      </c>
      <c r="G479" s="1" t="s">
        <v>3060</v>
      </c>
      <c r="H479" s="1" t="s">
        <v>3061</v>
      </c>
      <c r="I479" s="1" t="s">
        <v>3062</v>
      </c>
      <c r="J479" s="1" t="s">
        <v>3063</v>
      </c>
      <c r="K479" s="1" t="s">
        <v>47</v>
      </c>
      <c r="L479" s="1" t="s">
        <v>72</v>
      </c>
      <c r="M479" s="1" t="s">
        <v>73</v>
      </c>
      <c r="N479" s="1">
        <v>2</v>
      </c>
      <c r="O479" s="1">
        <v>132.06</v>
      </c>
      <c r="P479" s="1">
        <v>0.04</v>
      </c>
      <c r="Q479" s="1">
        <v>23.6</v>
      </c>
      <c r="R479" s="2">
        <v>45385</v>
      </c>
      <c r="S479" s="2">
        <v>45765</v>
      </c>
      <c r="T479" s="1" t="s">
        <v>50</v>
      </c>
      <c r="U479" s="1" t="s">
        <v>36</v>
      </c>
      <c r="V479" s="1">
        <v>3</v>
      </c>
      <c r="W479" s="1" t="s">
        <v>37</v>
      </c>
      <c r="X479" s="1" t="s">
        <v>74</v>
      </c>
      <c r="Y479" s="1" t="s">
        <v>3064</v>
      </c>
    </row>
    <row r="480" spans="1:25" x14ac:dyDescent="0.3">
      <c r="A480" s="1" t="s">
        <v>12092</v>
      </c>
      <c r="B480" s="1" t="s">
        <v>14092</v>
      </c>
      <c r="C480" s="1" t="s">
        <v>3065</v>
      </c>
      <c r="D480" s="1" t="s">
        <v>41</v>
      </c>
      <c r="E480" s="1">
        <v>66</v>
      </c>
      <c r="F480" s="1" t="s">
        <v>3066</v>
      </c>
      <c r="G480" s="1" t="s">
        <v>3067</v>
      </c>
      <c r="H480" s="1" t="s">
        <v>1740</v>
      </c>
      <c r="I480" s="1" t="s">
        <v>3068</v>
      </c>
      <c r="J480" s="1" t="s">
        <v>3069</v>
      </c>
      <c r="K480" s="1" t="s">
        <v>109</v>
      </c>
      <c r="L480" s="1" t="s">
        <v>48</v>
      </c>
      <c r="M480" s="1" t="s">
        <v>93</v>
      </c>
      <c r="N480" s="1">
        <v>4</v>
      </c>
      <c r="O480" s="1">
        <v>231.8</v>
      </c>
      <c r="P480" s="1">
        <v>0.3</v>
      </c>
      <c r="Q480" s="1">
        <v>37.950000000000003</v>
      </c>
      <c r="R480" s="2">
        <v>45788</v>
      </c>
      <c r="S480" s="2">
        <v>45830</v>
      </c>
      <c r="T480" s="1" t="s">
        <v>118</v>
      </c>
      <c r="U480" s="1" t="s">
        <v>36</v>
      </c>
      <c r="V480" s="1">
        <v>3</v>
      </c>
      <c r="W480" s="1" t="s">
        <v>37</v>
      </c>
      <c r="X480" s="1" t="s">
        <v>64</v>
      </c>
      <c r="Y480" s="1" t="s">
        <v>3070</v>
      </c>
    </row>
    <row r="481" spans="1:25" x14ac:dyDescent="0.3">
      <c r="A481" s="1" t="s">
        <v>12093</v>
      </c>
      <c r="B481" s="1" t="s">
        <v>14093</v>
      </c>
      <c r="C481" s="1" t="s">
        <v>3071</v>
      </c>
      <c r="D481" s="1" t="s">
        <v>41</v>
      </c>
      <c r="E481" s="1">
        <v>48</v>
      </c>
      <c r="F481" s="1" t="s">
        <v>3072</v>
      </c>
      <c r="G481" s="1" t="s">
        <v>3073</v>
      </c>
      <c r="H481" s="1" t="s">
        <v>3074</v>
      </c>
      <c r="I481" s="1" t="s">
        <v>3075</v>
      </c>
      <c r="J481" s="1" t="s">
        <v>3076</v>
      </c>
      <c r="K481" s="1" t="s">
        <v>6</v>
      </c>
      <c r="L481" s="1" t="s">
        <v>48</v>
      </c>
      <c r="M481" s="1" t="s">
        <v>126</v>
      </c>
      <c r="N481" s="1">
        <v>2</v>
      </c>
      <c r="O481" s="1">
        <v>579.78</v>
      </c>
      <c r="P481" s="1">
        <v>0.28999999999999998</v>
      </c>
      <c r="Q481" s="1">
        <v>36.729999999999997</v>
      </c>
      <c r="R481" s="2">
        <v>45335</v>
      </c>
      <c r="S481" s="2">
        <v>45242</v>
      </c>
      <c r="T481" s="1" t="s">
        <v>63</v>
      </c>
      <c r="U481" s="1" t="s">
        <v>84</v>
      </c>
      <c r="V481" s="1">
        <v>3</v>
      </c>
      <c r="W481" s="1" t="s">
        <v>37</v>
      </c>
      <c r="X481" s="1" t="s">
        <v>38</v>
      </c>
      <c r="Y481" s="1" t="s">
        <v>3077</v>
      </c>
    </row>
    <row r="482" spans="1:25" x14ac:dyDescent="0.3">
      <c r="A482" s="1" t="s">
        <v>12094</v>
      </c>
      <c r="B482" s="1" t="s">
        <v>14094</v>
      </c>
      <c r="C482" s="1" t="s">
        <v>3078</v>
      </c>
      <c r="D482" s="1" t="s">
        <v>41</v>
      </c>
      <c r="E482" s="1">
        <v>54</v>
      </c>
      <c r="F482" s="1" t="s">
        <v>3079</v>
      </c>
      <c r="G482" s="1">
        <v>2258855749</v>
      </c>
      <c r="H482" s="1" t="s">
        <v>3080</v>
      </c>
      <c r="I482" s="1" t="s">
        <v>3081</v>
      </c>
      <c r="J482" s="1" t="s">
        <v>3082</v>
      </c>
      <c r="K482" s="1" t="s">
        <v>81</v>
      </c>
      <c r="L482" s="1" t="s">
        <v>72</v>
      </c>
      <c r="M482" s="1" t="s">
        <v>49</v>
      </c>
      <c r="N482" s="1">
        <v>3</v>
      </c>
      <c r="O482" s="1">
        <v>858.63</v>
      </c>
      <c r="P482" s="1">
        <v>0.21</v>
      </c>
      <c r="Q482" s="1">
        <v>48.45</v>
      </c>
      <c r="R482" s="2">
        <v>45823</v>
      </c>
      <c r="S482" s="2">
        <v>45824</v>
      </c>
      <c r="T482" s="1" t="s">
        <v>50</v>
      </c>
      <c r="U482" s="1" t="s">
        <v>36</v>
      </c>
      <c r="V482" s="1">
        <v>5</v>
      </c>
      <c r="W482" s="1" t="s">
        <v>37</v>
      </c>
      <c r="X482" s="1" t="s">
        <v>53</v>
      </c>
      <c r="Y482" s="1" t="s">
        <v>3083</v>
      </c>
    </row>
    <row r="483" spans="1:25" x14ac:dyDescent="0.3">
      <c r="A483" s="1" t="s">
        <v>12095</v>
      </c>
      <c r="B483" s="1" t="s">
        <v>14095</v>
      </c>
      <c r="C483" s="1" t="s">
        <v>3084</v>
      </c>
      <c r="D483" s="1" t="s">
        <v>26</v>
      </c>
      <c r="E483" s="1">
        <v>31</v>
      </c>
      <c r="F483" s="1" t="s">
        <v>3085</v>
      </c>
      <c r="G483" s="1">
        <v>2117011559</v>
      </c>
      <c r="H483" s="1" t="s">
        <v>910</v>
      </c>
      <c r="I483" s="1" t="s">
        <v>3086</v>
      </c>
      <c r="J483" s="1" t="s">
        <v>3087</v>
      </c>
      <c r="K483" s="1" t="s">
        <v>6</v>
      </c>
      <c r="L483" s="1" t="s">
        <v>82</v>
      </c>
      <c r="M483" s="1" t="s">
        <v>126</v>
      </c>
      <c r="N483" s="1">
        <v>2</v>
      </c>
      <c r="O483" s="1">
        <v>893.19</v>
      </c>
      <c r="P483" s="1">
        <v>0.41</v>
      </c>
      <c r="Q483" s="1">
        <v>13.59</v>
      </c>
      <c r="R483" s="2">
        <v>45775</v>
      </c>
      <c r="S483" s="2">
        <v>45282</v>
      </c>
      <c r="T483" s="1" t="s">
        <v>50</v>
      </c>
      <c r="U483" s="1" t="s">
        <v>84</v>
      </c>
      <c r="V483" s="1">
        <v>1</v>
      </c>
      <c r="W483" s="1" t="s">
        <v>37</v>
      </c>
      <c r="X483" s="1" t="s">
        <v>101</v>
      </c>
      <c r="Y483" s="1" t="s">
        <v>3088</v>
      </c>
    </row>
    <row r="484" spans="1:25" x14ac:dyDescent="0.3">
      <c r="A484" s="1" t="s">
        <v>12096</v>
      </c>
      <c r="B484" s="1" t="s">
        <v>14096</v>
      </c>
      <c r="C484" s="1" t="s">
        <v>3089</v>
      </c>
      <c r="D484" s="1" t="s">
        <v>26</v>
      </c>
      <c r="E484" s="1">
        <v>23</v>
      </c>
      <c r="F484" s="1" t="s">
        <v>3090</v>
      </c>
      <c r="G484" s="1" t="s">
        <v>3091</v>
      </c>
      <c r="H484" s="1" t="s">
        <v>676</v>
      </c>
      <c r="I484" s="1" t="s">
        <v>2334</v>
      </c>
      <c r="J484" s="1" t="s">
        <v>3092</v>
      </c>
      <c r="K484" s="1" t="s">
        <v>109</v>
      </c>
      <c r="L484" s="1" t="s">
        <v>117</v>
      </c>
      <c r="M484" s="1" t="s">
        <v>62</v>
      </c>
      <c r="N484" s="1">
        <v>1</v>
      </c>
      <c r="O484" s="1">
        <v>833.59</v>
      </c>
      <c r="P484" s="1">
        <v>0.47</v>
      </c>
      <c r="Q484" s="1">
        <v>5.74</v>
      </c>
      <c r="R484" s="2">
        <v>45364</v>
      </c>
      <c r="S484" s="2">
        <v>45240</v>
      </c>
      <c r="T484" s="1" t="s">
        <v>50</v>
      </c>
      <c r="U484" s="1" t="s">
        <v>84</v>
      </c>
      <c r="V484" s="1">
        <v>4</v>
      </c>
      <c r="W484" s="1" t="s">
        <v>37</v>
      </c>
      <c r="X484" s="1" t="s">
        <v>53</v>
      </c>
      <c r="Y484" s="1" t="s">
        <v>3093</v>
      </c>
    </row>
    <row r="485" spans="1:25" x14ac:dyDescent="0.3">
      <c r="A485" s="1" t="s">
        <v>12097</v>
      </c>
      <c r="B485" s="1" t="s">
        <v>14097</v>
      </c>
      <c r="C485" s="1" t="s">
        <v>3094</v>
      </c>
      <c r="D485" s="1" t="s">
        <v>41</v>
      </c>
      <c r="E485" s="1">
        <v>24</v>
      </c>
      <c r="F485" s="1" t="s">
        <v>3095</v>
      </c>
      <c r="G485" s="1" t="s">
        <v>3096</v>
      </c>
      <c r="H485" s="1" t="s">
        <v>3061</v>
      </c>
      <c r="I485" s="1" t="s">
        <v>3097</v>
      </c>
      <c r="J485" s="1" t="s">
        <v>3098</v>
      </c>
      <c r="K485" s="1" t="s">
        <v>47</v>
      </c>
      <c r="L485" s="1" t="s">
        <v>33</v>
      </c>
      <c r="M485" s="1" t="s">
        <v>93</v>
      </c>
      <c r="N485" s="1">
        <v>3</v>
      </c>
      <c r="O485" s="1">
        <v>52.96</v>
      </c>
      <c r="P485" s="1">
        <v>0.23</v>
      </c>
      <c r="Q485" s="1">
        <v>19.5</v>
      </c>
      <c r="R485" s="2">
        <v>45507</v>
      </c>
      <c r="S485" s="2">
        <v>45514</v>
      </c>
      <c r="T485" s="1" t="s">
        <v>63</v>
      </c>
      <c r="U485" s="1" t="s">
        <v>162</v>
      </c>
      <c r="V485" s="1">
        <v>3</v>
      </c>
      <c r="W485" s="1" t="s">
        <v>37</v>
      </c>
      <c r="X485" s="1" t="s">
        <v>101</v>
      </c>
      <c r="Y485" s="1" t="s">
        <v>3099</v>
      </c>
    </row>
    <row r="486" spans="1:25" x14ac:dyDescent="0.3">
      <c r="A486" s="1" t="s">
        <v>12098</v>
      </c>
      <c r="B486" s="1" t="s">
        <v>14098</v>
      </c>
      <c r="C486" s="1" t="s">
        <v>3100</v>
      </c>
      <c r="D486" s="1" t="s">
        <v>41</v>
      </c>
      <c r="E486" s="1">
        <v>57</v>
      </c>
      <c r="F486" s="1" t="s">
        <v>3101</v>
      </c>
      <c r="G486" s="1" t="s">
        <v>3102</v>
      </c>
      <c r="H486" s="1" t="s">
        <v>575</v>
      </c>
      <c r="I486" s="1" t="s">
        <v>3103</v>
      </c>
      <c r="J486" s="1" t="s">
        <v>3104</v>
      </c>
      <c r="K486" s="1" t="s">
        <v>47</v>
      </c>
      <c r="L486" s="1" t="s">
        <v>82</v>
      </c>
      <c r="M486" s="1" t="s">
        <v>93</v>
      </c>
      <c r="N486" s="1">
        <v>4</v>
      </c>
      <c r="O486" s="1">
        <v>822.67</v>
      </c>
      <c r="P486" s="1">
        <v>0.23</v>
      </c>
      <c r="Q486" s="1">
        <v>11.74</v>
      </c>
      <c r="R486" s="2">
        <v>45335</v>
      </c>
      <c r="S486" s="2">
        <v>45496</v>
      </c>
      <c r="T486" s="1" t="s">
        <v>50</v>
      </c>
      <c r="U486" s="1" t="s">
        <v>162</v>
      </c>
      <c r="V486" s="1">
        <v>4</v>
      </c>
      <c r="W486" s="1" t="s">
        <v>37</v>
      </c>
      <c r="X486" s="1" t="s">
        <v>64</v>
      </c>
      <c r="Y486" s="1" t="s">
        <v>3105</v>
      </c>
    </row>
    <row r="487" spans="1:25" x14ac:dyDescent="0.3">
      <c r="A487" s="1" t="s">
        <v>12099</v>
      </c>
      <c r="B487" s="1" t="s">
        <v>14099</v>
      </c>
      <c r="C487" s="1" t="s">
        <v>3106</v>
      </c>
      <c r="D487" s="1" t="s">
        <v>26</v>
      </c>
      <c r="E487" s="1">
        <v>41</v>
      </c>
      <c r="F487" s="1" t="s">
        <v>3107</v>
      </c>
      <c r="G487" s="1" t="s">
        <v>3108</v>
      </c>
      <c r="H487" s="1" t="s">
        <v>1163</v>
      </c>
      <c r="I487" s="1" t="s">
        <v>3109</v>
      </c>
      <c r="J487" s="1" t="s">
        <v>3110</v>
      </c>
      <c r="K487" s="1" t="s">
        <v>61</v>
      </c>
      <c r="L487" s="1" t="s">
        <v>72</v>
      </c>
      <c r="M487" s="1" t="s">
        <v>62</v>
      </c>
      <c r="N487" s="1">
        <v>3</v>
      </c>
      <c r="O487" s="1">
        <v>900.1</v>
      </c>
      <c r="P487" s="1">
        <v>0.25</v>
      </c>
      <c r="Q487" s="1">
        <v>29.68</v>
      </c>
      <c r="R487" s="2">
        <v>45131</v>
      </c>
      <c r="S487" s="2">
        <v>45530</v>
      </c>
      <c r="T487" s="1" t="s">
        <v>63</v>
      </c>
      <c r="U487" s="1" t="s">
        <v>162</v>
      </c>
      <c r="V487" s="1">
        <v>2</v>
      </c>
      <c r="W487" s="1" t="s">
        <v>37</v>
      </c>
      <c r="X487" s="1" t="s">
        <v>74</v>
      </c>
      <c r="Y487" s="1" t="s">
        <v>3111</v>
      </c>
    </row>
    <row r="488" spans="1:25" x14ac:dyDescent="0.3">
      <c r="A488" s="1" t="s">
        <v>12100</v>
      </c>
      <c r="B488" s="1" t="s">
        <v>14100</v>
      </c>
      <c r="C488" s="1" t="s">
        <v>3112</v>
      </c>
      <c r="D488" s="1" t="s">
        <v>26</v>
      </c>
      <c r="E488" s="1">
        <v>67</v>
      </c>
      <c r="F488" s="1" t="s">
        <v>3113</v>
      </c>
      <c r="G488" s="1" t="s">
        <v>3114</v>
      </c>
      <c r="H488" s="1" t="s">
        <v>1936</v>
      </c>
      <c r="I488" s="1" t="s">
        <v>3115</v>
      </c>
      <c r="J488" s="1" t="s">
        <v>3116</v>
      </c>
      <c r="K488" s="1" t="s">
        <v>32</v>
      </c>
      <c r="L488" s="1" t="s">
        <v>110</v>
      </c>
      <c r="M488" s="1" t="s">
        <v>62</v>
      </c>
      <c r="N488" s="1">
        <v>2</v>
      </c>
      <c r="O488" s="1">
        <v>66.180000000000007</v>
      </c>
      <c r="P488" s="1">
        <v>0.36</v>
      </c>
      <c r="Q488" s="1">
        <v>45.45</v>
      </c>
      <c r="R488" s="2">
        <v>45451</v>
      </c>
      <c r="S488" s="2">
        <v>45511</v>
      </c>
      <c r="T488" s="1" t="s">
        <v>35</v>
      </c>
      <c r="U488" s="1" t="s">
        <v>51</v>
      </c>
      <c r="V488" s="1">
        <v>2</v>
      </c>
      <c r="W488" s="1" t="s">
        <v>37</v>
      </c>
      <c r="X488" s="1" t="s">
        <v>74</v>
      </c>
      <c r="Y488" s="1" t="s">
        <v>3117</v>
      </c>
    </row>
    <row r="489" spans="1:25" x14ac:dyDescent="0.3">
      <c r="A489" s="1" t="s">
        <v>12101</v>
      </c>
      <c r="B489" s="1" t="s">
        <v>14101</v>
      </c>
      <c r="C489" s="1" t="s">
        <v>3118</v>
      </c>
      <c r="D489" s="1" t="s">
        <v>41</v>
      </c>
      <c r="E489" s="1">
        <v>21</v>
      </c>
      <c r="F489" s="1" t="s">
        <v>3119</v>
      </c>
      <c r="G489" s="1" t="s">
        <v>3120</v>
      </c>
      <c r="H489" s="1" t="s">
        <v>2168</v>
      </c>
      <c r="I489" s="1" t="s">
        <v>3121</v>
      </c>
      <c r="J489" s="1" t="s">
        <v>3122</v>
      </c>
      <c r="K489" s="1" t="s">
        <v>6</v>
      </c>
      <c r="L489" s="1" t="s">
        <v>48</v>
      </c>
      <c r="M489" s="1" t="s">
        <v>49</v>
      </c>
      <c r="N489" s="1">
        <v>2</v>
      </c>
      <c r="O489" s="1">
        <v>422.12</v>
      </c>
      <c r="P489" s="1">
        <v>0.33</v>
      </c>
      <c r="Q489" s="1">
        <v>35.97</v>
      </c>
      <c r="R489" s="2">
        <v>45380</v>
      </c>
      <c r="S489" s="2">
        <v>45830</v>
      </c>
      <c r="T489" s="1" t="s">
        <v>118</v>
      </c>
      <c r="U489" s="1" t="s">
        <v>162</v>
      </c>
      <c r="V489" s="1">
        <v>2</v>
      </c>
      <c r="W489" s="1" t="s">
        <v>37</v>
      </c>
      <c r="X489" s="1" t="s">
        <v>101</v>
      </c>
      <c r="Y489" s="1" t="s">
        <v>3123</v>
      </c>
    </row>
    <row r="490" spans="1:25" x14ac:dyDescent="0.3">
      <c r="A490" s="1" t="s">
        <v>12102</v>
      </c>
      <c r="B490" s="1" t="s">
        <v>14102</v>
      </c>
      <c r="C490" s="1" t="s">
        <v>3124</v>
      </c>
      <c r="D490" s="1" t="s">
        <v>41</v>
      </c>
      <c r="E490" s="1">
        <v>42</v>
      </c>
      <c r="F490" s="1" t="s">
        <v>3125</v>
      </c>
      <c r="G490" s="1" t="s">
        <v>3126</v>
      </c>
      <c r="H490" s="1" t="s">
        <v>917</v>
      </c>
      <c r="I490" s="1" t="s">
        <v>1339</v>
      </c>
      <c r="J490" s="1" t="s">
        <v>3127</v>
      </c>
      <c r="K490" s="1" t="s">
        <v>61</v>
      </c>
      <c r="L490" s="1" t="s">
        <v>48</v>
      </c>
      <c r="M490" s="1" t="s">
        <v>34</v>
      </c>
      <c r="N490" s="1">
        <v>2</v>
      </c>
      <c r="O490" s="1">
        <v>541.24</v>
      </c>
      <c r="P490" s="1">
        <v>0.11</v>
      </c>
      <c r="Q490" s="1">
        <v>11.11</v>
      </c>
      <c r="R490" s="2">
        <v>45393</v>
      </c>
      <c r="S490" s="2">
        <v>45351</v>
      </c>
      <c r="T490" s="1" t="s">
        <v>83</v>
      </c>
      <c r="U490" s="1" t="s">
        <v>84</v>
      </c>
      <c r="V490" s="1">
        <v>3</v>
      </c>
      <c r="W490" s="1" t="s">
        <v>37</v>
      </c>
      <c r="X490" s="1" t="s">
        <v>53</v>
      </c>
      <c r="Y490" s="1" t="s">
        <v>3128</v>
      </c>
    </row>
    <row r="491" spans="1:25" x14ac:dyDescent="0.3">
      <c r="A491" s="1" t="s">
        <v>12103</v>
      </c>
      <c r="B491" s="1" t="s">
        <v>14103</v>
      </c>
      <c r="C491" s="1" t="s">
        <v>3129</v>
      </c>
      <c r="D491" s="1" t="s">
        <v>41</v>
      </c>
      <c r="E491" s="1">
        <v>20</v>
      </c>
      <c r="F491" s="1" t="s">
        <v>3130</v>
      </c>
      <c r="G491" s="1" t="s">
        <v>3131</v>
      </c>
      <c r="H491" s="1" t="s">
        <v>357</v>
      </c>
      <c r="I491" s="1" t="s">
        <v>3132</v>
      </c>
      <c r="J491" s="1" t="s">
        <v>3133</v>
      </c>
      <c r="K491" s="1" t="s">
        <v>32</v>
      </c>
      <c r="L491" s="1" t="s">
        <v>82</v>
      </c>
      <c r="M491" s="1" t="s">
        <v>93</v>
      </c>
      <c r="N491" s="1">
        <v>2</v>
      </c>
      <c r="O491" s="1">
        <v>240.42</v>
      </c>
      <c r="P491" s="1">
        <v>0.03</v>
      </c>
      <c r="Q491" s="1">
        <v>10.220000000000001</v>
      </c>
      <c r="R491" s="2">
        <v>45735</v>
      </c>
      <c r="S491" s="2">
        <v>45802</v>
      </c>
      <c r="T491" s="1" t="s">
        <v>63</v>
      </c>
      <c r="U491" s="1" t="s">
        <v>36</v>
      </c>
      <c r="V491" s="1">
        <v>4</v>
      </c>
      <c r="W491" s="1" t="s">
        <v>37</v>
      </c>
      <c r="X491" s="1" t="s">
        <v>74</v>
      </c>
      <c r="Y491" s="1" t="s">
        <v>1179</v>
      </c>
    </row>
    <row r="492" spans="1:25" x14ac:dyDescent="0.3">
      <c r="A492" s="1" t="s">
        <v>12104</v>
      </c>
      <c r="B492" s="1" t="s">
        <v>14104</v>
      </c>
      <c r="C492" s="1" t="s">
        <v>3134</v>
      </c>
      <c r="D492" s="1" t="s">
        <v>26</v>
      </c>
      <c r="E492" s="1">
        <v>45</v>
      </c>
      <c r="F492" s="1" t="s">
        <v>3135</v>
      </c>
      <c r="G492" s="1" t="s">
        <v>3136</v>
      </c>
      <c r="H492" s="1" t="s">
        <v>3137</v>
      </c>
      <c r="I492" s="1" t="s">
        <v>3138</v>
      </c>
      <c r="J492" s="1" t="s">
        <v>3139</v>
      </c>
      <c r="K492" s="1" t="s">
        <v>81</v>
      </c>
      <c r="L492" s="1" t="s">
        <v>117</v>
      </c>
      <c r="M492" s="1" t="s">
        <v>73</v>
      </c>
      <c r="N492" s="1">
        <v>3</v>
      </c>
      <c r="O492" s="1">
        <v>521.52</v>
      </c>
      <c r="P492" s="1">
        <v>0.47</v>
      </c>
      <c r="Q492" s="1">
        <v>46.02</v>
      </c>
      <c r="R492" s="2">
        <v>45646</v>
      </c>
      <c r="S492" s="2">
        <v>45323</v>
      </c>
      <c r="T492" s="1" t="s">
        <v>118</v>
      </c>
      <c r="U492" s="1" t="s">
        <v>84</v>
      </c>
      <c r="V492" s="1">
        <v>1</v>
      </c>
      <c r="W492" s="1" t="s">
        <v>37</v>
      </c>
      <c r="X492" s="1" t="s">
        <v>53</v>
      </c>
      <c r="Y492" s="1" t="s">
        <v>3140</v>
      </c>
    </row>
    <row r="493" spans="1:25" x14ac:dyDescent="0.3">
      <c r="A493" s="1" t="s">
        <v>12105</v>
      </c>
      <c r="B493" s="1" t="s">
        <v>14105</v>
      </c>
      <c r="C493" s="1" t="s">
        <v>3141</v>
      </c>
      <c r="D493" s="1" t="s">
        <v>41</v>
      </c>
      <c r="E493" s="1">
        <v>40</v>
      </c>
      <c r="F493" s="1" t="s">
        <v>3142</v>
      </c>
      <c r="G493" s="1" t="s">
        <v>3143</v>
      </c>
      <c r="H493" s="1" t="s">
        <v>791</v>
      </c>
      <c r="I493" s="1" t="s">
        <v>372</v>
      </c>
      <c r="J493" s="1" t="s">
        <v>3144</v>
      </c>
      <c r="K493" s="1" t="s">
        <v>6</v>
      </c>
      <c r="L493" s="1" t="s">
        <v>72</v>
      </c>
      <c r="M493" s="1" t="s">
        <v>73</v>
      </c>
      <c r="N493" s="1">
        <v>3</v>
      </c>
      <c r="O493" s="1">
        <v>887.1</v>
      </c>
      <c r="P493" s="1">
        <v>0.13</v>
      </c>
      <c r="Q493" s="1">
        <v>26.94</v>
      </c>
      <c r="R493" s="2">
        <v>45172</v>
      </c>
      <c r="S493" s="2">
        <v>45435</v>
      </c>
      <c r="T493" s="1" t="s">
        <v>63</v>
      </c>
      <c r="U493" s="1" t="s">
        <v>162</v>
      </c>
      <c r="V493" s="1">
        <v>5</v>
      </c>
      <c r="W493" s="1" t="s">
        <v>37</v>
      </c>
      <c r="X493" s="1" t="s">
        <v>38</v>
      </c>
      <c r="Y493" s="1" t="s">
        <v>3145</v>
      </c>
    </row>
    <row r="494" spans="1:25" x14ac:dyDescent="0.3">
      <c r="A494" s="1" t="s">
        <v>12106</v>
      </c>
      <c r="B494" s="1" t="s">
        <v>14106</v>
      </c>
      <c r="C494" s="1" t="s">
        <v>3146</v>
      </c>
      <c r="D494" s="1" t="s">
        <v>26</v>
      </c>
      <c r="E494" s="1">
        <v>53</v>
      </c>
      <c r="F494" s="1" t="s">
        <v>3147</v>
      </c>
      <c r="G494" s="1" t="s">
        <v>3148</v>
      </c>
      <c r="H494" s="1" t="s">
        <v>764</v>
      </c>
      <c r="I494" s="1" t="s">
        <v>3149</v>
      </c>
      <c r="J494" s="1" t="s">
        <v>3150</v>
      </c>
      <c r="K494" s="1" t="s">
        <v>47</v>
      </c>
      <c r="L494" s="1" t="s">
        <v>72</v>
      </c>
      <c r="M494" s="1" t="s">
        <v>73</v>
      </c>
      <c r="N494" s="1">
        <v>2</v>
      </c>
      <c r="O494" s="1">
        <v>868.27</v>
      </c>
      <c r="P494" s="1">
        <v>0.32</v>
      </c>
      <c r="Q494" s="1">
        <v>46.57</v>
      </c>
      <c r="R494" s="2">
        <v>45801</v>
      </c>
      <c r="S494" s="2">
        <v>45194</v>
      </c>
      <c r="T494" s="1" t="s">
        <v>35</v>
      </c>
      <c r="U494" s="1" t="s">
        <v>36</v>
      </c>
      <c r="V494" s="1">
        <v>4</v>
      </c>
      <c r="W494" s="1" t="s">
        <v>37</v>
      </c>
      <c r="X494" s="1" t="s">
        <v>53</v>
      </c>
      <c r="Y494" s="1" t="s">
        <v>3151</v>
      </c>
    </row>
    <row r="495" spans="1:25" x14ac:dyDescent="0.3">
      <c r="A495" s="1" t="s">
        <v>12107</v>
      </c>
      <c r="B495" s="1" t="s">
        <v>14107</v>
      </c>
      <c r="C495" s="1" t="s">
        <v>3152</v>
      </c>
      <c r="D495" s="1" t="s">
        <v>41</v>
      </c>
      <c r="E495" s="1">
        <v>65</v>
      </c>
      <c r="F495" s="1" t="s">
        <v>3153</v>
      </c>
      <c r="G495" s="1" t="s">
        <v>3154</v>
      </c>
      <c r="H495" s="1" t="s">
        <v>2448</v>
      </c>
      <c r="I495" s="1" t="s">
        <v>3155</v>
      </c>
      <c r="J495" s="1" t="s">
        <v>3156</v>
      </c>
      <c r="K495" s="1" t="s">
        <v>6</v>
      </c>
      <c r="L495" s="1" t="s">
        <v>117</v>
      </c>
      <c r="M495" s="1" t="s">
        <v>62</v>
      </c>
      <c r="N495" s="1">
        <v>4</v>
      </c>
      <c r="O495" s="1">
        <v>940.44</v>
      </c>
      <c r="P495" s="1">
        <v>0.41</v>
      </c>
      <c r="Q495" s="1">
        <v>38.130000000000003</v>
      </c>
      <c r="R495" s="2">
        <v>45562</v>
      </c>
      <c r="S495" s="2">
        <v>45385</v>
      </c>
      <c r="T495" s="1" t="s">
        <v>118</v>
      </c>
      <c r="U495" s="1" t="s">
        <v>84</v>
      </c>
      <c r="V495" s="1">
        <v>5</v>
      </c>
      <c r="W495" s="1" t="s">
        <v>37</v>
      </c>
      <c r="X495" s="1" t="s">
        <v>38</v>
      </c>
      <c r="Y495" s="1" t="s">
        <v>3157</v>
      </c>
    </row>
    <row r="496" spans="1:25" x14ac:dyDescent="0.3">
      <c r="A496" s="1" t="s">
        <v>12108</v>
      </c>
      <c r="B496" s="1" t="s">
        <v>14108</v>
      </c>
      <c r="C496" s="1" t="s">
        <v>3158</v>
      </c>
      <c r="D496" s="1" t="s">
        <v>26</v>
      </c>
      <c r="E496" s="1">
        <v>30</v>
      </c>
      <c r="F496" s="1" t="s">
        <v>3159</v>
      </c>
      <c r="G496" s="1" t="s">
        <v>3160</v>
      </c>
      <c r="H496" s="1" t="s">
        <v>1189</v>
      </c>
      <c r="I496" s="1" t="s">
        <v>3161</v>
      </c>
      <c r="J496" s="1" t="s">
        <v>3162</v>
      </c>
      <c r="K496" s="1" t="s">
        <v>47</v>
      </c>
      <c r="L496" s="1" t="s">
        <v>117</v>
      </c>
      <c r="M496" s="1" t="s">
        <v>62</v>
      </c>
      <c r="N496" s="1">
        <v>3</v>
      </c>
      <c r="O496" s="1">
        <v>489.27</v>
      </c>
      <c r="P496" s="1">
        <v>0.15</v>
      </c>
      <c r="Q496" s="1">
        <v>49.7</v>
      </c>
      <c r="R496" s="2">
        <v>45639</v>
      </c>
      <c r="S496" s="2">
        <v>45656</v>
      </c>
      <c r="T496" s="1" t="s">
        <v>118</v>
      </c>
      <c r="U496" s="1" t="s">
        <v>36</v>
      </c>
      <c r="V496" s="1">
        <v>4</v>
      </c>
      <c r="W496" s="1" t="s">
        <v>37</v>
      </c>
      <c r="X496" s="1" t="s">
        <v>38</v>
      </c>
      <c r="Y496" s="1" t="s">
        <v>3163</v>
      </c>
    </row>
    <row r="497" spans="1:25" x14ac:dyDescent="0.3">
      <c r="A497" s="1" t="s">
        <v>12109</v>
      </c>
      <c r="B497" s="1" t="s">
        <v>14109</v>
      </c>
      <c r="C497" s="1" t="s">
        <v>3164</v>
      </c>
      <c r="D497" s="1" t="s">
        <v>26</v>
      </c>
      <c r="E497" s="1">
        <v>39</v>
      </c>
      <c r="F497" s="1" t="s">
        <v>3165</v>
      </c>
      <c r="G497" s="1" t="s">
        <v>3166</v>
      </c>
      <c r="H497" s="1" t="s">
        <v>562</v>
      </c>
      <c r="I497" s="1" t="s">
        <v>3167</v>
      </c>
      <c r="J497" s="1" t="s">
        <v>3168</v>
      </c>
      <c r="K497" s="1" t="s">
        <v>47</v>
      </c>
      <c r="L497" s="1" t="s">
        <v>82</v>
      </c>
      <c r="M497" s="1" t="s">
        <v>62</v>
      </c>
      <c r="N497" s="1">
        <v>1</v>
      </c>
      <c r="O497" s="1">
        <v>416.46</v>
      </c>
      <c r="P497" s="1">
        <v>0.32</v>
      </c>
      <c r="Q497" s="1">
        <v>44.21</v>
      </c>
      <c r="R497" s="2">
        <v>45838</v>
      </c>
      <c r="S497" s="2">
        <v>45837</v>
      </c>
      <c r="T497" s="1" t="s">
        <v>50</v>
      </c>
      <c r="U497" s="1" t="s">
        <v>84</v>
      </c>
      <c r="V497" s="1">
        <v>3</v>
      </c>
      <c r="W497" s="1" t="s">
        <v>37</v>
      </c>
      <c r="X497" s="1" t="s">
        <v>74</v>
      </c>
      <c r="Y497" s="1" t="s">
        <v>3169</v>
      </c>
    </row>
    <row r="498" spans="1:25" x14ac:dyDescent="0.3">
      <c r="A498" s="1" t="s">
        <v>12110</v>
      </c>
      <c r="B498" s="1" t="s">
        <v>14110</v>
      </c>
      <c r="C498" s="1" t="s">
        <v>3170</v>
      </c>
      <c r="D498" s="1" t="s">
        <v>41</v>
      </c>
      <c r="E498" s="1">
        <v>42</v>
      </c>
      <c r="F498" s="1" t="s">
        <v>3171</v>
      </c>
      <c r="G498" s="1" t="s">
        <v>3172</v>
      </c>
      <c r="H498" s="1" t="s">
        <v>364</v>
      </c>
      <c r="I498" s="1" t="s">
        <v>3173</v>
      </c>
      <c r="J498" s="1" t="s">
        <v>3174</v>
      </c>
      <c r="K498" s="1" t="s">
        <v>81</v>
      </c>
      <c r="L498" s="1" t="s">
        <v>82</v>
      </c>
      <c r="M498" s="1" t="s">
        <v>73</v>
      </c>
      <c r="N498" s="1">
        <v>3</v>
      </c>
      <c r="O498" s="1">
        <v>669.13</v>
      </c>
      <c r="P498" s="1">
        <v>0.05</v>
      </c>
      <c r="Q498" s="1">
        <v>23.64</v>
      </c>
      <c r="R498" s="2">
        <v>45786</v>
      </c>
      <c r="S498" s="2">
        <v>45699</v>
      </c>
      <c r="T498" s="1" t="s">
        <v>63</v>
      </c>
      <c r="U498" s="1" t="s">
        <v>36</v>
      </c>
      <c r="V498" s="1">
        <v>1</v>
      </c>
      <c r="W498" s="1" t="s">
        <v>37</v>
      </c>
      <c r="X498" s="1" t="s">
        <v>38</v>
      </c>
      <c r="Y498" s="1" t="s">
        <v>3175</v>
      </c>
    </row>
    <row r="499" spans="1:25" x14ac:dyDescent="0.3">
      <c r="A499" s="1" t="s">
        <v>12111</v>
      </c>
      <c r="B499" s="1" t="s">
        <v>14111</v>
      </c>
      <c r="C499" s="1" t="s">
        <v>3176</v>
      </c>
      <c r="D499" s="1" t="s">
        <v>26</v>
      </c>
      <c r="E499" s="1">
        <v>60</v>
      </c>
      <c r="F499" s="1" t="s">
        <v>3177</v>
      </c>
      <c r="G499" s="1" t="s">
        <v>3178</v>
      </c>
      <c r="H499" s="1" t="s">
        <v>357</v>
      </c>
      <c r="I499" s="1" t="s">
        <v>3179</v>
      </c>
      <c r="J499" s="1" t="s">
        <v>3180</v>
      </c>
      <c r="K499" s="1" t="s">
        <v>81</v>
      </c>
      <c r="L499" s="1" t="s">
        <v>110</v>
      </c>
      <c r="M499" s="1" t="s">
        <v>34</v>
      </c>
      <c r="N499" s="1">
        <v>1</v>
      </c>
      <c r="O499" s="1">
        <v>422.59</v>
      </c>
      <c r="P499" s="1">
        <v>0.48</v>
      </c>
      <c r="Q499" s="1">
        <v>39.119999999999997</v>
      </c>
      <c r="R499" s="2">
        <v>45549</v>
      </c>
      <c r="S499" s="2">
        <v>45757</v>
      </c>
      <c r="T499" s="1" t="s">
        <v>63</v>
      </c>
      <c r="U499" s="1" t="s">
        <v>36</v>
      </c>
      <c r="V499" s="1">
        <v>3</v>
      </c>
      <c r="W499" s="1" t="s">
        <v>37</v>
      </c>
      <c r="X499" s="1" t="s">
        <v>53</v>
      </c>
      <c r="Y499" s="1" t="s">
        <v>3181</v>
      </c>
    </row>
    <row r="500" spans="1:25" x14ac:dyDescent="0.3">
      <c r="A500" s="1" t="s">
        <v>12112</v>
      </c>
      <c r="B500" s="1" t="s">
        <v>14112</v>
      </c>
      <c r="C500" s="1" t="s">
        <v>3182</v>
      </c>
      <c r="D500" s="1" t="s">
        <v>26</v>
      </c>
      <c r="E500" s="1">
        <v>41</v>
      </c>
      <c r="F500" s="1" t="s">
        <v>3183</v>
      </c>
      <c r="G500" s="1" t="s">
        <v>3184</v>
      </c>
      <c r="H500" s="1" t="s">
        <v>582</v>
      </c>
      <c r="I500" s="1" t="s">
        <v>3185</v>
      </c>
      <c r="J500" s="1" t="s">
        <v>3186</v>
      </c>
      <c r="K500" s="1" t="s">
        <v>109</v>
      </c>
      <c r="L500" s="1" t="s">
        <v>48</v>
      </c>
      <c r="M500" s="1" t="s">
        <v>49</v>
      </c>
      <c r="N500" s="1">
        <v>4</v>
      </c>
      <c r="O500" s="1">
        <v>51.53</v>
      </c>
      <c r="P500" s="1">
        <v>0.03</v>
      </c>
      <c r="Q500" s="1">
        <v>26.21</v>
      </c>
      <c r="R500" s="2">
        <v>45268</v>
      </c>
      <c r="S500" s="2">
        <v>45712</v>
      </c>
      <c r="T500" s="1" t="s">
        <v>83</v>
      </c>
      <c r="U500" s="1" t="s">
        <v>162</v>
      </c>
      <c r="V500" s="1">
        <v>2</v>
      </c>
      <c r="W500" s="1" t="s">
        <v>37</v>
      </c>
      <c r="X500" s="1" t="s">
        <v>64</v>
      </c>
      <c r="Y500" s="1" t="s">
        <v>3187</v>
      </c>
    </row>
    <row r="501" spans="1:25" x14ac:dyDescent="0.3">
      <c r="A501" s="1" t="s">
        <v>12113</v>
      </c>
      <c r="B501" s="1" t="s">
        <v>14113</v>
      </c>
      <c r="C501" s="1" t="s">
        <v>3188</v>
      </c>
      <c r="D501" s="1" t="s">
        <v>41</v>
      </c>
      <c r="E501" s="1">
        <v>60</v>
      </c>
      <c r="F501" s="1" t="s">
        <v>3189</v>
      </c>
      <c r="G501" s="1" t="s">
        <v>3190</v>
      </c>
      <c r="H501" s="1" t="s">
        <v>44</v>
      </c>
      <c r="I501" s="1" t="s">
        <v>3191</v>
      </c>
      <c r="J501" s="1" t="s">
        <v>3192</v>
      </c>
      <c r="K501" s="1" t="s">
        <v>32</v>
      </c>
      <c r="L501" s="1" t="s">
        <v>48</v>
      </c>
      <c r="M501" s="1" t="s">
        <v>126</v>
      </c>
      <c r="N501" s="1">
        <v>1</v>
      </c>
      <c r="O501" s="1">
        <v>722.72</v>
      </c>
      <c r="P501" s="1">
        <v>0.22</v>
      </c>
      <c r="Q501" s="1">
        <v>15.49</v>
      </c>
      <c r="R501" s="2">
        <v>45643</v>
      </c>
      <c r="S501" s="2">
        <v>45555</v>
      </c>
      <c r="T501" s="1" t="s">
        <v>50</v>
      </c>
      <c r="U501" s="1" t="s">
        <v>51</v>
      </c>
      <c r="V501" s="1">
        <v>1</v>
      </c>
      <c r="W501" s="1" t="s">
        <v>37</v>
      </c>
      <c r="X501" s="1" t="s">
        <v>53</v>
      </c>
      <c r="Y501" s="1" t="s">
        <v>3193</v>
      </c>
    </row>
    <row r="502" spans="1:25" x14ac:dyDescent="0.3">
      <c r="A502" s="1" t="s">
        <v>12114</v>
      </c>
      <c r="B502" s="1" t="s">
        <v>14114</v>
      </c>
      <c r="C502" s="1" t="s">
        <v>3194</v>
      </c>
      <c r="D502" s="1" t="s">
        <v>26</v>
      </c>
      <c r="E502" s="1">
        <v>54</v>
      </c>
      <c r="F502" s="1" t="s">
        <v>3195</v>
      </c>
      <c r="G502" s="1" t="s">
        <v>3196</v>
      </c>
      <c r="H502" s="1" t="s">
        <v>1163</v>
      </c>
      <c r="I502" s="1" t="s">
        <v>3197</v>
      </c>
      <c r="J502" s="1" t="s">
        <v>3198</v>
      </c>
      <c r="K502" s="1" t="s">
        <v>61</v>
      </c>
      <c r="L502" s="1" t="s">
        <v>117</v>
      </c>
      <c r="M502" s="1" t="s">
        <v>93</v>
      </c>
      <c r="N502" s="1">
        <v>1</v>
      </c>
      <c r="O502" s="1">
        <v>288.17</v>
      </c>
      <c r="P502" s="1">
        <v>0.27</v>
      </c>
      <c r="Q502" s="1">
        <v>15.85</v>
      </c>
      <c r="R502" s="2">
        <v>45352</v>
      </c>
      <c r="S502" s="2">
        <v>45316</v>
      </c>
      <c r="T502" s="1" t="s">
        <v>50</v>
      </c>
      <c r="U502" s="1" t="s">
        <v>162</v>
      </c>
      <c r="V502" s="1">
        <v>4</v>
      </c>
      <c r="W502" s="1" t="s">
        <v>52</v>
      </c>
      <c r="X502" s="1" t="s">
        <v>101</v>
      </c>
      <c r="Y502" s="1" t="s">
        <v>3199</v>
      </c>
    </row>
    <row r="503" spans="1:25" x14ac:dyDescent="0.3">
      <c r="A503" s="1" t="s">
        <v>12115</v>
      </c>
      <c r="B503" s="1" t="s">
        <v>14115</v>
      </c>
      <c r="C503" s="1" t="s">
        <v>3200</v>
      </c>
      <c r="D503" s="1" t="s">
        <v>26</v>
      </c>
      <c r="E503" s="1">
        <v>69</v>
      </c>
      <c r="F503" s="1" t="s">
        <v>3201</v>
      </c>
      <c r="G503" s="1" t="s">
        <v>3202</v>
      </c>
      <c r="H503" s="1" t="s">
        <v>2644</v>
      </c>
      <c r="I503" s="1" t="s">
        <v>3203</v>
      </c>
      <c r="J503" s="1" t="s">
        <v>3204</v>
      </c>
      <c r="K503" s="1" t="s">
        <v>92</v>
      </c>
      <c r="L503" s="1" t="s">
        <v>33</v>
      </c>
      <c r="M503" s="1" t="s">
        <v>126</v>
      </c>
      <c r="N503" s="1">
        <v>4</v>
      </c>
      <c r="O503" s="1">
        <v>58.59</v>
      </c>
      <c r="P503" s="1">
        <v>0.4</v>
      </c>
      <c r="Q503" s="1">
        <v>22.88</v>
      </c>
      <c r="R503" s="2">
        <v>45560</v>
      </c>
      <c r="S503" s="2">
        <v>45395</v>
      </c>
      <c r="T503" s="1" t="s">
        <v>83</v>
      </c>
      <c r="U503" s="1" t="s">
        <v>36</v>
      </c>
      <c r="V503" s="1">
        <v>3</v>
      </c>
      <c r="W503" s="1" t="s">
        <v>37</v>
      </c>
      <c r="X503" s="1" t="s">
        <v>101</v>
      </c>
      <c r="Y503" s="1" t="s">
        <v>3205</v>
      </c>
    </row>
    <row r="504" spans="1:25" x14ac:dyDescent="0.3">
      <c r="A504" s="1" t="s">
        <v>12116</v>
      </c>
      <c r="B504" s="1" t="s">
        <v>14116</v>
      </c>
      <c r="C504" s="1" t="s">
        <v>3206</v>
      </c>
      <c r="D504" s="1" t="s">
        <v>41</v>
      </c>
      <c r="E504" s="1">
        <v>50</v>
      </c>
      <c r="F504" s="1" t="s">
        <v>3207</v>
      </c>
      <c r="G504" s="1" t="s">
        <v>3208</v>
      </c>
      <c r="H504" s="1" t="s">
        <v>2062</v>
      </c>
      <c r="I504" s="1" t="s">
        <v>3209</v>
      </c>
      <c r="J504" s="1" t="s">
        <v>3210</v>
      </c>
      <c r="K504" s="1" t="s">
        <v>92</v>
      </c>
      <c r="L504" s="1" t="s">
        <v>33</v>
      </c>
      <c r="M504" s="1" t="s">
        <v>93</v>
      </c>
      <c r="N504" s="1">
        <v>2</v>
      </c>
      <c r="O504" s="1">
        <v>30.41</v>
      </c>
      <c r="P504" s="1">
        <v>0.06</v>
      </c>
      <c r="Q504" s="1">
        <v>10.02</v>
      </c>
      <c r="R504" s="2">
        <v>45847</v>
      </c>
      <c r="S504" s="2">
        <v>45375</v>
      </c>
      <c r="T504" s="1" t="s">
        <v>50</v>
      </c>
      <c r="U504" s="1" t="s">
        <v>36</v>
      </c>
      <c r="V504" s="1">
        <v>5</v>
      </c>
      <c r="W504" s="1" t="s">
        <v>37</v>
      </c>
      <c r="X504" s="1" t="s">
        <v>53</v>
      </c>
      <c r="Y504" s="1" t="s">
        <v>3211</v>
      </c>
    </row>
    <row r="505" spans="1:25" x14ac:dyDescent="0.3">
      <c r="A505" s="1" t="s">
        <v>12117</v>
      </c>
      <c r="B505" s="1" t="s">
        <v>14117</v>
      </c>
      <c r="C505" s="1" t="s">
        <v>3212</v>
      </c>
      <c r="D505" s="1" t="s">
        <v>26</v>
      </c>
      <c r="E505" s="1">
        <v>31</v>
      </c>
      <c r="F505" s="1" t="s">
        <v>3213</v>
      </c>
      <c r="G505" s="1" t="s">
        <v>3214</v>
      </c>
      <c r="H505" s="1" t="s">
        <v>1196</v>
      </c>
      <c r="I505" s="1" t="s">
        <v>3215</v>
      </c>
      <c r="J505" s="1" t="s">
        <v>3216</v>
      </c>
      <c r="K505" s="1" t="s">
        <v>81</v>
      </c>
      <c r="L505" s="1" t="s">
        <v>33</v>
      </c>
      <c r="M505" s="1" t="s">
        <v>62</v>
      </c>
      <c r="N505" s="1">
        <v>3</v>
      </c>
      <c r="O505" s="1">
        <v>932.05</v>
      </c>
      <c r="P505" s="1">
        <v>0.22</v>
      </c>
      <c r="Q505" s="1">
        <v>13</v>
      </c>
      <c r="R505" s="2">
        <v>45577</v>
      </c>
      <c r="S505" s="2">
        <v>45770</v>
      </c>
      <c r="T505" s="1" t="s">
        <v>50</v>
      </c>
      <c r="U505" s="1" t="s">
        <v>162</v>
      </c>
      <c r="V505" s="1">
        <v>3</v>
      </c>
      <c r="W505" s="1" t="s">
        <v>37</v>
      </c>
      <c r="X505" s="1" t="s">
        <v>101</v>
      </c>
      <c r="Y505" s="1" t="s">
        <v>3217</v>
      </c>
    </row>
    <row r="506" spans="1:25" x14ac:dyDescent="0.3">
      <c r="A506" s="1" t="s">
        <v>12118</v>
      </c>
      <c r="B506" s="1" t="s">
        <v>14118</v>
      </c>
      <c r="C506" s="1" t="s">
        <v>3218</v>
      </c>
      <c r="D506" s="1" t="s">
        <v>26</v>
      </c>
      <c r="E506" s="1">
        <v>41</v>
      </c>
      <c r="F506" s="1" t="s">
        <v>3219</v>
      </c>
      <c r="G506" s="1" t="s">
        <v>3220</v>
      </c>
      <c r="H506" s="1" t="s">
        <v>3221</v>
      </c>
      <c r="I506" s="1" t="s">
        <v>3222</v>
      </c>
      <c r="J506" s="1" t="s">
        <v>3223</v>
      </c>
      <c r="K506" s="1" t="s">
        <v>109</v>
      </c>
      <c r="L506" s="1" t="s">
        <v>72</v>
      </c>
      <c r="M506" s="1" t="s">
        <v>73</v>
      </c>
      <c r="N506" s="1">
        <v>4</v>
      </c>
      <c r="O506" s="1">
        <v>259.56</v>
      </c>
      <c r="P506" s="1">
        <v>0.15</v>
      </c>
      <c r="Q506" s="1">
        <v>27.53</v>
      </c>
      <c r="R506" s="2">
        <v>45800</v>
      </c>
      <c r="S506" s="2">
        <v>45673</v>
      </c>
      <c r="T506" s="1" t="s">
        <v>35</v>
      </c>
      <c r="U506" s="1" t="s">
        <v>84</v>
      </c>
      <c r="V506" s="1">
        <v>3</v>
      </c>
      <c r="W506" s="1" t="s">
        <v>37</v>
      </c>
      <c r="X506" s="1" t="s">
        <v>64</v>
      </c>
      <c r="Y506" s="1" t="s">
        <v>3224</v>
      </c>
    </row>
    <row r="507" spans="1:25" x14ac:dyDescent="0.3">
      <c r="A507" s="1" t="s">
        <v>12119</v>
      </c>
      <c r="B507" s="1" t="s">
        <v>14119</v>
      </c>
      <c r="C507" s="1" t="s">
        <v>3225</v>
      </c>
      <c r="D507" s="1" t="s">
        <v>41</v>
      </c>
      <c r="E507" s="1">
        <v>39</v>
      </c>
      <c r="F507" s="1" t="s">
        <v>3226</v>
      </c>
      <c r="G507" s="1" t="s">
        <v>3227</v>
      </c>
      <c r="H507" s="1" t="s">
        <v>3228</v>
      </c>
      <c r="I507" s="1" t="s">
        <v>3229</v>
      </c>
      <c r="J507" s="1" t="s">
        <v>3230</v>
      </c>
      <c r="K507" s="1" t="s">
        <v>32</v>
      </c>
      <c r="L507" s="1" t="s">
        <v>82</v>
      </c>
      <c r="M507" s="1" t="s">
        <v>126</v>
      </c>
      <c r="N507" s="1">
        <v>1</v>
      </c>
      <c r="O507" s="1">
        <v>453.42</v>
      </c>
      <c r="P507" s="1">
        <v>0.16</v>
      </c>
      <c r="Q507" s="1">
        <v>47.93</v>
      </c>
      <c r="R507" s="2">
        <v>45836</v>
      </c>
      <c r="S507" s="2">
        <v>45149</v>
      </c>
      <c r="T507" s="1" t="s">
        <v>118</v>
      </c>
      <c r="U507" s="1" t="s">
        <v>36</v>
      </c>
      <c r="V507" s="1">
        <v>4</v>
      </c>
      <c r="W507" s="1" t="s">
        <v>37</v>
      </c>
      <c r="X507" s="1" t="s">
        <v>101</v>
      </c>
      <c r="Y507" s="1" t="s">
        <v>3231</v>
      </c>
    </row>
    <row r="508" spans="1:25" x14ac:dyDescent="0.3">
      <c r="A508" s="1" t="s">
        <v>12120</v>
      </c>
      <c r="B508" s="1" t="s">
        <v>14120</v>
      </c>
      <c r="C508" s="1" t="s">
        <v>3232</v>
      </c>
      <c r="D508" s="1" t="s">
        <v>41</v>
      </c>
      <c r="E508" s="1">
        <v>69</v>
      </c>
      <c r="F508" s="1" t="s">
        <v>3233</v>
      </c>
      <c r="G508" s="1" t="s">
        <v>3234</v>
      </c>
      <c r="H508" s="1" t="s">
        <v>3061</v>
      </c>
      <c r="I508" s="1" t="s">
        <v>3235</v>
      </c>
      <c r="J508" s="1" t="s">
        <v>3236</v>
      </c>
      <c r="K508" s="1" t="s">
        <v>161</v>
      </c>
      <c r="L508" s="1" t="s">
        <v>117</v>
      </c>
      <c r="M508" s="1" t="s">
        <v>62</v>
      </c>
      <c r="N508" s="1">
        <v>2</v>
      </c>
      <c r="O508" s="1">
        <v>951.07</v>
      </c>
      <c r="P508" s="1">
        <v>0.39</v>
      </c>
      <c r="Q508" s="1">
        <v>31</v>
      </c>
      <c r="R508" s="2">
        <v>45390</v>
      </c>
      <c r="S508" s="2">
        <v>45243</v>
      </c>
      <c r="T508" s="1" t="s">
        <v>83</v>
      </c>
      <c r="U508" s="1" t="s">
        <v>84</v>
      </c>
      <c r="V508" s="1">
        <v>4</v>
      </c>
      <c r="W508" s="1" t="s">
        <v>37</v>
      </c>
      <c r="X508" s="1" t="s">
        <v>74</v>
      </c>
      <c r="Y508" s="1" t="s">
        <v>3237</v>
      </c>
    </row>
    <row r="509" spans="1:25" x14ac:dyDescent="0.3">
      <c r="A509" s="1" t="s">
        <v>12121</v>
      </c>
      <c r="B509" s="1" t="s">
        <v>14121</v>
      </c>
      <c r="C509" s="1" t="s">
        <v>3238</v>
      </c>
      <c r="D509" s="1" t="s">
        <v>41</v>
      </c>
      <c r="E509" s="1">
        <v>68</v>
      </c>
      <c r="F509" s="1" t="s">
        <v>3239</v>
      </c>
      <c r="G509" s="1" t="s">
        <v>3240</v>
      </c>
      <c r="H509" s="1" t="s">
        <v>1130</v>
      </c>
      <c r="I509" s="1" t="s">
        <v>3241</v>
      </c>
      <c r="J509" s="1" t="s">
        <v>3242</v>
      </c>
      <c r="K509" s="1" t="s">
        <v>32</v>
      </c>
      <c r="L509" s="1" t="s">
        <v>48</v>
      </c>
      <c r="M509" s="1" t="s">
        <v>93</v>
      </c>
      <c r="N509" s="1">
        <v>3</v>
      </c>
      <c r="O509" s="1">
        <v>472.84</v>
      </c>
      <c r="P509" s="1">
        <v>0</v>
      </c>
      <c r="Q509" s="1">
        <v>23.38</v>
      </c>
      <c r="R509" s="2">
        <v>45559</v>
      </c>
      <c r="S509" s="2">
        <v>45517</v>
      </c>
      <c r="T509" s="1" t="s">
        <v>35</v>
      </c>
      <c r="U509" s="1" t="s">
        <v>162</v>
      </c>
      <c r="V509" s="1">
        <v>2</v>
      </c>
      <c r="W509" s="1" t="s">
        <v>37</v>
      </c>
      <c r="X509" s="1" t="s">
        <v>64</v>
      </c>
      <c r="Y509" s="1" t="s">
        <v>3243</v>
      </c>
    </row>
    <row r="510" spans="1:25" x14ac:dyDescent="0.3">
      <c r="A510" s="1" t="s">
        <v>12122</v>
      </c>
      <c r="B510" s="1" t="s">
        <v>14122</v>
      </c>
      <c r="C510" s="1" t="s">
        <v>3244</v>
      </c>
      <c r="D510" s="1" t="s">
        <v>26</v>
      </c>
      <c r="E510" s="1">
        <v>54</v>
      </c>
      <c r="F510" s="1" t="s">
        <v>3245</v>
      </c>
      <c r="G510" s="1" t="s">
        <v>3246</v>
      </c>
      <c r="H510" s="1" t="s">
        <v>1315</v>
      </c>
      <c r="I510" s="1" t="s">
        <v>3247</v>
      </c>
      <c r="J510" s="1" t="s">
        <v>3248</v>
      </c>
      <c r="K510" s="1" t="s">
        <v>6</v>
      </c>
      <c r="L510" s="1" t="s">
        <v>33</v>
      </c>
      <c r="M510" s="1" t="s">
        <v>49</v>
      </c>
      <c r="N510" s="1">
        <v>4</v>
      </c>
      <c r="O510" s="1">
        <v>87.82</v>
      </c>
      <c r="P510" s="1">
        <v>0.37</v>
      </c>
      <c r="Q510" s="1">
        <v>15.92</v>
      </c>
      <c r="R510" s="2">
        <v>45324</v>
      </c>
      <c r="S510" s="2">
        <v>45568</v>
      </c>
      <c r="T510" s="1" t="s">
        <v>35</v>
      </c>
      <c r="U510" s="1" t="s">
        <v>51</v>
      </c>
      <c r="V510" s="1">
        <v>1</v>
      </c>
      <c r="W510" s="1" t="s">
        <v>37</v>
      </c>
      <c r="X510" s="1" t="s">
        <v>74</v>
      </c>
      <c r="Y510" s="1" t="s">
        <v>3249</v>
      </c>
    </row>
    <row r="511" spans="1:25" x14ac:dyDescent="0.3">
      <c r="A511" s="1" t="s">
        <v>12123</v>
      </c>
      <c r="B511" s="1" t="s">
        <v>14123</v>
      </c>
      <c r="C511" s="1" t="s">
        <v>3250</v>
      </c>
      <c r="D511" s="1" t="s">
        <v>41</v>
      </c>
      <c r="E511" s="1">
        <v>69</v>
      </c>
      <c r="F511" s="1" t="s">
        <v>3251</v>
      </c>
      <c r="G511" s="1" t="s">
        <v>3252</v>
      </c>
      <c r="H511" s="1" t="s">
        <v>2020</v>
      </c>
      <c r="I511" s="1" t="s">
        <v>3253</v>
      </c>
      <c r="J511" s="1" t="s">
        <v>3254</v>
      </c>
      <c r="K511" s="1" t="s">
        <v>109</v>
      </c>
      <c r="L511" s="1" t="s">
        <v>48</v>
      </c>
      <c r="M511" s="1" t="s">
        <v>49</v>
      </c>
      <c r="N511" s="1">
        <v>3</v>
      </c>
      <c r="O511" s="1">
        <v>556.41999999999996</v>
      </c>
      <c r="P511" s="1">
        <v>0.41</v>
      </c>
      <c r="Q511" s="1">
        <v>13.82</v>
      </c>
      <c r="R511" s="2">
        <v>45434</v>
      </c>
      <c r="S511" s="2">
        <v>45504</v>
      </c>
      <c r="T511" s="1" t="s">
        <v>35</v>
      </c>
      <c r="U511" s="1" t="s">
        <v>51</v>
      </c>
      <c r="V511" s="1">
        <v>3</v>
      </c>
      <c r="W511" s="1" t="s">
        <v>37</v>
      </c>
      <c r="X511" s="1" t="s">
        <v>74</v>
      </c>
      <c r="Y511" s="1" t="s">
        <v>3255</v>
      </c>
    </row>
    <row r="512" spans="1:25" x14ac:dyDescent="0.3">
      <c r="A512" s="1" t="s">
        <v>12124</v>
      </c>
      <c r="B512" s="1" t="s">
        <v>14124</v>
      </c>
      <c r="C512" s="1" t="s">
        <v>3256</v>
      </c>
      <c r="D512" s="1" t="s">
        <v>41</v>
      </c>
      <c r="E512" s="1">
        <v>40</v>
      </c>
      <c r="F512" s="1" t="s">
        <v>3257</v>
      </c>
      <c r="G512" s="1" t="s">
        <v>3258</v>
      </c>
      <c r="H512" s="1" t="s">
        <v>1429</v>
      </c>
      <c r="I512" s="1" t="s">
        <v>3259</v>
      </c>
      <c r="J512" s="1" t="s">
        <v>3260</v>
      </c>
      <c r="K512" s="1" t="s">
        <v>109</v>
      </c>
      <c r="L512" s="1" t="s">
        <v>82</v>
      </c>
      <c r="M512" s="1" t="s">
        <v>126</v>
      </c>
      <c r="N512" s="1">
        <v>2</v>
      </c>
      <c r="O512" s="1">
        <v>97.32</v>
      </c>
      <c r="P512" s="1">
        <v>0.45</v>
      </c>
      <c r="Q512" s="1">
        <v>34.630000000000003</v>
      </c>
      <c r="R512" s="2">
        <v>45372</v>
      </c>
      <c r="S512" s="2">
        <v>45809</v>
      </c>
      <c r="T512" s="1" t="s">
        <v>50</v>
      </c>
      <c r="U512" s="1" t="s">
        <v>36</v>
      </c>
      <c r="V512" s="1">
        <v>5</v>
      </c>
      <c r="W512" s="1" t="s">
        <v>37</v>
      </c>
      <c r="X512" s="1" t="s">
        <v>64</v>
      </c>
      <c r="Y512" s="1" t="s">
        <v>3261</v>
      </c>
    </row>
    <row r="513" spans="1:25" x14ac:dyDescent="0.3">
      <c r="A513" s="1" t="s">
        <v>12125</v>
      </c>
      <c r="B513" s="1" t="s">
        <v>14125</v>
      </c>
      <c r="C513" s="1" t="s">
        <v>3262</v>
      </c>
      <c r="D513" s="1" t="s">
        <v>41</v>
      </c>
      <c r="E513" s="1">
        <v>23</v>
      </c>
      <c r="F513" s="1" t="s">
        <v>3263</v>
      </c>
      <c r="G513" s="1" t="s">
        <v>3264</v>
      </c>
      <c r="H513" s="1" t="s">
        <v>896</v>
      </c>
      <c r="I513" s="1" t="s">
        <v>3265</v>
      </c>
      <c r="J513" s="1" t="s">
        <v>3266</v>
      </c>
      <c r="K513" s="1" t="s">
        <v>6</v>
      </c>
      <c r="L513" s="1" t="s">
        <v>110</v>
      </c>
      <c r="M513" s="1" t="s">
        <v>126</v>
      </c>
      <c r="N513" s="1">
        <v>3</v>
      </c>
      <c r="O513" s="1">
        <v>104.14</v>
      </c>
      <c r="P513" s="1">
        <v>0.31</v>
      </c>
      <c r="Q513" s="1">
        <v>43.17</v>
      </c>
      <c r="R513" s="2">
        <v>45440</v>
      </c>
      <c r="S513" s="2">
        <v>45823</v>
      </c>
      <c r="T513" s="1" t="s">
        <v>83</v>
      </c>
      <c r="U513" s="1" t="s">
        <v>84</v>
      </c>
      <c r="V513" s="1">
        <v>4</v>
      </c>
      <c r="W513" s="1" t="s">
        <v>37</v>
      </c>
      <c r="X513" s="1" t="s">
        <v>74</v>
      </c>
      <c r="Y513" s="1" t="s">
        <v>3267</v>
      </c>
    </row>
    <row r="514" spans="1:25" x14ac:dyDescent="0.3">
      <c r="A514" s="1" t="s">
        <v>12126</v>
      </c>
      <c r="B514" s="1" t="s">
        <v>14126</v>
      </c>
      <c r="C514" s="1" t="s">
        <v>3268</v>
      </c>
      <c r="D514" s="1" t="s">
        <v>41</v>
      </c>
      <c r="E514" s="1">
        <v>36</v>
      </c>
      <c r="F514" s="1" t="s">
        <v>3269</v>
      </c>
      <c r="G514" s="1" t="s">
        <v>3270</v>
      </c>
      <c r="H514" s="1" t="s">
        <v>648</v>
      </c>
      <c r="I514" s="1" t="s">
        <v>3271</v>
      </c>
      <c r="J514" s="1" t="s">
        <v>3272</v>
      </c>
      <c r="K514" s="1" t="s">
        <v>92</v>
      </c>
      <c r="L514" s="1" t="s">
        <v>110</v>
      </c>
      <c r="M514" s="1" t="s">
        <v>126</v>
      </c>
      <c r="N514" s="1">
        <v>2</v>
      </c>
      <c r="O514" s="1">
        <v>852.96</v>
      </c>
      <c r="P514" s="1">
        <v>0.17</v>
      </c>
      <c r="Q514" s="1">
        <v>22.95</v>
      </c>
      <c r="R514" s="2">
        <v>45501</v>
      </c>
      <c r="S514" s="2">
        <v>45417</v>
      </c>
      <c r="T514" s="1" t="s">
        <v>50</v>
      </c>
      <c r="U514" s="1" t="s">
        <v>162</v>
      </c>
      <c r="V514" s="1">
        <v>4</v>
      </c>
      <c r="W514" s="1" t="s">
        <v>37</v>
      </c>
      <c r="X514" s="1" t="s">
        <v>101</v>
      </c>
      <c r="Y514" s="1" t="s">
        <v>3273</v>
      </c>
    </row>
    <row r="515" spans="1:25" x14ac:dyDescent="0.3">
      <c r="A515" s="1" t="s">
        <v>12127</v>
      </c>
      <c r="B515" s="1" t="s">
        <v>14127</v>
      </c>
      <c r="C515" s="1" t="s">
        <v>3274</v>
      </c>
      <c r="D515" s="1" t="s">
        <v>41</v>
      </c>
      <c r="E515" s="1">
        <v>29</v>
      </c>
      <c r="F515" s="1" t="s">
        <v>3275</v>
      </c>
      <c r="G515" s="1" t="s">
        <v>3276</v>
      </c>
      <c r="H515" s="1" t="s">
        <v>3277</v>
      </c>
      <c r="I515" s="1" t="s">
        <v>3278</v>
      </c>
      <c r="J515" s="1" t="s">
        <v>3279</v>
      </c>
      <c r="K515" s="1" t="s">
        <v>61</v>
      </c>
      <c r="L515" s="1" t="s">
        <v>117</v>
      </c>
      <c r="M515" s="1" t="s">
        <v>126</v>
      </c>
      <c r="N515" s="1">
        <v>4</v>
      </c>
      <c r="O515" s="1">
        <v>296.52999999999997</v>
      </c>
      <c r="P515" s="1">
        <v>0.21</v>
      </c>
      <c r="Q515" s="1">
        <v>29.78</v>
      </c>
      <c r="R515" s="2">
        <v>45302</v>
      </c>
      <c r="S515" s="2">
        <v>45573</v>
      </c>
      <c r="T515" s="1" t="s">
        <v>50</v>
      </c>
      <c r="U515" s="1" t="s">
        <v>36</v>
      </c>
      <c r="V515" s="1">
        <v>2</v>
      </c>
      <c r="W515" s="1" t="s">
        <v>37</v>
      </c>
      <c r="X515" s="1" t="s">
        <v>53</v>
      </c>
      <c r="Y515" s="1" t="s">
        <v>3280</v>
      </c>
    </row>
    <row r="516" spans="1:25" x14ac:dyDescent="0.3">
      <c r="A516" s="1" t="s">
        <v>12128</v>
      </c>
      <c r="B516" s="1" t="s">
        <v>14128</v>
      </c>
      <c r="C516" s="1" t="s">
        <v>3281</v>
      </c>
      <c r="D516" s="1" t="s">
        <v>41</v>
      </c>
      <c r="E516" s="1">
        <v>43</v>
      </c>
      <c r="F516" s="1" t="s">
        <v>3282</v>
      </c>
      <c r="G516" s="1" t="s">
        <v>3283</v>
      </c>
      <c r="H516" s="1" t="s">
        <v>1170</v>
      </c>
      <c r="I516" s="1" t="s">
        <v>3284</v>
      </c>
      <c r="J516" s="1" t="s">
        <v>3285</v>
      </c>
      <c r="K516" s="1" t="s">
        <v>92</v>
      </c>
      <c r="L516" s="1" t="s">
        <v>33</v>
      </c>
      <c r="M516" s="1" t="s">
        <v>126</v>
      </c>
      <c r="N516" s="1">
        <v>2</v>
      </c>
      <c r="O516" s="1">
        <v>681.88</v>
      </c>
      <c r="P516" s="1">
        <v>0.48</v>
      </c>
      <c r="Q516" s="1">
        <v>36.799999999999997</v>
      </c>
      <c r="R516" s="2">
        <v>45318</v>
      </c>
      <c r="S516" s="2">
        <v>45153</v>
      </c>
      <c r="T516" s="1" t="s">
        <v>35</v>
      </c>
      <c r="U516" s="1" t="s">
        <v>51</v>
      </c>
      <c r="V516" s="1">
        <v>1</v>
      </c>
      <c r="W516" s="1" t="s">
        <v>37</v>
      </c>
      <c r="X516" s="1" t="s">
        <v>64</v>
      </c>
      <c r="Y516" s="1" t="s">
        <v>3286</v>
      </c>
    </row>
    <row r="517" spans="1:25" x14ac:dyDescent="0.3">
      <c r="A517" s="1" t="s">
        <v>12129</v>
      </c>
      <c r="B517" s="1" t="s">
        <v>14129</v>
      </c>
      <c r="C517" s="1" t="s">
        <v>3287</v>
      </c>
      <c r="D517" s="1" t="s">
        <v>41</v>
      </c>
      <c r="E517" s="1">
        <v>46</v>
      </c>
      <c r="F517" s="1" t="s">
        <v>3288</v>
      </c>
      <c r="G517" s="1" t="s">
        <v>3289</v>
      </c>
      <c r="H517" s="1" t="s">
        <v>2784</v>
      </c>
      <c r="I517" s="1" t="s">
        <v>3290</v>
      </c>
      <c r="J517" s="1" t="s">
        <v>3291</v>
      </c>
      <c r="K517" s="1" t="s">
        <v>81</v>
      </c>
      <c r="L517" s="1" t="s">
        <v>33</v>
      </c>
      <c r="M517" s="1" t="s">
        <v>62</v>
      </c>
      <c r="N517" s="1">
        <v>4</v>
      </c>
      <c r="O517" s="1">
        <v>513.84</v>
      </c>
      <c r="P517" s="1">
        <v>0.44</v>
      </c>
      <c r="Q517" s="1">
        <v>7.62</v>
      </c>
      <c r="R517" s="2">
        <v>45252</v>
      </c>
      <c r="S517" s="2">
        <v>45829</v>
      </c>
      <c r="T517" s="1" t="s">
        <v>63</v>
      </c>
      <c r="U517" s="1" t="s">
        <v>51</v>
      </c>
      <c r="V517" s="1">
        <v>2</v>
      </c>
      <c r="W517" s="1" t="s">
        <v>52</v>
      </c>
      <c r="X517" s="1" t="s">
        <v>53</v>
      </c>
      <c r="Y517" s="1" t="s">
        <v>3292</v>
      </c>
    </row>
    <row r="518" spans="1:25" x14ac:dyDescent="0.3">
      <c r="A518" s="1" t="s">
        <v>12130</v>
      </c>
      <c r="B518" s="1" t="s">
        <v>14130</v>
      </c>
      <c r="C518" s="1" t="s">
        <v>3293</v>
      </c>
      <c r="D518" s="1" t="s">
        <v>26</v>
      </c>
      <c r="E518" s="1">
        <v>31</v>
      </c>
      <c r="F518" s="1" t="s">
        <v>3294</v>
      </c>
      <c r="G518" s="1" t="s">
        <v>3295</v>
      </c>
      <c r="H518" s="1" t="s">
        <v>717</v>
      </c>
      <c r="I518" s="1" t="s">
        <v>3296</v>
      </c>
      <c r="J518" s="1" t="s">
        <v>3297</v>
      </c>
      <c r="K518" s="1" t="s">
        <v>47</v>
      </c>
      <c r="L518" s="1" t="s">
        <v>110</v>
      </c>
      <c r="M518" s="1" t="s">
        <v>93</v>
      </c>
      <c r="N518" s="1">
        <v>2</v>
      </c>
      <c r="O518" s="1">
        <v>230.1</v>
      </c>
      <c r="P518" s="1">
        <v>0.23</v>
      </c>
      <c r="Q518" s="1">
        <v>20.79</v>
      </c>
      <c r="R518" s="2">
        <v>45477</v>
      </c>
      <c r="S518" s="2">
        <v>45194</v>
      </c>
      <c r="T518" s="1" t="s">
        <v>83</v>
      </c>
      <c r="U518" s="1" t="s">
        <v>84</v>
      </c>
      <c r="V518" s="1">
        <v>4</v>
      </c>
      <c r="W518" s="1" t="s">
        <v>37</v>
      </c>
      <c r="X518" s="1" t="s">
        <v>64</v>
      </c>
      <c r="Y518" s="1" t="s">
        <v>3298</v>
      </c>
    </row>
    <row r="519" spans="1:25" x14ac:dyDescent="0.3">
      <c r="A519" s="1" t="s">
        <v>12131</v>
      </c>
      <c r="B519" s="1" t="s">
        <v>14131</v>
      </c>
      <c r="C519" s="1" t="s">
        <v>3299</v>
      </c>
      <c r="D519" s="1" t="s">
        <v>26</v>
      </c>
      <c r="E519" s="1">
        <v>34</v>
      </c>
      <c r="F519" s="1" t="s">
        <v>3300</v>
      </c>
      <c r="G519" s="1" t="s">
        <v>3301</v>
      </c>
      <c r="H519" s="1" t="s">
        <v>3302</v>
      </c>
      <c r="I519" s="1" t="s">
        <v>3303</v>
      </c>
      <c r="J519" s="1" t="s">
        <v>3304</v>
      </c>
      <c r="K519" s="1" t="s">
        <v>6</v>
      </c>
      <c r="L519" s="1" t="s">
        <v>117</v>
      </c>
      <c r="M519" s="1" t="s">
        <v>93</v>
      </c>
      <c r="N519" s="1">
        <v>3</v>
      </c>
      <c r="O519" s="1">
        <v>522.64</v>
      </c>
      <c r="P519" s="1">
        <v>0.47</v>
      </c>
      <c r="Q519" s="1">
        <v>37.840000000000003</v>
      </c>
      <c r="R519" s="2">
        <v>45442</v>
      </c>
      <c r="S519" s="2">
        <v>45594</v>
      </c>
      <c r="T519" s="1" t="s">
        <v>83</v>
      </c>
      <c r="U519" s="1" t="s">
        <v>36</v>
      </c>
      <c r="V519" s="1">
        <v>5</v>
      </c>
      <c r="W519" s="1" t="s">
        <v>37</v>
      </c>
      <c r="X519" s="1" t="s">
        <v>64</v>
      </c>
      <c r="Y519" s="1" t="s">
        <v>3305</v>
      </c>
    </row>
    <row r="520" spans="1:25" x14ac:dyDescent="0.3">
      <c r="A520" s="1" t="s">
        <v>12132</v>
      </c>
      <c r="B520" s="1" t="s">
        <v>14132</v>
      </c>
      <c r="C520" s="1" t="s">
        <v>3306</v>
      </c>
      <c r="D520" s="1" t="s">
        <v>41</v>
      </c>
      <c r="E520" s="1">
        <v>47</v>
      </c>
      <c r="F520" s="1" t="s">
        <v>3307</v>
      </c>
      <c r="G520" s="1" t="s">
        <v>3308</v>
      </c>
      <c r="H520" s="1" t="s">
        <v>1026</v>
      </c>
      <c r="I520" s="1" t="s">
        <v>3309</v>
      </c>
      <c r="J520" s="1" t="s">
        <v>3310</v>
      </c>
      <c r="K520" s="1" t="s">
        <v>81</v>
      </c>
      <c r="L520" s="1" t="s">
        <v>48</v>
      </c>
      <c r="M520" s="1" t="s">
        <v>34</v>
      </c>
      <c r="N520" s="1">
        <v>2</v>
      </c>
      <c r="O520" s="1">
        <v>78.3</v>
      </c>
      <c r="P520" s="1">
        <v>0.41</v>
      </c>
      <c r="Q520" s="1">
        <v>35.81</v>
      </c>
      <c r="R520" s="2">
        <v>45736</v>
      </c>
      <c r="S520" s="2">
        <v>45131</v>
      </c>
      <c r="T520" s="1" t="s">
        <v>35</v>
      </c>
      <c r="U520" s="1" t="s">
        <v>84</v>
      </c>
      <c r="V520" s="1">
        <v>2</v>
      </c>
      <c r="W520" s="1" t="s">
        <v>37</v>
      </c>
      <c r="X520" s="1" t="s">
        <v>74</v>
      </c>
      <c r="Y520" s="1" t="s">
        <v>3311</v>
      </c>
    </row>
    <row r="521" spans="1:25" x14ac:dyDescent="0.3">
      <c r="A521" s="1" t="s">
        <v>12133</v>
      </c>
      <c r="B521" s="1" t="s">
        <v>14133</v>
      </c>
      <c r="C521" s="1" t="s">
        <v>3312</v>
      </c>
      <c r="D521" s="1" t="s">
        <v>41</v>
      </c>
      <c r="E521" s="1">
        <v>24</v>
      </c>
      <c r="F521" s="1" t="s">
        <v>3313</v>
      </c>
      <c r="G521" s="1" t="s">
        <v>3314</v>
      </c>
      <c r="H521" s="1" t="s">
        <v>1692</v>
      </c>
      <c r="I521" s="1" t="s">
        <v>3315</v>
      </c>
      <c r="J521" s="1" t="s">
        <v>3316</v>
      </c>
      <c r="K521" s="1" t="s">
        <v>47</v>
      </c>
      <c r="L521" s="1" t="s">
        <v>82</v>
      </c>
      <c r="M521" s="1" t="s">
        <v>73</v>
      </c>
      <c r="N521" s="1">
        <v>2</v>
      </c>
      <c r="O521" s="1">
        <v>353.74</v>
      </c>
      <c r="P521" s="1">
        <v>0.45</v>
      </c>
      <c r="Q521" s="1">
        <v>7.4</v>
      </c>
      <c r="R521" s="2">
        <v>45488</v>
      </c>
      <c r="S521" s="2">
        <v>45438</v>
      </c>
      <c r="T521" s="1" t="s">
        <v>35</v>
      </c>
      <c r="U521" s="1" t="s">
        <v>84</v>
      </c>
      <c r="V521" s="1">
        <v>3</v>
      </c>
      <c r="W521" s="1" t="s">
        <v>37</v>
      </c>
      <c r="X521" s="1" t="s">
        <v>53</v>
      </c>
      <c r="Y521" s="1" t="s">
        <v>3317</v>
      </c>
    </row>
    <row r="522" spans="1:25" x14ac:dyDescent="0.3">
      <c r="A522" s="1" t="s">
        <v>12134</v>
      </c>
      <c r="B522" s="1" t="s">
        <v>14134</v>
      </c>
      <c r="C522" s="1" t="s">
        <v>3318</v>
      </c>
      <c r="D522" s="1" t="s">
        <v>26</v>
      </c>
      <c r="E522" s="1">
        <v>38</v>
      </c>
      <c r="F522" s="1" t="s">
        <v>3319</v>
      </c>
      <c r="G522" s="1">
        <f>1-215-128-94</f>
        <v>-436</v>
      </c>
      <c r="H522" s="1" t="s">
        <v>2062</v>
      </c>
      <c r="I522" s="1" t="s">
        <v>3320</v>
      </c>
      <c r="J522" s="1" t="s">
        <v>3321</v>
      </c>
      <c r="K522" s="1" t="s">
        <v>109</v>
      </c>
      <c r="L522" s="1" t="s">
        <v>110</v>
      </c>
      <c r="M522" s="1" t="s">
        <v>49</v>
      </c>
      <c r="N522" s="1">
        <v>3</v>
      </c>
      <c r="O522" s="1">
        <v>527.61</v>
      </c>
      <c r="P522" s="1">
        <v>0.34</v>
      </c>
      <c r="Q522" s="1">
        <v>15.7</v>
      </c>
      <c r="R522" s="2">
        <v>45259</v>
      </c>
      <c r="S522" s="2">
        <v>45241</v>
      </c>
      <c r="T522" s="1" t="s">
        <v>118</v>
      </c>
      <c r="U522" s="1" t="s">
        <v>36</v>
      </c>
      <c r="V522" s="1">
        <v>4</v>
      </c>
      <c r="W522" s="1" t="s">
        <v>52</v>
      </c>
      <c r="X522" s="1" t="s">
        <v>101</v>
      </c>
      <c r="Y522" s="1" t="s">
        <v>3322</v>
      </c>
    </row>
    <row r="523" spans="1:25" x14ac:dyDescent="0.3">
      <c r="A523" s="1" t="s">
        <v>12135</v>
      </c>
      <c r="B523" s="1" t="s">
        <v>14135</v>
      </c>
      <c r="C523" s="1" t="s">
        <v>3323</v>
      </c>
      <c r="D523" s="1" t="s">
        <v>41</v>
      </c>
      <c r="E523" s="1">
        <v>18</v>
      </c>
      <c r="F523" s="1" t="s">
        <v>3324</v>
      </c>
      <c r="G523" s="1" t="s">
        <v>3325</v>
      </c>
      <c r="H523" s="1" t="s">
        <v>1892</v>
      </c>
      <c r="I523" s="1" t="s">
        <v>3326</v>
      </c>
      <c r="J523" s="1" t="s">
        <v>3327</v>
      </c>
      <c r="K523" s="1" t="s">
        <v>92</v>
      </c>
      <c r="L523" s="1" t="s">
        <v>110</v>
      </c>
      <c r="M523" s="1" t="s">
        <v>126</v>
      </c>
      <c r="N523" s="1">
        <v>1</v>
      </c>
      <c r="O523" s="1">
        <v>236.11</v>
      </c>
      <c r="P523" s="1">
        <v>0.43</v>
      </c>
      <c r="Q523" s="1">
        <v>35.6</v>
      </c>
      <c r="R523" s="2">
        <v>45185</v>
      </c>
      <c r="S523" s="2">
        <v>45756</v>
      </c>
      <c r="T523" s="1" t="s">
        <v>35</v>
      </c>
      <c r="U523" s="1" t="s">
        <v>162</v>
      </c>
      <c r="V523" s="1">
        <v>4</v>
      </c>
      <c r="W523" s="1" t="s">
        <v>52</v>
      </c>
      <c r="X523" s="1" t="s">
        <v>53</v>
      </c>
      <c r="Y523" s="1" t="s">
        <v>3328</v>
      </c>
    </row>
    <row r="524" spans="1:25" x14ac:dyDescent="0.3">
      <c r="A524" s="1" t="s">
        <v>12136</v>
      </c>
      <c r="B524" s="1" t="s">
        <v>14136</v>
      </c>
      <c r="C524" s="1" t="s">
        <v>3329</v>
      </c>
      <c r="D524" s="1" t="s">
        <v>26</v>
      </c>
      <c r="E524" s="1">
        <v>66</v>
      </c>
      <c r="F524" s="1" t="s">
        <v>3330</v>
      </c>
      <c r="G524" s="1" t="s">
        <v>3331</v>
      </c>
      <c r="H524" s="1" t="s">
        <v>502</v>
      </c>
      <c r="I524" s="1" t="s">
        <v>3332</v>
      </c>
      <c r="J524" s="1" t="s">
        <v>3333</v>
      </c>
      <c r="K524" s="1" t="s">
        <v>6</v>
      </c>
      <c r="L524" s="1" t="s">
        <v>82</v>
      </c>
      <c r="M524" s="1" t="s">
        <v>49</v>
      </c>
      <c r="N524" s="1">
        <v>2</v>
      </c>
      <c r="O524" s="1">
        <v>663.59</v>
      </c>
      <c r="P524" s="1">
        <v>0.45</v>
      </c>
      <c r="Q524" s="1">
        <v>17.21</v>
      </c>
      <c r="R524" s="2">
        <v>45637</v>
      </c>
      <c r="S524" s="2">
        <v>45143</v>
      </c>
      <c r="T524" s="1" t="s">
        <v>50</v>
      </c>
      <c r="U524" s="1" t="s">
        <v>51</v>
      </c>
      <c r="V524" s="1">
        <v>2</v>
      </c>
      <c r="W524" s="1" t="s">
        <v>52</v>
      </c>
      <c r="X524" s="1" t="s">
        <v>64</v>
      </c>
      <c r="Y524" s="1" t="s">
        <v>3334</v>
      </c>
    </row>
    <row r="525" spans="1:25" x14ac:dyDescent="0.3">
      <c r="A525" s="1" t="s">
        <v>12137</v>
      </c>
      <c r="B525" s="1" t="s">
        <v>14137</v>
      </c>
      <c r="C525" s="1" t="s">
        <v>3335</v>
      </c>
      <c r="D525" s="1" t="s">
        <v>41</v>
      </c>
      <c r="E525" s="1">
        <v>55</v>
      </c>
      <c r="F525" s="1" t="s">
        <v>3336</v>
      </c>
      <c r="G525" s="1" t="s">
        <v>3337</v>
      </c>
      <c r="H525" s="1" t="s">
        <v>2448</v>
      </c>
      <c r="I525" s="1" t="s">
        <v>3338</v>
      </c>
      <c r="J525" s="1" t="s">
        <v>3339</v>
      </c>
      <c r="K525" s="1" t="s">
        <v>47</v>
      </c>
      <c r="L525" s="1" t="s">
        <v>82</v>
      </c>
      <c r="M525" s="1" t="s">
        <v>93</v>
      </c>
      <c r="N525" s="1">
        <v>4</v>
      </c>
      <c r="O525" s="1">
        <v>61.29</v>
      </c>
      <c r="P525" s="1">
        <v>0.05</v>
      </c>
      <c r="Q525" s="1">
        <v>41.65</v>
      </c>
      <c r="R525" s="2">
        <v>45487</v>
      </c>
      <c r="S525" s="2">
        <v>45836</v>
      </c>
      <c r="T525" s="1" t="s">
        <v>35</v>
      </c>
      <c r="U525" s="1" t="s">
        <v>36</v>
      </c>
      <c r="V525" s="1">
        <v>5</v>
      </c>
      <c r="W525" s="1" t="s">
        <v>37</v>
      </c>
      <c r="X525" s="1" t="s">
        <v>101</v>
      </c>
      <c r="Y525" s="1" t="s">
        <v>3340</v>
      </c>
    </row>
    <row r="526" spans="1:25" x14ac:dyDescent="0.3">
      <c r="A526" s="1" t="s">
        <v>12138</v>
      </c>
      <c r="B526" s="1" t="s">
        <v>14138</v>
      </c>
      <c r="C526" s="1" t="s">
        <v>3341</v>
      </c>
      <c r="D526" s="1" t="s">
        <v>26</v>
      </c>
      <c r="E526" s="1">
        <v>21</v>
      </c>
      <c r="F526" s="1" t="s">
        <v>3342</v>
      </c>
      <c r="G526" s="1">
        <v>3714614490</v>
      </c>
      <c r="H526" s="1" t="s">
        <v>980</v>
      </c>
      <c r="I526" s="1" t="s">
        <v>3343</v>
      </c>
      <c r="J526" s="1" t="s">
        <v>3344</v>
      </c>
      <c r="K526" s="1" t="s">
        <v>61</v>
      </c>
      <c r="L526" s="1" t="s">
        <v>110</v>
      </c>
      <c r="M526" s="1" t="s">
        <v>73</v>
      </c>
      <c r="N526" s="1">
        <v>2</v>
      </c>
      <c r="O526" s="1">
        <v>489.96</v>
      </c>
      <c r="P526" s="1">
        <v>0.48</v>
      </c>
      <c r="Q526" s="1">
        <v>6.33</v>
      </c>
      <c r="R526" s="2">
        <v>45792</v>
      </c>
      <c r="S526" s="2">
        <v>45632</v>
      </c>
      <c r="T526" s="1" t="s">
        <v>83</v>
      </c>
      <c r="U526" s="1" t="s">
        <v>51</v>
      </c>
      <c r="V526" s="1">
        <v>2</v>
      </c>
      <c r="W526" s="1" t="s">
        <v>37</v>
      </c>
      <c r="X526" s="1" t="s">
        <v>74</v>
      </c>
      <c r="Y526" s="1" t="s">
        <v>3345</v>
      </c>
    </row>
    <row r="527" spans="1:25" x14ac:dyDescent="0.3">
      <c r="A527" s="1" t="s">
        <v>12139</v>
      </c>
      <c r="B527" s="1" t="s">
        <v>14139</v>
      </c>
      <c r="C527" s="1" t="s">
        <v>3346</v>
      </c>
      <c r="D527" s="1" t="s">
        <v>41</v>
      </c>
      <c r="E527" s="1">
        <v>63</v>
      </c>
      <c r="F527" s="1" t="s">
        <v>3347</v>
      </c>
      <c r="G527" s="1" t="s">
        <v>3348</v>
      </c>
      <c r="H527" s="1" t="s">
        <v>1283</v>
      </c>
      <c r="I527" s="1" t="s">
        <v>3349</v>
      </c>
      <c r="J527" s="1" t="s">
        <v>3350</v>
      </c>
      <c r="K527" s="1" t="s">
        <v>81</v>
      </c>
      <c r="L527" s="1" t="s">
        <v>48</v>
      </c>
      <c r="M527" s="1" t="s">
        <v>73</v>
      </c>
      <c r="N527" s="1">
        <v>1</v>
      </c>
      <c r="O527" s="1">
        <v>717.85</v>
      </c>
      <c r="P527" s="1">
        <v>0.17</v>
      </c>
      <c r="Q527" s="1">
        <v>13.57</v>
      </c>
      <c r="R527" s="2">
        <v>45187</v>
      </c>
      <c r="S527" s="2">
        <v>45834</v>
      </c>
      <c r="T527" s="1" t="s">
        <v>63</v>
      </c>
      <c r="U527" s="1" t="s">
        <v>162</v>
      </c>
      <c r="V527" s="1">
        <v>5</v>
      </c>
      <c r="W527" s="1" t="s">
        <v>37</v>
      </c>
      <c r="X527" s="1" t="s">
        <v>101</v>
      </c>
      <c r="Y527" s="1" t="s">
        <v>3351</v>
      </c>
    </row>
    <row r="528" spans="1:25" x14ac:dyDescent="0.3">
      <c r="A528" s="1" t="s">
        <v>12140</v>
      </c>
      <c r="B528" s="1" t="s">
        <v>14140</v>
      </c>
      <c r="C528" s="1" t="s">
        <v>3352</v>
      </c>
      <c r="D528" s="1" t="s">
        <v>26</v>
      </c>
      <c r="E528" s="1">
        <v>25</v>
      </c>
      <c r="F528" s="1" t="s">
        <v>3353</v>
      </c>
      <c r="G528" s="1" t="s">
        <v>3354</v>
      </c>
      <c r="H528" s="1" t="s">
        <v>1453</v>
      </c>
      <c r="I528" s="1" t="s">
        <v>3355</v>
      </c>
      <c r="J528" s="1" t="s">
        <v>3356</v>
      </c>
      <c r="K528" s="1" t="s">
        <v>92</v>
      </c>
      <c r="L528" s="1" t="s">
        <v>48</v>
      </c>
      <c r="M528" s="1" t="s">
        <v>62</v>
      </c>
      <c r="N528" s="1">
        <v>4</v>
      </c>
      <c r="O528" s="1">
        <v>435.65</v>
      </c>
      <c r="P528" s="1">
        <v>0.22</v>
      </c>
      <c r="Q528" s="1">
        <v>17.66</v>
      </c>
      <c r="R528" s="2">
        <v>45511</v>
      </c>
      <c r="S528" s="2">
        <v>45673</v>
      </c>
      <c r="T528" s="1" t="s">
        <v>63</v>
      </c>
      <c r="U528" s="1" t="s">
        <v>51</v>
      </c>
      <c r="V528" s="1">
        <v>4</v>
      </c>
      <c r="W528" s="1" t="s">
        <v>37</v>
      </c>
      <c r="X528" s="1" t="s">
        <v>101</v>
      </c>
      <c r="Y528" s="1" t="s">
        <v>3357</v>
      </c>
    </row>
    <row r="529" spans="1:25" x14ac:dyDescent="0.3">
      <c r="A529" s="1" t="s">
        <v>12141</v>
      </c>
      <c r="B529" s="1" t="s">
        <v>14141</v>
      </c>
      <c r="C529" s="1" t="s">
        <v>3358</v>
      </c>
      <c r="D529" s="1" t="s">
        <v>26</v>
      </c>
      <c r="E529" s="1">
        <v>35</v>
      </c>
      <c r="F529" s="1" t="s">
        <v>3359</v>
      </c>
      <c r="G529" s="1" t="s">
        <v>3360</v>
      </c>
      <c r="H529" s="1" t="s">
        <v>417</v>
      </c>
      <c r="I529" s="1" t="s">
        <v>3361</v>
      </c>
      <c r="J529" s="1" t="s">
        <v>3362</v>
      </c>
      <c r="K529" s="1" t="s">
        <v>81</v>
      </c>
      <c r="L529" s="1" t="s">
        <v>33</v>
      </c>
      <c r="M529" s="1" t="s">
        <v>126</v>
      </c>
      <c r="N529" s="1">
        <v>3</v>
      </c>
      <c r="O529" s="1">
        <v>875.84</v>
      </c>
      <c r="P529" s="1">
        <v>0.4</v>
      </c>
      <c r="Q529" s="1">
        <v>46.64</v>
      </c>
      <c r="R529" s="2">
        <v>45642</v>
      </c>
      <c r="S529" s="2">
        <v>45330</v>
      </c>
      <c r="T529" s="1" t="s">
        <v>50</v>
      </c>
      <c r="U529" s="1" t="s">
        <v>51</v>
      </c>
      <c r="V529" s="1">
        <v>2</v>
      </c>
      <c r="W529" s="1" t="s">
        <v>37</v>
      </c>
      <c r="X529" s="1" t="s">
        <v>53</v>
      </c>
      <c r="Y529" s="1" t="s">
        <v>3363</v>
      </c>
    </row>
    <row r="530" spans="1:25" x14ac:dyDescent="0.3">
      <c r="A530" s="1" t="s">
        <v>12142</v>
      </c>
      <c r="B530" s="1" t="s">
        <v>14142</v>
      </c>
      <c r="C530" s="1" t="s">
        <v>3364</v>
      </c>
      <c r="D530" s="1" t="s">
        <v>41</v>
      </c>
      <c r="E530" s="1">
        <v>69</v>
      </c>
      <c r="F530" s="1" t="s">
        <v>3365</v>
      </c>
      <c r="G530" s="1" t="s">
        <v>3366</v>
      </c>
      <c r="H530" s="1" t="s">
        <v>2109</v>
      </c>
      <c r="I530" s="1" t="s">
        <v>3367</v>
      </c>
      <c r="J530" s="1" t="s">
        <v>3368</v>
      </c>
      <c r="K530" s="1" t="s">
        <v>81</v>
      </c>
      <c r="L530" s="1" t="s">
        <v>48</v>
      </c>
      <c r="M530" s="1" t="s">
        <v>34</v>
      </c>
      <c r="N530" s="1">
        <v>3</v>
      </c>
      <c r="O530" s="1">
        <v>635.87</v>
      </c>
      <c r="P530" s="1">
        <v>0.33</v>
      </c>
      <c r="Q530" s="1">
        <v>40.83</v>
      </c>
      <c r="R530" s="2">
        <v>45770</v>
      </c>
      <c r="S530" s="2">
        <v>45320</v>
      </c>
      <c r="T530" s="1" t="s">
        <v>63</v>
      </c>
      <c r="U530" s="1" t="s">
        <v>84</v>
      </c>
      <c r="V530" s="1">
        <v>1</v>
      </c>
      <c r="W530" s="1" t="s">
        <v>52</v>
      </c>
      <c r="X530" s="1" t="s">
        <v>64</v>
      </c>
      <c r="Y530" s="1" t="s">
        <v>3369</v>
      </c>
    </row>
    <row r="531" spans="1:25" x14ac:dyDescent="0.3">
      <c r="A531" s="1" t="s">
        <v>12143</v>
      </c>
      <c r="B531" s="1" t="s">
        <v>14143</v>
      </c>
      <c r="C531" s="1" t="s">
        <v>3370</v>
      </c>
      <c r="D531" s="1" t="s">
        <v>26</v>
      </c>
      <c r="E531" s="1">
        <v>62</v>
      </c>
      <c r="F531" s="1" t="s">
        <v>3371</v>
      </c>
      <c r="G531" s="1">
        <f>1-382-693-6314</f>
        <v>-7388</v>
      </c>
      <c r="H531" s="1" t="s">
        <v>78</v>
      </c>
      <c r="I531" s="1" t="s">
        <v>3372</v>
      </c>
      <c r="J531" s="1" t="s">
        <v>3373</v>
      </c>
      <c r="K531" s="1" t="s">
        <v>109</v>
      </c>
      <c r="L531" s="1" t="s">
        <v>72</v>
      </c>
      <c r="M531" s="1" t="s">
        <v>73</v>
      </c>
      <c r="N531" s="1">
        <v>3</v>
      </c>
      <c r="O531" s="1">
        <v>958.91</v>
      </c>
      <c r="P531" s="1">
        <v>0.45</v>
      </c>
      <c r="Q531" s="1">
        <v>44.79</v>
      </c>
      <c r="R531" s="2">
        <v>45284</v>
      </c>
      <c r="S531" s="2">
        <v>45189</v>
      </c>
      <c r="T531" s="1" t="s">
        <v>35</v>
      </c>
      <c r="U531" s="1" t="s">
        <v>84</v>
      </c>
      <c r="V531" s="1">
        <v>2</v>
      </c>
      <c r="W531" s="1" t="s">
        <v>37</v>
      </c>
      <c r="X531" s="1" t="s">
        <v>64</v>
      </c>
      <c r="Y531" s="1" t="s">
        <v>3374</v>
      </c>
    </row>
    <row r="532" spans="1:25" x14ac:dyDescent="0.3">
      <c r="A532" s="1" t="s">
        <v>12144</v>
      </c>
      <c r="B532" s="1" t="s">
        <v>14144</v>
      </c>
      <c r="C532" s="1" t="s">
        <v>3375</v>
      </c>
      <c r="D532" s="1" t="s">
        <v>26</v>
      </c>
      <c r="E532" s="1">
        <v>25</v>
      </c>
      <c r="F532" s="1" t="s">
        <v>3376</v>
      </c>
      <c r="G532" s="1" t="s">
        <v>3377</v>
      </c>
      <c r="H532" s="1" t="s">
        <v>743</v>
      </c>
      <c r="I532" s="1" t="s">
        <v>3378</v>
      </c>
      <c r="J532" s="1" t="s">
        <v>3379</v>
      </c>
      <c r="K532" s="1" t="s">
        <v>92</v>
      </c>
      <c r="L532" s="1" t="s">
        <v>117</v>
      </c>
      <c r="M532" s="1" t="s">
        <v>62</v>
      </c>
      <c r="N532" s="1">
        <v>4</v>
      </c>
      <c r="O532" s="1">
        <v>291.27999999999997</v>
      </c>
      <c r="P532" s="1">
        <v>0.2</v>
      </c>
      <c r="Q532" s="1">
        <v>24.82</v>
      </c>
      <c r="R532" s="2">
        <v>45464</v>
      </c>
      <c r="S532" s="2">
        <v>45404</v>
      </c>
      <c r="T532" s="1" t="s">
        <v>63</v>
      </c>
      <c r="U532" s="1" t="s">
        <v>84</v>
      </c>
      <c r="V532" s="1">
        <v>2</v>
      </c>
      <c r="W532" s="1" t="s">
        <v>37</v>
      </c>
      <c r="X532" s="1" t="s">
        <v>64</v>
      </c>
      <c r="Y532" s="1" t="s">
        <v>3380</v>
      </c>
    </row>
    <row r="533" spans="1:25" x14ac:dyDescent="0.3">
      <c r="A533" s="1" t="s">
        <v>12145</v>
      </c>
      <c r="B533" s="1" t="s">
        <v>14145</v>
      </c>
      <c r="C533" s="1" t="s">
        <v>3381</v>
      </c>
      <c r="D533" s="1" t="s">
        <v>41</v>
      </c>
      <c r="E533" s="1">
        <v>48</v>
      </c>
      <c r="F533" s="1" t="s">
        <v>3382</v>
      </c>
      <c r="G533" s="1" t="s">
        <v>3383</v>
      </c>
      <c r="H533" s="1" t="s">
        <v>3302</v>
      </c>
      <c r="I533" s="1" t="s">
        <v>3384</v>
      </c>
      <c r="J533" s="1" t="s">
        <v>3385</v>
      </c>
      <c r="K533" s="1" t="s">
        <v>47</v>
      </c>
      <c r="L533" s="1" t="s">
        <v>48</v>
      </c>
      <c r="M533" s="1" t="s">
        <v>126</v>
      </c>
      <c r="N533" s="1">
        <v>2</v>
      </c>
      <c r="O533" s="1">
        <v>939.4</v>
      </c>
      <c r="P533" s="1">
        <v>0.19</v>
      </c>
      <c r="Q533" s="1">
        <v>42.02</v>
      </c>
      <c r="R533" s="2">
        <v>45341</v>
      </c>
      <c r="S533" s="2">
        <v>45514</v>
      </c>
      <c r="T533" s="1" t="s">
        <v>35</v>
      </c>
      <c r="U533" s="1" t="s">
        <v>162</v>
      </c>
      <c r="V533" s="1">
        <v>1</v>
      </c>
      <c r="W533" s="1" t="s">
        <v>37</v>
      </c>
      <c r="X533" s="1" t="s">
        <v>38</v>
      </c>
      <c r="Y533" s="1" t="s">
        <v>3386</v>
      </c>
    </row>
    <row r="534" spans="1:25" x14ac:dyDescent="0.3">
      <c r="A534" s="1" t="s">
        <v>12146</v>
      </c>
      <c r="B534" s="1" t="s">
        <v>14146</v>
      </c>
      <c r="C534" s="1" t="s">
        <v>3387</v>
      </c>
      <c r="D534" s="1" t="s">
        <v>26</v>
      </c>
      <c r="E534" s="1">
        <v>48</v>
      </c>
      <c r="F534" s="1" t="s">
        <v>3388</v>
      </c>
      <c r="G534" s="1" t="s">
        <v>3389</v>
      </c>
      <c r="H534" s="1" t="s">
        <v>114</v>
      </c>
      <c r="I534" s="1" t="s">
        <v>3390</v>
      </c>
      <c r="J534" s="1" t="s">
        <v>3391</v>
      </c>
      <c r="K534" s="1" t="s">
        <v>81</v>
      </c>
      <c r="L534" s="1" t="s">
        <v>82</v>
      </c>
      <c r="M534" s="1" t="s">
        <v>93</v>
      </c>
      <c r="N534" s="1">
        <v>4</v>
      </c>
      <c r="O534" s="1">
        <v>610.75</v>
      </c>
      <c r="P534" s="1">
        <v>0.02</v>
      </c>
      <c r="Q534" s="1">
        <v>43.41</v>
      </c>
      <c r="R534" s="2">
        <v>45282</v>
      </c>
      <c r="S534" s="2">
        <v>45837</v>
      </c>
      <c r="T534" s="1" t="s">
        <v>118</v>
      </c>
      <c r="U534" s="1" t="s">
        <v>84</v>
      </c>
      <c r="V534" s="1">
        <v>1</v>
      </c>
      <c r="W534" s="1" t="s">
        <v>37</v>
      </c>
      <c r="X534" s="1" t="s">
        <v>74</v>
      </c>
      <c r="Y534" s="1" t="s">
        <v>3392</v>
      </c>
    </row>
    <row r="535" spans="1:25" x14ac:dyDescent="0.3">
      <c r="A535" s="1" t="s">
        <v>12147</v>
      </c>
      <c r="B535" s="1" t="s">
        <v>14147</v>
      </c>
      <c r="C535" s="1" t="s">
        <v>3393</v>
      </c>
      <c r="D535" s="1" t="s">
        <v>26</v>
      </c>
      <c r="E535" s="1">
        <v>45</v>
      </c>
      <c r="F535" s="1" t="s">
        <v>3394</v>
      </c>
      <c r="G535" s="1" t="s">
        <v>3395</v>
      </c>
      <c r="H535" s="1" t="s">
        <v>2102</v>
      </c>
      <c r="I535" s="1" t="s">
        <v>3396</v>
      </c>
      <c r="J535" s="1" t="s">
        <v>3397</v>
      </c>
      <c r="K535" s="1" t="s">
        <v>32</v>
      </c>
      <c r="L535" s="1" t="s">
        <v>48</v>
      </c>
      <c r="M535" s="1" t="s">
        <v>34</v>
      </c>
      <c r="N535" s="1">
        <v>4</v>
      </c>
      <c r="O535" s="1">
        <v>747.73</v>
      </c>
      <c r="P535" s="1">
        <v>0.23</v>
      </c>
      <c r="Q535" s="1">
        <v>23</v>
      </c>
      <c r="R535" s="2">
        <v>45441</v>
      </c>
      <c r="S535" s="2">
        <v>45410</v>
      </c>
      <c r="T535" s="1" t="s">
        <v>83</v>
      </c>
      <c r="U535" s="1" t="s">
        <v>51</v>
      </c>
      <c r="V535" s="1">
        <v>3</v>
      </c>
      <c r="W535" s="1" t="s">
        <v>37</v>
      </c>
      <c r="X535" s="1" t="s">
        <v>53</v>
      </c>
      <c r="Y535" s="1" t="s">
        <v>3398</v>
      </c>
    </row>
    <row r="536" spans="1:25" x14ac:dyDescent="0.3">
      <c r="A536" s="1" t="s">
        <v>12148</v>
      </c>
      <c r="B536" s="1" t="s">
        <v>14148</v>
      </c>
      <c r="C536" s="1" t="s">
        <v>3399</v>
      </c>
      <c r="D536" s="1" t="s">
        <v>26</v>
      </c>
      <c r="E536" s="1">
        <v>65</v>
      </c>
      <c r="F536" s="1" t="s">
        <v>3400</v>
      </c>
      <c r="G536" s="1" t="s">
        <v>3401</v>
      </c>
      <c r="H536" s="1" t="s">
        <v>2381</v>
      </c>
      <c r="I536" s="1" t="s">
        <v>3402</v>
      </c>
      <c r="J536" s="1" t="s">
        <v>1548</v>
      </c>
      <c r="K536" s="1" t="s">
        <v>92</v>
      </c>
      <c r="L536" s="1" t="s">
        <v>33</v>
      </c>
      <c r="M536" s="1" t="s">
        <v>126</v>
      </c>
      <c r="N536" s="1">
        <v>1</v>
      </c>
      <c r="O536" s="1">
        <v>903.14</v>
      </c>
      <c r="P536" s="1">
        <v>0.36</v>
      </c>
      <c r="Q536" s="1">
        <v>49.75</v>
      </c>
      <c r="R536" s="2">
        <v>45768</v>
      </c>
      <c r="S536" s="2">
        <v>45595</v>
      </c>
      <c r="T536" s="1" t="s">
        <v>50</v>
      </c>
      <c r="U536" s="1" t="s">
        <v>51</v>
      </c>
      <c r="V536" s="1">
        <v>1</v>
      </c>
      <c r="W536" s="1" t="s">
        <v>52</v>
      </c>
      <c r="X536" s="1" t="s">
        <v>64</v>
      </c>
      <c r="Y536" s="1" t="s">
        <v>3403</v>
      </c>
    </row>
    <row r="537" spans="1:25" x14ac:dyDescent="0.3">
      <c r="A537" s="1" t="s">
        <v>12149</v>
      </c>
      <c r="B537" s="1" t="s">
        <v>14149</v>
      </c>
      <c r="C537" s="1" t="s">
        <v>3404</v>
      </c>
      <c r="D537" s="1" t="s">
        <v>26</v>
      </c>
      <c r="E537" s="1">
        <v>54</v>
      </c>
      <c r="F537" s="1" t="s">
        <v>3405</v>
      </c>
      <c r="G537" s="1" t="s">
        <v>3406</v>
      </c>
      <c r="H537" s="1" t="s">
        <v>481</v>
      </c>
      <c r="I537" s="1" t="s">
        <v>3407</v>
      </c>
      <c r="J537" s="1" t="s">
        <v>3408</v>
      </c>
      <c r="K537" s="1" t="s">
        <v>81</v>
      </c>
      <c r="L537" s="1" t="s">
        <v>117</v>
      </c>
      <c r="M537" s="1" t="s">
        <v>62</v>
      </c>
      <c r="N537" s="1">
        <v>4</v>
      </c>
      <c r="O537" s="1">
        <v>555.69000000000005</v>
      </c>
      <c r="P537" s="1">
        <v>0.15</v>
      </c>
      <c r="Q537" s="1">
        <v>43.31</v>
      </c>
      <c r="R537" s="2">
        <v>45368</v>
      </c>
      <c r="S537" s="2">
        <v>45384</v>
      </c>
      <c r="T537" s="1" t="s">
        <v>118</v>
      </c>
      <c r="U537" s="1" t="s">
        <v>51</v>
      </c>
      <c r="V537" s="1">
        <v>5</v>
      </c>
      <c r="W537" s="1" t="s">
        <v>37</v>
      </c>
      <c r="X537" s="1" t="s">
        <v>101</v>
      </c>
      <c r="Y537" s="1" t="s">
        <v>3409</v>
      </c>
    </row>
    <row r="538" spans="1:25" x14ac:dyDescent="0.3">
      <c r="A538" s="1" t="s">
        <v>12150</v>
      </c>
      <c r="B538" s="1" t="s">
        <v>14150</v>
      </c>
      <c r="C538" s="1" t="s">
        <v>3410</v>
      </c>
      <c r="D538" s="1" t="s">
        <v>41</v>
      </c>
      <c r="E538" s="1">
        <v>20</v>
      </c>
      <c r="F538" s="1" t="s">
        <v>3411</v>
      </c>
      <c r="G538" s="1">
        <v>5486788025</v>
      </c>
      <c r="H538" s="1" t="s">
        <v>562</v>
      </c>
      <c r="I538" s="1" t="s">
        <v>3412</v>
      </c>
      <c r="J538" s="1" t="s">
        <v>3413</v>
      </c>
      <c r="K538" s="1" t="s">
        <v>109</v>
      </c>
      <c r="L538" s="1" t="s">
        <v>117</v>
      </c>
      <c r="M538" s="1" t="s">
        <v>49</v>
      </c>
      <c r="N538" s="1">
        <v>3</v>
      </c>
      <c r="O538" s="1">
        <v>863.56</v>
      </c>
      <c r="P538" s="1">
        <v>0.23</v>
      </c>
      <c r="Q538" s="1">
        <v>48.83</v>
      </c>
      <c r="R538" s="2">
        <v>45444</v>
      </c>
      <c r="S538" s="2">
        <v>45440</v>
      </c>
      <c r="T538" s="1" t="s">
        <v>63</v>
      </c>
      <c r="U538" s="1" t="s">
        <v>36</v>
      </c>
      <c r="V538" s="1">
        <v>3</v>
      </c>
      <c r="W538" s="1" t="s">
        <v>52</v>
      </c>
      <c r="X538" s="1" t="s">
        <v>38</v>
      </c>
      <c r="Y538" s="1" t="s">
        <v>3414</v>
      </c>
    </row>
    <row r="539" spans="1:25" x14ac:dyDescent="0.3">
      <c r="A539" s="1" t="s">
        <v>12151</v>
      </c>
      <c r="B539" s="1" t="s">
        <v>14151</v>
      </c>
      <c r="C539" s="1" t="s">
        <v>3415</v>
      </c>
      <c r="D539" s="1" t="s">
        <v>26</v>
      </c>
      <c r="E539" s="1">
        <v>62</v>
      </c>
      <c r="F539" s="1" t="s">
        <v>3416</v>
      </c>
      <c r="G539" s="1" t="s">
        <v>3417</v>
      </c>
      <c r="H539" s="1" t="s">
        <v>2747</v>
      </c>
      <c r="I539" s="1" t="s">
        <v>3418</v>
      </c>
      <c r="J539" s="1" t="s">
        <v>3419</v>
      </c>
      <c r="K539" s="1" t="s">
        <v>6</v>
      </c>
      <c r="L539" s="1" t="s">
        <v>82</v>
      </c>
      <c r="M539" s="1" t="s">
        <v>62</v>
      </c>
      <c r="N539" s="1">
        <v>4</v>
      </c>
      <c r="O539" s="1">
        <v>546.28</v>
      </c>
      <c r="P539" s="1">
        <v>0.11</v>
      </c>
      <c r="Q539" s="1">
        <v>43.99</v>
      </c>
      <c r="R539" s="2">
        <v>45748</v>
      </c>
      <c r="S539" s="2">
        <v>45552</v>
      </c>
      <c r="T539" s="1" t="s">
        <v>50</v>
      </c>
      <c r="U539" s="1" t="s">
        <v>51</v>
      </c>
      <c r="V539" s="1">
        <v>5</v>
      </c>
      <c r="W539" s="1" t="s">
        <v>37</v>
      </c>
      <c r="X539" s="1" t="s">
        <v>74</v>
      </c>
      <c r="Y539" s="1" t="s">
        <v>3420</v>
      </c>
    </row>
    <row r="540" spans="1:25" x14ac:dyDescent="0.3">
      <c r="A540" s="1" t="s">
        <v>12152</v>
      </c>
      <c r="B540" s="1" t="s">
        <v>14152</v>
      </c>
      <c r="C540" s="1" t="s">
        <v>3421</v>
      </c>
      <c r="D540" s="1" t="s">
        <v>26</v>
      </c>
      <c r="E540" s="1">
        <v>32</v>
      </c>
      <c r="F540" s="1" t="s">
        <v>3422</v>
      </c>
      <c r="G540" s="1" t="s">
        <v>3423</v>
      </c>
      <c r="H540" s="1" t="s">
        <v>1149</v>
      </c>
      <c r="I540" s="1" t="s">
        <v>3075</v>
      </c>
      <c r="J540" s="1" t="s">
        <v>3424</v>
      </c>
      <c r="K540" s="1" t="s">
        <v>81</v>
      </c>
      <c r="L540" s="1" t="s">
        <v>117</v>
      </c>
      <c r="M540" s="1" t="s">
        <v>62</v>
      </c>
      <c r="N540" s="1">
        <v>1</v>
      </c>
      <c r="O540" s="1">
        <v>603.21</v>
      </c>
      <c r="P540" s="1">
        <v>0.39</v>
      </c>
      <c r="Q540" s="1">
        <v>39.93</v>
      </c>
      <c r="R540" s="2">
        <v>45261</v>
      </c>
      <c r="S540" s="2">
        <v>45599</v>
      </c>
      <c r="T540" s="1" t="s">
        <v>35</v>
      </c>
      <c r="U540" s="1" t="s">
        <v>84</v>
      </c>
      <c r="V540" s="1">
        <v>3</v>
      </c>
      <c r="W540" s="1" t="s">
        <v>37</v>
      </c>
      <c r="X540" s="1" t="s">
        <v>64</v>
      </c>
      <c r="Y540" s="1" t="s">
        <v>3425</v>
      </c>
    </row>
    <row r="541" spans="1:25" x14ac:dyDescent="0.3">
      <c r="A541" s="1" t="s">
        <v>12153</v>
      </c>
      <c r="B541" s="1" t="s">
        <v>14153</v>
      </c>
      <c r="C541" s="1" t="s">
        <v>3426</v>
      </c>
      <c r="D541" s="1" t="s">
        <v>26</v>
      </c>
      <c r="E541" s="1">
        <v>21</v>
      </c>
      <c r="F541" s="1" t="s">
        <v>3427</v>
      </c>
      <c r="G541" s="1" t="s">
        <v>3428</v>
      </c>
      <c r="H541" s="1" t="s">
        <v>481</v>
      </c>
      <c r="I541" s="1" t="s">
        <v>3429</v>
      </c>
      <c r="J541" s="1" t="s">
        <v>3430</v>
      </c>
      <c r="K541" s="1" t="s">
        <v>81</v>
      </c>
      <c r="L541" s="1" t="s">
        <v>72</v>
      </c>
      <c r="M541" s="1" t="s">
        <v>62</v>
      </c>
      <c r="N541" s="1">
        <v>4</v>
      </c>
      <c r="O541" s="1">
        <v>450.65</v>
      </c>
      <c r="P541" s="1">
        <v>0.03</v>
      </c>
      <c r="Q541" s="1">
        <v>47.47</v>
      </c>
      <c r="R541" s="2">
        <v>45528</v>
      </c>
      <c r="S541" s="2">
        <v>45271</v>
      </c>
      <c r="T541" s="1" t="s">
        <v>118</v>
      </c>
      <c r="U541" s="1" t="s">
        <v>162</v>
      </c>
      <c r="V541" s="1">
        <v>3</v>
      </c>
      <c r="W541" s="1" t="s">
        <v>37</v>
      </c>
      <c r="X541" s="1" t="s">
        <v>38</v>
      </c>
      <c r="Y541" s="1" t="s">
        <v>3431</v>
      </c>
    </row>
    <row r="542" spans="1:25" x14ac:dyDescent="0.3">
      <c r="A542" s="1" t="s">
        <v>12154</v>
      </c>
      <c r="B542" s="1" t="s">
        <v>14154</v>
      </c>
      <c r="C542" s="1" t="s">
        <v>3432</v>
      </c>
      <c r="D542" s="1" t="s">
        <v>26</v>
      </c>
      <c r="E542" s="1">
        <v>52</v>
      </c>
      <c r="F542" s="1" t="s">
        <v>3433</v>
      </c>
      <c r="G542" s="1" t="s">
        <v>3434</v>
      </c>
      <c r="H542" s="1" t="s">
        <v>2181</v>
      </c>
      <c r="I542" s="1" t="s">
        <v>3435</v>
      </c>
      <c r="J542" s="1" t="s">
        <v>3436</v>
      </c>
      <c r="K542" s="1" t="s">
        <v>6</v>
      </c>
      <c r="L542" s="1" t="s">
        <v>117</v>
      </c>
      <c r="M542" s="1" t="s">
        <v>62</v>
      </c>
      <c r="N542" s="1">
        <v>4</v>
      </c>
      <c r="O542" s="1">
        <v>154.18</v>
      </c>
      <c r="P542" s="1">
        <v>0.35</v>
      </c>
      <c r="Q542" s="1">
        <v>23.89</v>
      </c>
      <c r="R542" s="2">
        <v>45380</v>
      </c>
      <c r="S542" s="2">
        <v>45241</v>
      </c>
      <c r="T542" s="1" t="s">
        <v>83</v>
      </c>
      <c r="U542" s="1" t="s">
        <v>162</v>
      </c>
      <c r="V542" s="1">
        <v>5</v>
      </c>
      <c r="W542" s="1" t="s">
        <v>37</v>
      </c>
      <c r="X542" s="1" t="s">
        <v>74</v>
      </c>
      <c r="Y542" s="1" t="s">
        <v>3437</v>
      </c>
    </row>
    <row r="543" spans="1:25" x14ac:dyDescent="0.3">
      <c r="A543" s="1" t="s">
        <v>12155</v>
      </c>
      <c r="B543" s="1" t="s">
        <v>14155</v>
      </c>
      <c r="C543" s="1" t="s">
        <v>3438</v>
      </c>
      <c r="D543" s="1" t="s">
        <v>41</v>
      </c>
      <c r="E543" s="1">
        <v>51</v>
      </c>
      <c r="F543" s="1" t="s">
        <v>3439</v>
      </c>
      <c r="G543" s="1" t="s">
        <v>3440</v>
      </c>
      <c r="H543" s="1" t="s">
        <v>236</v>
      </c>
      <c r="I543" s="1" t="s">
        <v>3441</v>
      </c>
      <c r="J543" s="1" t="s">
        <v>3442</v>
      </c>
      <c r="K543" s="1" t="s">
        <v>47</v>
      </c>
      <c r="L543" s="1" t="s">
        <v>110</v>
      </c>
      <c r="M543" s="1" t="s">
        <v>34</v>
      </c>
      <c r="N543" s="1">
        <v>3</v>
      </c>
      <c r="O543" s="1">
        <v>557.97</v>
      </c>
      <c r="P543" s="1">
        <v>0.19</v>
      </c>
      <c r="Q543" s="1">
        <v>40.25</v>
      </c>
      <c r="R543" s="2">
        <v>45329</v>
      </c>
      <c r="S543" s="2">
        <v>45554</v>
      </c>
      <c r="T543" s="1" t="s">
        <v>83</v>
      </c>
      <c r="U543" s="1" t="s">
        <v>51</v>
      </c>
      <c r="V543" s="1">
        <v>4</v>
      </c>
      <c r="W543" s="1" t="s">
        <v>37</v>
      </c>
      <c r="X543" s="1" t="s">
        <v>101</v>
      </c>
      <c r="Y543" s="1" t="s">
        <v>3443</v>
      </c>
    </row>
    <row r="544" spans="1:25" x14ac:dyDescent="0.3">
      <c r="A544" s="1" t="s">
        <v>12156</v>
      </c>
      <c r="B544" s="1" t="s">
        <v>14156</v>
      </c>
      <c r="C544" s="1" t="s">
        <v>3444</v>
      </c>
      <c r="D544" s="1" t="s">
        <v>26</v>
      </c>
      <c r="E544" s="1">
        <v>53</v>
      </c>
      <c r="F544" s="1" t="s">
        <v>3445</v>
      </c>
      <c r="G544" s="1" t="s">
        <v>3446</v>
      </c>
      <c r="H544" s="1" t="s">
        <v>771</v>
      </c>
      <c r="I544" s="1" t="s">
        <v>3447</v>
      </c>
      <c r="J544" s="1" t="s">
        <v>497</v>
      </c>
      <c r="K544" s="1" t="s">
        <v>47</v>
      </c>
      <c r="L544" s="1" t="s">
        <v>82</v>
      </c>
      <c r="M544" s="1" t="s">
        <v>73</v>
      </c>
      <c r="N544" s="1">
        <v>4</v>
      </c>
      <c r="O544" s="1">
        <v>977.67</v>
      </c>
      <c r="P544" s="1">
        <v>0.02</v>
      </c>
      <c r="Q544" s="1">
        <v>14.58</v>
      </c>
      <c r="R544" s="2">
        <v>45335</v>
      </c>
      <c r="S544" s="2">
        <v>45508</v>
      </c>
      <c r="T544" s="1" t="s">
        <v>118</v>
      </c>
      <c r="U544" s="1" t="s">
        <v>51</v>
      </c>
      <c r="V544" s="1">
        <v>4</v>
      </c>
      <c r="W544" s="1" t="s">
        <v>37</v>
      </c>
      <c r="X544" s="1" t="s">
        <v>38</v>
      </c>
      <c r="Y544" s="1" t="s">
        <v>3448</v>
      </c>
    </row>
    <row r="545" spans="1:25" x14ac:dyDescent="0.3">
      <c r="A545" s="1" t="s">
        <v>12157</v>
      </c>
      <c r="B545" s="1" t="s">
        <v>14157</v>
      </c>
      <c r="C545" s="1" t="s">
        <v>3449</v>
      </c>
      <c r="D545" s="1" t="s">
        <v>41</v>
      </c>
      <c r="E545" s="1">
        <v>23</v>
      </c>
      <c r="F545" s="1" t="s">
        <v>3450</v>
      </c>
      <c r="G545" s="1" t="s">
        <v>3451</v>
      </c>
      <c r="H545" s="1" t="s">
        <v>263</v>
      </c>
      <c r="I545" s="1" t="s">
        <v>3452</v>
      </c>
      <c r="J545" s="1" t="s">
        <v>3453</v>
      </c>
      <c r="K545" s="1" t="s">
        <v>161</v>
      </c>
      <c r="L545" s="1" t="s">
        <v>117</v>
      </c>
      <c r="M545" s="1" t="s">
        <v>73</v>
      </c>
      <c r="N545" s="1">
        <v>2</v>
      </c>
      <c r="O545" s="1">
        <v>789.31</v>
      </c>
      <c r="P545" s="1">
        <v>0.43</v>
      </c>
      <c r="Q545" s="1">
        <v>37.979999999999997</v>
      </c>
      <c r="R545" s="2">
        <v>45625</v>
      </c>
      <c r="S545" s="2">
        <v>45134</v>
      </c>
      <c r="T545" s="1" t="s">
        <v>118</v>
      </c>
      <c r="U545" s="1" t="s">
        <v>36</v>
      </c>
      <c r="V545" s="1">
        <v>2</v>
      </c>
      <c r="W545" s="1" t="s">
        <v>37</v>
      </c>
      <c r="X545" s="1" t="s">
        <v>53</v>
      </c>
      <c r="Y545" s="1" t="s">
        <v>3454</v>
      </c>
    </row>
    <row r="546" spans="1:25" x14ac:dyDescent="0.3">
      <c r="A546" s="1" t="s">
        <v>12158</v>
      </c>
      <c r="B546" s="1" t="s">
        <v>14158</v>
      </c>
      <c r="C546" s="1" t="s">
        <v>3455</v>
      </c>
      <c r="D546" s="1" t="s">
        <v>41</v>
      </c>
      <c r="E546" s="1">
        <v>21</v>
      </c>
      <c r="F546" s="1" t="s">
        <v>3456</v>
      </c>
      <c r="G546" s="1" t="s">
        <v>3457</v>
      </c>
      <c r="H546" s="1" t="s">
        <v>2644</v>
      </c>
      <c r="I546" s="1" t="s">
        <v>3458</v>
      </c>
      <c r="J546" s="1" t="s">
        <v>3459</v>
      </c>
      <c r="K546" s="1" t="s">
        <v>32</v>
      </c>
      <c r="L546" s="1" t="s">
        <v>48</v>
      </c>
      <c r="M546" s="1" t="s">
        <v>93</v>
      </c>
      <c r="N546" s="1">
        <v>3</v>
      </c>
      <c r="O546" s="1">
        <v>750.02</v>
      </c>
      <c r="P546" s="1">
        <v>0.24</v>
      </c>
      <c r="Q546" s="1">
        <v>40.340000000000003</v>
      </c>
      <c r="R546" s="2">
        <v>45342</v>
      </c>
      <c r="S546" s="2">
        <v>45803</v>
      </c>
      <c r="T546" s="1" t="s">
        <v>118</v>
      </c>
      <c r="U546" s="1" t="s">
        <v>51</v>
      </c>
      <c r="V546" s="1">
        <v>4</v>
      </c>
      <c r="W546" s="1" t="s">
        <v>37</v>
      </c>
      <c r="X546" s="1" t="s">
        <v>74</v>
      </c>
      <c r="Y546" s="1" t="s">
        <v>3460</v>
      </c>
    </row>
    <row r="547" spans="1:25" x14ac:dyDescent="0.3">
      <c r="A547" s="1" t="s">
        <v>12159</v>
      </c>
      <c r="B547" s="1" t="s">
        <v>14159</v>
      </c>
      <c r="C547" s="1" t="s">
        <v>3461</v>
      </c>
      <c r="D547" s="1" t="s">
        <v>26</v>
      </c>
      <c r="E547" s="1">
        <v>66</v>
      </c>
      <c r="F547" s="1" t="s">
        <v>3462</v>
      </c>
      <c r="G547" s="1" t="s">
        <v>3463</v>
      </c>
      <c r="H547" s="1" t="s">
        <v>1271</v>
      </c>
      <c r="I547" s="1" t="s">
        <v>3464</v>
      </c>
      <c r="J547" s="1" t="s">
        <v>3465</v>
      </c>
      <c r="K547" s="1" t="s">
        <v>109</v>
      </c>
      <c r="L547" s="1" t="s">
        <v>33</v>
      </c>
      <c r="M547" s="1" t="s">
        <v>73</v>
      </c>
      <c r="N547" s="1">
        <v>1</v>
      </c>
      <c r="O547" s="1">
        <v>646.88</v>
      </c>
      <c r="P547" s="1">
        <v>0.3</v>
      </c>
      <c r="Q547" s="1">
        <v>37.24</v>
      </c>
      <c r="R547" s="2">
        <v>45312</v>
      </c>
      <c r="S547" s="2">
        <v>45803</v>
      </c>
      <c r="T547" s="1" t="s">
        <v>63</v>
      </c>
      <c r="U547" s="1" t="s">
        <v>51</v>
      </c>
      <c r="V547" s="1">
        <v>2</v>
      </c>
      <c r="W547" s="1" t="s">
        <v>37</v>
      </c>
      <c r="X547" s="1" t="s">
        <v>38</v>
      </c>
      <c r="Y547" s="1" t="s">
        <v>3466</v>
      </c>
    </row>
    <row r="548" spans="1:25" x14ac:dyDescent="0.3">
      <c r="A548" s="1" t="s">
        <v>12160</v>
      </c>
      <c r="B548" s="1" t="s">
        <v>14160</v>
      </c>
      <c r="C548" s="1" t="s">
        <v>3467</v>
      </c>
      <c r="D548" s="1" t="s">
        <v>41</v>
      </c>
      <c r="E548" s="1">
        <v>47</v>
      </c>
      <c r="F548" s="1" t="s">
        <v>3468</v>
      </c>
      <c r="G548" s="1">
        <v>4322034813</v>
      </c>
      <c r="H548" s="1" t="s">
        <v>3005</v>
      </c>
      <c r="I548" s="1" t="s">
        <v>3469</v>
      </c>
      <c r="J548" s="1" t="s">
        <v>3470</v>
      </c>
      <c r="K548" s="1" t="s">
        <v>6</v>
      </c>
      <c r="L548" s="1" t="s">
        <v>110</v>
      </c>
      <c r="M548" s="1" t="s">
        <v>62</v>
      </c>
      <c r="N548" s="1">
        <v>1</v>
      </c>
      <c r="O548" s="1">
        <v>354.43</v>
      </c>
      <c r="P548" s="1">
        <v>0.37</v>
      </c>
      <c r="Q548" s="1">
        <v>43.24</v>
      </c>
      <c r="R548" s="2">
        <v>45526</v>
      </c>
      <c r="S548" s="2">
        <v>45234</v>
      </c>
      <c r="T548" s="1" t="s">
        <v>83</v>
      </c>
      <c r="U548" s="1" t="s">
        <v>51</v>
      </c>
      <c r="V548" s="1">
        <v>4</v>
      </c>
      <c r="W548" s="1" t="s">
        <v>37</v>
      </c>
      <c r="X548" s="1" t="s">
        <v>38</v>
      </c>
      <c r="Y548" s="1" t="s">
        <v>3471</v>
      </c>
    </row>
    <row r="549" spans="1:25" x14ac:dyDescent="0.3">
      <c r="A549" s="1" t="s">
        <v>12161</v>
      </c>
      <c r="B549" s="1" t="s">
        <v>14161</v>
      </c>
      <c r="C549" s="1" t="s">
        <v>3472</v>
      </c>
      <c r="D549" s="1" t="s">
        <v>26</v>
      </c>
      <c r="E549" s="1">
        <v>56</v>
      </c>
      <c r="F549" s="1" t="s">
        <v>3473</v>
      </c>
      <c r="G549" s="1">
        <v>4889899779</v>
      </c>
      <c r="H549" s="1" t="s">
        <v>1387</v>
      </c>
      <c r="I549" s="1" t="s">
        <v>3474</v>
      </c>
      <c r="J549" s="1" t="s">
        <v>3475</v>
      </c>
      <c r="K549" s="1" t="s">
        <v>109</v>
      </c>
      <c r="L549" s="1" t="s">
        <v>110</v>
      </c>
      <c r="M549" s="1" t="s">
        <v>73</v>
      </c>
      <c r="N549" s="1">
        <v>1</v>
      </c>
      <c r="O549" s="1">
        <v>177.92</v>
      </c>
      <c r="P549" s="1">
        <v>0.33</v>
      </c>
      <c r="Q549" s="1">
        <v>23.6</v>
      </c>
      <c r="R549" s="2">
        <v>45815</v>
      </c>
      <c r="S549" s="2">
        <v>45312</v>
      </c>
      <c r="T549" s="1" t="s">
        <v>83</v>
      </c>
      <c r="U549" s="1" t="s">
        <v>36</v>
      </c>
      <c r="V549" s="1">
        <v>2</v>
      </c>
      <c r="W549" s="1" t="s">
        <v>37</v>
      </c>
      <c r="X549" s="1" t="s">
        <v>74</v>
      </c>
      <c r="Y549" s="1" t="s">
        <v>3476</v>
      </c>
    </row>
    <row r="550" spans="1:25" x14ac:dyDescent="0.3">
      <c r="A550" s="1" t="s">
        <v>12162</v>
      </c>
      <c r="B550" s="1" t="s">
        <v>14162</v>
      </c>
      <c r="C550" s="1" t="s">
        <v>3477</v>
      </c>
      <c r="D550" s="1" t="s">
        <v>26</v>
      </c>
      <c r="E550" s="1">
        <v>35</v>
      </c>
      <c r="F550" s="1" t="s">
        <v>3478</v>
      </c>
      <c r="G550" s="1" t="s">
        <v>3479</v>
      </c>
      <c r="H550" s="1" t="s">
        <v>1308</v>
      </c>
      <c r="I550" s="1" t="s">
        <v>3480</v>
      </c>
      <c r="J550" s="1" t="s">
        <v>3481</v>
      </c>
      <c r="K550" s="1" t="s">
        <v>47</v>
      </c>
      <c r="L550" s="1" t="s">
        <v>48</v>
      </c>
      <c r="M550" s="1" t="s">
        <v>49</v>
      </c>
      <c r="N550" s="1">
        <v>4</v>
      </c>
      <c r="O550" s="1">
        <v>232.31</v>
      </c>
      <c r="P550" s="1">
        <v>0.37</v>
      </c>
      <c r="Q550" s="1">
        <v>29.51</v>
      </c>
      <c r="R550" s="2">
        <v>45731</v>
      </c>
      <c r="S550" s="2">
        <v>45787</v>
      </c>
      <c r="T550" s="1" t="s">
        <v>63</v>
      </c>
      <c r="U550" s="1" t="s">
        <v>162</v>
      </c>
      <c r="V550" s="1">
        <v>2</v>
      </c>
      <c r="W550" s="1" t="s">
        <v>37</v>
      </c>
      <c r="X550" s="1" t="s">
        <v>38</v>
      </c>
      <c r="Y550" s="1" t="s">
        <v>3482</v>
      </c>
    </row>
    <row r="551" spans="1:25" x14ac:dyDescent="0.3">
      <c r="A551" s="1" t="s">
        <v>12163</v>
      </c>
      <c r="B551" s="1" t="s">
        <v>14163</v>
      </c>
      <c r="C551" s="1" t="s">
        <v>3483</v>
      </c>
      <c r="D551" s="1" t="s">
        <v>26</v>
      </c>
      <c r="E551" s="1">
        <v>39</v>
      </c>
      <c r="F551" s="1" t="s">
        <v>3484</v>
      </c>
      <c r="G551" s="1" t="s">
        <v>3485</v>
      </c>
      <c r="H551" s="1" t="s">
        <v>3486</v>
      </c>
      <c r="I551" s="1" t="s">
        <v>3487</v>
      </c>
      <c r="J551" s="1" t="s">
        <v>3488</v>
      </c>
      <c r="K551" s="1" t="s">
        <v>6</v>
      </c>
      <c r="L551" s="1" t="s">
        <v>110</v>
      </c>
      <c r="M551" s="1" t="s">
        <v>49</v>
      </c>
      <c r="N551" s="1">
        <v>2</v>
      </c>
      <c r="O551" s="1">
        <v>16.260000000000002</v>
      </c>
      <c r="P551" s="1">
        <v>0.38</v>
      </c>
      <c r="Q551" s="1">
        <v>5.48</v>
      </c>
      <c r="R551" s="2">
        <v>45772</v>
      </c>
      <c r="S551" s="2">
        <v>45843</v>
      </c>
      <c r="T551" s="1" t="s">
        <v>50</v>
      </c>
      <c r="U551" s="1" t="s">
        <v>51</v>
      </c>
      <c r="V551" s="1">
        <v>1</v>
      </c>
      <c r="W551" s="1" t="s">
        <v>37</v>
      </c>
      <c r="X551" s="1" t="s">
        <v>38</v>
      </c>
      <c r="Y551" s="1" t="s">
        <v>3489</v>
      </c>
    </row>
    <row r="552" spans="1:25" x14ac:dyDescent="0.3">
      <c r="A552" s="1" t="s">
        <v>12164</v>
      </c>
      <c r="B552" s="1" t="s">
        <v>14164</v>
      </c>
      <c r="C552" s="1" t="s">
        <v>3490</v>
      </c>
      <c r="D552" s="1" t="s">
        <v>41</v>
      </c>
      <c r="E552" s="1">
        <v>27</v>
      </c>
      <c r="F552" s="1" t="s">
        <v>3491</v>
      </c>
      <c r="G552" s="1" t="s">
        <v>3492</v>
      </c>
      <c r="H552" s="1" t="s">
        <v>837</v>
      </c>
      <c r="I552" s="1" t="s">
        <v>3493</v>
      </c>
      <c r="J552" s="1" t="s">
        <v>3494</v>
      </c>
      <c r="K552" s="1" t="s">
        <v>61</v>
      </c>
      <c r="L552" s="1" t="s">
        <v>72</v>
      </c>
      <c r="M552" s="1" t="s">
        <v>73</v>
      </c>
      <c r="N552" s="1">
        <v>3</v>
      </c>
      <c r="O552" s="1">
        <v>676.75</v>
      </c>
      <c r="P552" s="1">
        <v>0.28999999999999998</v>
      </c>
      <c r="Q552" s="1">
        <v>11.57</v>
      </c>
      <c r="R552" s="2">
        <v>45623</v>
      </c>
      <c r="S552" s="2">
        <v>45408</v>
      </c>
      <c r="T552" s="1" t="s">
        <v>83</v>
      </c>
      <c r="U552" s="1" t="s">
        <v>162</v>
      </c>
      <c r="V552" s="1">
        <v>2</v>
      </c>
      <c r="W552" s="1" t="s">
        <v>37</v>
      </c>
      <c r="X552" s="1" t="s">
        <v>74</v>
      </c>
      <c r="Y552" s="1" t="s">
        <v>3495</v>
      </c>
    </row>
    <row r="553" spans="1:25" x14ac:dyDescent="0.3">
      <c r="A553" s="1" t="s">
        <v>12165</v>
      </c>
      <c r="B553" s="1" t="s">
        <v>14165</v>
      </c>
      <c r="C553" s="1" t="s">
        <v>3496</v>
      </c>
      <c r="D553" s="1" t="s">
        <v>41</v>
      </c>
      <c r="E553" s="1">
        <v>66</v>
      </c>
      <c r="F553" s="1" t="s">
        <v>3497</v>
      </c>
      <c r="G553" s="1" t="s">
        <v>3498</v>
      </c>
      <c r="H553" s="1" t="s">
        <v>883</v>
      </c>
      <c r="I553" s="1" t="s">
        <v>3499</v>
      </c>
      <c r="J553" s="1" t="s">
        <v>3500</v>
      </c>
      <c r="K553" s="1" t="s">
        <v>32</v>
      </c>
      <c r="L553" s="1" t="s">
        <v>72</v>
      </c>
      <c r="M553" s="1" t="s">
        <v>62</v>
      </c>
      <c r="N553" s="1">
        <v>2</v>
      </c>
      <c r="O553" s="1">
        <v>813.76</v>
      </c>
      <c r="P553" s="1">
        <v>0.18</v>
      </c>
      <c r="Q553" s="1">
        <v>33.99</v>
      </c>
      <c r="R553" s="2">
        <v>45290</v>
      </c>
      <c r="S553" s="2">
        <v>45538</v>
      </c>
      <c r="T553" s="1" t="s">
        <v>50</v>
      </c>
      <c r="U553" s="1" t="s">
        <v>36</v>
      </c>
      <c r="V553" s="1">
        <v>5</v>
      </c>
      <c r="W553" s="1" t="s">
        <v>37</v>
      </c>
      <c r="X553" s="1" t="s">
        <v>101</v>
      </c>
      <c r="Y553" s="1" t="s">
        <v>3501</v>
      </c>
    </row>
    <row r="554" spans="1:25" x14ac:dyDescent="0.3">
      <c r="A554" s="1" t="s">
        <v>12166</v>
      </c>
      <c r="B554" s="1" t="s">
        <v>14166</v>
      </c>
      <c r="C554" s="1" t="s">
        <v>3502</v>
      </c>
      <c r="D554" s="1" t="s">
        <v>26</v>
      </c>
      <c r="E554" s="1">
        <v>46</v>
      </c>
      <c r="F554" s="1" t="s">
        <v>3503</v>
      </c>
      <c r="G554" s="1" t="s">
        <v>3504</v>
      </c>
      <c r="H554" s="1" t="s">
        <v>3505</v>
      </c>
      <c r="I554" s="1" t="s">
        <v>3506</v>
      </c>
      <c r="J554" s="1" t="s">
        <v>3507</v>
      </c>
      <c r="K554" s="1" t="s">
        <v>161</v>
      </c>
      <c r="L554" s="1" t="s">
        <v>33</v>
      </c>
      <c r="M554" s="1" t="s">
        <v>34</v>
      </c>
      <c r="N554" s="1">
        <v>2</v>
      </c>
      <c r="O554" s="1">
        <v>276.22000000000003</v>
      </c>
      <c r="P554" s="1">
        <v>0.12</v>
      </c>
      <c r="Q554" s="1">
        <v>30.3</v>
      </c>
      <c r="R554" s="2">
        <v>45187</v>
      </c>
      <c r="S554" s="2">
        <v>45561</v>
      </c>
      <c r="T554" s="1" t="s">
        <v>50</v>
      </c>
      <c r="U554" s="1" t="s">
        <v>36</v>
      </c>
      <c r="V554" s="1">
        <v>5</v>
      </c>
      <c r="W554" s="1" t="s">
        <v>37</v>
      </c>
      <c r="X554" s="1" t="s">
        <v>53</v>
      </c>
      <c r="Y554" s="1" t="s">
        <v>3508</v>
      </c>
    </row>
    <row r="555" spans="1:25" x14ac:dyDescent="0.3">
      <c r="A555" s="1" t="s">
        <v>12167</v>
      </c>
      <c r="B555" s="1" t="s">
        <v>14167</v>
      </c>
      <c r="C555" s="1" t="s">
        <v>3509</v>
      </c>
      <c r="D555" s="1" t="s">
        <v>41</v>
      </c>
      <c r="E555" s="1">
        <v>40</v>
      </c>
      <c r="F555" s="1" t="s">
        <v>3510</v>
      </c>
      <c r="G555" s="1" t="s">
        <v>3511</v>
      </c>
      <c r="H555" s="1" t="s">
        <v>502</v>
      </c>
      <c r="I555" s="1" t="s">
        <v>3512</v>
      </c>
      <c r="J555" s="1" t="s">
        <v>2730</v>
      </c>
      <c r="K555" s="1" t="s">
        <v>61</v>
      </c>
      <c r="L555" s="1" t="s">
        <v>33</v>
      </c>
      <c r="M555" s="1" t="s">
        <v>62</v>
      </c>
      <c r="N555" s="1">
        <v>1</v>
      </c>
      <c r="O555" s="1">
        <v>100.93</v>
      </c>
      <c r="P555" s="1">
        <v>0.45</v>
      </c>
      <c r="Q555" s="1">
        <v>13.88</v>
      </c>
      <c r="R555" s="2">
        <v>45299</v>
      </c>
      <c r="S555" s="2">
        <v>45362</v>
      </c>
      <c r="T555" s="1" t="s">
        <v>50</v>
      </c>
      <c r="U555" s="1" t="s">
        <v>51</v>
      </c>
      <c r="V555" s="1">
        <v>2</v>
      </c>
      <c r="W555" s="1" t="s">
        <v>37</v>
      </c>
      <c r="X555" s="1" t="s">
        <v>74</v>
      </c>
      <c r="Y555" s="1" t="s">
        <v>3513</v>
      </c>
    </row>
    <row r="556" spans="1:25" x14ac:dyDescent="0.3">
      <c r="A556" s="1" t="s">
        <v>12168</v>
      </c>
      <c r="B556" s="1" t="s">
        <v>14168</v>
      </c>
      <c r="C556" s="1" t="s">
        <v>3514</v>
      </c>
      <c r="D556" s="1" t="s">
        <v>41</v>
      </c>
      <c r="E556" s="1">
        <v>21</v>
      </c>
      <c r="F556" s="1" t="s">
        <v>3515</v>
      </c>
      <c r="G556" s="1" t="s">
        <v>3516</v>
      </c>
      <c r="H556" s="1" t="s">
        <v>3517</v>
      </c>
      <c r="I556" s="1" t="s">
        <v>3518</v>
      </c>
      <c r="J556" s="1" t="s">
        <v>3519</v>
      </c>
      <c r="K556" s="1" t="s">
        <v>47</v>
      </c>
      <c r="L556" s="1" t="s">
        <v>33</v>
      </c>
      <c r="M556" s="1" t="s">
        <v>73</v>
      </c>
      <c r="N556" s="1">
        <v>1</v>
      </c>
      <c r="O556" s="1">
        <v>342.37</v>
      </c>
      <c r="P556" s="1">
        <v>0.48</v>
      </c>
      <c r="Q556" s="1">
        <v>15.96</v>
      </c>
      <c r="R556" s="2">
        <v>45760</v>
      </c>
      <c r="S556" s="2">
        <v>45414</v>
      </c>
      <c r="T556" s="1" t="s">
        <v>83</v>
      </c>
      <c r="U556" s="1" t="s">
        <v>36</v>
      </c>
      <c r="V556" s="1">
        <v>5</v>
      </c>
      <c r="W556" s="1" t="s">
        <v>52</v>
      </c>
      <c r="X556" s="1" t="s">
        <v>64</v>
      </c>
      <c r="Y556" s="1" t="s">
        <v>3520</v>
      </c>
    </row>
    <row r="557" spans="1:25" x14ac:dyDescent="0.3">
      <c r="A557" s="1" t="s">
        <v>12169</v>
      </c>
      <c r="B557" s="1" t="s">
        <v>14169</v>
      </c>
      <c r="C557" s="1" t="s">
        <v>3521</v>
      </c>
      <c r="D557" s="1" t="s">
        <v>41</v>
      </c>
      <c r="E557" s="1">
        <v>36</v>
      </c>
      <c r="F557" s="1" t="s">
        <v>3522</v>
      </c>
      <c r="G557" s="1" t="s">
        <v>3523</v>
      </c>
      <c r="H557" s="1" t="s">
        <v>3524</v>
      </c>
      <c r="I557" s="1" t="s">
        <v>3525</v>
      </c>
      <c r="J557" s="1" t="s">
        <v>3526</v>
      </c>
      <c r="K557" s="1" t="s">
        <v>92</v>
      </c>
      <c r="L557" s="1" t="s">
        <v>33</v>
      </c>
      <c r="M557" s="1" t="s">
        <v>73</v>
      </c>
      <c r="N557" s="1">
        <v>2</v>
      </c>
      <c r="O557" s="1">
        <v>299.13</v>
      </c>
      <c r="P557" s="1">
        <v>0.18</v>
      </c>
      <c r="Q557" s="1">
        <v>20.48</v>
      </c>
      <c r="R557" s="2">
        <v>45262</v>
      </c>
      <c r="S557" s="2">
        <v>45170</v>
      </c>
      <c r="T557" s="1" t="s">
        <v>35</v>
      </c>
      <c r="U557" s="1" t="s">
        <v>36</v>
      </c>
      <c r="V557" s="1">
        <v>4</v>
      </c>
      <c r="W557" s="1" t="s">
        <v>37</v>
      </c>
      <c r="X557" s="1" t="s">
        <v>38</v>
      </c>
      <c r="Y557" s="1" t="s">
        <v>3527</v>
      </c>
    </row>
    <row r="558" spans="1:25" x14ac:dyDescent="0.3">
      <c r="A558" s="1" t="s">
        <v>12170</v>
      </c>
      <c r="B558" s="1" t="s">
        <v>14170</v>
      </c>
      <c r="C558" s="1" t="s">
        <v>3528</v>
      </c>
      <c r="D558" s="1" t="s">
        <v>41</v>
      </c>
      <c r="E558" s="1">
        <v>43</v>
      </c>
      <c r="F558" s="1" t="s">
        <v>3529</v>
      </c>
      <c r="G558" s="1" t="s">
        <v>3530</v>
      </c>
      <c r="H558" s="1" t="s">
        <v>1899</v>
      </c>
      <c r="I558" s="1" t="s">
        <v>3531</v>
      </c>
      <c r="J558" s="1" t="s">
        <v>3532</v>
      </c>
      <c r="K558" s="1" t="s">
        <v>6</v>
      </c>
      <c r="L558" s="1" t="s">
        <v>117</v>
      </c>
      <c r="M558" s="1" t="s">
        <v>93</v>
      </c>
      <c r="N558" s="1">
        <v>2</v>
      </c>
      <c r="O558" s="1">
        <v>456.37</v>
      </c>
      <c r="P558" s="1">
        <v>0.06</v>
      </c>
      <c r="Q558" s="1">
        <v>37.24</v>
      </c>
      <c r="R558" s="2">
        <v>45544</v>
      </c>
      <c r="S558" s="2">
        <v>45825</v>
      </c>
      <c r="T558" s="1" t="s">
        <v>50</v>
      </c>
      <c r="U558" s="1" t="s">
        <v>162</v>
      </c>
      <c r="V558" s="1">
        <v>5</v>
      </c>
      <c r="W558" s="1" t="s">
        <v>37</v>
      </c>
      <c r="X558" s="1" t="s">
        <v>53</v>
      </c>
      <c r="Y558" s="1" t="s">
        <v>3533</v>
      </c>
    </row>
    <row r="559" spans="1:25" x14ac:dyDescent="0.3">
      <c r="A559" s="1" t="s">
        <v>12171</v>
      </c>
      <c r="B559" s="1" t="s">
        <v>14171</v>
      </c>
      <c r="C559" s="1" t="s">
        <v>3534</v>
      </c>
      <c r="D559" s="1" t="s">
        <v>26</v>
      </c>
      <c r="E559" s="1">
        <v>24</v>
      </c>
      <c r="F559" s="1" t="s">
        <v>3535</v>
      </c>
      <c r="G559" s="1" t="s">
        <v>3536</v>
      </c>
      <c r="H559" s="1" t="s">
        <v>263</v>
      </c>
      <c r="I559" s="1" t="s">
        <v>3537</v>
      </c>
      <c r="J559" s="1" t="s">
        <v>3538</v>
      </c>
      <c r="K559" s="1" t="s">
        <v>47</v>
      </c>
      <c r="L559" s="1" t="s">
        <v>110</v>
      </c>
      <c r="M559" s="1" t="s">
        <v>62</v>
      </c>
      <c r="N559" s="1">
        <v>3</v>
      </c>
      <c r="O559" s="1">
        <v>271.45999999999998</v>
      </c>
      <c r="P559" s="1">
        <v>0.11</v>
      </c>
      <c r="Q559" s="1">
        <v>32.44</v>
      </c>
      <c r="R559" s="2">
        <v>45238</v>
      </c>
      <c r="S559" s="2">
        <v>45618</v>
      </c>
      <c r="T559" s="1" t="s">
        <v>35</v>
      </c>
      <c r="U559" s="1" t="s">
        <v>84</v>
      </c>
      <c r="V559" s="1">
        <v>1</v>
      </c>
      <c r="W559" s="1" t="s">
        <v>37</v>
      </c>
      <c r="X559" s="1" t="s">
        <v>53</v>
      </c>
      <c r="Y559" s="1" t="s">
        <v>3539</v>
      </c>
    </row>
    <row r="560" spans="1:25" x14ac:dyDescent="0.3">
      <c r="A560" s="1" t="s">
        <v>12172</v>
      </c>
      <c r="B560" s="1" t="s">
        <v>14172</v>
      </c>
      <c r="C560" s="1" t="s">
        <v>3540</v>
      </c>
      <c r="D560" s="1" t="s">
        <v>26</v>
      </c>
      <c r="E560" s="1">
        <v>30</v>
      </c>
      <c r="F560" s="1" t="s">
        <v>3541</v>
      </c>
      <c r="G560" s="1" t="s">
        <v>3542</v>
      </c>
      <c r="H560" s="1" t="s">
        <v>3543</v>
      </c>
      <c r="I560" s="1" t="s">
        <v>3544</v>
      </c>
      <c r="J560" s="1" t="s">
        <v>3545</v>
      </c>
      <c r="K560" s="1" t="s">
        <v>6</v>
      </c>
      <c r="L560" s="1" t="s">
        <v>48</v>
      </c>
      <c r="M560" s="1" t="s">
        <v>93</v>
      </c>
      <c r="N560" s="1">
        <v>1</v>
      </c>
      <c r="O560" s="1">
        <v>346.34</v>
      </c>
      <c r="P560" s="1">
        <v>0.34</v>
      </c>
      <c r="Q560" s="1">
        <v>8.1300000000000008</v>
      </c>
      <c r="R560" s="2">
        <v>45318</v>
      </c>
      <c r="S560" s="2">
        <v>45707</v>
      </c>
      <c r="T560" s="1" t="s">
        <v>63</v>
      </c>
      <c r="U560" s="1" t="s">
        <v>162</v>
      </c>
      <c r="V560" s="1">
        <v>5</v>
      </c>
      <c r="W560" s="1" t="s">
        <v>37</v>
      </c>
      <c r="X560" s="1" t="s">
        <v>74</v>
      </c>
      <c r="Y560" s="1" t="s">
        <v>3546</v>
      </c>
    </row>
    <row r="561" spans="1:25" x14ac:dyDescent="0.3">
      <c r="A561" s="1" t="s">
        <v>12173</v>
      </c>
      <c r="B561" s="1" t="s">
        <v>14173</v>
      </c>
      <c r="C561" s="1" t="s">
        <v>3547</v>
      </c>
      <c r="D561" s="1" t="s">
        <v>26</v>
      </c>
      <c r="E561" s="1">
        <v>20</v>
      </c>
      <c r="F561" s="1" t="s">
        <v>3548</v>
      </c>
      <c r="G561" s="1" t="s">
        <v>3549</v>
      </c>
      <c r="H561" s="1" t="s">
        <v>174</v>
      </c>
      <c r="I561" s="1" t="s">
        <v>3550</v>
      </c>
      <c r="J561" s="1" t="s">
        <v>2730</v>
      </c>
      <c r="K561" s="1" t="s">
        <v>109</v>
      </c>
      <c r="L561" s="1" t="s">
        <v>72</v>
      </c>
      <c r="M561" s="1" t="s">
        <v>93</v>
      </c>
      <c r="N561" s="1">
        <v>1</v>
      </c>
      <c r="O561" s="1">
        <v>908.48</v>
      </c>
      <c r="P561" s="1">
        <v>0.09</v>
      </c>
      <c r="Q561" s="1">
        <v>39.200000000000003</v>
      </c>
      <c r="R561" s="2">
        <v>45741</v>
      </c>
      <c r="S561" s="2">
        <v>45124</v>
      </c>
      <c r="T561" s="1" t="s">
        <v>35</v>
      </c>
      <c r="U561" s="1" t="s">
        <v>51</v>
      </c>
      <c r="V561" s="1">
        <v>4</v>
      </c>
      <c r="W561" s="1" t="s">
        <v>37</v>
      </c>
      <c r="X561" s="1" t="s">
        <v>64</v>
      </c>
      <c r="Y561" s="1" t="s">
        <v>3551</v>
      </c>
    </row>
    <row r="562" spans="1:25" x14ac:dyDescent="0.3">
      <c r="A562" s="1" t="s">
        <v>12174</v>
      </c>
      <c r="B562" s="1" t="s">
        <v>14174</v>
      </c>
      <c r="C562" s="1" t="s">
        <v>3552</v>
      </c>
      <c r="D562" s="1" t="s">
        <v>41</v>
      </c>
      <c r="E562" s="1">
        <v>57</v>
      </c>
      <c r="F562" s="1" t="s">
        <v>3553</v>
      </c>
      <c r="G562" s="1" t="s">
        <v>3554</v>
      </c>
      <c r="H562" s="1" t="s">
        <v>44</v>
      </c>
      <c r="I562" s="1" t="s">
        <v>3555</v>
      </c>
      <c r="J562" s="1" t="s">
        <v>3556</v>
      </c>
      <c r="K562" s="1" t="s">
        <v>6</v>
      </c>
      <c r="L562" s="1" t="s">
        <v>117</v>
      </c>
      <c r="M562" s="1" t="s">
        <v>126</v>
      </c>
      <c r="N562" s="1">
        <v>4</v>
      </c>
      <c r="O562" s="1">
        <v>341.49</v>
      </c>
      <c r="P562" s="1">
        <v>0.39</v>
      </c>
      <c r="Q562" s="1">
        <v>16.82</v>
      </c>
      <c r="R562" s="2">
        <v>45152</v>
      </c>
      <c r="S562" s="2">
        <v>45413</v>
      </c>
      <c r="T562" s="1" t="s">
        <v>35</v>
      </c>
      <c r="U562" s="1" t="s">
        <v>36</v>
      </c>
      <c r="V562" s="1">
        <v>4</v>
      </c>
      <c r="W562" s="1" t="s">
        <v>37</v>
      </c>
      <c r="X562" s="1" t="s">
        <v>64</v>
      </c>
      <c r="Y562" s="1" t="s">
        <v>3557</v>
      </c>
    </row>
    <row r="563" spans="1:25" x14ac:dyDescent="0.3">
      <c r="A563" s="1" t="s">
        <v>12175</v>
      </c>
      <c r="B563" s="1" t="s">
        <v>14175</v>
      </c>
      <c r="C563" s="1" t="s">
        <v>3558</v>
      </c>
      <c r="D563" s="1" t="s">
        <v>26</v>
      </c>
      <c r="E563" s="1">
        <v>28</v>
      </c>
      <c r="F563" s="1" t="s">
        <v>3559</v>
      </c>
      <c r="G563" s="1" t="s">
        <v>3560</v>
      </c>
      <c r="H563" s="1" t="s">
        <v>1465</v>
      </c>
      <c r="I563" s="1" t="s">
        <v>3561</v>
      </c>
      <c r="J563" s="1" t="s">
        <v>3562</v>
      </c>
      <c r="K563" s="1" t="s">
        <v>47</v>
      </c>
      <c r="L563" s="1" t="s">
        <v>33</v>
      </c>
      <c r="M563" s="1" t="s">
        <v>49</v>
      </c>
      <c r="N563" s="1">
        <v>1</v>
      </c>
      <c r="O563" s="1">
        <v>787.66</v>
      </c>
      <c r="P563" s="1">
        <v>0.46</v>
      </c>
      <c r="Q563" s="1">
        <v>35.229999999999997</v>
      </c>
      <c r="R563" s="2">
        <v>45672</v>
      </c>
      <c r="S563" s="2">
        <v>45615</v>
      </c>
      <c r="T563" s="1" t="s">
        <v>118</v>
      </c>
      <c r="U563" s="1" t="s">
        <v>51</v>
      </c>
      <c r="V563" s="1">
        <v>2</v>
      </c>
      <c r="W563" s="1" t="s">
        <v>37</v>
      </c>
      <c r="X563" s="1" t="s">
        <v>101</v>
      </c>
      <c r="Y563" s="1" t="s">
        <v>3563</v>
      </c>
    </row>
    <row r="564" spans="1:25" x14ac:dyDescent="0.3">
      <c r="A564" s="1" t="s">
        <v>12176</v>
      </c>
      <c r="B564" s="1" t="s">
        <v>14176</v>
      </c>
      <c r="C564" s="1" t="s">
        <v>3564</v>
      </c>
      <c r="D564" s="1" t="s">
        <v>26</v>
      </c>
      <c r="E564" s="1">
        <v>33</v>
      </c>
      <c r="F564" s="1" t="s">
        <v>3565</v>
      </c>
      <c r="G564" s="1" t="s">
        <v>3566</v>
      </c>
      <c r="H564" s="1" t="s">
        <v>3567</v>
      </c>
      <c r="I564" s="1" t="s">
        <v>3568</v>
      </c>
      <c r="J564" s="1" t="s">
        <v>3569</v>
      </c>
      <c r="K564" s="1" t="s">
        <v>109</v>
      </c>
      <c r="L564" s="1" t="s">
        <v>82</v>
      </c>
      <c r="M564" s="1" t="s">
        <v>93</v>
      </c>
      <c r="N564" s="1">
        <v>3</v>
      </c>
      <c r="O564" s="1">
        <v>629.58000000000004</v>
      </c>
      <c r="P564" s="1">
        <v>0.48</v>
      </c>
      <c r="Q564" s="1">
        <v>10.55</v>
      </c>
      <c r="R564" s="2">
        <v>45206</v>
      </c>
      <c r="S564" s="2">
        <v>45542</v>
      </c>
      <c r="T564" s="1" t="s">
        <v>50</v>
      </c>
      <c r="U564" s="1" t="s">
        <v>162</v>
      </c>
      <c r="V564" s="1">
        <v>3</v>
      </c>
      <c r="W564" s="1" t="s">
        <v>52</v>
      </c>
      <c r="X564" s="1" t="s">
        <v>64</v>
      </c>
      <c r="Y564" s="1" t="s">
        <v>3570</v>
      </c>
    </row>
    <row r="565" spans="1:25" x14ac:dyDescent="0.3">
      <c r="A565" s="1" t="s">
        <v>12177</v>
      </c>
      <c r="B565" s="1" t="s">
        <v>14177</v>
      </c>
      <c r="C565" s="1" t="s">
        <v>3571</v>
      </c>
      <c r="D565" s="1" t="s">
        <v>26</v>
      </c>
      <c r="E565" s="1">
        <v>37</v>
      </c>
      <c r="F565" s="1" t="s">
        <v>3572</v>
      </c>
      <c r="G565" s="1" t="s">
        <v>3573</v>
      </c>
      <c r="H565" s="1" t="s">
        <v>3574</v>
      </c>
      <c r="I565" s="1" t="s">
        <v>3575</v>
      </c>
      <c r="J565" s="1" t="s">
        <v>3576</v>
      </c>
      <c r="K565" s="1" t="s">
        <v>109</v>
      </c>
      <c r="L565" s="1" t="s">
        <v>82</v>
      </c>
      <c r="M565" s="1" t="s">
        <v>49</v>
      </c>
      <c r="N565" s="1">
        <v>4</v>
      </c>
      <c r="O565" s="1">
        <v>344.16</v>
      </c>
      <c r="P565" s="1">
        <v>0</v>
      </c>
      <c r="Q565" s="1">
        <v>49.91</v>
      </c>
      <c r="R565" s="2">
        <v>45665</v>
      </c>
      <c r="S565" s="2">
        <v>45430</v>
      </c>
      <c r="T565" s="1" t="s">
        <v>83</v>
      </c>
      <c r="U565" s="1" t="s">
        <v>36</v>
      </c>
      <c r="V565" s="1">
        <v>4</v>
      </c>
      <c r="W565" s="1" t="s">
        <v>37</v>
      </c>
      <c r="X565" s="1" t="s">
        <v>74</v>
      </c>
      <c r="Y565" s="1" t="s">
        <v>3577</v>
      </c>
    </row>
    <row r="566" spans="1:25" x14ac:dyDescent="0.3">
      <c r="A566" s="1" t="s">
        <v>12178</v>
      </c>
      <c r="B566" s="1" t="s">
        <v>14178</v>
      </c>
      <c r="C566" s="1" t="s">
        <v>3578</v>
      </c>
      <c r="D566" s="1" t="s">
        <v>41</v>
      </c>
      <c r="E566" s="1">
        <v>68</v>
      </c>
      <c r="F566" s="1" t="s">
        <v>3579</v>
      </c>
      <c r="G566" s="1" t="s">
        <v>3580</v>
      </c>
      <c r="H566" s="1" t="s">
        <v>270</v>
      </c>
      <c r="I566" s="1" t="s">
        <v>3581</v>
      </c>
      <c r="J566" s="1" t="s">
        <v>3582</v>
      </c>
      <c r="K566" s="1" t="s">
        <v>6</v>
      </c>
      <c r="L566" s="1" t="s">
        <v>48</v>
      </c>
      <c r="M566" s="1" t="s">
        <v>73</v>
      </c>
      <c r="N566" s="1">
        <v>3</v>
      </c>
      <c r="O566" s="1">
        <v>819.61</v>
      </c>
      <c r="P566" s="1">
        <v>0.48</v>
      </c>
      <c r="Q566" s="1">
        <v>8.6199999999999992</v>
      </c>
      <c r="R566" s="2">
        <v>45674</v>
      </c>
      <c r="S566" s="2">
        <v>45489</v>
      </c>
      <c r="T566" s="1" t="s">
        <v>118</v>
      </c>
      <c r="U566" s="1" t="s">
        <v>51</v>
      </c>
      <c r="V566" s="1">
        <v>2</v>
      </c>
      <c r="W566" s="1" t="s">
        <v>37</v>
      </c>
      <c r="X566" s="1" t="s">
        <v>53</v>
      </c>
      <c r="Y566" s="1" t="s">
        <v>3583</v>
      </c>
    </row>
    <row r="567" spans="1:25" x14ac:dyDescent="0.3">
      <c r="A567" s="1" t="s">
        <v>12179</v>
      </c>
      <c r="B567" s="1" t="s">
        <v>14179</v>
      </c>
      <c r="C567" s="1" t="s">
        <v>3584</v>
      </c>
      <c r="D567" s="1" t="s">
        <v>41</v>
      </c>
      <c r="E567" s="1">
        <v>40</v>
      </c>
      <c r="F567" s="1" t="s">
        <v>3585</v>
      </c>
      <c r="G567" s="1" t="s">
        <v>3586</v>
      </c>
      <c r="H567" s="1" t="s">
        <v>1189</v>
      </c>
      <c r="I567" s="1" t="s">
        <v>3587</v>
      </c>
      <c r="J567" s="1" t="s">
        <v>3588</v>
      </c>
      <c r="K567" s="1" t="s">
        <v>109</v>
      </c>
      <c r="L567" s="1" t="s">
        <v>72</v>
      </c>
      <c r="M567" s="1" t="s">
        <v>73</v>
      </c>
      <c r="N567" s="1">
        <v>1</v>
      </c>
      <c r="O567" s="1">
        <v>599.13</v>
      </c>
      <c r="P567" s="1">
        <v>0.37</v>
      </c>
      <c r="Q567" s="1">
        <v>38.380000000000003</v>
      </c>
      <c r="R567" s="2">
        <v>45666</v>
      </c>
      <c r="S567" s="2">
        <v>45609</v>
      </c>
      <c r="T567" s="1" t="s">
        <v>35</v>
      </c>
      <c r="U567" s="1" t="s">
        <v>51</v>
      </c>
      <c r="V567" s="1">
        <v>2</v>
      </c>
      <c r="W567" s="1" t="s">
        <v>37</v>
      </c>
      <c r="X567" s="1" t="s">
        <v>53</v>
      </c>
      <c r="Y567" s="1" t="s">
        <v>3589</v>
      </c>
    </row>
    <row r="568" spans="1:25" x14ac:dyDescent="0.3">
      <c r="A568" s="1" t="s">
        <v>12180</v>
      </c>
      <c r="B568" s="1" t="s">
        <v>14180</v>
      </c>
      <c r="C568" s="1" t="s">
        <v>3590</v>
      </c>
      <c r="D568" s="1" t="s">
        <v>41</v>
      </c>
      <c r="E568" s="1">
        <v>40</v>
      </c>
      <c r="F568" s="1" t="s">
        <v>3591</v>
      </c>
      <c r="G568" s="1">
        <v>9332154887</v>
      </c>
      <c r="H568" s="1" t="s">
        <v>764</v>
      </c>
      <c r="I568" s="1" t="s">
        <v>3592</v>
      </c>
      <c r="J568" s="1" t="s">
        <v>949</v>
      </c>
      <c r="K568" s="1" t="s">
        <v>161</v>
      </c>
      <c r="L568" s="1" t="s">
        <v>72</v>
      </c>
      <c r="M568" s="1" t="s">
        <v>126</v>
      </c>
      <c r="N568" s="1">
        <v>1</v>
      </c>
      <c r="O568" s="1">
        <v>18.53</v>
      </c>
      <c r="P568" s="1">
        <v>0.04</v>
      </c>
      <c r="Q568" s="1">
        <v>29.36</v>
      </c>
      <c r="R568" s="2">
        <v>45388</v>
      </c>
      <c r="S568" s="2">
        <v>45334</v>
      </c>
      <c r="T568" s="1" t="s">
        <v>63</v>
      </c>
      <c r="U568" s="1" t="s">
        <v>162</v>
      </c>
      <c r="V568" s="1">
        <v>5</v>
      </c>
      <c r="W568" s="1" t="s">
        <v>37</v>
      </c>
      <c r="X568" s="1" t="s">
        <v>64</v>
      </c>
      <c r="Y568" s="1" t="s">
        <v>3593</v>
      </c>
    </row>
    <row r="569" spans="1:25" x14ac:dyDescent="0.3">
      <c r="A569" s="1" t="s">
        <v>12181</v>
      </c>
      <c r="B569" s="1" t="s">
        <v>14181</v>
      </c>
      <c r="C569" s="1" t="s">
        <v>3594</v>
      </c>
      <c r="D569" s="1" t="s">
        <v>26</v>
      </c>
      <c r="E569" s="1">
        <v>49</v>
      </c>
      <c r="F569" s="1" t="s">
        <v>3595</v>
      </c>
      <c r="G569" s="1" t="s">
        <v>3596</v>
      </c>
      <c r="H569" s="1" t="s">
        <v>3597</v>
      </c>
      <c r="I569" s="1" t="s">
        <v>3598</v>
      </c>
      <c r="J569" s="1" t="s">
        <v>3599</v>
      </c>
      <c r="K569" s="1" t="s">
        <v>161</v>
      </c>
      <c r="L569" s="1" t="s">
        <v>48</v>
      </c>
      <c r="M569" s="1" t="s">
        <v>126</v>
      </c>
      <c r="N569" s="1">
        <v>2</v>
      </c>
      <c r="O569" s="1">
        <v>78.040000000000006</v>
      </c>
      <c r="P569" s="1">
        <v>0.21</v>
      </c>
      <c r="Q569" s="1">
        <v>8.8699999999999992</v>
      </c>
      <c r="R569" s="2">
        <v>45145</v>
      </c>
      <c r="S569" s="2">
        <v>45451</v>
      </c>
      <c r="T569" s="1" t="s">
        <v>83</v>
      </c>
      <c r="U569" s="1" t="s">
        <v>51</v>
      </c>
      <c r="V569" s="1">
        <v>5</v>
      </c>
      <c r="W569" s="1" t="s">
        <v>37</v>
      </c>
      <c r="X569" s="1" t="s">
        <v>38</v>
      </c>
      <c r="Y569" s="1" t="s">
        <v>3600</v>
      </c>
    </row>
    <row r="570" spans="1:25" x14ac:dyDescent="0.3">
      <c r="A570" s="1" t="s">
        <v>12182</v>
      </c>
      <c r="B570" s="1" t="s">
        <v>14182</v>
      </c>
      <c r="C570" s="1" t="s">
        <v>3601</v>
      </c>
      <c r="D570" s="1" t="s">
        <v>26</v>
      </c>
      <c r="E570" s="1">
        <v>58</v>
      </c>
      <c r="F570" s="1" t="s">
        <v>3602</v>
      </c>
      <c r="G570" s="1" t="s">
        <v>3603</v>
      </c>
      <c r="H570" s="1" t="s">
        <v>289</v>
      </c>
      <c r="I570" s="1" t="s">
        <v>3604</v>
      </c>
      <c r="J570" s="1" t="s">
        <v>3605</v>
      </c>
      <c r="K570" s="1" t="s">
        <v>47</v>
      </c>
      <c r="L570" s="1" t="s">
        <v>33</v>
      </c>
      <c r="M570" s="1" t="s">
        <v>62</v>
      </c>
      <c r="N570" s="1">
        <v>2</v>
      </c>
      <c r="O570" s="1">
        <v>755.11</v>
      </c>
      <c r="P570" s="1">
        <v>0.35</v>
      </c>
      <c r="Q570" s="1">
        <v>6.21</v>
      </c>
      <c r="R570" s="2">
        <v>45796</v>
      </c>
      <c r="S570" s="2">
        <v>45734</v>
      </c>
      <c r="T570" s="1" t="s">
        <v>63</v>
      </c>
      <c r="U570" s="1" t="s">
        <v>36</v>
      </c>
      <c r="V570" s="1">
        <v>2</v>
      </c>
      <c r="W570" s="1" t="s">
        <v>52</v>
      </c>
      <c r="X570" s="1" t="s">
        <v>101</v>
      </c>
      <c r="Y570" s="1" t="s">
        <v>3606</v>
      </c>
    </row>
    <row r="571" spans="1:25" x14ac:dyDescent="0.3">
      <c r="A571" s="1" t="s">
        <v>12183</v>
      </c>
      <c r="B571" s="1" t="s">
        <v>14183</v>
      </c>
      <c r="C571" s="1" t="s">
        <v>3607</v>
      </c>
      <c r="D571" s="1" t="s">
        <v>26</v>
      </c>
      <c r="E571" s="1">
        <v>59</v>
      </c>
      <c r="F571" s="1" t="s">
        <v>3608</v>
      </c>
      <c r="G571" s="1" t="s">
        <v>3609</v>
      </c>
      <c r="H571" s="1" t="s">
        <v>2828</v>
      </c>
      <c r="I571" s="1" t="s">
        <v>3610</v>
      </c>
      <c r="J571" s="1" t="s">
        <v>3611</v>
      </c>
      <c r="K571" s="1" t="s">
        <v>92</v>
      </c>
      <c r="L571" s="1" t="s">
        <v>33</v>
      </c>
      <c r="M571" s="1" t="s">
        <v>126</v>
      </c>
      <c r="N571" s="1">
        <v>3</v>
      </c>
      <c r="O571" s="1">
        <v>452.06</v>
      </c>
      <c r="P571" s="1">
        <v>0.48</v>
      </c>
      <c r="Q571" s="1">
        <v>21.32</v>
      </c>
      <c r="R571" s="2">
        <v>45630</v>
      </c>
      <c r="S571" s="2">
        <v>45222</v>
      </c>
      <c r="T571" s="1" t="s">
        <v>35</v>
      </c>
      <c r="U571" s="1" t="s">
        <v>51</v>
      </c>
      <c r="V571" s="1">
        <v>1</v>
      </c>
      <c r="W571" s="1" t="s">
        <v>37</v>
      </c>
      <c r="X571" s="1" t="s">
        <v>64</v>
      </c>
      <c r="Y571" s="1" t="s">
        <v>3612</v>
      </c>
    </row>
    <row r="572" spans="1:25" x14ac:dyDescent="0.3">
      <c r="A572" s="1" t="s">
        <v>12184</v>
      </c>
      <c r="B572" s="1" t="s">
        <v>14184</v>
      </c>
      <c r="C572" s="1" t="s">
        <v>3613</v>
      </c>
      <c r="D572" s="1" t="s">
        <v>41</v>
      </c>
      <c r="E572" s="1">
        <v>55</v>
      </c>
      <c r="F572" s="1" t="s">
        <v>3614</v>
      </c>
      <c r="G572" s="1">
        <v>6653449381</v>
      </c>
      <c r="H572" s="1" t="s">
        <v>980</v>
      </c>
      <c r="I572" s="1" t="s">
        <v>3615</v>
      </c>
      <c r="J572" s="1" t="s">
        <v>3616</v>
      </c>
      <c r="K572" s="1" t="s">
        <v>32</v>
      </c>
      <c r="L572" s="1" t="s">
        <v>110</v>
      </c>
      <c r="M572" s="1" t="s">
        <v>34</v>
      </c>
      <c r="N572" s="1">
        <v>4</v>
      </c>
      <c r="O572" s="1">
        <v>411.45</v>
      </c>
      <c r="P572" s="1">
        <v>0.08</v>
      </c>
      <c r="Q572" s="1">
        <v>41.1</v>
      </c>
      <c r="R572" s="2">
        <v>45684</v>
      </c>
      <c r="S572" s="2">
        <v>45182</v>
      </c>
      <c r="T572" s="1" t="s">
        <v>63</v>
      </c>
      <c r="U572" s="1" t="s">
        <v>36</v>
      </c>
      <c r="V572" s="1">
        <v>2</v>
      </c>
      <c r="W572" s="1" t="s">
        <v>37</v>
      </c>
      <c r="X572" s="1" t="s">
        <v>74</v>
      </c>
      <c r="Y572" s="1" t="s">
        <v>3617</v>
      </c>
    </row>
    <row r="573" spans="1:25" x14ac:dyDescent="0.3">
      <c r="A573" s="1" t="s">
        <v>12185</v>
      </c>
      <c r="B573" s="1" t="s">
        <v>14185</v>
      </c>
      <c r="C573" s="1" t="s">
        <v>3618</v>
      </c>
      <c r="D573" s="1" t="s">
        <v>26</v>
      </c>
      <c r="E573" s="1">
        <v>20</v>
      </c>
      <c r="F573" s="1" t="s">
        <v>3619</v>
      </c>
      <c r="G573" s="1" t="s">
        <v>3620</v>
      </c>
      <c r="H573" s="1" t="s">
        <v>690</v>
      </c>
      <c r="I573" s="1" t="s">
        <v>3621</v>
      </c>
      <c r="J573" s="1" t="s">
        <v>3622</v>
      </c>
      <c r="K573" s="1" t="s">
        <v>61</v>
      </c>
      <c r="L573" s="1" t="s">
        <v>72</v>
      </c>
      <c r="M573" s="1" t="s">
        <v>73</v>
      </c>
      <c r="N573" s="1">
        <v>1</v>
      </c>
      <c r="O573" s="1">
        <v>154.37</v>
      </c>
      <c r="P573" s="1">
        <v>0.06</v>
      </c>
      <c r="Q573" s="1">
        <v>6.85</v>
      </c>
      <c r="R573" s="2">
        <v>45148</v>
      </c>
      <c r="S573" s="2">
        <v>45592</v>
      </c>
      <c r="T573" s="1" t="s">
        <v>118</v>
      </c>
      <c r="U573" s="1" t="s">
        <v>51</v>
      </c>
      <c r="V573" s="1">
        <v>5</v>
      </c>
      <c r="W573" s="1" t="s">
        <v>37</v>
      </c>
      <c r="X573" s="1" t="s">
        <v>101</v>
      </c>
      <c r="Y573" s="1" t="s">
        <v>3623</v>
      </c>
    </row>
    <row r="574" spans="1:25" x14ac:dyDescent="0.3">
      <c r="A574" s="1" t="s">
        <v>12186</v>
      </c>
      <c r="B574" s="1" t="s">
        <v>14186</v>
      </c>
      <c r="C574" s="1" t="s">
        <v>3624</v>
      </c>
      <c r="D574" s="1" t="s">
        <v>41</v>
      </c>
      <c r="E574" s="1">
        <v>69</v>
      </c>
      <c r="F574" s="1" t="s">
        <v>3625</v>
      </c>
      <c r="G574" s="1" t="s">
        <v>3626</v>
      </c>
      <c r="H574" s="1" t="s">
        <v>3627</v>
      </c>
      <c r="I574" s="1" t="s">
        <v>3628</v>
      </c>
      <c r="J574" s="1" t="s">
        <v>3629</v>
      </c>
      <c r="K574" s="1" t="s">
        <v>161</v>
      </c>
      <c r="L574" s="1" t="s">
        <v>72</v>
      </c>
      <c r="M574" s="1" t="s">
        <v>73</v>
      </c>
      <c r="N574" s="1">
        <v>2</v>
      </c>
      <c r="O574" s="1">
        <v>165.75</v>
      </c>
      <c r="P574" s="1">
        <v>0.24</v>
      </c>
      <c r="Q574" s="1">
        <v>36.700000000000003</v>
      </c>
      <c r="R574" s="2">
        <v>45157</v>
      </c>
      <c r="S574" s="2">
        <v>45375</v>
      </c>
      <c r="T574" s="1" t="s">
        <v>63</v>
      </c>
      <c r="U574" s="1" t="s">
        <v>162</v>
      </c>
      <c r="V574" s="1">
        <v>4</v>
      </c>
      <c r="W574" s="1" t="s">
        <v>37</v>
      </c>
      <c r="X574" s="1" t="s">
        <v>64</v>
      </c>
      <c r="Y574" s="1" t="s">
        <v>3630</v>
      </c>
    </row>
    <row r="575" spans="1:25" x14ac:dyDescent="0.3">
      <c r="A575" s="1" t="s">
        <v>12187</v>
      </c>
      <c r="B575" s="1" t="s">
        <v>14187</v>
      </c>
      <c r="C575" s="1" t="s">
        <v>3631</v>
      </c>
      <c r="D575" s="1" t="s">
        <v>41</v>
      </c>
      <c r="E575" s="1">
        <v>25</v>
      </c>
      <c r="F575" s="1" t="s">
        <v>3632</v>
      </c>
      <c r="G575" s="1" t="s">
        <v>3633</v>
      </c>
      <c r="H575" s="1" t="s">
        <v>1422</v>
      </c>
      <c r="I575" s="1" t="s">
        <v>3634</v>
      </c>
      <c r="J575" s="1" t="s">
        <v>3635</v>
      </c>
      <c r="K575" s="1" t="s">
        <v>6</v>
      </c>
      <c r="L575" s="1" t="s">
        <v>72</v>
      </c>
      <c r="M575" s="1" t="s">
        <v>49</v>
      </c>
      <c r="N575" s="1">
        <v>2</v>
      </c>
      <c r="O575" s="1">
        <v>799.77</v>
      </c>
      <c r="P575" s="1">
        <v>0.48</v>
      </c>
      <c r="Q575" s="1">
        <v>34.49</v>
      </c>
      <c r="R575" s="2">
        <v>45471</v>
      </c>
      <c r="S575" s="2">
        <v>45489</v>
      </c>
      <c r="T575" s="1" t="s">
        <v>118</v>
      </c>
      <c r="U575" s="1" t="s">
        <v>36</v>
      </c>
      <c r="V575" s="1">
        <v>1</v>
      </c>
      <c r="W575" s="1" t="s">
        <v>37</v>
      </c>
      <c r="X575" s="1" t="s">
        <v>101</v>
      </c>
      <c r="Y575" s="1" t="s">
        <v>3636</v>
      </c>
    </row>
    <row r="576" spans="1:25" x14ac:dyDescent="0.3">
      <c r="A576" s="1" t="s">
        <v>12188</v>
      </c>
      <c r="B576" s="1" t="s">
        <v>14188</v>
      </c>
      <c r="C576" s="1" t="s">
        <v>3637</v>
      </c>
      <c r="D576" s="1" t="s">
        <v>41</v>
      </c>
      <c r="E576" s="1">
        <v>55</v>
      </c>
      <c r="F576" s="1" t="s">
        <v>3638</v>
      </c>
      <c r="G576" s="1" t="s">
        <v>3639</v>
      </c>
      <c r="H576" s="1" t="s">
        <v>323</v>
      </c>
      <c r="I576" s="1" t="s">
        <v>3640</v>
      </c>
      <c r="J576" s="1" t="s">
        <v>3641</v>
      </c>
      <c r="K576" s="1" t="s">
        <v>161</v>
      </c>
      <c r="L576" s="1" t="s">
        <v>33</v>
      </c>
      <c r="M576" s="1" t="s">
        <v>126</v>
      </c>
      <c r="N576" s="1">
        <v>1</v>
      </c>
      <c r="O576" s="1">
        <v>830.73</v>
      </c>
      <c r="P576" s="1">
        <v>0.49</v>
      </c>
      <c r="Q576" s="1">
        <v>16.95</v>
      </c>
      <c r="R576" s="2">
        <v>45565</v>
      </c>
      <c r="S576" s="2">
        <v>45163</v>
      </c>
      <c r="T576" s="1" t="s">
        <v>50</v>
      </c>
      <c r="U576" s="1" t="s">
        <v>51</v>
      </c>
      <c r="V576" s="1">
        <v>3</v>
      </c>
      <c r="W576" s="1" t="s">
        <v>37</v>
      </c>
      <c r="X576" s="1" t="s">
        <v>38</v>
      </c>
      <c r="Y576" s="1" t="s">
        <v>3642</v>
      </c>
    </row>
    <row r="577" spans="1:25" x14ac:dyDescent="0.3">
      <c r="A577" s="1" t="s">
        <v>12189</v>
      </c>
      <c r="B577" s="1" t="s">
        <v>14189</v>
      </c>
      <c r="C577" s="1" t="s">
        <v>3643</v>
      </c>
      <c r="D577" s="1" t="s">
        <v>26</v>
      </c>
      <c r="E577" s="1">
        <v>57</v>
      </c>
      <c r="F577" s="1" t="s">
        <v>3644</v>
      </c>
      <c r="G577" s="1" t="s">
        <v>3645</v>
      </c>
      <c r="H577" s="1" t="s">
        <v>398</v>
      </c>
      <c r="I577" s="1" t="s">
        <v>3646</v>
      </c>
      <c r="J577" s="1" t="s">
        <v>3647</v>
      </c>
      <c r="K577" s="1" t="s">
        <v>109</v>
      </c>
      <c r="L577" s="1" t="s">
        <v>82</v>
      </c>
      <c r="M577" s="1" t="s">
        <v>49</v>
      </c>
      <c r="N577" s="1">
        <v>1</v>
      </c>
      <c r="O577" s="1">
        <v>564.4</v>
      </c>
      <c r="P577" s="1">
        <v>0.11</v>
      </c>
      <c r="Q577" s="1">
        <v>8.49</v>
      </c>
      <c r="R577" s="2">
        <v>45798</v>
      </c>
      <c r="S577" s="2">
        <v>45443</v>
      </c>
      <c r="T577" s="1" t="s">
        <v>83</v>
      </c>
      <c r="U577" s="1" t="s">
        <v>84</v>
      </c>
      <c r="V577" s="1">
        <v>4</v>
      </c>
      <c r="W577" s="1" t="s">
        <v>37</v>
      </c>
      <c r="X577" s="1" t="s">
        <v>74</v>
      </c>
      <c r="Y577" s="1" t="s">
        <v>3648</v>
      </c>
    </row>
    <row r="578" spans="1:25" x14ac:dyDescent="0.3">
      <c r="A578" s="1" t="s">
        <v>12190</v>
      </c>
      <c r="B578" s="1" t="s">
        <v>14190</v>
      </c>
      <c r="C578" s="1" t="s">
        <v>112</v>
      </c>
      <c r="D578" s="1" t="s">
        <v>41</v>
      </c>
      <c r="E578" s="1">
        <v>31</v>
      </c>
      <c r="F578" s="1" t="s">
        <v>3649</v>
      </c>
      <c r="G578" s="1" t="s">
        <v>3650</v>
      </c>
      <c r="H578" s="1" t="s">
        <v>270</v>
      </c>
      <c r="I578" s="1" t="s">
        <v>3651</v>
      </c>
      <c r="J578" s="1" t="s">
        <v>3652</v>
      </c>
      <c r="K578" s="1" t="s">
        <v>109</v>
      </c>
      <c r="L578" s="1" t="s">
        <v>48</v>
      </c>
      <c r="M578" s="1" t="s">
        <v>126</v>
      </c>
      <c r="N578" s="1">
        <v>4</v>
      </c>
      <c r="O578" s="1">
        <v>302.18</v>
      </c>
      <c r="P578" s="1">
        <v>0.16</v>
      </c>
      <c r="Q578" s="1">
        <v>46.19</v>
      </c>
      <c r="R578" s="2">
        <v>45293</v>
      </c>
      <c r="S578" s="2">
        <v>45315</v>
      </c>
      <c r="T578" s="1" t="s">
        <v>63</v>
      </c>
      <c r="U578" s="1" t="s">
        <v>36</v>
      </c>
      <c r="V578" s="1">
        <v>5</v>
      </c>
      <c r="W578" s="1" t="s">
        <v>37</v>
      </c>
      <c r="X578" s="1" t="s">
        <v>64</v>
      </c>
      <c r="Y578" s="1" t="s">
        <v>3653</v>
      </c>
    </row>
    <row r="579" spans="1:25" x14ac:dyDescent="0.3">
      <c r="A579" s="1" t="s">
        <v>12191</v>
      </c>
      <c r="B579" s="1" t="s">
        <v>14191</v>
      </c>
      <c r="C579" s="1" t="s">
        <v>3654</v>
      </c>
      <c r="D579" s="1" t="s">
        <v>26</v>
      </c>
      <c r="E579" s="1">
        <v>25</v>
      </c>
      <c r="F579" s="1" t="s">
        <v>3655</v>
      </c>
      <c r="G579" s="1">
        <v>2303036213</v>
      </c>
      <c r="H579" s="1" t="s">
        <v>2095</v>
      </c>
      <c r="I579" s="1" t="s">
        <v>3656</v>
      </c>
      <c r="J579" s="1" t="s">
        <v>3657</v>
      </c>
      <c r="K579" s="1" t="s">
        <v>47</v>
      </c>
      <c r="L579" s="1" t="s">
        <v>48</v>
      </c>
      <c r="M579" s="1" t="s">
        <v>73</v>
      </c>
      <c r="N579" s="1">
        <v>2</v>
      </c>
      <c r="O579" s="1">
        <v>933.37</v>
      </c>
      <c r="P579" s="1">
        <v>0.45</v>
      </c>
      <c r="Q579" s="1">
        <v>18.52</v>
      </c>
      <c r="R579" s="2">
        <v>45544</v>
      </c>
      <c r="S579" s="2">
        <v>45197</v>
      </c>
      <c r="T579" s="1" t="s">
        <v>118</v>
      </c>
      <c r="U579" s="1" t="s">
        <v>36</v>
      </c>
      <c r="V579" s="1">
        <v>4</v>
      </c>
      <c r="W579" s="1" t="s">
        <v>37</v>
      </c>
      <c r="X579" s="1" t="s">
        <v>53</v>
      </c>
      <c r="Y579" s="1" t="s">
        <v>1852</v>
      </c>
    </row>
    <row r="580" spans="1:25" x14ac:dyDescent="0.3">
      <c r="A580" s="1" t="s">
        <v>12192</v>
      </c>
      <c r="B580" s="1" t="s">
        <v>14192</v>
      </c>
      <c r="C580" s="1" t="s">
        <v>3658</v>
      </c>
      <c r="D580" s="1" t="s">
        <v>41</v>
      </c>
      <c r="E580" s="1">
        <v>28</v>
      </c>
      <c r="F580" s="1" t="s">
        <v>3659</v>
      </c>
      <c r="G580" s="1" t="s">
        <v>3660</v>
      </c>
      <c r="H580" s="1" t="s">
        <v>351</v>
      </c>
      <c r="I580" s="1" t="s">
        <v>3661</v>
      </c>
      <c r="J580" s="1" t="s">
        <v>3662</v>
      </c>
      <c r="K580" s="1" t="s">
        <v>109</v>
      </c>
      <c r="L580" s="1" t="s">
        <v>117</v>
      </c>
      <c r="M580" s="1" t="s">
        <v>126</v>
      </c>
      <c r="N580" s="1">
        <v>4</v>
      </c>
      <c r="O580" s="1">
        <v>627.72</v>
      </c>
      <c r="P580" s="1">
        <v>0.37</v>
      </c>
      <c r="Q580" s="1">
        <v>10.01</v>
      </c>
      <c r="R580" s="2">
        <v>45251</v>
      </c>
      <c r="S580" s="2">
        <v>45216</v>
      </c>
      <c r="T580" s="1" t="s">
        <v>35</v>
      </c>
      <c r="U580" s="1" t="s">
        <v>36</v>
      </c>
      <c r="V580" s="1">
        <v>4</v>
      </c>
      <c r="W580" s="1" t="s">
        <v>37</v>
      </c>
      <c r="X580" s="1" t="s">
        <v>74</v>
      </c>
      <c r="Y580" s="1" t="s">
        <v>3663</v>
      </c>
    </row>
    <row r="581" spans="1:25" x14ac:dyDescent="0.3">
      <c r="A581" s="1" t="s">
        <v>12193</v>
      </c>
      <c r="B581" s="1" t="s">
        <v>14193</v>
      </c>
      <c r="C581" s="1" t="s">
        <v>3664</v>
      </c>
      <c r="D581" s="1" t="s">
        <v>26</v>
      </c>
      <c r="E581" s="1">
        <v>59</v>
      </c>
      <c r="F581" s="1" t="s">
        <v>3665</v>
      </c>
      <c r="G581" s="1" t="s">
        <v>3666</v>
      </c>
      <c r="H581" s="1" t="s">
        <v>344</v>
      </c>
      <c r="I581" s="1" t="s">
        <v>1131</v>
      </c>
      <c r="J581" s="1" t="s">
        <v>3667</v>
      </c>
      <c r="K581" s="1" t="s">
        <v>109</v>
      </c>
      <c r="L581" s="1" t="s">
        <v>117</v>
      </c>
      <c r="M581" s="1" t="s">
        <v>62</v>
      </c>
      <c r="N581" s="1">
        <v>4</v>
      </c>
      <c r="O581" s="1">
        <v>798.68</v>
      </c>
      <c r="P581" s="1">
        <v>0.49</v>
      </c>
      <c r="Q581" s="1">
        <v>35.67</v>
      </c>
      <c r="R581" s="2">
        <v>45633</v>
      </c>
      <c r="S581" s="2">
        <v>45671</v>
      </c>
      <c r="T581" s="1" t="s">
        <v>35</v>
      </c>
      <c r="U581" s="1" t="s">
        <v>84</v>
      </c>
      <c r="V581" s="1">
        <v>5</v>
      </c>
      <c r="W581" s="1" t="s">
        <v>37</v>
      </c>
      <c r="X581" s="1" t="s">
        <v>38</v>
      </c>
      <c r="Y581" s="1" t="s">
        <v>3668</v>
      </c>
    </row>
    <row r="582" spans="1:25" x14ac:dyDescent="0.3">
      <c r="A582" s="1" t="s">
        <v>12194</v>
      </c>
      <c r="B582" s="1" t="s">
        <v>14194</v>
      </c>
      <c r="C582" s="1" t="s">
        <v>3669</v>
      </c>
      <c r="D582" s="1" t="s">
        <v>41</v>
      </c>
      <c r="E582" s="1">
        <v>59</v>
      </c>
      <c r="F582" s="1" t="s">
        <v>3670</v>
      </c>
      <c r="G582" s="1" t="s">
        <v>3671</v>
      </c>
      <c r="H582" s="1" t="s">
        <v>750</v>
      </c>
      <c r="I582" s="1" t="s">
        <v>3672</v>
      </c>
      <c r="J582" s="1" t="s">
        <v>3673</v>
      </c>
      <c r="K582" s="1" t="s">
        <v>32</v>
      </c>
      <c r="L582" s="1" t="s">
        <v>82</v>
      </c>
      <c r="M582" s="1" t="s">
        <v>126</v>
      </c>
      <c r="N582" s="1">
        <v>1</v>
      </c>
      <c r="O582" s="1">
        <v>13.25</v>
      </c>
      <c r="P582" s="1">
        <v>0.45</v>
      </c>
      <c r="Q582" s="1">
        <v>14.75</v>
      </c>
      <c r="R582" s="2">
        <v>45258</v>
      </c>
      <c r="S582" s="2">
        <v>45241</v>
      </c>
      <c r="T582" s="1" t="s">
        <v>118</v>
      </c>
      <c r="U582" s="1" t="s">
        <v>162</v>
      </c>
      <c r="V582" s="1">
        <v>4</v>
      </c>
      <c r="W582" s="1" t="s">
        <v>52</v>
      </c>
      <c r="X582" s="1" t="s">
        <v>38</v>
      </c>
      <c r="Y582" s="1" t="s">
        <v>3674</v>
      </c>
    </row>
    <row r="583" spans="1:25" x14ac:dyDescent="0.3">
      <c r="A583" s="1" t="s">
        <v>12195</v>
      </c>
      <c r="B583" s="1" t="s">
        <v>14195</v>
      </c>
      <c r="C583" s="1" t="s">
        <v>3675</v>
      </c>
      <c r="D583" s="1" t="s">
        <v>26</v>
      </c>
      <c r="E583" s="1">
        <v>60</v>
      </c>
      <c r="F583" s="1" t="s">
        <v>3676</v>
      </c>
      <c r="G583" s="1" t="s">
        <v>3677</v>
      </c>
      <c r="H583" s="1" t="s">
        <v>1503</v>
      </c>
      <c r="I583" s="1" t="s">
        <v>3678</v>
      </c>
      <c r="J583" s="1" t="s">
        <v>3679</v>
      </c>
      <c r="K583" s="1" t="s">
        <v>92</v>
      </c>
      <c r="L583" s="1" t="s">
        <v>72</v>
      </c>
      <c r="M583" s="1" t="s">
        <v>126</v>
      </c>
      <c r="N583" s="1">
        <v>4</v>
      </c>
      <c r="O583" s="1">
        <v>455.82</v>
      </c>
      <c r="P583" s="1">
        <v>0.11</v>
      </c>
      <c r="Q583" s="1">
        <v>26.4</v>
      </c>
      <c r="R583" s="2">
        <v>45674</v>
      </c>
      <c r="S583" s="2">
        <v>45255</v>
      </c>
      <c r="T583" s="1" t="s">
        <v>83</v>
      </c>
      <c r="U583" s="1" t="s">
        <v>51</v>
      </c>
      <c r="V583" s="1">
        <v>2</v>
      </c>
      <c r="W583" s="1" t="s">
        <v>37</v>
      </c>
      <c r="X583" s="1" t="s">
        <v>53</v>
      </c>
      <c r="Y583" s="1" t="s">
        <v>3680</v>
      </c>
    </row>
    <row r="584" spans="1:25" x14ac:dyDescent="0.3">
      <c r="A584" s="1" t="s">
        <v>12196</v>
      </c>
      <c r="B584" s="1" t="s">
        <v>14196</v>
      </c>
      <c r="C584" s="1" t="s">
        <v>3681</v>
      </c>
      <c r="D584" s="1" t="s">
        <v>26</v>
      </c>
      <c r="E584" s="1">
        <v>50</v>
      </c>
      <c r="F584" s="1" t="s">
        <v>3682</v>
      </c>
      <c r="G584" s="1" t="s">
        <v>3683</v>
      </c>
      <c r="H584" s="1" t="s">
        <v>703</v>
      </c>
      <c r="I584" s="1" t="s">
        <v>3684</v>
      </c>
      <c r="J584" s="1" t="s">
        <v>3685</v>
      </c>
      <c r="K584" s="1" t="s">
        <v>6</v>
      </c>
      <c r="L584" s="1" t="s">
        <v>82</v>
      </c>
      <c r="M584" s="1" t="s">
        <v>62</v>
      </c>
      <c r="N584" s="1">
        <v>1</v>
      </c>
      <c r="O584" s="1">
        <v>872.24</v>
      </c>
      <c r="P584" s="1">
        <v>0.38</v>
      </c>
      <c r="Q584" s="1">
        <v>7.27</v>
      </c>
      <c r="R584" s="2">
        <v>45754</v>
      </c>
      <c r="S584" s="2">
        <v>45722</v>
      </c>
      <c r="T584" s="1" t="s">
        <v>50</v>
      </c>
      <c r="U584" s="1" t="s">
        <v>84</v>
      </c>
      <c r="V584" s="1">
        <v>1</v>
      </c>
      <c r="W584" s="1" t="s">
        <v>37</v>
      </c>
      <c r="X584" s="1" t="s">
        <v>74</v>
      </c>
      <c r="Y584" s="1" t="s">
        <v>3686</v>
      </c>
    </row>
    <row r="585" spans="1:25" x14ac:dyDescent="0.3">
      <c r="A585" s="1" t="s">
        <v>12197</v>
      </c>
      <c r="B585" s="1" t="s">
        <v>14197</v>
      </c>
      <c r="C585" s="1" t="s">
        <v>3687</v>
      </c>
      <c r="D585" s="1" t="s">
        <v>41</v>
      </c>
      <c r="E585" s="1">
        <v>32</v>
      </c>
      <c r="F585" s="1" t="s">
        <v>3688</v>
      </c>
      <c r="G585" s="1" t="s">
        <v>3689</v>
      </c>
      <c r="H585" s="1" t="s">
        <v>2062</v>
      </c>
      <c r="I585" s="1" t="s">
        <v>3690</v>
      </c>
      <c r="J585" s="1" t="s">
        <v>3691</v>
      </c>
      <c r="K585" s="1" t="s">
        <v>6</v>
      </c>
      <c r="L585" s="1" t="s">
        <v>117</v>
      </c>
      <c r="M585" s="1" t="s">
        <v>62</v>
      </c>
      <c r="N585" s="1">
        <v>3</v>
      </c>
      <c r="O585" s="1">
        <v>344.85</v>
      </c>
      <c r="P585" s="1">
        <v>0.02</v>
      </c>
      <c r="Q585" s="1">
        <v>49.68</v>
      </c>
      <c r="R585" s="2">
        <v>45159</v>
      </c>
      <c r="S585" s="2">
        <v>45848</v>
      </c>
      <c r="T585" s="1" t="s">
        <v>50</v>
      </c>
      <c r="U585" s="1" t="s">
        <v>51</v>
      </c>
      <c r="V585" s="1">
        <v>5</v>
      </c>
      <c r="W585" s="1" t="s">
        <v>37</v>
      </c>
      <c r="X585" s="1" t="s">
        <v>64</v>
      </c>
      <c r="Y585" s="1" t="s">
        <v>3692</v>
      </c>
    </row>
    <row r="586" spans="1:25" x14ac:dyDescent="0.3">
      <c r="A586" s="1" t="s">
        <v>12198</v>
      </c>
      <c r="B586" s="1" t="s">
        <v>14198</v>
      </c>
      <c r="C586" s="1" t="s">
        <v>3693</v>
      </c>
      <c r="D586" s="1" t="s">
        <v>26</v>
      </c>
      <c r="E586" s="1">
        <v>54</v>
      </c>
      <c r="F586" s="1" t="s">
        <v>3694</v>
      </c>
      <c r="G586" s="1" t="s">
        <v>3695</v>
      </c>
      <c r="H586" s="1" t="s">
        <v>131</v>
      </c>
      <c r="I586" s="1" t="s">
        <v>3696</v>
      </c>
      <c r="J586" s="1" t="s">
        <v>3697</v>
      </c>
      <c r="K586" s="1" t="s">
        <v>47</v>
      </c>
      <c r="L586" s="1" t="s">
        <v>110</v>
      </c>
      <c r="M586" s="1" t="s">
        <v>62</v>
      </c>
      <c r="N586" s="1">
        <v>4</v>
      </c>
      <c r="O586" s="1">
        <v>729.29</v>
      </c>
      <c r="P586" s="1">
        <v>0.41</v>
      </c>
      <c r="Q586" s="1">
        <v>25.14</v>
      </c>
      <c r="R586" s="2">
        <v>45167</v>
      </c>
      <c r="S586" s="2">
        <v>45707</v>
      </c>
      <c r="T586" s="1" t="s">
        <v>83</v>
      </c>
      <c r="U586" s="1" t="s">
        <v>84</v>
      </c>
      <c r="V586" s="1">
        <v>1</v>
      </c>
      <c r="W586" s="1" t="s">
        <v>37</v>
      </c>
      <c r="X586" s="1" t="s">
        <v>53</v>
      </c>
      <c r="Y586" s="1" t="s">
        <v>3698</v>
      </c>
    </row>
    <row r="587" spans="1:25" x14ac:dyDescent="0.3">
      <c r="A587" s="1" t="s">
        <v>12199</v>
      </c>
      <c r="B587" s="1" t="s">
        <v>14199</v>
      </c>
      <c r="C587" s="1" t="s">
        <v>3699</v>
      </c>
      <c r="D587" s="1" t="s">
        <v>26</v>
      </c>
      <c r="E587" s="1">
        <v>31</v>
      </c>
      <c r="F587" s="1" t="s">
        <v>3700</v>
      </c>
      <c r="G587" s="1" t="s">
        <v>3701</v>
      </c>
      <c r="H587" s="1" t="s">
        <v>529</v>
      </c>
      <c r="I587" s="1" t="s">
        <v>3702</v>
      </c>
      <c r="J587" s="1" t="s">
        <v>3703</v>
      </c>
      <c r="K587" s="1" t="s">
        <v>32</v>
      </c>
      <c r="L587" s="1" t="s">
        <v>117</v>
      </c>
      <c r="M587" s="1" t="s">
        <v>49</v>
      </c>
      <c r="N587" s="1">
        <v>2</v>
      </c>
      <c r="O587" s="1">
        <v>661.1</v>
      </c>
      <c r="P587" s="1">
        <v>0.3</v>
      </c>
      <c r="Q587" s="1">
        <v>49.96</v>
      </c>
      <c r="R587" s="2">
        <v>45804</v>
      </c>
      <c r="S587" s="2">
        <v>45516</v>
      </c>
      <c r="T587" s="1" t="s">
        <v>63</v>
      </c>
      <c r="U587" s="1" t="s">
        <v>84</v>
      </c>
      <c r="V587" s="1">
        <v>2</v>
      </c>
      <c r="W587" s="1" t="s">
        <v>37</v>
      </c>
      <c r="X587" s="1" t="s">
        <v>64</v>
      </c>
      <c r="Y587" s="1" t="s">
        <v>3704</v>
      </c>
    </row>
    <row r="588" spans="1:25" x14ac:dyDescent="0.3">
      <c r="A588" s="1" t="s">
        <v>12200</v>
      </c>
      <c r="B588" s="1" t="s">
        <v>14200</v>
      </c>
      <c r="C588" s="1" t="s">
        <v>3705</v>
      </c>
      <c r="D588" s="1" t="s">
        <v>41</v>
      </c>
      <c r="E588" s="1">
        <v>43</v>
      </c>
      <c r="F588" s="1" t="s">
        <v>3706</v>
      </c>
      <c r="G588" s="1" t="s">
        <v>3707</v>
      </c>
      <c r="H588" s="1" t="s">
        <v>941</v>
      </c>
      <c r="I588" s="1" t="s">
        <v>3708</v>
      </c>
      <c r="J588" s="1" t="s">
        <v>812</v>
      </c>
      <c r="K588" s="1" t="s">
        <v>32</v>
      </c>
      <c r="L588" s="1" t="s">
        <v>48</v>
      </c>
      <c r="M588" s="1" t="s">
        <v>73</v>
      </c>
      <c r="N588" s="1">
        <v>2</v>
      </c>
      <c r="O588" s="1">
        <v>160.69999999999999</v>
      </c>
      <c r="P588" s="1">
        <v>0.48</v>
      </c>
      <c r="Q588" s="1">
        <v>22.36</v>
      </c>
      <c r="R588" s="2">
        <v>45388</v>
      </c>
      <c r="S588" s="2">
        <v>45302</v>
      </c>
      <c r="T588" s="1" t="s">
        <v>118</v>
      </c>
      <c r="U588" s="1" t="s">
        <v>51</v>
      </c>
      <c r="V588" s="1">
        <v>5</v>
      </c>
      <c r="W588" s="1" t="s">
        <v>37</v>
      </c>
      <c r="X588" s="1" t="s">
        <v>101</v>
      </c>
      <c r="Y588" s="1" t="s">
        <v>3709</v>
      </c>
    </row>
    <row r="589" spans="1:25" x14ac:dyDescent="0.3">
      <c r="A589" s="1" t="s">
        <v>12201</v>
      </c>
      <c r="B589" s="1" t="s">
        <v>14201</v>
      </c>
      <c r="C589" s="1" t="s">
        <v>3710</v>
      </c>
      <c r="D589" s="1" t="s">
        <v>41</v>
      </c>
      <c r="E589" s="1">
        <v>69</v>
      </c>
      <c r="F589" s="1" t="s">
        <v>3711</v>
      </c>
      <c r="G589" s="1" t="s">
        <v>3712</v>
      </c>
      <c r="H589" s="1" t="s">
        <v>3713</v>
      </c>
      <c r="I589" s="1" t="s">
        <v>3714</v>
      </c>
      <c r="J589" s="1" t="s">
        <v>3715</v>
      </c>
      <c r="K589" s="1" t="s">
        <v>32</v>
      </c>
      <c r="L589" s="1" t="s">
        <v>82</v>
      </c>
      <c r="M589" s="1" t="s">
        <v>126</v>
      </c>
      <c r="N589" s="1">
        <v>3</v>
      </c>
      <c r="O589" s="1">
        <v>777.15</v>
      </c>
      <c r="P589" s="1">
        <v>0.48</v>
      </c>
      <c r="Q589" s="1">
        <v>20.65</v>
      </c>
      <c r="R589" s="2">
        <v>45433</v>
      </c>
      <c r="S589" s="2">
        <v>45216</v>
      </c>
      <c r="T589" s="1" t="s">
        <v>50</v>
      </c>
      <c r="U589" s="1" t="s">
        <v>51</v>
      </c>
      <c r="V589" s="1">
        <v>2</v>
      </c>
      <c r="W589" s="1" t="s">
        <v>37</v>
      </c>
      <c r="X589" s="1" t="s">
        <v>64</v>
      </c>
      <c r="Y589" s="1" t="s">
        <v>3716</v>
      </c>
    </row>
    <row r="590" spans="1:25" x14ac:dyDescent="0.3">
      <c r="A590" s="1" t="s">
        <v>12202</v>
      </c>
      <c r="B590" s="1" t="s">
        <v>14202</v>
      </c>
      <c r="C590" s="1" t="s">
        <v>3717</v>
      </c>
      <c r="D590" s="1" t="s">
        <v>26</v>
      </c>
      <c r="E590" s="1">
        <v>25</v>
      </c>
      <c r="F590" s="1" t="s">
        <v>3718</v>
      </c>
      <c r="G590" s="1" t="s">
        <v>3719</v>
      </c>
      <c r="H590" s="1" t="s">
        <v>910</v>
      </c>
      <c r="I590" s="1" t="s">
        <v>3720</v>
      </c>
      <c r="J590" s="1" t="s">
        <v>3721</v>
      </c>
      <c r="K590" s="1" t="s">
        <v>6</v>
      </c>
      <c r="L590" s="1" t="s">
        <v>33</v>
      </c>
      <c r="M590" s="1" t="s">
        <v>62</v>
      </c>
      <c r="N590" s="1">
        <v>3</v>
      </c>
      <c r="O590" s="1">
        <v>121.4</v>
      </c>
      <c r="P590" s="1">
        <v>0.03</v>
      </c>
      <c r="Q590" s="1">
        <v>46.16</v>
      </c>
      <c r="R590" s="2">
        <v>45141</v>
      </c>
      <c r="S590" s="2">
        <v>45638</v>
      </c>
      <c r="T590" s="1" t="s">
        <v>83</v>
      </c>
      <c r="U590" s="1" t="s">
        <v>51</v>
      </c>
      <c r="V590" s="1">
        <v>3</v>
      </c>
      <c r="W590" s="1" t="s">
        <v>37</v>
      </c>
      <c r="X590" s="1" t="s">
        <v>101</v>
      </c>
      <c r="Y590" s="1" t="s">
        <v>3722</v>
      </c>
    </row>
    <row r="591" spans="1:25" x14ac:dyDescent="0.3">
      <c r="A591" s="1" t="s">
        <v>12203</v>
      </c>
      <c r="B591" s="1" t="s">
        <v>14203</v>
      </c>
      <c r="C591" s="1" t="s">
        <v>3723</v>
      </c>
      <c r="D591" s="1" t="s">
        <v>41</v>
      </c>
      <c r="E591" s="1">
        <v>66</v>
      </c>
      <c r="F591" s="1" t="s">
        <v>3724</v>
      </c>
      <c r="G591" s="1" t="s">
        <v>3725</v>
      </c>
      <c r="H591" s="1" t="s">
        <v>3726</v>
      </c>
      <c r="I591" s="1" t="s">
        <v>3727</v>
      </c>
      <c r="J591" s="1" t="s">
        <v>2364</v>
      </c>
      <c r="K591" s="1" t="s">
        <v>92</v>
      </c>
      <c r="L591" s="1" t="s">
        <v>117</v>
      </c>
      <c r="M591" s="1" t="s">
        <v>62</v>
      </c>
      <c r="N591" s="1">
        <v>4</v>
      </c>
      <c r="O591" s="1">
        <v>730.63</v>
      </c>
      <c r="P591" s="1">
        <v>0.08</v>
      </c>
      <c r="Q591" s="1">
        <v>19.829999999999998</v>
      </c>
      <c r="R591" s="2">
        <v>45413</v>
      </c>
      <c r="S591" s="2">
        <v>45310</v>
      </c>
      <c r="T591" s="1" t="s">
        <v>50</v>
      </c>
      <c r="U591" s="1" t="s">
        <v>162</v>
      </c>
      <c r="V591" s="1">
        <v>3</v>
      </c>
      <c r="W591" s="1" t="s">
        <v>37</v>
      </c>
      <c r="X591" s="1" t="s">
        <v>64</v>
      </c>
      <c r="Y591" s="1" t="s">
        <v>1720</v>
      </c>
    </row>
    <row r="592" spans="1:25" x14ac:dyDescent="0.3">
      <c r="A592" s="1" t="s">
        <v>12204</v>
      </c>
      <c r="B592" s="1" t="s">
        <v>14204</v>
      </c>
      <c r="C592" s="1" t="s">
        <v>3728</v>
      </c>
      <c r="D592" s="1" t="s">
        <v>26</v>
      </c>
      <c r="E592" s="1">
        <v>21</v>
      </c>
      <c r="F592" s="1" t="s">
        <v>3729</v>
      </c>
      <c r="G592" s="1" t="s">
        <v>3730</v>
      </c>
      <c r="H592" s="1" t="s">
        <v>1892</v>
      </c>
      <c r="I592" s="1" t="s">
        <v>3731</v>
      </c>
      <c r="J592" s="1" t="s">
        <v>3732</v>
      </c>
      <c r="K592" s="1" t="s">
        <v>81</v>
      </c>
      <c r="L592" s="1" t="s">
        <v>48</v>
      </c>
      <c r="M592" s="1" t="s">
        <v>73</v>
      </c>
      <c r="N592" s="1">
        <v>2</v>
      </c>
      <c r="O592" s="1">
        <v>991.06</v>
      </c>
      <c r="P592" s="1">
        <v>0.24</v>
      </c>
      <c r="Q592" s="1">
        <v>24.44</v>
      </c>
      <c r="R592" s="2">
        <v>45181</v>
      </c>
      <c r="S592" s="2">
        <v>45525</v>
      </c>
      <c r="T592" s="1" t="s">
        <v>50</v>
      </c>
      <c r="U592" s="1" t="s">
        <v>36</v>
      </c>
      <c r="V592" s="1">
        <v>3</v>
      </c>
      <c r="W592" s="1" t="s">
        <v>37</v>
      </c>
      <c r="X592" s="1" t="s">
        <v>101</v>
      </c>
      <c r="Y592" s="1" t="s">
        <v>3733</v>
      </c>
    </row>
    <row r="593" spans="1:25" x14ac:dyDescent="0.3">
      <c r="A593" s="1" t="s">
        <v>12205</v>
      </c>
      <c r="B593" s="1" t="s">
        <v>14205</v>
      </c>
      <c r="C593" s="1" t="s">
        <v>3734</v>
      </c>
      <c r="D593" s="1" t="s">
        <v>41</v>
      </c>
      <c r="E593" s="1">
        <v>53</v>
      </c>
      <c r="F593" s="1" t="s">
        <v>3735</v>
      </c>
      <c r="G593" s="1" t="s">
        <v>3736</v>
      </c>
      <c r="H593" s="1" t="s">
        <v>323</v>
      </c>
      <c r="I593" s="1" t="s">
        <v>3737</v>
      </c>
      <c r="J593" s="1" t="s">
        <v>3738</v>
      </c>
      <c r="K593" s="1" t="s">
        <v>47</v>
      </c>
      <c r="L593" s="1" t="s">
        <v>72</v>
      </c>
      <c r="M593" s="1" t="s">
        <v>34</v>
      </c>
      <c r="N593" s="1">
        <v>2</v>
      </c>
      <c r="O593" s="1">
        <v>958.4</v>
      </c>
      <c r="P593" s="1">
        <v>0.44</v>
      </c>
      <c r="Q593" s="1">
        <v>8.51</v>
      </c>
      <c r="R593" s="2">
        <v>45405</v>
      </c>
      <c r="S593" s="2">
        <v>45827</v>
      </c>
      <c r="T593" s="1" t="s">
        <v>63</v>
      </c>
      <c r="U593" s="1" t="s">
        <v>84</v>
      </c>
      <c r="V593" s="1">
        <v>1</v>
      </c>
      <c r="W593" s="1" t="s">
        <v>52</v>
      </c>
      <c r="X593" s="1" t="s">
        <v>74</v>
      </c>
      <c r="Y593" s="1" t="s">
        <v>3739</v>
      </c>
    </row>
    <row r="594" spans="1:25" x14ac:dyDescent="0.3">
      <c r="A594" s="1" t="s">
        <v>12206</v>
      </c>
      <c r="B594" s="1" t="s">
        <v>14206</v>
      </c>
      <c r="C594" s="1" t="s">
        <v>3740</v>
      </c>
      <c r="D594" s="1" t="s">
        <v>41</v>
      </c>
      <c r="E594" s="1">
        <v>35</v>
      </c>
      <c r="F594" s="1" t="s">
        <v>3741</v>
      </c>
      <c r="G594" s="1" t="s">
        <v>3742</v>
      </c>
      <c r="H594" s="1" t="s">
        <v>703</v>
      </c>
      <c r="I594" s="1" t="s">
        <v>3743</v>
      </c>
      <c r="J594" s="1" t="s">
        <v>3744</v>
      </c>
      <c r="K594" s="1" t="s">
        <v>47</v>
      </c>
      <c r="L594" s="1" t="s">
        <v>82</v>
      </c>
      <c r="M594" s="1" t="s">
        <v>126</v>
      </c>
      <c r="N594" s="1">
        <v>1</v>
      </c>
      <c r="O594" s="1">
        <v>802.24</v>
      </c>
      <c r="P594" s="1">
        <v>0.41</v>
      </c>
      <c r="Q594" s="1">
        <v>48</v>
      </c>
      <c r="R594" s="2">
        <v>45656</v>
      </c>
      <c r="S594" s="2">
        <v>45231</v>
      </c>
      <c r="T594" s="1" t="s">
        <v>50</v>
      </c>
      <c r="U594" s="1" t="s">
        <v>36</v>
      </c>
      <c r="V594" s="1">
        <v>3</v>
      </c>
      <c r="W594" s="1" t="s">
        <v>37</v>
      </c>
      <c r="X594" s="1" t="s">
        <v>38</v>
      </c>
      <c r="Y594" s="1" t="s">
        <v>3745</v>
      </c>
    </row>
    <row r="595" spans="1:25" x14ac:dyDescent="0.3">
      <c r="A595" s="1" t="s">
        <v>12207</v>
      </c>
      <c r="B595" s="1" t="s">
        <v>14207</v>
      </c>
      <c r="C595" s="1" t="s">
        <v>3746</v>
      </c>
      <c r="D595" s="1" t="s">
        <v>41</v>
      </c>
      <c r="E595" s="1">
        <v>44</v>
      </c>
      <c r="F595" s="1" t="s">
        <v>3747</v>
      </c>
      <c r="G595" s="1">
        <v>247137153</v>
      </c>
      <c r="H595" s="1" t="s">
        <v>2168</v>
      </c>
      <c r="I595" s="1" t="s">
        <v>3748</v>
      </c>
      <c r="J595" s="1" t="s">
        <v>3749</v>
      </c>
      <c r="K595" s="1" t="s">
        <v>61</v>
      </c>
      <c r="L595" s="1" t="s">
        <v>117</v>
      </c>
      <c r="M595" s="1" t="s">
        <v>34</v>
      </c>
      <c r="N595" s="1">
        <v>1</v>
      </c>
      <c r="O595" s="1">
        <v>539.16999999999996</v>
      </c>
      <c r="P595" s="1">
        <v>0.48</v>
      </c>
      <c r="Q595" s="1">
        <v>8.83</v>
      </c>
      <c r="R595" s="2">
        <v>45394</v>
      </c>
      <c r="S595" s="2">
        <v>45812</v>
      </c>
      <c r="T595" s="1" t="s">
        <v>118</v>
      </c>
      <c r="U595" s="1" t="s">
        <v>51</v>
      </c>
      <c r="V595" s="1">
        <v>3</v>
      </c>
      <c r="W595" s="1" t="s">
        <v>37</v>
      </c>
      <c r="X595" s="1" t="s">
        <v>74</v>
      </c>
      <c r="Y595" s="1" t="s">
        <v>3750</v>
      </c>
    </row>
    <row r="596" spans="1:25" x14ac:dyDescent="0.3">
      <c r="A596" s="1" t="s">
        <v>12208</v>
      </c>
      <c r="B596" s="1" t="s">
        <v>14208</v>
      </c>
      <c r="C596" s="1" t="s">
        <v>3751</v>
      </c>
      <c r="D596" s="1" t="s">
        <v>26</v>
      </c>
      <c r="E596" s="1">
        <v>36</v>
      </c>
      <c r="F596" s="1" t="s">
        <v>3752</v>
      </c>
      <c r="G596" s="1" t="s">
        <v>3753</v>
      </c>
      <c r="H596" s="1" t="s">
        <v>2644</v>
      </c>
      <c r="I596" s="1" t="s">
        <v>3754</v>
      </c>
      <c r="J596" s="1" t="s">
        <v>3755</v>
      </c>
      <c r="K596" s="1" t="s">
        <v>161</v>
      </c>
      <c r="L596" s="1" t="s">
        <v>33</v>
      </c>
      <c r="M596" s="1" t="s">
        <v>34</v>
      </c>
      <c r="N596" s="1">
        <v>2</v>
      </c>
      <c r="O596" s="1">
        <v>678.08</v>
      </c>
      <c r="P596" s="1">
        <v>0.31</v>
      </c>
      <c r="Q596" s="1">
        <v>39.700000000000003</v>
      </c>
      <c r="R596" s="2">
        <v>45310</v>
      </c>
      <c r="S596" s="2">
        <v>45173</v>
      </c>
      <c r="T596" s="1" t="s">
        <v>83</v>
      </c>
      <c r="U596" s="1" t="s">
        <v>51</v>
      </c>
      <c r="V596" s="1">
        <v>2</v>
      </c>
      <c r="W596" s="1" t="s">
        <v>37</v>
      </c>
      <c r="X596" s="1" t="s">
        <v>53</v>
      </c>
      <c r="Y596" s="1" t="s">
        <v>3756</v>
      </c>
    </row>
    <row r="597" spans="1:25" x14ac:dyDescent="0.3">
      <c r="A597" s="1" t="s">
        <v>12209</v>
      </c>
      <c r="B597" s="1" t="s">
        <v>14209</v>
      </c>
      <c r="C597" s="1" t="s">
        <v>3757</v>
      </c>
      <c r="D597" s="1" t="s">
        <v>41</v>
      </c>
      <c r="E597" s="1">
        <v>20</v>
      </c>
      <c r="F597" s="1" t="s">
        <v>3758</v>
      </c>
      <c r="G597" s="1" t="s">
        <v>3759</v>
      </c>
      <c r="H597" s="1" t="s">
        <v>309</v>
      </c>
      <c r="I597" s="1" t="s">
        <v>3760</v>
      </c>
      <c r="J597" s="1" t="s">
        <v>3761</v>
      </c>
      <c r="K597" s="1" t="s">
        <v>161</v>
      </c>
      <c r="L597" s="1" t="s">
        <v>117</v>
      </c>
      <c r="M597" s="1" t="s">
        <v>62</v>
      </c>
      <c r="N597" s="1">
        <v>1</v>
      </c>
      <c r="O597" s="1">
        <v>730.83</v>
      </c>
      <c r="P597" s="1">
        <v>0.13</v>
      </c>
      <c r="Q597" s="1">
        <v>29.24</v>
      </c>
      <c r="R597" s="2">
        <v>45453</v>
      </c>
      <c r="S597" s="2">
        <v>45507</v>
      </c>
      <c r="T597" s="1" t="s">
        <v>63</v>
      </c>
      <c r="U597" s="1" t="s">
        <v>84</v>
      </c>
      <c r="V597" s="1">
        <v>4</v>
      </c>
      <c r="W597" s="1" t="s">
        <v>37</v>
      </c>
      <c r="X597" s="1" t="s">
        <v>74</v>
      </c>
      <c r="Y597" s="1" t="s">
        <v>3762</v>
      </c>
    </row>
    <row r="598" spans="1:25" x14ac:dyDescent="0.3">
      <c r="A598" s="1" t="s">
        <v>12210</v>
      </c>
      <c r="B598" s="1" t="s">
        <v>14210</v>
      </c>
      <c r="C598" s="1" t="s">
        <v>3763</v>
      </c>
      <c r="D598" s="1" t="s">
        <v>26</v>
      </c>
      <c r="E598" s="1">
        <v>26</v>
      </c>
      <c r="F598" s="1" t="s">
        <v>3764</v>
      </c>
      <c r="G598" s="1" t="s">
        <v>3765</v>
      </c>
      <c r="H598" s="1" t="s">
        <v>1012</v>
      </c>
      <c r="I598" s="1" t="s">
        <v>3766</v>
      </c>
      <c r="J598" s="1" t="s">
        <v>3767</v>
      </c>
      <c r="K598" s="1" t="s">
        <v>32</v>
      </c>
      <c r="L598" s="1" t="s">
        <v>33</v>
      </c>
      <c r="M598" s="1" t="s">
        <v>49</v>
      </c>
      <c r="N598" s="1">
        <v>1</v>
      </c>
      <c r="O598" s="1">
        <v>18.32</v>
      </c>
      <c r="P598" s="1">
        <v>0.01</v>
      </c>
      <c r="Q598" s="1">
        <v>7.76</v>
      </c>
      <c r="R598" s="2">
        <v>45462</v>
      </c>
      <c r="S598" s="2">
        <v>45207</v>
      </c>
      <c r="T598" s="1" t="s">
        <v>63</v>
      </c>
      <c r="U598" s="1" t="s">
        <v>84</v>
      </c>
      <c r="V598" s="1">
        <v>4</v>
      </c>
      <c r="W598" s="1" t="s">
        <v>37</v>
      </c>
      <c r="X598" s="1" t="s">
        <v>74</v>
      </c>
      <c r="Y598" s="1" t="s">
        <v>3768</v>
      </c>
    </row>
    <row r="599" spans="1:25" x14ac:dyDescent="0.3">
      <c r="A599" s="1" t="s">
        <v>12211</v>
      </c>
      <c r="B599" s="1" t="s">
        <v>14211</v>
      </c>
      <c r="C599" s="1" t="s">
        <v>3769</v>
      </c>
      <c r="D599" s="1" t="s">
        <v>26</v>
      </c>
      <c r="E599" s="1">
        <v>56</v>
      </c>
      <c r="F599" s="1" t="s">
        <v>3770</v>
      </c>
      <c r="G599" s="1" t="s">
        <v>3771</v>
      </c>
      <c r="H599" s="1" t="s">
        <v>145</v>
      </c>
      <c r="I599" s="1" t="s">
        <v>3772</v>
      </c>
      <c r="J599" s="1" t="s">
        <v>3773</v>
      </c>
      <c r="K599" s="1" t="s">
        <v>161</v>
      </c>
      <c r="L599" s="1" t="s">
        <v>82</v>
      </c>
      <c r="M599" s="1" t="s">
        <v>73</v>
      </c>
      <c r="N599" s="1">
        <v>1</v>
      </c>
      <c r="O599" s="1">
        <v>111.34</v>
      </c>
      <c r="P599" s="1">
        <v>0.11</v>
      </c>
      <c r="Q599" s="1">
        <v>5.08</v>
      </c>
      <c r="R599" s="2">
        <v>45202</v>
      </c>
      <c r="S599" s="2">
        <v>45739</v>
      </c>
      <c r="T599" s="1" t="s">
        <v>83</v>
      </c>
      <c r="U599" s="1" t="s">
        <v>84</v>
      </c>
      <c r="V599" s="1">
        <v>3</v>
      </c>
      <c r="W599" s="1" t="s">
        <v>37</v>
      </c>
      <c r="X599" s="1" t="s">
        <v>38</v>
      </c>
      <c r="Y599" s="1" t="s">
        <v>3774</v>
      </c>
    </row>
    <row r="600" spans="1:25" x14ac:dyDescent="0.3">
      <c r="A600" s="1" t="s">
        <v>12212</v>
      </c>
      <c r="B600" s="1" t="s">
        <v>14212</v>
      </c>
      <c r="C600" s="1" t="s">
        <v>3775</v>
      </c>
      <c r="D600" s="1" t="s">
        <v>41</v>
      </c>
      <c r="E600" s="1">
        <v>19</v>
      </c>
      <c r="F600" s="1" t="s">
        <v>3776</v>
      </c>
      <c r="G600" s="1" t="s">
        <v>3777</v>
      </c>
      <c r="H600" s="1" t="s">
        <v>1215</v>
      </c>
      <c r="I600" s="1" t="s">
        <v>3778</v>
      </c>
      <c r="J600" s="1" t="s">
        <v>3779</v>
      </c>
      <c r="K600" s="1" t="s">
        <v>32</v>
      </c>
      <c r="L600" s="1" t="s">
        <v>110</v>
      </c>
      <c r="M600" s="1" t="s">
        <v>126</v>
      </c>
      <c r="N600" s="1">
        <v>3</v>
      </c>
      <c r="O600" s="1">
        <v>601.09</v>
      </c>
      <c r="P600" s="1">
        <v>0.34</v>
      </c>
      <c r="Q600" s="1">
        <v>47.1</v>
      </c>
      <c r="R600" s="2">
        <v>45554</v>
      </c>
      <c r="S600" s="2">
        <v>45336</v>
      </c>
      <c r="T600" s="1" t="s">
        <v>118</v>
      </c>
      <c r="U600" s="1" t="s">
        <v>84</v>
      </c>
      <c r="V600" s="1">
        <v>4</v>
      </c>
      <c r="W600" s="1" t="s">
        <v>37</v>
      </c>
      <c r="X600" s="1" t="s">
        <v>74</v>
      </c>
      <c r="Y600" s="1" t="s">
        <v>3780</v>
      </c>
    </row>
    <row r="601" spans="1:25" x14ac:dyDescent="0.3">
      <c r="A601" s="1" t="s">
        <v>12213</v>
      </c>
      <c r="B601" s="1" t="s">
        <v>14213</v>
      </c>
      <c r="C601" s="1" t="s">
        <v>1347</v>
      </c>
      <c r="D601" s="1" t="s">
        <v>41</v>
      </c>
      <c r="E601" s="1">
        <v>26</v>
      </c>
      <c r="F601" s="1" t="s">
        <v>3781</v>
      </c>
      <c r="G601" s="1" t="s">
        <v>3782</v>
      </c>
      <c r="H601" s="1" t="s">
        <v>2109</v>
      </c>
      <c r="I601" s="1" t="s">
        <v>3783</v>
      </c>
      <c r="J601" s="1" t="s">
        <v>3784</v>
      </c>
      <c r="K601" s="1" t="s">
        <v>6</v>
      </c>
      <c r="L601" s="1" t="s">
        <v>33</v>
      </c>
      <c r="M601" s="1" t="s">
        <v>126</v>
      </c>
      <c r="N601" s="1">
        <v>2</v>
      </c>
      <c r="O601" s="1">
        <v>16.47</v>
      </c>
      <c r="P601" s="1">
        <v>0.46</v>
      </c>
      <c r="Q601" s="1">
        <v>38.4</v>
      </c>
      <c r="R601" s="2">
        <v>45540</v>
      </c>
      <c r="S601" s="2">
        <v>45161</v>
      </c>
      <c r="T601" s="1" t="s">
        <v>50</v>
      </c>
      <c r="U601" s="1" t="s">
        <v>84</v>
      </c>
      <c r="V601" s="1">
        <v>3</v>
      </c>
      <c r="W601" s="1" t="s">
        <v>37</v>
      </c>
      <c r="X601" s="1" t="s">
        <v>53</v>
      </c>
      <c r="Y601" s="1" t="s">
        <v>3785</v>
      </c>
    </row>
    <row r="602" spans="1:25" x14ac:dyDescent="0.3">
      <c r="A602" s="1" t="s">
        <v>12214</v>
      </c>
      <c r="B602" s="1" t="s">
        <v>14214</v>
      </c>
      <c r="C602" s="1" t="s">
        <v>3786</v>
      </c>
      <c r="D602" s="1" t="s">
        <v>41</v>
      </c>
      <c r="E602" s="1">
        <v>23</v>
      </c>
      <c r="F602" s="1" t="s">
        <v>3787</v>
      </c>
      <c r="G602" s="1" t="s">
        <v>3788</v>
      </c>
      <c r="H602" s="1" t="s">
        <v>1429</v>
      </c>
      <c r="I602" s="1" t="s">
        <v>3789</v>
      </c>
      <c r="J602" s="1" t="s">
        <v>3790</v>
      </c>
      <c r="K602" s="1" t="s">
        <v>92</v>
      </c>
      <c r="L602" s="1" t="s">
        <v>33</v>
      </c>
      <c r="M602" s="1" t="s">
        <v>126</v>
      </c>
      <c r="N602" s="1">
        <v>2</v>
      </c>
      <c r="O602" s="1">
        <v>909.82</v>
      </c>
      <c r="P602" s="1">
        <v>0.16</v>
      </c>
      <c r="Q602" s="1">
        <v>35.89</v>
      </c>
      <c r="R602" s="2">
        <v>45572</v>
      </c>
      <c r="S602" s="2">
        <v>45739</v>
      </c>
      <c r="T602" s="1" t="s">
        <v>50</v>
      </c>
      <c r="U602" s="1" t="s">
        <v>51</v>
      </c>
      <c r="V602" s="1">
        <v>3</v>
      </c>
      <c r="W602" s="1" t="s">
        <v>52</v>
      </c>
      <c r="X602" s="1" t="s">
        <v>74</v>
      </c>
      <c r="Y602" s="1" t="s">
        <v>3791</v>
      </c>
    </row>
    <row r="603" spans="1:25" x14ac:dyDescent="0.3">
      <c r="A603" s="1" t="s">
        <v>12215</v>
      </c>
      <c r="B603" s="1" t="s">
        <v>14215</v>
      </c>
      <c r="C603" s="1" t="s">
        <v>3792</v>
      </c>
      <c r="D603" s="1" t="s">
        <v>41</v>
      </c>
      <c r="E603" s="1">
        <v>55</v>
      </c>
      <c r="F603" s="1" t="s">
        <v>3793</v>
      </c>
      <c r="G603" s="1" t="s">
        <v>3794</v>
      </c>
      <c r="H603" s="1" t="s">
        <v>1202</v>
      </c>
      <c r="I603" s="1" t="s">
        <v>3795</v>
      </c>
      <c r="J603" s="1" t="s">
        <v>3796</v>
      </c>
      <c r="K603" s="1" t="s">
        <v>47</v>
      </c>
      <c r="L603" s="1" t="s">
        <v>48</v>
      </c>
      <c r="M603" s="1" t="s">
        <v>49</v>
      </c>
      <c r="N603" s="1">
        <v>2</v>
      </c>
      <c r="O603" s="1">
        <v>494.77</v>
      </c>
      <c r="P603" s="1">
        <v>0.44</v>
      </c>
      <c r="Q603" s="1">
        <v>24.74</v>
      </c>
      <c r="R603" s="2">
        <v>45815</v>
      </c>
      <c r="S603" s="2">
        <v>45273</v>
      </c>
      <c r="T603" s="1" t="s">
        <v>118</v>
      </c>
      <c r="U603" s="1" t="s">
        <v>84</v>
      </c>
      <c r="V603" s="1">
        <v>1</v>
      </c>
      <c r="W603" s="1" t="s">
        <v>37</v>
      </c>
      <c r="X603" s="1" t="s">
        <v>74</v>
      </c>
      <c r="Y603" s="1" t="s">
        <v>3797</v>
      </c>
    </row>
    <row r="604" spans="1:25" x14ac:dyDescent="0.3">
      <c r="A604" s="1" t="s">
        <v>12216</v>
      </c>
      <c r="B604" s="1" t="s">
        <v>14216</v>
      </c>
      <c r="C604" s="1" t="s">
        <v>3798</v>
      </c>
      <c r="D604" s="1" t="s">
        <v>41</v>
      </c>
      <c r="E604" s="1">
        <v>45</v>
      </c>
      <c r="F604" s="1" t="s">
        <v>3799</v>
      </c>
      <c r="G604" s="1" t="s">
        <v>3800</v>
      </c>
      <c r="H604" s="1" t="s">
        <v>2784</v>
      </c>
      <c r="I604" s="1" t="s">
        <v>3801</v>
      </c>
      <c r="J604" s="1" t="s">
        <v>3802</v>
      </c>
      <c r="K604" s="1" t="s">
        <v>161</v>
      </c>
      <c r="L604" s="1" t="s">
        <v>110</v>
      </c>
      <c r="M604" s="1" t="s">
        <v>34</v>
      </c>
      <c r="N604" s="1">
        <v>1</v>
      </c>
      <c r="O604" s="1">
        <v>265.19</v>
      </c>
      <c r="P604" s="1">
        <v>0.2</v>
      </c>
      <c r="Q604" s="1">
        <v>15.74</v>
      </c>
      <c r="R604" s="2">
        <v>45132</v>
      </c>
      <c r="S604" s="2">
        <v>45769</v>
      </c>
      <c r="T604" s="1" t="s">
        <v>35</v>
      </c>
      <c r="U604" s="1" t="s">
        <v>162</v>
      </c>
      <c r="V604" s="1">
        <v>5</v>
      </c>
      <c r="W604" s="1" t="s">
        <v>37</v>
      </c>
      <c r="X604" s="1" t="s">
        <v>74</v>
      </c>
      <c r="Y604" s="1" t="s">
        <v>3803</v>
      </c>
    </row>
    <row r="605" spans="1:25" x14ac:dyDescent="0.3">
      <c r="A605" s="1" t="s">
        <v>12217</v>
      </c>
      <c r="B605" s="1" t="s">
        <v>14217</v>
      </c>
      <c r="C605" s="1" t="s">
        <v>3804</v>
      </c>
      <c r="D605" s="1" t="s">
        <v>26</v>
      </c>
      <c r="E605" s="1">
        <v>65</v>
      </c>
      <c r="F605" s="1" t="s">
        <v>3805</v>
      </c>
      <c r="G605" s="1" t="s">
        <v>3806</v>
      </c>
      <c r="H605" s="1" t="s">
        <v>1189</v>
      </c>
      <c r="I605" s="1" t="s">
        <v>3807</v>
      </c>
      <c r="J605" s="1" t="s">
        <v>3808</v>
      </c>
      <c r="K605" s="1" t="s">
        <v>6</v>
      </c>
      <c r="L605" s="1" t="s">
        <v>82</v>
      </c>
      <c r="M605" s="1" t="s">
        <v>93</v>
      </c>
      <c r="N605" s="1">
        <v>4</v>
      </c>
      <c r="O605" s="1">
        <v>399.88</v>
      </c>
      <c r="P605" s="1">
        <v>0.15</v>
      </c>
      <c r="Q605" s="1">
        <v>35.590000000000003</v>
      </c>
      <c r="R605" s="2">
        <v>45644</v>
      </c>
      <c r="S605" s="2">
        <v>45382</v>
      </c>
      <c r="T605" s="1" t="s">
        <v>83</v>
      </c>
      <c r="U605" s="1" t="s">
        <v>36</v>
      </c>
      <c r="V605" s="1">
        <v>4</v>
      </c>
      <c r="W605" s="1" t="s">
        <v>37</v>
      </c>
      <c r="X605" s="1" t="s">
        <v>74</v>
      </c>
      <c r="Y605" s="1" t="s">
        <v>3809</v>
      </c>
    </row>
    <row r="606" spans="1:25" x14ac:dyDescent="0.3">
      <c r="A606" s="1" t="s">
        <v>12218</v>
      </c>
      <c r="B606" s="1" t="s">
        <v>14218</v>
      </c>
      <c r="C606" s="1" t="s">
        <v>3810</v>
      </c>
      <c r="D606" s="1" t="s">
        <v>41</v>
      </c>
      <c r="E606" s="1">
        <v>51</v>
      </c>
      <c r="F606" s="1" t="s">
        <v>3811</v>
      </c>
      <c r="G606" s="1" t="s">
        <v>3812</v>
      </c>
      <c r="H606" s="1" t="s">
        <v>1040</v>
      </c>
      <c r="I606" s="1" t="s">
        <v>3813</v>
      </c>
      <c r="J606" s="1" t="s">
        <v>3814</v>
      </c>
      <c r="K606" s="1" t="s">
        <v>92</v>
      </c>
      <c r="L606" s="1" t="s">
        <v>117</v>
      </c>
      <c r="M606" s="1" t="s">
        <v>73</v>
      </c>
      <c r="N606" s="1">
        <v>4</v>
      </c>
      <c r="O606" s="1">
        <v>852.27</v>
      </c>
      <c r="P606" s="1">
        <v>0.25</v>
      </c>
      <c r="Q606" s="1">
        <v>32.369999999999997</v>
      </c>
      <c r="R606" s="2">
        <v>45158</v>
      </c>
      <c r="S606" s="2">
        <v>45695</v>
      </c>
      <c r="T606" s="1" t="s">
        <v>118</v>
      </c>
      <c r="U606" s="1" t="s">
        <v>36</v>
      </c>
      <c r="V606" s="1">
        <v>3</v>
      </c>
      <c r="W606" s="1" t="s">
        <v>37</v>
      </c>
      <c r="X606" s="1" t="s">
        <v>38</v>
      </c>
      <c r="Y606" s="1" t="s">
        <v>3815</v>
      </c>
    </row>
    <row r="607" spans="1:25" x14ac:dyDescent="0.3">
      <c r="A607" s="1" t="s">
        <v>12219</v>
      </c>
      <c r="B607" s="1" t="s">
        <v>14219</v>
      </c>
      <c r="C607" s="1" t="s">
        <v>3816</v>
      </c>
      <c r="D607" s="1" t="s">
        <v>26</v>
      </c>
      <c r="E607" s="1">
        <v>46</v>
      </c>
      <c r="F607" s="1" t="s">
        <v>3817</v>
      </c>
      <c r="G607" s="1" t="s">
        <v>3818</v>
      </c>
      <c r="H607" s="1" t="s">
        <v>824</v>
      </c>
      <c r="I607" s="1" t="s">
        <v>3819</v>
      </c>
      <c r="J607" s="1" t="s">
        <v>3820</v>
      </c>
      <c r="K607" s="1" t="s">
        <v>61</v>
      </c>
      <c r="L607" s="1" t="s">
        <v>110</v>
      </c>
      <c r="M607" s="1" t="s">
        <v>93</v>
      </c>
      <c r="N607" s="1">
        <v>1</v>
      </c>
      <c r="O607" s="1">
        <v>927.92</v>
      </c>
      <c r="P607" s="1">
        <v>0.22</v>
      </c>
      <c r="Q607" s="1">
        <v>37.69</v>
      </c>
      <c r="R607" s="2">
        <v>45683</v>
      </c>
      <c r="S607" s="2">
        <v>45169</v>
      </c>
      <c r="T607" s="1" t="s">
        <v>50</v>
      </c>
      <c r="U607" s="1" t="s">
        <v>162</v>
      </c>
      <c r="V607" s="1">
        <v>4</v>
      </c>
      <c r="W607" s="1" t="s">
        <v>37</v>
      </c>
      <c r="X607" s="1" t="s">
        <v>38</v>
      </c>
      <c r="Y607" s="1" t="s">
        <v>672</v>
      </c>
    </row>
    <row r="608" spans="1:25" x14ac:dyDescent="0.3">
      <c r="A608" s="1" t="s">
        <v>12220</v>
      </c>
      <c r="B608" s="1" t="s">
        <v>14220</v>
      </c>
      <c r="C608" s="1" t="s">
        <v>3821</v>
      </c>
      <c r="D608" s="1" t="s">
        <v>26</v>
      </c>
      <c r="E608" s="1">
        <v>65</v>
      </c>
      <c r="F608" s="1" t="s">
        <v>3822</v>
      </c>
      <c r="G608" s="1" t="s">
        <v>3823</v>
      </c>
      <c r="H608" s="1" t="s">
        <v>2381</v>
      </c>
      <c r="I608" s="1" t="s">
        <v>3824</v>
      </c>
      <c r="J608" s="1" t="s">
        <v>3825</v>
      </c>
      <c r="K608" s="1" t="s">
        <v>109</v>
      </c>
      <c r="L608" s="1" t="s">
        <v>72</v>
      </c>
      <c r="M608" s="1" t="s">
        <v>34</v>
      </c>
      <c r="N608" s="1">
        <v>3</v>
      </c>
      <c r="O608" s="1">
        <v>125.07</v>
      </c>
      <c r="P608" s="1">
        <v>0.46</v>
      </c>
      <c r="Q608" s="1">
        <v>21.46</v>
      </c>
      <c r="R608" s="2">
        <v>45517</v>
      </c>
      <c r="S608" s="2">
        <v>45462</v>
      </c>
      <c r="T608" s="1" t="s">
        <v>83</v>
      </c>
      <c r="U608" s="1" t="s">
        <v>84</v>
      </c>
      <c r="V608" s="1">
        <v>1</v>
      </c>
      <c r="W608" s="1" t="s">
        <v>37</v>
      </c>
      <c r="X608" s="1" t="s">
        <v>53</v>
      </c>
      <c r="Y608" s="1" t="s">
        <v>3826</v>
      </c>
    </row>
    <row r="609" spans="1:25" x14ac:dyDescent="0.3">
      <c r="A609" s="1" t="s">
        <v>12221</v>
      </c>
      <c r="B609" s="1" t="s">
        <v>14221</v>
      </c>
      <c r="C609" s="1" t="s">
        <v>3827</v>
      </c>
      <c r="D609" s="1" t="s">
        <v>41</v>
      </c>
      <c r="E609" s="1">
        <v>20</v>
      </c>
      <c r="F609" s="1" t="s">
        <v>3828</v>
      </c>
      <c r="G609" s="1" t="s">
        <v>3829</v>
      </c>
      <c r="H609" s="1" t="s">
        <v>152</v>
      </c>
      <c r="I609" s="1" t="s">
        <v>3830</v>
      </c>
      <c r="J609" s="1" t="s">
        <v>3831</v>
      </c>
      <c r="K609" s="1" t="s">
        <v>6</v>
      </c>
      <c r="L609" s="1" t="s">
        <v>82</v>
      </c>
      <c r="M609" s="1" t="s">
        <v>62</v>
      </c>
      <c r="N609" s="1">
        <v>3</v>
      </c>
      <c r="O609" s="1">
        <v>780.18</v>
      </c>
      <c r="P609" s="1">
        <v>0.23</v>
      </c>
      <c r="Q609" s="1">
        <v>49.41</v>
      </c>
      <c r="R609" s="2">
        <v>45470</v>
      </c>
      <c r="S609" s="2">
        <v>45248</v>
      </c>
      <c r="T609" s="1" t="s">
        <v>83</v>
      </c>
      <c r="U609" s="1" t="s">
        <v>51</v>
      </c>
      <c r="V609" s="1">
        <v>1</v>
      </c>
      <c r="W609" s="1" t="s">
        <v>37</v>
      </c>
      <c r="X609" s="1" t="s">
        <v>53</v>
      </c>
      <c r="Y609" s="1" t="s">
        <v>3832</v>
      </c>
    </row>
    <row r="610" spans="1:25" x14ac:dyDescent="0.3">
      <c r="A610" s="1" t="s">
        <v>12222</v>
      </c>
      <c r="B610" s="1" t="s">
        <v>14222</v>
      </c>
      <c r="C610" s="1" t="s">
        <v>3833</v>
      </c>
      <c r="D610" s="1" t="s">
        <v>41</v>
      </c>
      <c r="E610" s="1">
        <v>33</v>
      </c>
      <c r="F610" s="1" t="s">
        <v>3834</v>
      </c>
      <c r="G610" s="1" t="s">
        <v>3835</v>
      </c>
      <c r="H610" s="1" t="s">
        <v>2644</v>
      </c>
      <c r="I610" s="1" t="s">
        <v>3836</v>
      </c>
      <c r="J610" s="1" t="s">
        <v>3837</v>
      </c>
      <c r="K610" s="1" t="s">
        <v>92</v>
      </c>
      <c r="L610" s="1" t="s">
        <v>110</v>
      </c>
      <c r="M610" s="1" t="s">
        <v>93</v>
      </c>
      <c r="N610" s="1">
        <v>2</v>
      </c>
      <c r="O610" s="1">
        <v>582.44000000000005</v>
      </c>
      <c r="P610" s="1">
        <v>0.14000000000000001</v>
      </c>
      <c r="Q610" s="1">
        <v>8.02</v>
      </c>
      <c r="R610" s="2">
        <v>45251</v>
      </c>
      <c r="S610" s="2">
        <v>45747</v>
      </c>
      <c r="T610" s="1" t="s">
        <v>50</v>
      </c>
      <c r="U610" s="1" t="s">
        <v>51</v>
      </c>
      <c r="V610" s="1">
        <v>3</v>
      </c>
      <c r="W610" s="1" t="s">
        <v>37</v>
      </c>
      <c r="X610" s="1" t="s">
        <v>53</v>
      </c>
      <c r="Y610" s="1" t="s">
        <v>3838</v>
      </c>
    </row>
    <row r="611" spans="1:25" x14ac:dyDescent="0.3">
      <c r="A611" s="1" t="s">
        <v>12223</v>
      </c>
      <c r="B611" s="1" t="s">
        <v>14223</v>
      </c>
      <c r="C611" s="1" t="s">
        <v>3839</v>
      </c>
      <c r="D611" s="1" t="s">
        <v>26</v>
      </c>
      <c r="E611" s="1">
        <v>61</v>
      </c>
      <c r="F611" s="1" t="s">
        <v>3840</v>
      </c>
      <c r="G611" s="1" t="s">
        <v>3841</v>
      </c>
      <c r="H611" s="1" t="s">
        <v>529</v>
      </c>
      <c r="I611" s="1" t="s">
        <v>3842</v>
      </c>
      <c r="J611" s="1" t="s">
        <v>3843</v>
      </c>
      <c r="K611" s="1" t="s">
        <v>92</v>
      </c>
      <c r="L611" s="1" t="s">
        <v>82</v>
      </c>
      <c r="M611" s="1" t="s">
        <v>93</v>
      </c>
      <c r="N611" s="1">
        <v>4</v>
      </c>
      <c r="O611" s="1">
        <v>589.65</v>
      </c>
      <c r="P611" s="1">
        <v>0.42</v>
      </c>
      <c r="Q611" s="1">
        <v>8.59</v>
      </c>
      <c r="R611" s="2">
        <v>45663</v>
      </c>
      <c r="S611" s="2">
        <v>45388</v>
      </c>
      <c r="T611" s="1" t="s">
        <v>118</v>
      </c>
      <c r="U611" s="1" t="s">
        <v>162</v>
      </c>
      <c r="V611" s="1">
        <v>4</v>
      </c>
      <c r="W611" s="1" t="s">
        <v>37</v>
      </c>
      <c r="X611" s="1" t="s">
        <v>74</v>
      </c>
      <c r="Y611" s="1" t="s">
        <v>3844</v>
      </c>
    </row>
    <row r="612" spans="1:25" x14ac:dyDescent="0.3">
      <c r="A612" s="1" t="s">
        <v>12224</v>
      </c>
      <c r="B612" s="1" t="s">
        <v>14224</v>
      </c>
      <c r="C612" s="1" t="s">
        <v>3845</v>
      </c>
      <c r="D612" s="1" t="s">
        <v>26</v>
      </c>
      <c r="E612" s="1">
        <v>52</v>
      </c>
      <c r="F612" s="1" t="s">
        <v>3846</v>
      </c>
      <c r="G612" s="1" t="s">
        <v>3847</v>
      </c>
      <c r="H612" s="1" t="s">
        <v>351</v>
      </c>
      <c r="I612" s="1" t="s">
        <v>3848</v>
      </c>
      <c r="J612" s="1" t="s">
        <v>3849</v>
      </c>
      <c r="K612" s="1" t="s">
        <v>61</v>
      </c>
      <c r="L612" s="1" t="s">
        <v>72</v>
      </c>
      <c r="M612" s="1" t="s">
        <v>73</v>
      </c>
      <c r="N612" s="1">
        <v>3</v>
      </c>
      <c r="O612" s="1">
        <v>781.66</v>
      </c>
      <c r="P612" s="1">
        <v>0.5</v>
      </c>
      <c r="Q612" s="1">
        <v>46.26</v>
      </c>
      <c r="R612" s="2">
        <v>45587</v>
      </c>
      <c r="S612" s="2">
        <v>45701</v>
      </c>
      <c r="T612" s="1" t="s">
        <v>35</v>
      </c>
      <c r="U612" s="1" t="s">
        <v>162</v>
      </c>
      <c r="V612" s="1">
        <v>4</v>
      </c>
      <c r="W612" s="1" t="s">
        <v>37</v>
      </c>
      <c r="X612" s="1" t="s">
        <v>64</v>
      </c>
      <c r="Y612" s="1" t="s">
        <v>3850</v>
      </c>
    </row>
    <row r="613" spans="1:25" x14ac:dyDescent="0.3">
      <c r="A613" s="1" t="s">
        <v>12225</v>
      </c>
      <c r="B613" s="1" t="s">
        <v>14225</v>
      </c>
      <c r="C613" s="1" t="s">
        <v>3851</v>
      </c>
      <c r="D613" s="1" t="s">
        <v>41</v>
      </c>
      <c r="E613" s="1">
        <v>28</v>
      </c>
      <c r="F613" s="1" t="s">
        <v>3852</v>
      </c>
      <c r="G613" s="1">
        <f>1-351-201-3495</f>
        <v>-4046</v>
      </c>
      <c r="H613" s="1" t="s">
        <v>1662</v>
      </c>
      <c r="I613" s="1" t="s">
        <v>3853</v>
      </c>
      <c r="J613" s="1" t="s">
        <v>3854</v>
      </c>
      <c r="K613" s="1" t="s">
        <v>92</v>
      </c>
      <c r="L613" s="1" t="s">
        <v>117</v>
      </c>
      <c r="M613" s="1" t="s">
        <v>34</v>
      </c>
      <c r="N613" s="1">
        <v>4</v>
      </c>
      <c r="O613" s="1">
        <v>230.62</v>
      </c>
      <c r="P613" s="1">
        <v>0.32</v>
      </c>
      <c r="Q613" s="1">
        <v>34.15</v>
      </c>
      <c r="R613" s="2">
        <v>45261</v>
      </c>
      <c r="S613" s="2">
        <v>45681</v>
      </c>
      <c r="T613" s="1" t="s">
        <v>83</v>
      </c>
      <c r="U613" s="1" t="s">
        <v>162</v>
      </c>
      <c r="V613" s="1">
        <v>4</v>
      </c>
      <c r="W613" s="1" t="s">
        <v>37</v>
      </c>
      <c r="X613" s="1" t="s">
        <v>74</v>
      </c>
      <c r="Y613" s="1" t="s">
        <v>3855</v>
      </c>
    </row>
    <row r="614" spans="1:25" x14ac:dyDescent="0.3">
      <c r="A614" s="1" t="s">
        <v>12226</v>
      </c>
      <c r="B614" s="1" t="s">
        <v>14226</v>
      </c>
      <c r="C614" s="1" t="s">
        <v>3856</v>
      </c>
      <c r="D614" s="1" t="s">
        <v>26</v>
      </c>
      <c r="E614" s="1">
        <v>60</v>
      </c>
      <c r="F614" s="1" t="s">
        <v>3857</v>
      </c>
      <c r="G614" s="1" t="s">
        <v>3858</v>
      </c>
      <c r="H614" s="1" t="s">
        <v>967</v>
      </c>
      <c r="I614" s="1" t="s">
        <v>3859</v>
      </c>
      <c r="J614" s="1" t="s">
        <v>3860</v>
      </c>
      <c r="K614" s="1" t="s">
        <v>161</v>
      </c>
      <c r="L614" s="1" t="s">
        <v>48</v>
      </c>
      <c r="M614" s="1" t="s">
        <v>73</v>
      </c>
      <c r="N614" s="1">
        <v>4</v>
      </c>
      <c r="O614" s="1">
        <v>535.73</v>
      </c>
      <c r="P614" s="1">
        <v>0.13</v>
      </c>
      <c r="Q614" s="1">
        <v>19.690000000000001</v>
      </c>
      <c r="R614" s="2">
        <v>45223</v>
      </c>
      <c r="S614" s="2">
        <v>45676</v>
      </c>
      <c r="T614" s="1" t="s">
        <v>83</v>
      </c>
      <c r="U614" s="1" t="s">
        <v>36</v>
      </c>
      <c r="V614" s="1">
        <v>1</v>
      </c>
      <c r="W614" s="1" t="s">
        <v>37</v>
      </c>
      <c r="X614" s="1" t="s">
        <v>64</v>
      </c>
      <c r="Y614" s="1" t="s">
        <v>3861</v>
      </c>
    </row>
    <row r="615" spans="1:25" x14ac:dyDescent="0.3">
      <c r="A615" s="1" t="s">
        <v>12227</v>
      </c>
      <c r="B615" s="1" t="s">
        <v>14227</v>
      </c>
      <c r="C615" s="1" t="s">
        <v>3862</v>
      </c>
      <c r="D615" s="1" t="s">
        <v>26</v>
      </c>
      <c r="E615" s="1">
        <v>40</v>
      </c>
      <c r="F615" s="1" t="s">
        <v>3863</v>
      </c>
      <c r="G615" s="1">
        <v>1726052661</v>
      </c>
      <c r="H615" s="1" t="s">
        <v>3228</v>
      </c>
      <c r="I615" s="1" t="s">
        <v>3864</v>
      </c>
      <c r="J615" s="1" t="s">
        <v>3865</v>
      </c>
      <c r="K615" s="1" t="s">
        <v>6</v>
      </c>
      <c r="L615" s="1" t="s">
        <v>110</v>
      </c>
      <c r="M615" s="1" t="s">
        <v>62</v>
      </c>
      <c r="N615" s="1">
        <v>3</v>
      </c>
      <c r="O615" s="1">
        <v>326.16000000000003</v>
      </c>
      <c r="P615" s="1">
        <v>0.12</v>
      </c>
      <c r="Q615" s="1">
        <v>39.29</v>
      </c>
      <c r="R615" s="2">
        <v>45278</v>
      </c>
      <c r="S615" s="2">
        <v>45600</v>
      </c>
      <c r="T615" s="1" t="s">
        <v>83</v>
      </c>
      <c r="U615" s="1" t="s">
        <v>162</v>
      </c>
      <c r="V615" s="1">
        <v>2</v>
      </c>
      <c r="W615" s="1" t="s">
        <v>37</v>
      </c>
      <c r="X615" s="1" t="s">
        <v>53</v>
      </c>
      <c r="Y615" s="1" t="s">
        <v>3866</v>
      </c>
    </row>
    <row r="616" spans="1:25" x14ac:dyDescent="0.3">
      <c r="A616" s="1" t="s">
        <v>12228</v>
      </c>
      <c r="B616" s="1" t="s">
        <v>14228</v>
      </c>
      <c r="C616" s="1" t="s">
        <v>3867</v>
      </c>
      <c r="D616" s="1" t="s">
        <v>26</v>
      </c>
      <c r="E616" s="1">
        <v>47</v>
      </c>
      <c r="F616" s="1" t="s">
        <v>3868</v>
      </c>
      <c r="G616" s="1">
        <v>6655636728</v>
      </c>
      <c r="H616" s="1" t="s">
        <v>405</v>
      </c>
      <c r="I616" s="1" t="s">
        <v>3869</v>
      </c>
      <c r="J616" s="1" t="s">
        <v>3870</v>
      </c>
      <c r="K616" s="1" t="s">
        <v>6</v>
      </c>
      <c r="L616" s="1" t="s">
        <v>117</v>
      </c>
      <c r="M616" s="1" t="s">
        <v>49</v>
      </c>
      <c r="N616" s="1">
        <v>1</v>
      </c>
      <c r="O616" s="1">
        <v>103.57</v>
      </c>
      <c r="P616" s="1">
        <v>0.03</v>
      </c>
      <c r="Q616" s="1">
        <v>25.37</v>
      </c>
      <c r="R616" s="2">
        <v>45592</v>
      </c>
      <c r="S616" s="2">
        <v>45836</v>
      </c>
      <c r="T616" s="1" t="s">
        <v>118</v>
      </c>
      <c r="U616" s="1" t="s">
        <v>51</v>
      </c>
      <c r="V616" s="1">
        <v>2</v>
      </c>
      <c r="W616" s="1" t="s">
        <v>37</v>
      </c>
      <c r="X616" s="1" t="s">
        <v>74</v>
      </c>
      <c r="Y616" s="1" t="s">
        <v>3871</v>
      </c>
    </row>
    <row r="617" spans="1:25" x14ac:dyDescent="0.3">
      <c r="A617" s="1" t="s">
        <v>12229</v>
      </c>
      <c r="B617" s="1" t="s">
        <v>14229</v>
      </c>
      <c r="C617" s="1" t="s">
        <v>3872</v>
      </c>
      <c r="D617" s="1" t="s">
        <v>41</v>
      </c>
      <c r="E617" s="1">
        <v>65</v>
      </c>
      <c r="F617" s="1" t="s">
        <v>3873</v>
      </c>
      <c r="G617" s="1" t="s">
        <v>3874</v>
      </c>
      <c r="H617" s="1" t="s">
        <v>1387</v>
      </c>
      <c r="I617" s="1" t="s">
        <v>831</v>
      </c>
      <c r="J617" s="1" t="s">
        <v>3875</v>
      </c>
      <c r="K617" s="1" t="s">
        <v>6</v>
      </c>
      <c r="L617" s="1" t="s">
        <v>72</v>
      </c>
      <c r="M617" s="1" t="s">
        <v>49</v>
      </c>
      <c r="N617" s="1">
        <v>2</v>
      </c>
      <c r="O617" s="1">
        <v>114.03</v>
      </c>
      <c r="P617" s="1">
        <v>0.04</v>
      </c>
      <c r="Q617" s="1">
        <v>5.95</v>
      </c>
      <c r="R617" s="2">
        <v>45814</v>
      </c>
      <c r="S617" s="2">
        <v>45674</v>
      </c>
      <c r="T617" s="1" t="s">
        <v>83</v>
      </c>
      <c r="U617" s="1" t="s">
        <v>84</v>
      </c>
      <c r="V617" s="1">
        <v>4</v>
      </c>
      <c r="W617" s="1" t="s">
        <v>37</v>
      </c>
      <c r="X617" s="1" t="s">
        <v>53</v>
      </c>
      <c r="Y617" s="1" t="s">
        <v>3876</v>
      </c>
    </row>
    <row r="618" spans="1:25" x14ac:dyDescent="0.3">
      <c r="A618" s="1" t="s">
        <v>12230</v>
      </c>
      <c r="B618" s="1" t="s">
        <v>14230</v>
      </c>
      <c r="C618" s="1" t="s">
        <v>3877</v>
      </c>
      <c r="D618" s="1" t="s">
        <v>26</v>
      </c>
      <c r="E618" s="1">
        <v>22</v>
      </c>
      <c r="F618" s="1" t="s">
        <v>3878</v>
      </c>
      <c r="G618" s="1" t="s">
        <v>3879</v>
      </c>
      <c r="H618" s="1" t="s">
        <v>351</v>
      </c>
      <c r="I618" s="1" t="s">
        <v>3880</v>
      </c>
      <c r="J618" s="1" t="s">
        <v>3881</v>
      </c>
      <c r="K618" s="1" t="s">
        <v>81</v>
      </c>
      <c r="L618" s="1" t="s">
        <v>117</v>
      </c>
      <c r="M618" s="1" t="s">
        <v>49</v>
      </c>
      <c r="N618" s="1">
        <v>2</v>
      </c>
      <c r="O618" s="1">
        <v>145.11000000000001</v>
      </c>
      <c r="P618" s="1">
        <v>0.46</v>
      </c>
      <c r="Q618" s="1">
        <v>34.299999999999997</v>
      </c>
      <c r="R618" s="2">
        <v>45336</v>
      </c>
      <c r="S618" s="2">
        <v>45335</v>
      </c>
      <c r="T618" s="1" t="s">
        <v>50</v>
      </c>
      <c r="U618" s="1" t="s">
        <v>51</v>
      </c>
      <c r="V618" s="1">
        <v>4</v>
      </c>
      <c r="W618" s="1" t="s">
        <v>37</v>
      </c>
      <c r="X618" s="1" t="s">
        <v>38</v>
      </c>
      <c r="Y618" s="1" t="s">
        <v>3882</v>
      </c>
    </row>
    <row r="619" spans="1:25" x14ac:dyDescent="0.3">
      <c r="A619" s="1" t="s">
        <v>12231</v>
      </c>
      <c r="B619" s="1" t="s">
        <v>14231</v>
      </c>
      <c r="C619" s="1" t="s">
        <v>3883</v>
      </c>
      <c r="D619" s="1" t="s">
        <v>26</v>
      </c>
      <c r="E619" s="1">
        <v>69</v>
      </c>
      <c r="F619" s="1" t="s">
        <v>3884</v>
      </c>
      <c r="G619" s="1" t="s">
        <v>3885</v>
      </c>
      <c r="H619" s="1" t="s">
        <v>344</v>
      </c>
      <c r="I619" s="1" t="s">
        <v>3886</v>
      </c>
      <c r="J619" s="1" t="s">
        <v>3887</v>
      </c>
      <c r="K619" s="1" t="s">
        <v>161</v>
      </c>
      <c r="L619" s="1" t="s">
        <v>82</v>
      </c>
      <c r="M619" s="1" t="s">
        <v>126</v>
      </c>
      <c r="N619" s="1">
        <v>3</v>
      </c>
      <c r="O619" s="1">
        <v>618.75</v>
      </c>
      <c r="P619" s="1">
        <v>0.05</v>
      </c>
      <c r="Q619" s="1">
        <v>15.94</v>
      </c>
      <c r="R619" s="2">
        <v>45537</v>
      </c>
      <c r="S619" s="2">
        <v>45811</v>
      </c>
      <c r="T619" s="1" t="s">
        <v>50</v>
      </c>
      <c r="U619" s="1" t="s">
        <v>162</v>
      </c>
      <c r="V619" s="1">
        <v>5</v>
      </c>
      <c r="W619" s="1" t="s">
        <v>37</v>
      </c>
      <c r="X619" s="1" t="s">
        <v>53</v>
      </c>
      <c r="Y619" s="1" t="s">
        <v>3888</v>
      </c>
    </row>
    <row r="620" spans="1:25" x14ac:dyDescent="0.3">
      <c r="A620" s="1" t="s">
        <v>12232</v>
      </c>
      <c r="B620" s="1" t="s">
        <v>14232</v>
      </c>
      <c r="C620" s="1" t="s">
        <v>3889</v>
      </c>
      <c r="D620" s="1" t="s">
        <v>26</v>
      </c>
      <c r="E620" s="1">
        <v>25</v>
      </c>
      <c r="F620" s="1" t="s">
        <v>3890</v>
      </c>
      <c r="G620" s="1" t="s">
        <v>3891</v>
      </c>
      <c r="H620" s="1" t="s">
        <v>384</v>
      </c>
      <c r="I620" s="1" t="s">
        <v>3892</v>
      </c>
      <c r="J620" s="1" t="s">
        <v>3893</v>
      </c>
      <c r="K620" s="1" t="s">
        <v>92</v>
      </c>
      <c r="L620" s="1" t="s">
        <v>48</v>
      </c>
      <c r="M620" s="1" t="s">
        <v>49</v>
      </c>
      <c r="N620" s="1">
        <v>1</v>
      </c>
      <c r="O620" s="1">
        <v>114.77</v>
      </c>
      <c r="P620" s="1">
        <v>0.24</v>
      </c>
      <c r="Q620" s="1">
        <v>10.19</v>
      </c>
      <c r="R620" s="2">
        <v>45230</v>
      </c>
      <c r="S620" s="2">
        <v>45399</v>
      </c>
      <c r="T620" s="1" t="s">
        <v>63</v>
      </c>
      <c r="U620" s="1" t="s">
        <v>51</v>
      </c>
      <c r="V620" s="1">
        <v>3</v>
      </c>
      <c r="W620" s="1" t="s">
        <v>37</v>
      </c>
      <c r="X620" s="1" t="s">
        <v>74</v>
      </c>
      <c r="Y620" s="1" t="s">
        <v>3894</v>
      </c>
    </row>
    <row r="621" spans="1:25" x14ac:dyDescent="0.3">
      <c r="A621" s="1" t="s">
        <v>12233</v>
      </c>
      <c r="B621" s="1" t="s">
        <v>14233</v>
      </c>
      <c r="C621" s="1" t="s">
        <v>746</v>
      </c>
      <c r="D621" s="1" t="s">
        <v>41</v>
      </c>
      <c r="E621" s="1">
        <v>60</v>
      </c>
      <c r="F621" s="1" t="s">
        <v>3895</v>
      </c>
      <c r="G621" s="1" t="s">
        <v>3896</v>
      </c>
      <c r="H621" s="1" t="s">
        <v>69</v>
      </c>
      <c r="I621" s="1" t="s">
        <v>3897</v>
      </c>
      <c r="J621" s="1" t="s">
        <v>3898</v>
      </c>
      <c r="K621" s="1" t="s">
        <v>81</v>
      </c>
      <c r="L621" s="1" t="s">
        <v>33</v>
      </c>
      <c r="M621" s="1" t="s">
        <v>49</v>
      </c>
      <c r="N621" s="1">
        <v>3</v>
      </c>
      <c r="O621" s="1">
        <v>574.4</v>
      </c>
      <c r="P621" s="1">
        <v>0.35</v>
      </c>
      <c r="Q621" s="1">
        <v>15.14</v>
      </c>
      <c r="R621" s="2">
        <v>45167</v>
      </c>
      <c r="S621" s="2">
        <v>45802</v>
      </c>
      <c r="T621" s="1" t="s">
        <v>83</v>
      </c>
      <c r="U621" s="1" t="s">
        <v>36</v>
      </c>
      <c r="V621" s="1">
        <v>1</v>
      </c>
      <c r="W621" s="1" t="s">
        <v>37</v>
      </c>
      <c r="X621" s="1" t="s">
        <v>38</v>
      </c>
      <c r="Y621" s="1" t="s">
        <v>3899</v>
      </c>
    </row>
    <row r="622" spans="1:25" x14ac:dyDescent="0.3">
      <c r="A622" s="1" t="s">
        <v>12234</v>
      </c>
      <c r="B622" s="1" t="s">
        <v>14234</v>
      </c>
      <c r="C622" s="1" t="s">
        <v>3900</v>
      </c>
      <c r="D622" s="1" t="s">
        <v>41</v>
      </c>
      <c r="E622" s="1">
        <v>60</v>
      </c>
      <c r="F622" s="1" t="s">
        <v>3901</v>
      </c>
      <c r="G622" s="1" t="s">
        <v>3902</v>
      </c>
      <c r="H622" s="1" t="s">
        <v>3005</v>
      </c>
      <c r="I622" s="1" t="s">
        <v>3903</v>
      </c>
      <c r="J622" s="1" t="s">
        <v>3904</v>
      </c>
      <c r="K622" s="1" t="s">
        <v>32</v>
      </c>
      <c r="L622" s="1" t="s">
        <v>110</v>
      </c>
      <c r="M622" s="1" t="s">
        <v>34</v>
      </c>
      <c r="N622" s="1">
        <v>3</v>
      </c>
      <c r="O622" s="1">
        <v>592.41</v>
      </c>
      <c r="P622" s="1">
        <v>0.43</v>
      </c>
      <c r="Q622" s="1">
        <v>26.43</v>
      </c>
      <c r="R622" s="2">
        <v>45242</v>
      </c>
      <c r="S622" s="2">
        <v>45301</v>
      </c>
      <c r="T622" s="1" t="s">
        <v>35</v>
      </c>
      <c r="U622" s="1" t="s">
        <v>51</v>
      </c>
      <c r="V622" s="1">
        <v>5</v>
      </c>
      <c r="W622" s="1" t="s">
        <v>37</v>
      </c>
      <c r="X622" s="1" t="s">
        <v>38</v>
      </c>
      <c r="Y622" s="1" t="s">
        <v>3905</v>
      </c>
    </row>
    <row r="623" spans="1:25" x14ac:dyDescent="0.3">
      <c r="A623" s="1" t="s">
        <v>12235</v>
      </c>
      <c r="B623" s="1" t="s">
        <v>14235</v>
      </c>
      <c r="C623" s="1" t="s">
        <v>3906</v>
      </c>
      <c r="D623" s="1" t="s">
        <v>26</v>
      </c>
      <c r="E623" s="1">
        <v>67</v>
      </c>
      <c r="F623" s="1" t="s">
        <v>3907</v>
      </c>
      <c r="G623" s="1" t="s">
        <v>3908</v>
      </c>
      <c r="H623" s="1" t="s">
        <v>243</v>
      </c>
      <c r="I623" s="1" t="s">
        <v>3909</v>
      </c>
      <c r="J623" s="1" t="s">
        <v>3910</v>
      </c>
      <c r="K623" s="1" t="s">
        <v>81</v>
      </c>
      <c r="L623" s="1" t="s">
        <v>117</v>
      </c>
      <c r="M623" s="1" t="s">
        <v>49</v>
      </c>
      <c r="N623" s="1">
        <v>4</v>
      </c>
      <c r="O623" s="1">
        <v>904.86</v>
      </c>
      <c r="P623" s="1">
        <v>0.09</v>
      </c>
      <c r="Q623" s="1">
        <v>7.24</v>
      </c>
      <c r="R623" s="2">
        <v>45541</v>
      </c>
      <c r="S623" s="2">
        <v>45634</v>
      </c>
      <c r="T623" s="1" t="s">
        <v>63</v>
      </c>
      <c r="U623" s="1" t="s">
        <v>36</v>
      </c>
      <c r="V623" s="1">
        <v>4</v>
      </c>
      <c r="W623" s="1" t="s">
        <v>37</v>
      </c>
      <c r="X623" s="1" t="s">
        <v>64</v>
      </c>
      <c r="Y623" s="1" t="s">
        <v>3911</v>
      </c>
    </row>
    <row r="624" spans="1:25" x14ac:dyDescent="0.3">
      <c r="A624" s="1" t="s">
        <v>12236</v>
      </c>
      <c r="B624" s="1" t="s">
        <v>14236</v>
      </c>
      <c r="C624" s="1" t="s">
        <v>3912</v>
      </c>
      <c r="D624" s="1" t="s">
        <v>26</v>
      </c>
      <c r="E624" s="1">
        <v>68</v>
      </c>
      <c r="F624" s="1" t="s">
        <v>3913</v>
      </c>
      <c r="G624" s="1" t="s">
        <v>3914</v>
      </c>
      <c r="H624" s="1" t="s">
        <v>145</v>
      </c>
      <c r="I624" s="1" t="s">
        <v>2334</v>
      </c>
      <c r="J624" s="1" t="s">
        <v>3915</v>
      </c>
      <c r="K624" s="1" t="s">
        <v>61</v>
      </c>
      <c r="L624" s="1" t="s">
        <v>33</v>
      </c>
      <c r="M624" s="1" t="s">
        <v>49</v>
      </c>
      <c r="N624" s="1">
        <v>4</v>
      </c>
      <c r="O624" s="1">
        <v>630.11</v>
      </c>
      <c r="P624" s="1">
        <v>0.22</v>
      </c>
      <c r="Q624" s="1">
        <v>44.74</v>
      </c>
      <c r="R624" s="2">
        <v>45712</v>
      </c>
      <c r="S624" s="2">
        <v>45535</v>
      </c>
      <c r="T624" s="1" t="s">
        <v>83</v>
      </c>
      <c r="U624" s="1" t="s">
        <v>84</v>
      </c>
      <c r="V624" s="1">
        <v>2</v>
      </c>
      <c r="W624" s="1" t="s">
        <v>37</v>
      </c>
      <c r="X624" s="1" t="s">
        <v>101</v>
      </c>
      <c r="Y624" s="1" t="s">
        <v>3916</v>
      </c>
    </row>
    <row r="625" spans="1:25" x14ac:dyDescent="0.3">
      <c r="A625" s="1" t="s">
        <v>12237</v>
      </c>
      <c r="B625" s="1" t="s">
        <v>14237</v>
      </c>
      <c r="C625" s="1" t="s">
        <v>3917</v>
      </c>
      <c r="D625" s="1" t="s">
        <v>26</v>
      </c>
      <c r="E625" s="1">
        <v>27</v>
      </c>
      <c r="F625" s="1" t="s">
        <v>3918</v>
      </c>
      <c r="G625" s="1" t="s">
        <v>3919</v>
      </c>
      <c r="H625" s="1" t="s">
        <v>3137</v>
      </c>
      <c r="I625" s="1" t="s">
        <v>3920</v>
      </c>
      <c r="J625" s="1" t="s">
        <v>3921</v>
      </c>
      <c r="K625" s="1" t="s">
        <v>6</v>
      </c>
      <c r="L625" s="1" t="s">
        <v>48</v>
      </c>
      <c r="M625" s="1" t="s">
        <v>62</v>
      </c>
      <c r="N625" s="1">
        <v>2</v>
      </c>
      <c r="O625" s="1">
        <v>985.73</v>
      </c>
      <c r="P625" s="1">
        <v>0.13</v>
      </c>
      <c r="Q625" s="1">
        <v>30.2</v>
      </c>
      <c r="R625" s="2">
        <v>45702</v>
      </c>
      <c r="S625" s="2">
        <v>45698</v>
      </c>
      <c r="T625" s="1" t="s">
        <v>83</v>
      </c>
      <c r="U625" s="1" t="s">
        <v>162</v>
      </c>
      <c r="V625" s="1">
        <v>2</v>
      </c>
      <c r="W625" s="1" t="s">
        <v>37</v>
      </c>
      <c r="X625" s="1" t="s">
        <v>38</v>
      </c>
      <c r="Y625" s="1" t="s">
        <v>3922</v>
      </c>
    </row>
    <row r="626" spans="1:25" x14ac:dyDescent="0.3">
      <c r="A626" s="1" t="s">
        <v>12238</v>
      </c>
      <c r="B626" s="1" t="s">
        <v>14238</v>
      </c>
      <c r="C626" s="1" t="s">
        <v>3923</v>
      </c>
      <c r="D626" s="1" t="s">
        <v>41</v>
      </c>
      <c r="E626" s="1">
        <v>45</v>
      </c>
      <c r="F626" s="1" t="s">
        <v>3924</v>
      </c>
      <c r="G626" s="1" t="s">
        <v>3925</v>
      </c>
      <c r="H626" s="1" t="s">
        <v>757</v>
      </c>
      <c r="I626" s="1" t="s">
        <v>3926</v>
      </c>
      <c r="J626" s="1" t="s">
        <v>3927</v>
      </c>
      <c r="K626" s="1" t="s">
        <v>81</v>
      </c>
      <c r="L626" s="1" t="s">
        <v>33</v>
      </c>
      <c r="M626" s="1" t="s">
        <v>62</v>
      </c>
      <c r="N626" s="1">
        <v>4</v>
      </c>
      <c r="O626" s="1">
        <v>40.68</v>
      </c>
      <c r="P626" s="1">
        <v>0.13</v>
      </c>
      <c r="Q626" s="1">
        <v>18.18</v>
      </c>
      <c r="R626" s="2">
        <v>45571</v>
      </c>
      <c r="S626" s="2">
        <v>45472</v>
      </c>
      <c r="T626" s="1" t="s">
        <v>118</v>
      </c>
      <c r="U626" s="1" t="s">
        <v>84</v>
      </c>
      <c r="V626" s="1">
        <v>5</v>
      </c>
      <c r="W626" s="1" t="s">
        <v>37</v>
      </c>
      <c r="X626" s="1" t="s">
        <v>101</v>
      </c>
      <c r="Y626" s="1" t="s">
        <v>3928</v>
      </c>
    </row>
    <row r="627" spans="1:25" x14ac:dyDescent="0.3">
      <c r="A627" s="1" t="s">
        <v>12239</v>
      </c>
      <c r="B627" s="1" t="s">
        <v>14239</v>
      </c>
      <c r="C627" s="1" t="s">
        <v>3929</v>
      </c>
      <c r="D627" s="1" t="s">
        <v>41</v>
      </c>
      <c r="E627" s="1">
        <v>53</v>
      </c>
      <c r="F627" s="1" t="s">
        <v>3930</v>
      </c>
      <c r="G627" s="1" t="s">
        <v>3931</v>
      </c>
      <c r="H627" s="1" t="s">
        <v>181</v>
      </c>
      <c r="I627" s="1" t="s">
        <v>3932</v>
      </c>
      <c r="J627" s="1" t="s">
        <v>3933</v>
      </c>
      <c r="K627" s="1" t="s">
        <v>47</v>
      </c>
      <c r="L627" s="1" t="s">
        <v>117</v>
      </c>
      <c r="M627" s="1" t="s">
        <v>93</v>
      </c>
      <c r="N627" s="1">
        <v>4</v>
      </c>
      <c r="O627" s="1">
        <v>707.1</v>
      </c>
      <c r="P627" s="1">
        <v>0.15</v>
      </c>
      <c r="Q627" s="1">
        <v>35.92</v>
      </c>
      <c r="R627" s="2">
        <v>45370</v>
      </c>
      <c r="S627" s="2">
        <v>45357</v>
      </c>
      <c r="T627" s="1" t="s">
        <v>118</v>
      </c>
      <c r="U627" s="1" t="s">
        <v>162</v>
      </c>
      <c r="V627" s="1">
        <v>2</v>
      </c>
      <c r="W627" s="1" t="s">
        <v>37</v>
      </c>
      <c r="X627" s="1" t="s">
        <v>53</v>
      </c>
      <c r="Y627" s="1" t="s">
        <v>3934</v>
      </c>
    </row>
    <row r="628" spans="1:25" x14ac:dyDescent="0.3">
      <c r="A628" s="1" t="s">
        <v>12240</v>
      </c>
      <c r="B628" s="1" t="s">
        <v>14240</v>
      </c>
      <c r="C628" s="1" t="s">
        <v>3935</v>
      </c>
      <c r="D628" s="1" t="s">
        <v>26</v>
      </c>
      <c r="E628" s="1">
        <v>27</v>
      </c>
      <c r="F628" s="1" t="s">
        <v>3936</v>
      </c>
      <c r="G628" s="1" t="s">
        <v>3937</v>
      </c>
      <c r="H628" s="1" t="s">
        <v>263</v>
      </c>
      <c r="I628" s="1" t="s">
        <v>3938</v>
      </c>
      <c r="J628" s="1" t="s">
        <v>3939</v>
      </c>
      <c r="K628" s="1" t="s">
        <v>6</v>
      </c>
      <c r="L628" s="1" t="s">
        <v>72</v>
      </c>
      <c r="M628" s="1" t="s">
        <v>73</v>
      </c>
      <c r="N628" s="1">
        <v>1</v>
      </c>
      <c r="O628" s="1">
        <v>36.22</v>
      </c>
      <c r="P628" s="1">
        <v>0.28999999999999998</v>
      </c>
      <c r="Q628" s="1">
        <v>41.19</v>
      </c>
      <c r="R628" s="2">
        <v>45130</v>
      </c>
      <c r="S628" s="2">
        <v>45681</v>
      </c>
      <c r="T628" s="1" t="s">
        <v>50</v>
      </c>
      <c r="U628" s="1" t="s">
        <v>84</v>
      </c>
      <c r="V628" s="1">
        <v>2</v>
      </c>
      <c r="W628" s="1" t="s">
        <v>37</v>
      </c>
      <c r="X628" s="1" t="s">
        <v>53</v>
      </c>
      <c r="Y628" s="1" t="s">
        <v>3940</v>
      </c>
    </row>
    <row r="629" spans="1:25" x14ac:dyDescent="0.3">
      <c r="A629" s="1" t="s">
        <v>12241</v>
      </c>
      <c r="B629" s="1" t="s">
        <v>14241</v>
      </c>
      <c r="C629" s="1" t="s">
        <v>3941</v>
      </c>
      <c r="D629" s="1" t="s">
        <v>26</v>
      </c>
      <c r="E629" s="1">
        <v>31</v>
      </c>
      <c r="F629" s="1" t="s">
        <v>3942</v>
      </c>
      <c r="G629" s="1" t="s">
        <v>3943</v>
      </c>
      <c r="H629" s="1" t="s">
        <v>2217</v>
      </c>
      <c r="I629" s="1" t="s">
        <v>3944</v>
      </c>
      <c r="J629" s="1" t="s">
        <v>3945</v>
      </c>
      <c r="K629" s="1" t="s">
        <v>109</v>
      </c>
      <c r="L629" s="1" t="s">
        <v>110</v>
      </c>
      <c r="M629" s="1" t="s">
        <v>93</v>
      </c>
      <c r="N629" s="1">
        <v>3</v>
      </c>
      <c r="O629" s="1">
        <v>732.08</v>
      </c>
      <c r="P629" s="1">
        <v>0.01</v>
      </c>
      <c r="Q629" s="1">
        <v>32.630000000000003</v>
      </c>
      <c r="R629" s="2">
        <v>45779</v>
      </c>
      <c r="S629" s="2">
        <v>45757</v>
      </c>
      <c r="T629" s="1" t="s">
        <v>63</v>
      </c>
      <c r="U629" s="1" t="s">
        <v>84</v>
      </c>
      <c r="V629" s="1">
        <v>3</v>
      </c>
      <c r="W629" s="1" t="s">
        <v>52</v>
      </c>
      <c r="X629" s="1" t="s">
        <v>38</v>
      </c>
      <c r="Y629" s="1" t="s">
        <v>3946</v>
      </c>
    </row>
    <row r="630" spans="1:25" x14ac:dyDescent="0.3">
      <c r="A630" s="1" t="s">
        <v>12242</v>
      </c>
      <c r="B630" s="1" t="s">
        <v>14242</v>
      </c>
      <c r="C630" s="1" t="s">
        <v>3947</v>
      </c>
      <c r="D630" s="1" t="s">
        <v>26</v>
      </c>
      <c r="E630" s="1">
        <v>55</v>
      </c>
      <c r="F630" s="1" t="s">
        <v>3948</v>
      </c>
      <c r="G630" s="1" t="s">
        <v>3949</v>
      </c>
      <c r="H630" s="1" t="s">
        <v>1836</v>
      </c>
      <c r="I630" s="1" t="s">
        <v>3950</v>
      </c>
      <c r="J630" s="1" t="s">
        <v>3951</v>
      </c>
      <c r="K630" s="1" t="s">
        <v>32</v>
      </c>
      <c r="L630" s="1" t="s">
        <v>82</v>
      </c>
      <c r="M630" s="1" t="s">
        <v>93</v>
      </c>
      <c r="N630" s="1">
        <v>3</v>
      </c>
      <c r="O630" s="1">
        <v>391.99</v>
      </c>
      <c r="P630" s="1">
        <v>0.2</v>
      </c>
      <c r="Q630" s="1">
        <v>14.11</v>
      </c>
      <c r="R630" s="2">
        <v>45204</v>
      </c>
      <c r="S630" s="2">
        <v>45192</v>
      </c>
      <c r="T630" s="1" t="s">
        <v>63</v>
      </c>
      <c r="U630" s="1" t="s">
        <v>84</v>
      </c>
      <c r="V630" s="1">
        <v>4</v>
      </c>
      <c r="W630" s="1" t="s">
        <v>52</v>
      </c>
      <c r="X630" s="1" t="s">
        <v>64</v>
      </c>
      <c r="Y630" s="1" t="s">
        <v>3952</v>
      </c>
    </row>
    <row r="631" spans="1:25" x14ac:dyDescent="0.3">
      <c r="A631" s="1" t="s">
        <v>12243</v>
      </c>
      <c r="B631" s="1" t="s">
        <v>14243</v>
      </c>
      <c r="C631" s="1" t="s">
        <v>3953</v>
      </c>
      <c r="D631" s="1" t="s">
        <v>26</v>
      </c>
      <c r="E631" s="1">
        <v>54</v>
      </c>
      <c r="F631" s="1" t="s">
        <v>3954</v>
      </c>
      <c r="G631" s="1" t="s">
        <v>3955</v>
      </c>
      <c r="H631" s="1" t="s">
        <v>1662</v>
      </c>
      <c r="I631" s="1" t="s">
        <v>3956</v>
      </c>
      <c r="J631" s="1" t="s">
        <v>3957</v>
      </c>
      <c r="K631" s="1" t="s">
        <v>81</v>
      </c>
      <c r="L631" s="1" t="s">
        <v>82</v>
      </c>
      <c r="M631" s="1" t="s">
        <v>126</v>
      </c>
      <c r="N631" s="1">
        <v>1</v>
      </c>
      <c r="O631" s="1">
        <v>615.19000000000005</v>
      </c>
      <c r="P631" s="1">
        <v>0.09</v>
      </c>
      <c r="Q631" s="1">
        <v>9.9600000000000009</v>
      </c>
      <c r="R631" s="2">
        <v>45608</v>
      </c>
      <c r="S631" s="2">
        <v>45554</v>
      </c>
      <c r="T631" s="1" t="s">
        <v>63</v>
      </c>
      <c r="U631" s="1" t="s">
        <v>36</v>
      </c>
      <c r="V631" s="1">
        <v>5</v>
      </c>
      <c r="W631" s="1" t="s">
        <v>37</v>
      </c>
      <c r="X631" s="1" t="s">
        <v>53</v>
      </c>
      <c r="Y631" s="1" t="s">
        <v>3958</v>
      </c>
    </row>
    <row r="632" spans="1:25" x14ac:dyDescent="0.3">
      <c r="A632" s="1" t="s">
        <v>12244</v>
      </c>
      <c r="B632" s="1" t="s">
        <v>14244</v>
      </c>
      <c r="C632" s="1" t="s">
        <v>3959</v>
      </c>
      <c r="D632" s="1" t="s">
        <v>26</v>
      </c>
      <c r="E632" s="1">
        <v>64</v>
      </c>
      <c r="F632" s="1" t="s">
        <v>3960</v>
      </c>
      <c r="G632" s="1" t="s">
        <v>3961</v>
      </c>
      <c r="H632" s="1" t="s">
        <v>391</v>
      </c>
      <c r="I632" s="1" t="s">
        <v>3962</v>
      </c>
      <c r="J632" s="1" t="s">
        <v>3963</v>
      </c>
      <c r="K632" s="1" t="s">
        <v>47</v>
      </c>
      <c r="L632" s="1" t="s">
        <v>110</v>
      </c>
      <c r="M632" s="1" t="s">
        <v>73</v>
      </c>
      <c r="N632" s="1">
        <v>4</v>
      </c>
      <c r="O632" s="1">
        <v>316.44</v>
      </c>
      <c r="P632" s="1">
        <v>0.48</v>
      </c>
      <c r="Q632" s="1">
        <v>43.7</v>
      </c>
      <c r="R632" s="2">
        <v>45380</v>
      </c>
      <c r="S632" s="2">
        <v>45636</v>
      </c>
      <c r="T632" s="1" t="s">
        <v>50</v>
      </c>
      <c r="U632" s="1" t="s">
        <v>36</v>
      </c>
      <c r="V632" s="1">
        <v>1</v>
      </c>
      <c r="W632" s="1" t="s">
        <v>37</v>
      </c>
      <c r="X632" s="1" t="s">
        <v>101</v>
      </c>
      <c r="Y632" s="1" t="s">
        <v>3964</v>
      </c>
    </row>
    <row r="633" spans="1:25" x14ac:dyDescent="0.3">
      <c r="A633" s="1" t="s">
        <v>12245</v>
      </c>
      <c r="B633" s="1" t="s">
        <v>14245</v>
      </c>
      <c r="C633" s="1" t="s">
        <v>3965</v>
      </c>
      <c r="D633" s="1" t="s">
        <v>26</v>
      </c>
      <c r="E633" s="1">
        <v>22</v>
      </c>
      <c r="F633" s="1" t="s">
        <v>3966</v>
      </c>
      <c r="G633" s="1" t="s">
        <v>3967</v>
      </c>
      <c r="H633" s="1" t="s">
        <v>717</v>
      </c>
      <c r="I633" s="1" t="s">
        <v>3968</v>
      </c>
      <c r="J633" s="1" t="s">
        <v>3969</v>
      </c>
      <c r="K633" s="1" t="s">
        <v>92</v>
      </c>
      <c r="L633" s="1" t="s">
        <v>33</v>
      </c>
      <c r="M633" s="1" t="s">
        <v>126</v>
      </c>
      <c r="N633" s="1">
        <v>4</v>
      </c>
      <c r="O633" s="1">
        <v>167.51</v>
      </c>
      <c r="P633" s="1">
        <v>0.28999999999999998</v>
      </c>
      <c r="Q633" s="1">
        <v>15.56</v>
      </c>
      <c r="R633" s="2">
        <v>45536</v>
      </c>
      <c r="S633" s="2">
        <v>45401</v>
      </c>
      <c r="T633" s="1" t="s">
        <v>35</v>
      </c>
      <c r="U633" s="1" t="s">
        <v>51</v>
      </c>
      <c r="V633" s="1">
        <v>1</v>
      </c>
      <c r="W633" s="1" t="s">
        <v>37</v>
      </c>
      <c r="X633" s="1" t="s">
        <v>38</v>
      </c>
      <c r="Y633" s="1" t="s">
        <v>3970</v>
      </c>
    </row>
    <row r="634" spans="1:25" x14ac:dyDescent="0.3">
      <c r="A634" s="1" t="s">
        <v>12246</v>
      </c>
      <c r="B634" s="1" t="s">
        <v>14246</v>
      </c>
      <c r="C634" s="1" t="s">
        <v>3971</v>
      </c>
      <c r="D634" s="1" t="s">
        <v>26</v>
      </c>
      <c r="E634" s="1">
        <v>23</v>
      </c>
      <c r="F634" s="1" t="s">
        <v>3972</v>
      </c>
      <c r="G634" s="1" t="s">
        <v>3973</v>
      </c>
      <c r="H634" s="1" t="s">
        <v>3974</v>
      </c>
      <c r="I634" s="1" t="s">
        <v>3975</v>
      </c>
      <c r="J634" s="1" t="s">
        <v>1584</v>
      </c>
      <c r="K634" s="1" t="s">
        <v>47</v>
      </c>
      <c r="L634" s="1" t="s">
        <v>82</v>
      </c>
      <c r="M634" s="1" t="s">
        <v>49</v>
      </c>
      <c r="N634" s="1">
        <v>3</v>
      </c>
      <c r="O634" s="1">
        <v>726.28</v>
      </c>
      <c r="P634" s="1">
        <v>0.43</v>
      </c>
      <c r="Q634" s="1">
        <v>5.9</v>
      </c>
      <c r="R634" s="2">
        <v>45201</v>
      </c>
      <c r="S634" s="2">
        <v>45352</v>
      </c>
      <c r="T634" s="1" t="s">
        <v>35</v>
      </c>
      <c r="U634" s="1" t="s">
        <v>51</v>
      </c>
      <c r="V634" s="1">
        <v>4</v>
      </c>
      <c r="W634" s="1" t="s">
        <v>37</v>
      </c>
      <c r="X634" s="1" t="s">
        <v>38</v>
      </c>
      <c r="Y634" s="1" t="s">
        <v>3976</v>
      </c>
    </row>
    <row r="635" spans="1:25" x14ac:dyDescent="0.3">
      <c r="A635" s="1" t="s">
        <v>12247</v>
      </c>
      <c r="B635" s="1" t="s">
        <v>14247</v>
      </c>
      <c r="C635" s="1" t="s">
        <v>3977</v>
      </c>
      <c r="D635" s="1" t="s">
        <v>41</v>
      </c>
      <c r="E635" s="1">
        <v>47</v>
      </c>
      <c r="F635" s="1" t="s">
        <v>3978</v>
      </c>
      <c r="G635" s="1" t="s">
        <v>3979</v>
      </c>
      <c r="H635" s="1" t="s">
        <v>562</v>
      </c>
      <c r="I635" s="1" t="s">
        <v>3980</v>
      </c>
      <c r="J635" s="1" t="s">
        <v>3981</v>
      </c>
      <c r="K635" s="1" t="s">
        <v>6</v>
      </c>
      <c r="L635" s="1" t="s">
        <v>110</v>
      </c>
      <c r="M635" s="1" t="s">
        <v>62</v>
      </c>
      <c r="N635" s="1">
        <v>2</v>
      </c>
      <c r="O635" s="1">
        <v>905.57</v>
      </c>
      <c r="P635" s="1">
        <v>0.1</v>
      </c>
      <c r="Q635" s="1">
        <v>33.93</v>
      </c>
      <c r="R635" s="2">
        <v>45341</v>
      </c>
      <c r="S635" s="2">
        <v>45719</v>
      </c>
      <c r="T635" s="1" t="s">
        <v>35</v>
      </c>
      <c r="U635" s="1" t="s">
        <v>51</v>
      </c>
      <c r="V635" s="1">
        <v>1</v>
      </c>
      <c r="W635" s="1" t="s">
        <v>37</v>
      </c>
      <c r="X635" s="1" t="s">
        <v>64</v>
      </c>
      <c r="Y635" s="1" t="s">
        <v>3982</v>
      </c>
    </row>
    <row r="636" spans="1:25" x14ac:dyDescent="0.3">
      <c r="A636" s="1" t="s">
        <v>12248</v>
      </c>
      <c r="B636" s="1" t="s">
        <v>14248</v>
      </c>
      <c r="C636" s="1" t="s">
        <v>3983</v>
      </c>
      <c r="D636" s="1" t="s">
        <v>41</v>
      </c>
      <c r="E636" s="1">
        <v>36</v>
      </c>
      <c r="F636" s="1" t="s">
        <v>3984</v>
      </c>
      <c r="G636" s="1" t="s">
        <v>3985</v>
      </c>
      <c r="H636" s="1" t="s">
        <v>3228</v>
      </c>
      <c r="I636" s="1" t="s">
        <v>3986</v>
      </c>
      <c r="J636" s="1" t="s">
        <v>3987</v>
      </c>
      <c r="K636" s="1" t="s">
        <v>109</v>
      </c>
      <c r="L636" s="1" t="s">
        <v>110</v>
      </c>
      <c r="M636" s="1" t="s">
        <v>49</v>
      </c>
      <c r="N636" s="1">
        <v>3</v>
      </c>
      <c r="O636" s="1">
        <v>191.75</v>
      </c>
      <c r="P636" s="1">
        <v>0.41</v>
      </c>
      <c r="Q636" s="1">
        <v>11.88</v>
      </c>
      <c r="R636" s="2">
        <v>45334</v>
      </c>
      <c r="S636" s="2">
        <v>45557</v>
      </c>
      <c r="T636" s="1" t="s">
        <v>63</v>
      </c>
      <c r="U636" s="1" t="s">
        <v>162</v>
      </c>
      <c r="V636" s="1">
        <v>2</v>
      </c>
      <c r="W636" s="1" t="s">
        <v>37</v>
      </c>
      <c r="X636" s="1" t="s">
        <v>38</v>
      </c>
      <c r="Y636" s="1" t="s">
        <v>3988</v>
      </c>
    </row>
    <row r="637" spans="1:25" x14ac:dyDescent="0.3">
      <c r="A637" s="1" t="s">
        <v>12249</v>
      </c>
      <c r="B637" s="1" t="s">
        <v>14249</v>
      </c>
      <c r="C637" s="1" t="s">
        <v>3989</v>
      </c>
      <c r="D637" s="1" t="s">
        <v>41</v>
      </c>
      <c r="E637" s="1">
        <v>69</v>
      </c>
      <c r="F637" s="1" t="s">
        <v>3990</v>
      </c>
      <c r="G637" s="1" t="s">
        <v>3991</v>
      </c>
      <c r="H637" s="1" t="s">
        <v>710</v>
      </c>
      <c r="I637" s="1" t="s">
        <v>3992</v>
      </c>
      <c r="J637" s="1" t="s">
        <v>3993</v>
      </c>
      <c r="K637" s="1" t="s">
        <v>32</v>
      </c>
      <c r="L637" s="1" t="s">
        <v>82</v>
      </c>
      <c r="M637" s="1" t="s">
        <v>126</v>
      </c>
      <c r="N637" s="1">
        <v>2</v>
      </c>
      <c r="O637" s="1">
        <v>921.5</v>
      </c>
      <c r="P637" s="1">
        <v>0.21</v>
      </c>
      <c r="Q637" s="1">
        <v>49.59</v>
      </c>
      <c r="R637" s="2">
        <v>45410</v>
      </c>
      <c r="S637" s="2">
        <v>45320</v>
      </c>
      <c r="T637" s="1" t="s">
        <v>83</v>
      </c>
      <c r="U637" s="1" t="s">
        <v>36</v>
      </c>
      <c r="V637" s="1">
        <v>3</v>
      </c>
      <c r="W637" s="1" t="s">
        <v>37</v>
      </c>
      <c r="X637" s="1" t="s">
        <v>74</v>
      </c>
      <c r="Y637" s="1" t="s">
        <v>3994</v>
      </c>
    </row>
    <row r="638" spans="1:25" x14ac:dyDescent="0.3">
      <c r="A638" s="1" t="s">
        <v>12250</v>
      </c>
      <c r="B638" s="1" t="s">
        <v>14250</v>
      </c>
      <c r="C638" s="1" t="s">
        <v>3995</v>
      </c>
      <c r="D638" s="1" t="s">
        <v>26</v>
      </c>
      <c r="E638" s="1">
        <v>66</v>
      </c>
      <c r="F638" s="1" t="s">
        <v>3996</v>
      </c>
      <c r="G638" s="1" t="s">
        <v>3997</v>
      </c>
      <c r="H638" s="1" t="s">
        <v>1259</v>
      </c>
      <c r="I638" s="1" t="s">
        <v>3998</v>
      </c>
      <c r="J638" s="1" t="s">
        <v>3999</v>
      </c>
      <c r="K638" s="1" t="s">
        <v>32</v>
      </c>
      <c r="L638" s="1" t="s">
        <v>72</v>
      </c>
      <c r="M638" s="1" t="s">
        <v>62</v>
      </c>
      <c r="N638" s="1">
        <v>4</v>
      </c>
      <c r="O638" s="1">
        <v>148.78</v>
      </c>
      <c r="P638" s="1">
        <v>0.09</v>
      </c>
      <c r="Q638" s="1">
        <v>44.14</v>
      </c>
      <c r="R638" s="2">
        <v>45611</v>
      </c>
      <c r="S638" s="2">
        <v>45474</v>
      </c>
      <c r="T638" s="1" t="s">
        <v>63</v>
      </c>
      <c r="U638" s="1" t="s">
        <v>84</v>
      </c>
      <c r="V638" s="1">
        <v>5</v>
      </c>
      <c r="W638" s="1" t="s">
        <v>37</v>
      </c>
      <c r="X638" s="1" t="s">
        <v>101</v>
      </c>
      <c r="Y638" s="1" t="s">
        <v>4000</v>
      </c>
    </row>
    <row r="639" spans="1:25" x14ac:dyDescent="0.3">
      <c r="A639" s="1" t="s">
        <v>12251</v>
      </c>
      <c r="B639" s="1" t="s">
        <v>14251</v>
      </c>
      <c r="C639" s="1" t="s">
        <v>4001</v>
      </c>
      <c r="D639" s="1" t="s">
        <v>41</v>
      </c>
      <c r="E639" s="1">
        <v>31</v>
      </c>
      <c r="F639" s="1" t="s">
        <v>4002</v>
      </c>
      <c r="G639" s="1" t="s">
        <v>4003</v>
      </c>
      <c r="H639" s="1" t="s">
        <v>152</v>
      </c>
      <c r="I639" s="1" t="s">
        <v>4004</v>
      </c>
      <c r="J639" s="1" t="s">
        <v>4005</v>
      </c>
      <c r="K639" s="1" t="s">
        <v>109</v>
      </c>
      <c r="L639" s="1" t="s">
        <v>33</v>
      </c>
      <c r="M639" s="1" t="s">
        <v>93</v>
      </c>
      <c r="N639" s="1">
        <v>2</v>
      </c>
      <c r="O639" s="1">
        <v>738.31</v>
      </c>
      <c r="P639" s="1">
        <v>0.38</v>
      </c>
      <c r="Q639" s="1">
        <v>32.380000000000003</v>
      </c>
      <c r="R639" s="2">
        <v>45360</v>
      </c>
      <c r="S639" s="2">
        <v>45430</v>
      </c>
      <c r="T639" s="1" t="s">
        <v>83</v>
      </c>
      <c r="U639" s="1" t="s">
        <v>51</v>
      </c>
      <c r="V639" s="1">
        <v>5</v>
      </c>
      <c r="W639" s="1" t="s">
        <v>37</v>
      </c>
      <c r="X639" s="1" t="s">
        <v>74</v>
      </c>
      <c r="Y639" s="1" t="s">
        <v>4006</v>
      </c>
    </row>
    <row r="640" spans="1:25" x14ac:dyDescent="0.3">
      <c r="A640" s="1" t="s">
        <v>12252</v>
      </c>
      <c r="B640" s="1" t="s">
        <v>14252</v>
      </c>
      <c r="C640" s="1" t="s">
        <v>4007</v>
      </c>
      <c r="D640" s="1" t="s">
        <v>26</v>
      </c>
      <c r="E640" s="1">
        <v>28</v>
      </c>
      <c r="F640" s="1" t="s">
        <v>4008</v>
      </c>
      <c r="G640" s="1" t="s">
        <v>4009</v>
      </c>
      <c r="H640" s="1" t="s">
        <v>917</v>
      </c>
      <c r="I640" s="1" t="s">
        <v>4010</v>
      </c>
      <c r="J640" s="1" t="s">
        <v>4011</v>
      </c>
      <c r="K640" s="1" t="s">
        <v>81</v>
      </c>
      <c r="L640" s="1" t="s">
        <v>72</v>
      </c>
      <c r="M640" s="1" t="s">
        <v>49</v>
      </c>
      <c r="N640" s="1">
        <v>2</v>
      </c>
      <c r="O640" s="1">
        <v>959.85</v>
      </c>
      <c r="P640" s="1">
        <v>0.38</v>
      </c>
      <c r="Q640" s="1">
        <v>42.52</v>
      </c>
      <c r="R640" s="2">
        <v>45331</v>
      </c>
      <c r="S640" s="2">
        <v>45462</v>
      </c>
      <c r="T640" s="1" t="s">
        <v>118</v>
      </c>
      <c r="U640" s="1" t="s">
        <v>36</v>
      </c>
      <c r="V640" s="1">
        <v>2</v>
      </c>
      <c r="W640" s="1" t="s">
        <v>52</v>
      </c>
      <c r="X640" s="1" t="s">
        <v>74</v>
      </c>
      <c r="Y640" s="1" t="s">
        <v>4012</v>
      </c>
    </row>
    <row r="641" spans="1:25" x14ac:dyDescent="0.3">
      <c r="A641" s="1" t="s">
        <v>12253</v>
      </c>
      <c r="B641" s="1" t="s">
        <v>14253</v>
      </c>
      <c r="C641" s="1" t="s">
        <v>4013</v>
      </c>
      <c r="D641" s="1" t="s">
        <v>41</v>
      </c>
      <c r="E641" s="1">
        <v>63</v>
      </c>
      <c r="F641" s="1" t="s">
        <v>4014</v>
      </c>
      <c r="G641" s="1" t="s">
        <v>4015</v>
      </c>
      <c r="H641" s="1" t="s">
        <v>3074</v>
      </c>
      <c r="I641" s="1" t="s">
        <v>4016</v>
      </c>
      <c r="J641" s="1" t="s">
        <v>4017</v>
      </c>
      <c r="K641" s="1" t="s">
        <v>81</v>
      </c>
      <c r="L641" s="1" t="s">
        <v>72</v>
      </c>
      <c r="M641" s="1" t="s">
        <v>126</v>
      </c>
      <c r="N641" s="1">
        <v>2</v>
      </c>
      <c r="O641" s="1">
        <v>155.9</v>
      </c>
      <c r="P641" s="1">
        <v>0.5</v>
      </c>
      <c r="Q641" s="1">
        <v>26.17</v>
      </c>
      <c r="R641" s="2">
        <v>45175</v>
      </c>
      <c r="S641" s="2">
        <v>45787</v>
      </c>
      <c r="T641" s="1" t="s">
        <v>50</v>
      </c>
      <c r="U641" s="1" t="s">
        <v>36</v>
      </c>
      <c r="V641" s="1">
        <v>4</v>
      </c>
      <c r="W641" s="1" t="s">
        <v>52</v>
      </c>
      <c r="X641" s="1" t="s">
        <v>101</v>
      </c>
      <c r="Y641" s="1" t="s">
        <v>4018</v>
      </c>
    </row>
    <row r="642" spans="1:25" x14ac:dyDescent="0.3">
      <c r="A642" s="1" t="s">
        <v>12254</v>
      </c>
      <c r="B642" s="1" t="s">
        <v>14254</v>
      </c>
      <c r="C642" s="1" t="s">
        <v>4019</v>
      </c>
      <c r="D642" s="1" t="s">
        <v>41</v>
      </c>
      <c r="E642" s="1">
        <v>22</v>
      </c>
      <c r="F642" s="1" t="s">
        <v>4020</v>
      </c>
      <c r="G642" s="1" t="s">
        <v>4021</v>
      </c>
      <c r="H642" s="1" t="s">
        <v>1117</v>
      </c>
      <c r="I642" s="1" t="s">
        <v>4022</v>
      </c>
      <c r="J642" s="1" t="s">
        <v>4023</v>
      </c>
      <c r="K642" s="1" t="s">
        <v>6</v>
      </c>
      <c r="L642" s="1" t="s">
        <v>48</v>
      </c>
      <c r="M642" s="1" t="s">
        <v>49</v>
      </c>
      <c r="N642" s="1">
        <v>2</v>
      </c>
      <c r="O642" s="1">
        <v>440.74</v>
      </c>
      <c r="P642" s="1">
        <v>0.39</v>
      </c>
      <c r="Q642" s="1">
        <v>40.479999999999997</v>
      </c>
      <c r="R642" s="2">
        <v>45488</v>
      </c>
      <c r="S642" s="2">
        <v>45556</v>
      </c>
      <c r="T642" s="1" t="s">
        <v>35</v>
      </c>
      <c r="U642" s="1" t="s">
        <v>162</v>
      </c>
      <c r="V642" s="1">
        <v>3</v>
      </c>
      <c r="W642" s="1" t="s">
        <v>37</v>
      </c>
      <c r="X642" s="1" t="s">
        <v>38</v>
      </c>
      <c r="Y642" s="1" t="s">
        <v>4024</v>
      </c>
    </row>
    <row r="643" spans="1:25" x14ac:dyDescent="0.3">
      <c r="A643" s="1" t="s">
        <v>12255</v>
      </c>
      <c r="B643" s="1" t="s">
        <v>14255</v>
      </c>
      <c r="C643" s="1" t="s">
        <v>4025</v>
      </c>
      <c r="D643" s="1" t="s">
        <v>41</v>
      </c>
      <c r="E643" s="1">
        <v>62</v>
      </c>
      <c r="F643" s="1" t="s">
        <v>4026</v>
      </c>
      <c r="G643" s="1" t="s">
        <v>4027</v>
      </c>
      <c r="H643" s="1" t="s">
        <v>987</v>
      </c>
      <c r="I643" s="1" t="s">
        <v>4028</v>
      </c>
      <c r="J643" s="1" t="s">
        <v>4029</v>
      </c>
      <c r="K643" s="1" t="s">
        <v>161</v>
      </c>
      <c r="L643" s="1" t="s">
        <v>33</v>
      </c>
      <c r="M643" s="1" t="s">
        <v>73</v>
      </c>
      <c r="N643" s="1">
        <v>2</v>
      </c>
      <c r="O643" s="1">
        <v>344.08</v>
      </c>
      <c r="P643" s="1">
        <v>7.0000000000000007E-2</v>
      </c>
      <c r="Q643" s="1">
        <v>34.090000000000003</v>
      </c>
      <c r="R643" s="2">
        <v>45676</v>
      </c>
      <c r="S643" s="2">
        <v>45735</v>
      </c>
      <c r="T643" s="1" t="s">
        <v>63</v>
      </c>
      <c r="U643" s="1" t="s">
        <v>84</v>
      </c>
      <c r="V643" s="1">
        <v>1</v>
      </c>
      <c r="W643" s="1" t="s">
        <v>37</v>
      </c>
      <c r="X643" s="1" t="s">
        <v>38</v>
      </c>
      <c r="Y643" s="1" t="s">
        <v>3923</v>
      </c>
    </row>
    <row r="644" spans="1:25" x14ac:dyDescent="0.3">
      <c r="A644" s="1" t="s">
        <v>12256</v>
      </c>
      <c r="B644" s="1" t="s">
        <v>14256</v>
      </c>
      <c r="C644" s="1" t="s">
        <v>4030</v>
      </c>
      <c r="D644" s="1" t="s">
        <v>41</v>
      </c>
      <c r="E644" s="1">
        <v>48</v>
      </c>
      <c r="F644" s="1" t="s">
        <v>4031</v>
      </c>
      <c r="G644" s="1" t="s">
        <v>4032</v>
      </c>
      <c r="H644" s="1" t="s">
        <v>1233</v>
      </c>
      <c r="I644" s="1" t="s">
        <v>4033</v>
      </c>
      <c r="J644" s="1" t="s">
        <v>4034</v>
      </c>
      <c r="K644" s="1" t="s">
        <v>61</v>
      </c>
      <c r="L644" s="1" t="s">
        <v>72</v>
      </c>
      <c r="M644" s="1" t="s">
        <v>126</v>
      </c>
      <c r="N644" s="1">
        <v>3</v>
      </c>
      <c r="O644" s="1">
        <v>394.59</v>
      </c>
      <c r="P644" s="1">
        <v>0.16</v>
      </c>
      <c r="Q644" s="1">
        <v>6.29</v>
      </c>
      <c r="R644" s="2">
        <v>45331</v>
      </c>
      <c r="S644" s="2">
        <v>45231</v>
      </c>
      <c r="T644" s="1" t="s">
        <v>63</v>
      </c>
      <c r="U644" s="1" t="s">
        <v>36</v>
      </c>
      <c r="V644" s="1">
        <v>5</v>
      </c>
      <c r="W644" s="1" t="s">
        <v>37</v>
      </c>
      <c r="X644" s="1" t="s">
        <v>74</v>
      </c>
      <c r="Y644" s="1" t="s">
        <v>4035</v>
      </c>
    </row>
    <row r="645" spans="1:25" x14ac:dyDescent="0.3">
      <c r="A645" s="1" t="s">
        <v>12257</v>
      </c>
      <c r="B645" s="1" t="s">
        <v>14257</v>
      </c>
      <c r="C645" s="1" t="s">
        <v>4036</v>
      </c>
      <c r="D645" s="1" t="s">
        <v>41</v>
      </c>
      <c r="E645" s="1">
        <v>61</v>
      </c>
      <c r="F645" s="1" t="s">
        <v>4037</v>
      </c>
      <c r="G645" s="1">
        <v>7010116704</v>
      </c>
      <c r="H645" s="1" t="s">
        <v>2964</v>
      </c>
      <c r="I645" s="1" t="s">
        <v>4038</v>
      </c>
      <c r="J645" s="1" t="s">
        <v>4039</v>
      </c>
      <c r="K645" s="1" t="s">
        <v>6</v>
      </c>
      <c r="L645" s="1" t="s">
        <v>117</v>
      </c>
      <c r="M645" s="1" t="s">
        <v>62</v>
      </c>
      <c r="N645" s="1">
        <v>1</v>
      </c>
      <c r="O645" s="1">
        <v>755.61</v>
      </c>
      <c r="P645" s="1">
        <v>0.23</v>
      </c>
      <c r="Q645" s="1">
        <v>47.69</v>
      </c>
      <c r="R645" s="2">
        <v>45618</v>
      </c>
      <c r="S645" s="2">
        <v>45571</v>
      </c>
      <c r="T645" s="1" t="s">
        <v>118</v>
      </c>
      <c r="U645" s="1" t="s">
        <v>36</v>
      </c>
      <c r="V645" s="1">
        <v>5</v>
      </c>
      <c r="W645" s="1" t="s">
        <v>37</v>
      </c>
      <c r="X645" s="1" t="s">
        <v>101</v>
      </c>
      <c r="Y645" s="1" t="s">
        <v>4040</v>
      </c>
    </row>
    <row r="646" spans="1:25" x14ac:dyDescent="0.3">
      <c r="A646" s="1" t="s">
        <v>12258</v>
      </c>
      <c r="B646" s="1" t="s">
        <v>14258</v>
      </c>
      <c r="C646" s="1" t="s">
        <v>4041</v>
      </c>
      <c r="D646" s="1" t="s">
        <v>26</v>
      </c>
      <c r="E646" s="1">
        <v>49</v>
      </c>
      <c r="F646" s="1" t="s">
        <v>4042</v>
      </c>
      <c r="G646" s="1" t="s">
        <v>4043</v>
      </c>
      <c r="H646" s="1" t="s">
        <v>364</v>
      </c>
      <c r="I646" s="1" t="s">
        <v>4044</v>
      </c>
      <c r="J646" s="1" t="s">
        <v>4045</v>
      </c>
      <c r="K646" s="1" t="s">
        <v>6</v>
      </c>
      <c r="L646" s="1" t="s">
        <v>82</v>
      </c>
      <c r="M646" s="1" t="s">
        <v>34</v>
      </c>
      <c r="N646" s="1">
        <v>4</v>
      </c>
      <c r="O646" s="1">
        <v>664.58</v>
      </c>
      <c r="P646" s="1">
        <v>0.06</v>
      </c>
      <c r="Q646" s="1">
        <v>43.74</v>
      </c>
      <c r="R646" s="2">
        <v>45230</v>
      </c>
      <c r="S646" s="2">
        <v>45335</v>
      </c>
      <c r="T646" s="1" t="s">
        <v>83</v>
      </c>
      <c r="U646" s="1" t="s">
        <v>51</v>
      </c>
      <c r="V646" s="1">
        <v>4</v>
      </c>
      <c r="W646" s="1" t="s">
        <v>37</v>
      </c>
      <c r="X646" s="1" t="s">
        <v>53</v>
      </c>
      <c r="Y646" s="1" t="s">
        <v>4046</v>
      </c>
    </row>
    <row r="647" spans="1:25" x14ac:dyDescent="0.3">
      <c r="A647" s="1" t="s">
        <v>12259</v>
      </c>
      <c r="B647" s="1" t="s">
        <v>14259</v>
      </c>
      <c r="C647" s="1" t="s">
        <v>1286</v>
      </c>
      <c r="D647" s="1" t="s">
        <v>26</v>
      </c>
      <c r="E647" s="1">
        <v>41</v>
      </c>
      <c r="F647" s="1" t="s">
        <v>4047</v>
      </c>
      <c r="G647" s="1" t="s">
        <v>4048</v>
      </c>
      <c r="H647" s="1" t="s">
        <v>810</v>
      </c>
      <c r="I647" s="1" t="s">
        <v>4049</v>
      </c>
      <c r="J647" s="1" t="s">
        <v>4050</v>
      </c>
      <c r="K647" s="1" t="s">
        <v>92</v>
      </c>
      <c r="L647" s="1" t="s">
        <v>33</v>
      </c>
      <c r="M647" s="1" t="s">
        <v>49</v>
      </c>
      <c r="N647" s="1">
        <v>3</v>
      </c>
      <c r="O647" s="1">
        <v>969</v>
      </c>
      <c r="P647" s="1">
        <v>0.39</v>
      </c>
      <c r="Q647" s="1">
        <v>47.9</v>
      </c>
      <c r="R647" s="2">
        <v>45265</v>
      </c>
      <c r="S647" s="2">
        <v>45415</v>
      </c>
      <c r="T647" s="1" t="s">
        <v>35</v>
      </c>
      <c r="U647" s="1" t="s">
        <v>162</v>
      </c>
      <c r="V647" s="1">
        <v>3</v>
      </c>
      <c r="W647" s="1" t="s">
        <v>37</v>
      </c>
      <c r="X647" s="1" t="s">
        <v>101</v>
      </c>
      <c r="Y647" s="1" t="s">
        <v>4051</v>
      </c>
    </row>
    <row r="648" spans="1:25" x14ac:dyDescent="0.3">
      <c r="A648" s="1" t="s">
        <v>12260</v>
      </c>
      <c r="B648" s="1" t="s">
        <v>14260</v>
      </c>
      <c r="C648" s="1" t="s">
        <v>4052</v>
      </c>
      <c r="D648" s="1" t="s">
        <v>41</v>
      </c>
      <c r="E648" s="1">
        <v>68</v>
      </c>
      <c r="F648" s="1" t="s">
        <v>4053</v>
      </c>
      <c r="G648" s="1" t="s">
        <v>4054</v>
      </c>
      <c r="H648" s="1" t="s">
        <v>3228</v>
      </c>
      <c r="I648" s="1" t="s">
        <v>4055</v>
      </c>
      <c r="J648" s="1" t="s">
        <v>4056</v>
      </c>
      <c r="K648" s="1" t="s">
        <v>6</v>
      </c>
      <c r="L648" s="1" t="s">
        <v>48</v>
      </c>
      <c r="M648" s="1" t="s">
        <v>49</v>
      </c>
      <c r="N648" s="1">
        <v>1</v>
      </c>
      <c r="O648" s="1">
        <v>193.62</v>
      </c>
      <c r="P648" s="1">
        <v>0.26</v>
      </c>
      <c r="Q648" s="1">
        <v>37.909999999999997</v>
      </c>
      <c r="R648" s="2">
        <v>45186</v>
      </c>
      <c r="S648" s="2">
        <v>45756</v>
      </c>
      <c r="T648" s="1" t="s">
        <v>50</v>
      </c>
      <c r="U648" s="1" t="s">
        <v>162</v>
      </c>
      <c r="V648" s="1">
        <v>1</v>
      </c>
      <c r="W648" s="1" t="s">
        <v>37</v>
      </c>
      <c r="X648" s="1" t="s">
        <v>74</v>
      </c>
      <c r="Y648" s="1" t="s">
        <v>4057</v>
      </c>
    </row>
    <row r="649" spans="1:25" x14ac:dyDescent="0.3">
      <c r="A649" s="1" t="s">
        <v>12261</v>
      </c>
      <c r="B649" s="1" t="s">
        <v>14261</v>
      </c>
      <c r="C649" s="1" t="s">
        <v>4058</v>
      </c>
      <c r="D649" s="1" t="s">
        <v>26</v>
      </c>
      <c r="E649" s="1">
        <v>27</v>
      </c>
      <c r="F649" s="1" t="s">
        <v>4059</v>
      </c>
      <c r="G649" s="1" t="s">
        <v>4060</v>
      </c>
      <c r="H649" s="1" t="s">
        <v>152</v>
      </c>
      <c r="I649" s="1" t="s">
        <v>4061</v>
      </c>
      <c r="J649" s="1" t="s">
        <v>4062</v>
      </c>
      <c r="K649" s="1" t="s">
        <v>92</v>
      </c>
      <c r="L649" s="1" t="s">
        <v>72</v>
      </c>
      <c r="M649" s="1" t="s">
        <v>73</v>
      </c>
      <c r="N649" s="1">
        <v>3</v>
      </c>
      <c r="O649" s="1">
        <v>547.83000000000004</v>
      </c>
      <c r="P649" s="1">
        <v>0.47</v>
      </c>
      <c r="Q649" s="1">
        <v>23.54</v>
      </c>
      <c r="R649" s="2">
        <v>45656</v>
      </c>
      <c r="S649" s="2">
        <v>45758</v>
      </c>
      <c r="T649" s="1" t="s">
        <v>83</v>
      </c>
      <c r="U649" s="1" t="s">
        <v>84</v>
      </c>
      <c r="V649" s="1">
        <v>5</v>
      </c>
      <c r="W649" s="1" t="s">
        <v>37</v>
      </c>
      <c r="X649" s="1" t="s">
        <v>101</v>
      </c>
      <c r="Y649" s="1" t="s">
        <v>4063</v>
      </c>
    </row>
    <row r="650" spans="1:25" x14ac:dyDescent="0.3">
      <c r="A650" s="1" t="s">
        <v>12262</v>
      </c>
      <c r="B650" s="1" t="s">
        <v>14262</v>
      </c>
      <c r="C650" s="1" t="s">
        <v>4064</v>
      </c>
      <c r="D650" s="1" t="s">
        <v>41</v>
      </c>
      <c r="E650" s="1">
        <v>30</v>
      </c>
      <c r="F650" s="1" t="s">
        <v>4065</v>
      </c>
      <c r="G650" s="1" t="s">
        <v>4066</v>
      </c>
      <c r="H650" s="1" t="s">
        <v>1967</v>
      </c>
      <c r="I650" s="1" t="s">
        <v>4067</v>
      </c>
      <c r="J650" s="1" t="s">
        <v>4068</v>
      </c>
      <c r="K650" s="1" t="s">
        <v>109</v>
      </c>
      <c r="L650" s="1" t="s">
        <v>117</v>
      </c>
      <c r="M650" s="1" t="s">
        <v>62</v>
      </c>
      <c r="N650" s="1">
        <v>1</v>
      </c>
      <c r="O650" s="1">
        <v>454.63</v>
      </c>
      <c r="P650" s="1">
        <v>0.28999999999999998</v>
      </c>
      <c r="Q650" s="1">
        <v>14.31</v>
      </c>
      <c r="R650" s="2">
        <v>45403</v>
      </c>
      <c r="S650" s="2">
        <v>45473</v>
      </c>
      <c r="T650" s="1" t="s">
        <v>83</v>
      </c>
      <c r="U650" s="1" t="s">
        <v>162</v>
      </c>
      <c r="V650" s="1">
        <v>5</v>
      </c>
      <c r="W650" s="1" t="s">
        <v>37</v>
      </c>
      <c r="X650" s="1" t="s">
        <v>101</v>
      </c>
      <c r="Y650" s="1" t="s">
        <v>4069</v>
      </c>
    </row>
    <row r="651" spans="1:25" x14ac:dyDescent="0.3">
      <c r="A651" s="1" t="s">
        <v>12263</v>
      </c>
      <c r="B651" s="1" t="s">
        <v>14263</v>
      </c>
      <c r="C651" s="1" t="s">
        <v>4070</v>
      </c>
      <c r="D651" s="1" t="s">
        <v>41</v>
      </c>
      <c r="E651" s="1">
        <v>64</v>
      </c>
      <c r="F651" s="1" t="s">
        <v>4071</v>
      </c>
      <c r="G651" s="1">
        <v>2670652348</v>
      </c>
      <c r="H651" s="1" t="s">
        <v>2644</v>
      </c>
      <c r="I651" s="1" t="s">
        <v>4072</v>
      </c>
      <c r="J651" s="1" t="s">
        <v>4073</v>
      </c>
      <c r="K651" s="1" t="s">
        <v>32</v>
      </c>
      <c r="L651" s="1" t="s">
        <v>82</v>
      </c>
      <c r="M651" s="1" t="s">
        <v>49</v>
      </c>
      <c r="N651" s="1">
        <v>3</v>
      </c>
      <c r="O651" s="1">
        <v>919.67</v>
      </c>
      <c r="P651" s="1">
        <v>0.26</v>
      </c>
      <c r="Q651" s="1">
        <v>13.1</v>
      </c>
      <c r="R651" s="2">
        <v>45824</v>
      </c>
      <c r="S651" s="2">
        <v>45775</v>
      </c>
      <c r="T651" s="1" t="s">
        <v>35</v>
      </c>
      <c r="U651" s="1" t="s">
        <v>84</v>
      </c>
      <c r="V651" s="1">
        <v>1</v>
      </c>
      <c r="W651" s="1" t="s">
        <v>37</v>
      </c>
      <c r="X651" s="1" t="s">
        <v>53</v>
      </c>
      <c r="Y651" s="1" t="s">
        <v>4074</v>
      </c>
    </row>
    <row r="652" spans="1:25" x14ac:dyDescent="0.3">
      <c r="A652" s="1" t="s">
        <v>12264</v>
      </c>
      <c r="B652" s="1" t="s">
        <v>14264</v>
      </c>
      <c r="C652" s="1" t="s">
        <v>4075</v>
      </c>
      <c r="D652" s="1" t="s">
        <v>41</v>
      </c>
      <c r="E652" s="1">
        <v>69</v>
      </c>
      <c r="F652" s="1" t="s">
        <v>4076</v>
      </c>
      <c r="G652" s="1" t="s">
        <v>4077</v>
      </c>
      <c r="H652" s="1" t="s">
        <v>2448</v>
      </c>
      <c r="I652" s="1" t="s">
        <v>4078</v>
      </c>
      <c r="J652" s="1" t="s">
        <v>1541</v>
      </c>
      <c r="K652" s="1" t="s">
        <v>32</v>
      </c>
      <c r="L652" s="1" t="s">
        <v>82</v>
      </c>
      <c r="M652" s="1" t="s">
        <v>34</v>
      </c>
      <c r="N652" s="1">
        <v>4</v>
      </c>
      <c r="O652" s="1">
        <v>20.51</v>
      </c>
      <c r="P652" s="1">
        <v>0.04</v>
      </c>
      <c r="Q652" s="1">
        <v>11.52</v>
      </c>
      <c r="R652" s="2">
        <v>45284</v>
      </c>
      <c r="S652" s="2">
        <v>45301</v>
      </c>
      <c r="T652" s="1" t="s">
        <v>50</v>
      </c>
      <c r="U652" s="1" t="s">
        <v>84</v>
      </c>
      <c r="V652" s="1">
        <v>3</v>
      </c>
      <c r="W652" s="1" t="s">
        <v>37</v>
      </c>
      <c r="X652" s="1" t="s">
        <v>64</v>
      </c>
      <c r="Y652" s="1" t="s">
        <v>4079</v>
      </c>
    </row>
    <row r="653" spans="1:25" x14ac:dyDescent="0.3">
      <c r="A653" s="1" t="s">
        <v>12265</v>
      </c>
      <c r="B653" s="1" t="s">
        <v>14265</v>
      </c>
      <c r="C653" s="1" t="s">
        <v>4080</v>
      </c>
      <c r="D653" s="1" t="s">
        <v>26</v>
      </c>
      <c r="E653" s="1">
        <v>30</v>
      </c>
      <c r="F653" s="1" t="s">
        <v>4081</v>
      </c>
      <c r="G653" s="1">
        <f>1-328-65-5615</f>
        <v>-6007</v>
      </c>
      <c r="H653" s="1" t="s">
        <v>777</v>
      </c>
      <c r="I653" s="1" t="s">
        <v>4082</v>
      </c>
      <c r="J653" s="1" t="s">
        <v>2090</v>
      </c>
      <c r="K653" s="1" t="s">
        <v>61</v>
      </c>
      <c r="L653" s="1" t="s">
        <v>117</v>
      </c>
      <c r="M653" s="1" t="s">
        <v>49</v>
      </c>
      <c r="N653" s="1">
        <v>4</v>
      </c>
      <c r="O653" s="1">
        <v>989.28</v>
      </c>
      <c r="P653" s="1">
        <v>7.0000000000000007E-2</v>
      </c>
      <c r="Q653" s="1">
        <v>14.93</v>
      </c>
      <c r="R653" s="2">
        <v>45834</v>
      </c>
      <c r="S653" s="2">
        <v>45716</v>
      </c>
      <c r="T653" s="1" t="s">
        <v>35</v>
      </c>
      <c r="U653" s="1" t="s">
        <v>51</v>
      </c>
      <c r="V653" s="1">
        <v>3</v>
      </c>
      <c r="W653" s="1" t="s">
        <v>52</v>
      </c>
      <c r="X653" s="1" t="s">
        <v>64</v>
      </c>
      <c r="Y653" s="1" t="s">
        <v>4083</v>
      </c>
    </row>
    <row r="654" spans="1:25" x14ac:dyDescent="0.3">
      <c r="A654" s="1" t="s">
        <v>12266</v>
      </c>
      <c r="B654" s="1" t="s">
        <v>14266</v>
      </c>
      <c r="C654" s="1" t="s">
        <v>4084</v>
      </c>
      <c r="D654" s="1" t="s">
        <v>41</v>
      </c>
      <c r="E654" s="1">
        <v>53</v>
      </c>
      <c r="F654" s="1" t="s">
        <v>4085</v>
      </c>
      <c r="G654" s="1" t="s">
        <v>4086</v>
      </c>
      <c r="H654" s="1" t="s">
        <v>934</v>
      </c>
      <c r="I654" s="1" t="s">
        <v>4087</v>
      </c>
      <c r="J654" s="1" t="s">
        <v>4088</v>
      </c>
      <c r="K654" s="1" t="s">
        <v>161</v>
      </c>
      <c r="L654" s="1" t="s">
        <v>33</v>
      </c>
      <c r="M654" s="1" t="s">
        <v>73</v>
      </c>
      <c r="N654" s="1">
        <v>2</v>
      </c>
      <c r="O654" s="1">
        <v>484.94</v>
      </c>
      <c r="P654" s="1">
        <v>0.42</v>
      </c>
      <c r="Q654" s="1">
        <v>29.78</v>
      </c>
      <c r="R654" s="2">
        <v>45677</v>
      </c>
      <c r="S654" s="2">
        <v>45399</v>
      </c>
      <c r="T654" s="1" t="s">
        <v>35</v>
      </c>
      <c r="U654" s="1" t="s">
        <v>51</v>
      </c>
      <c r="V654" s="1">
        <v>3</v>
      </c>
      <c r="W654" s="1" t="s">
        <v>37</v>
      </c>
      <c r="X654" s="1" t="s">
        <v>53</v>
      </c>
      <c r="Y654" s="1" t="s">
        <v>4089</v>
      </c>
    </row>
    <row r="655" spans="1:25" x14ac:dyDescent="0.3">
      <c r="A655" s="1" t="s">
        <v>12267</v>
      </c>
      <c r="B655" s="1" t="s">
        <v>14267</v>
      </c>
      <c r="C655" s="1" t="s">
        <v>4090</v>
      </c>
      <c r="D655" s="1" t="s">
        <v>41</v>
      </c>
      <c r="E655" s="1">
        <v>39</v>
      </c>
      <c r="F655" s="1" t="s">
        <v>4091</v>
      </c>
      <c r="G655" s="1" t="s">
        <v>4092</v>
      </c>
      <c r="H655" s="1" t="s">
        <v>3054</v>
      </c>
      <c r="I655" s="1" t="s">
        <v>4093</v>
      </c>
      <c r="J655" s="1" t="s">
        <v>4094</v>
      </c>
      <c r="K655" s="1" t="s">
        <v>81</v>
      </c>
      <c r="L655" s="1" t="s">
        <v>82</v>
      </c>
      <c r="M655" s="1" t="s">
        <v>34</v>
      </c>
      <c r="N655" s="1">
        <v>1</v>
      </c>
      <c r="O655" s="1">
        <v>629.28</v>
      </c>
      <c r="P655" s="1">
        <v>0.5</v>
      </c>
      <c r="Q655" s="1">
        <v>35.770000000000003</v>
      </c>
      <c r="R655" s="2">
        <v>45616</v>
      </c>
      <c r="S655" s="2">
        <v>45157</v>
      </c>
      <c r="T655" s="1" t="s">
        <v>63</v>
      </c>
      <c r="U655" s="1" t="s">
        <v>36</v>
      </c>
      <c r="V655" s="1">
        <v>5</v>
      </c>
      <c r="W655" s="1" t="s">
        <v>37</v>
      </c>
      <c r="X655" s="1" t="s">
        <v>101</v>
      </c>
      <c r="Y655" s="1" t="s">
        <v>4095</v>
      </c>
    </row>
    <row r="656" spans="1:25" x14ac:dyDescent="0.3">
      <c r="A656" s="1" t="s">
        <v>12268</v>
      </c>
      <c r="B656" s="1" t="s">
        <v>14268</v>
      </c>
      <c r="C656" s="1" t="s">
        <v>4096</v>
      </c>
      <c r="D656" s="1" t="s">
        <v>26</v>
      </c>
      <c r="E656" s="1">
        <v>26</v>
      </c>
      <c r="F656" s="1" t="s">
        <v>4097</v>
      </c>
      <c r="G656" s="1">
        <v>1444122370</v>
      </c>
      <c r="H656" s="1" t="s">
        <v>502</v>
      </c>
      <c r="I656" s="1" t="s">
        <v>4098</v>
      </c>
      <c r="J656" s="1" t="s">
        <v>4099</v>
      </c>
      <c r="K656" s="1" t="s">
        <v>6</v>
      </c>
      <c r="L656" s="1" t="s">
        <v>82</v>
      </c>
      <c r="M656" s="1" t="s">
        <v>93</v>
      </c>
      <c r="N656" s="1">
        <v>3</v>
      </c>
      <c r="O656" s="1">
        <v>366.45</v>
      </c>
      <c r="P656" s="1">
        <v>0.21</v>
      </c>
      <c r="Q656" s="1">
        <v>19.13</v>
      </c>
      <c r="R656" s="2">
        <v>45841</v>
      </c>
      <c r="S656" s="2">
        <v>45841</v>
      </c>
      <c r="T656" s="1" t="s">
        <v>50</v>
      </c>
      <c r="U656" s="1" t="s">
        <v>51</v>
      </c>
      <c r="V656" s="1">
        <v>2</v>
      </c>
      <c r="W656" s="1" t="s">
        <v>37</v>
      </c>
      <c r="X656" s="1" t="s">
        <v>74</v>
      </c>
      <c r="Y656" s="1" t="s">
        <v>4100</v>
      </c>
    </row>
    <row r="657" spans="1:25" x14ac:dyDescent="0.3">
      <c r="A657" s="1" t="s">
        <v>12269</v>
      </c>
      <c r="B657" s="1" t="s">
        <v>14269</v>
      </c>
      <c r="C657" s="1" t="s">
        <v>4101</v>
      </c>
      <c r="D657" s="1" t="s">
        <v>41</v>
      </c>
      <c r="E657" s="1">
        <v>36</v>
      </c>
      <c r="F657" s="1" t="s">
        <v>4102</v>
      </c>
      <c r="G657" s="1" t="s">
        <v>4103</v>
      </c>
      <c r="H657" s="1" t="s">
        <v>522</v>
      </c>
      <c r="I657" s="1" t="s">
        <v>4104</v>
      </c>
      <c r="J657" s="1" t="s">
        <v>4105</v>
      </c>
      <c r="K657" s="1" t="s">
        <v>109</v>
      </c>
      <c r="L657" s="1" t="s">
        <v>82</v>
      </c>
      <c r="M657" s="1" t="s">
        <v>93</v>
      </c>
      <c r="N657" s="1">
        <v>2</v>
      </c>
      <c r="O657" s="1">
        <v>854</v>
      </c>
      <c r="P657" s="1">
        <v>0.41</v>
      </c>
      <c r="Q657" s="1">
        <v>29.69</v>
      </c>
      <c r="R657" s="2">
        <v>45844</v>
      </c>
      <c r="S657" s="2">
        <v>45491</v>
      </c>
      <c r="T657" s="1" t="s">
        <v>83</v>
      </c>
      <c r="U657" s="1" t="s">
        <v>36</v>
      </c>
      <c r="V657" s="1">
        <v>5</v>
      </c>
      <c r="W657" s="1" t="s">
        <v>37</v>
      </c>
      <c r="X657" s="1" t="s">
        <v>53</v>
      </c>
      <c r="Y657" s="1" t="s">
        <v>4106</v>
      </c>
    </row>
    <row r="658" spans="1:25" x14ac:dyDescent="0.3">
      <c r="A658" s="1" t="s">
        <v>12270</v>
      </c>
      <c r="B658" s="1" t="s">
        <v>14270</v>
      </c>
      <c r="C658" s="1" t="s">
        <v>4107</v>
      </c>
      <c r="D658" s="1" t="s">
        <v>26</v>
      </c>
      <c r="E658" s="1">
        <v>69</v>
      </c>
      <c r="F658" s="1" t="s">
        <v>4108</v>
      </c>
      <c r="G658" s="1" t="s">
        <v>4109</v>
      </c>
      <c r="H658" s="1" t="s">
        <v>3574</v>
      </c>
      <c r="I658" s="1" t="s">
        <v>4110</v>
      </c>
      <c r="J658" s="1" t="s">
        <v>4111</v>
      </c>
      <c r="K658" s="1" t="s">
        <v>109</v>
      </c>
      <c r="L658" s="1" t="s">
        <v>110</v>
      </c>
      <c r="M658" s="1" t="s">
        <v>49</v>
      </c>
      <c r="N658" s="1">
        <v>3</v>
      </c>
      <c r="O658" s="1">
        <v>566.37</v>
      </c>
      <c r="P658" s="1">
        <v>0.31</v>
      </c>
      <c r="Q658" s="1">
        <v>20.36</v>
      </c>
      <c r="R658" s="2">
        <v>45141</v>
      </c>
      <c r="S658" s="2">
        <v>45822</v>
      </c>
      <c r="T658" s="1" t="s">
        <v>35</v>
      </c>
      <c r="U658" s="1" t="s">
        <v>36</v>
      </c>
      <c r="V658" s="1">
        <v>4</v>
      </c>
      <c r="W658" s="1" t="s">
        <v>37</v>
      </c>
      <c r="X658" s="1" t="s">
        <v>64</v>
      </c>
      <c r="Y658" s="1" t="s">
        <v>4112</v>
      </c>
    </row>
    <row r="659" spans="1:25" x14ac:dyDescent="0.3">
      <c r="A659" s="1" t="s">
        <v>12271</v>
      </c>
      <c r="B659" s="1" t="s">
        <v>14271</v>
      </c>
      <c r="C659" s="1" t="s">
        <v>4113</v>
      </c>
      <c r="D659" s="1" t="s">
        <v>26</v>
      </c>
      <c r="E659" s="1">
        <v>24</v>
      </c>
      <c r="F659" s="1" t="s">
        <v>4114</v>
      </c>
      <c r="G659" s="1" t="s">
        <v>4115</v>
      </c>
      <c r="H659" s="1" t="s">
        <v>481</v>
      </c>
      <c r="I659" s="1" t="s">
        <v>2169</v>
      </c>
      <c r="J659" s="1" t="s">
        <v>4116</v>
      </c>
      <c r="K659" s="1" t="s">
        <v>6</v>
      </c>
      <c r="L659" s="1" t="s">
        <v>72</v>
      </c>
      <c r="M659" s="1" t="s">
        <v>126</v>
      </c>
      <c r="N659" s="1">
        <v>4</v>
      </c>
      <c r="O659" s="1">
        <v>666.18</v>
      </c>
      <c r="P659" s="1">
        <v>0.48</v>
      </c>
      <c r="Q659" s="1">
        <v>36.340000000000003</v>
      </c>
      <c r="R659" s="2">
        <v>45386</v>
      </c>
      <c r="S659" s="2">
        <v>45136</v>
      </c>
      <c r="T659" s="1" t="s">
        <v>118</v>
      </c>
      <c r="U659" s="1" t="s">
        <v>36</v>
      </c>
      <c r="V659" s="1">
        <v>4</v>
      </c>
      <c r="W659" s="1" t="s">
        <v>37</v>
      </c>
      <c r="X659" s="1" t="s">
        <v>64</v>
      </c>
      <c r="Y659" s="1" t="s">
        <v>4117</v>
      </c>
    </row>
    <row r="660" spans="1:25" x14ac:dyDescent="0.3">
      <c r="A660" s="1" t="s">
        <v>12272</v>
      </c>
      <c r="B660" s="1" t="s">
        <v>14272</v>
      </c>
      <c r="C660" s="1" t="s">
        <v>4118</v>
      </c>
      <c r="D660" s="1" t="s">
        <v>26</v>
      </c>
      <c r="E660" s="1">
        <v>32</v>
      </c>
      <c r="F660" s="1" t="s">
        <v>4119</v>
      </c>
      <c r="G660" s="1" t="s">
        <v>4120</v>
      </c>
      <c r="H660" s="1" t="s">
        <v>1315</v>
      </c>
      <c r="I660" s="1" t="s">
        <v>4121</v>
      </c>
      <c r="J660" s="1" t="s">
        <v>4122</v>
      </c>
      <c r="K660" s="1" t="s">
        <v>109</v>
      </c>
      <c r="L660" s="1" t="s">
        <v>72</v>
      </c>
      <c r="M660" s="1" t="s">
        <v>126</v>
      </c>
      <c r="N660" s="1">
        <v>4</v>
      </c>
      <c r="O660" s="1">
        <v>652.41999999999996</v>
      </c>
      <c r="P660" s="1">
        <v>0.12</v>
      </c>
      <c r="Q660" s="1">
        <v>49.48</v>
      </c>
      <c r="R660" s="2">
        <v>45322</v>
      </c>
      <c r="S660" s="2">
        <v>45815</v>
      </c>
      <c r="T660" s="1" t="s">
        <v>50</v>
      </c>
      <c r="U660" s="1" t="s">
        <v>36</v>
      </c>
      <c r="V660" s="1">
        <v>5</v>
      </c>
      <c r="W660" s="1" t="s">
        <v>52</v>
      </c>
      <c r="X660" s="1" t="s">
        <v>53</v>
      </c>
      <c r="Y660" s="1" t="s">
        <v>4123</v>
      </c>
    </row>
    <row r="661" spans="1:25" x14ac:dyDescent="0.3">
      <c r="A661" s="1" t="s">
        <v>12273</v>
      </c>
      <c r="B661" s="1" t="s">
        <v>14273</v>
      </c>
      <c r="C661" s="1" t="s">
        <v>4124</v>
      </c>
      <c r="D661" s="1" t="s">
        <v>26</v>
      </c>
      <c r="E661" s="1">
        <v>34</v>
      </c>
      <c r="F661" s="1" t="s">
        <v>4125</v>
      </c>
      <c r="G661" s="1" t="s">
        <v>4126</v>
      </c>
      <c r="H661" s="1" t="s">
        <v>4127</v>
      </c>
      <c r="I661" s="1" t="s">
        <v>4128</v>
      </c>
      <c r="J661" s="1" t="s">
        <v>4129</v>
      </c>
      <c r="K661" s="1" t="s">
        <v>109</v>
      </c>
      <c r="L661" s="1" t="s">
        <v>82</v>
      </c>
      <c r="M661" s="1" t="s">
        <v>126</v>
      </c>
      <c r="N661" s="1">
        <v>1</v>
      </c>
      <c r="O661" s="1">
        <v>370.34</v>
      </c>
      <c r="P661" s="1">
        <v>0.27</v>
      </c>
      <c r="Q661" s="1">
        <v>36.01</v>
      </c>
      <c r="R661" s="2">
        <v>45761</v>
      </c>
      <c r="S661" s="2">
        <v>45449</v>
      </c>
      <c r="T661" s="1" t="s">
        <v>118</v>
      </c>
      <c r="U661" s="1" t="s">
        <v>84</v>
      </c>
      <c r="V661" s="1">
        <v>5</v>
      </c>
      <c r="W661" s="1" t="s">
        <v>37</v>
      </c>
      <c r="X661" s="1" t="s">
        <v>101</v>
      </c>
      <c r="Y661" s="1" t="s">
        <v>4130</v>
      </c>
    </row>
    <row r="662" spans="1:25" x14ac:dyDescent="0.3">
      <c r="A662" s="1" t="s">
        <v>12274</v>
      </c>
      <c r="B662" s="1" t="s">
        <v>14274</v>
      </c>
      <c r="C662" s="1" t="s">
        <v>4131</v>
      </c>
      <c r="D662" s="1" t="s">
        <v>26</v>
      </c>
      <c r="E662" s="1">
        <v>63</v>
      </c>
      <c r="F662" s="1" t="s">
        <v>4132</v>
      </c>
      <c r="G662" s="1" t="s">
        <v>4133</v>
      </c>
      <c r="H662" s="1" t="s">
        <v>2448</v>
      </c>
      <c r="I662" s="1" t="s">
        <v>4134</v>
      </c>
      <c r="J662" s="1" t="s">
        <v>4135</v>
      </c>
      <c r="K662" s="1" t="s">
        <v>92</v>
      </c>
      <c r="L662" s="1" t="s">
        <v>48</v>
      </c>
      <c r="M662" s="1" t="s">
        <v>126</v>
      </c>
      <c r="N662" s="1">
        <v>3</v>
      </c>
      <c r="O662" s="1">
        <v>85.23</v>
      </c>
      <c r="P662" s="1">
        <v>0.2</v>
      </c>
      <c r="Q662" s="1">
        <v>7.66</v>
      </c>
      <c r="R662" s="2">
        <v>45368</v>
      </c>
      <c r="S662" s="2">
        <v>45552</v>
      </c>
      <c r="T662" s="1" t="s">
        <v>83</v>
      </c>
      <c r="U662" s="1" t="s">
        <v>36</v>
      </c>
      <c r="V662" s="1">
        <v>1</v>
      </c>
      <c r="W662" s="1" t="s">
        <v>37</v>
      </c>
      <c r="X662" s="1" t="s">
        <v>38</v>
      </c>
      <c r="Y662" s="1" t="s">
        <v>4136</v>
      </c>
    </row>
    <row r="663" spans="1:25" x14ac:dyDescent="0.3">
      <c r="A663" s="1" t="s">
        <v>12275</v>
      </c>
      <c r="B663" s="1" t="s">
        <v>14275</v>
      </c>
      <c r="C663" s="1" t="s">
        <v>4137</v>
      </c>
      <c r="D663" s="1" t="s">
        <v>26</v>
      </c>
      <c r="E663" s="1">
        <v>31</v>
      </c>
      <c r="F663" s="1" t="s">
        <v>4138</v>
      </c>
      <c r="G663" s="1" t="s">
        <v>4139</v>
      </c>
      <c r="H663" s="1" t="s">
        <v>896</v>
      </c>
      <c r="I663" s="1" t="s">
        <v>4140</v>
      </c>
      <c r="J663" s="1" t="s">
        <v>4141</v>
      </c>
      <c r="K663" s="1" t="s">
        <v>6</v>
      </c>
      <c r="L663" s="1" t="s">
        <v>110</v>
      </c>
      <c r="M663" s="1" t="s">
        <v>49</v>
      </c>
      <c r="N663" s="1">
        <v>3</v>
      </c>
      <c r="O663" s="1">
        <v>809.63</v>
      </c>
      <c r="P663" s="1">
        <v>0.27</v>
      </c>
      <c r="Q663" s="1">
        <v>26.48</v>
      </c>
      <c r="R663" s="2">
        <v>45200</v>
      </c>
      <c r="S663" s="2">
        <v>45547</v>
      </c>
      <c r="T663" s="1" t="s">
        <v>50</v>
      </c>
      <c r="U663" s="1" t="s">
        <v>36</v>
      </c>
      <c r="V663" s="1">
        <v>3</v>
      </c>
      <c r="W663" s="1" t="s">
        <v>37</v>
      </c>
      <c r="X663" s="1" t="s">
        <v>74</v>
      </c>
      <c r="Y663" s="1" t="s">
        <v>4142</v>
      </c>
    </row>
    <row r="664" spans="1:25" x14ac:dyDescent="0.3">
      <c r="A664" s="1" t="s">
        <v>12276</v>
      </c>
      <c r="B664" s="1" t="s">
        <v>14276</v>
      </c>
      <c r="C664" s="1" t="s">
        <v>4143</v>
      </c>
      <c r="D664" s="1" t="s">
        <v>26</v>
      </c>
      <c r="E664" s="1">
        <v>58</v>
      </c>
      <c r="F664" s="1" t="s">
        <v>4144</v>
      </c>
      <c r="G664" s="1" t="s">
        <v>4145</v>
      </c>
      <c r="H664" s="1" t="s">
        <v>724</v>
      </c>
      <c r="I664" s="1" t="s">
        <v>4146</v>
      </c>
      <c r="J664" s="1" t="s">
        <v>4147</v>
      </c>
      <c r="K664" s="1" t="s">
        <v>61</v>
      </c>
      <c r="L664" s="1" t="s">
        <v>82</v>
      </c>
      <c r="M664" s="1" t="s">
        <v>34</v>
      </c>
      <c r="N664" s="1">
        <v>2</v>
      </c>
      <c r="O664" s="1">
        <v>296.82</v>
      </c>
      <c r="P664" s="1">
        <v>0.13</v>
      </c>
      <c r="Q664" s="1">
        <v>39.67</v>
      </c>
      <c r="R664" s="2">
        <v>45694</v>
      </c>
      <c r="S664" s="2">
        <v>45610</v>
      </c>
      <c r="T664" s="1" t="s">
        <v>63</v>
      </c>
      <c r="U664" s="1" t="s">
        <v>36</v>
      </c>
      <c r="V664" s="1">
        <v>1</v>
      </c>
      <c r="W664" s="1" t="s">
        <v>37</v>
      </c>
      <c r="X664" s="1" t="s">
        <v>38</v>
      </c>
      <c r="Y664" s="1" t="s">
        <v>4148</v>
      </c>
    </row>
    <row r="665" spans="1:25" x14ac:dyDescent="0.3">
      <c r="A665" s="1" t="s">
        <v>12277</v>
      </c>
      <c r="B665" s="1" t="s">
        <v>14277</v>
      </c>
      <c r="C665" s="1" t="s">
        <v>4149</v>
      </c>
      <c r="D665" s="1" t="s">
        <v>26</v>
      </c>
      <c r="E665" s="1">
        <v>65</v>
      </c>
      <c r="F665" s="1" t="s">
        <v>4150</v>
      </c>
      <c r="G665" s="1" t="s">
        <v>4151</v>
      </c>
      <c r="H665" s="1" t="s">
        <v>2784</v>
      </c>
      <c r="I665" s="1" t="s">
        <v>4152</v>
      </c>
      <c r="J665" s="1" t="s">
        <v>4153</v>
      </c>
      <c r="K665" s="1" t="s">
        <v>109</v>
      </c>
      <c r="L665" s="1" t="s">
        <v>33</v>
      </c>
      <c r="M665" s="1" t="s">
        <v>73</v>
      </c>
      <c r="N665" s="1">
        <v>4</v>
      </c>
      <c r="O665" s="1">
        <v>850.44</v>
      </c>
      <c r="P665" s="1">
        <v>0.25</v>
      </c>
      <c r="Q665" s="1">
        <v>29.4</v>
      </c>
      <c r="R665" s="2">
        <v>45391</v>
      </c>
      <c r="S665" s="2">
        <v>45504</v>
      </c>
      <c r="T665" s="1" t="s">
        <v>50</v>
      </c>
      <c r="U665" s="1" t="s">
        <v>84</v>
      </c>
      <c r="V665" s="1">
        <v>4</v>
      </c>
      <c r="W665" s="1" t="s">
        <v>37</v>
      </c>
      <c r="X665" s="1" t="s">
        <v>74</v>
      </c>
      <c r="Y665" s="1" t="s">
        <v>4154</v>
      </c>
    </row>
    <row r="666" spans="1:25" x14ac:dyDescent="0.3">
      <c r="A666" s="1" t="s">
        <v>12278</v>
      </c>
      <c r="B666" s="1" t="s">
        <v>14278</v>
      </c>
      <c r="C666" s="1" t="s">
        <v>4155</v>
      </c>
      <c r="D666" s="1" t="s">
        <v>26</v>
      </c>
      <c r="E666" s="1">
        <v>19</v>
      </c>
      <c r="F666" s="1" t="s">
        <v>4156</v>
      </c>
      <c r="G666" s="1" t="s">
        <v>4157</v>
      </c>
      <c r="H666" s="1" t="s">
        <v>2020</v>
      </c>
      <c r="I666" s="1" t="s">
        <v>4158</v>
      </c>
      <c r="J666" s="1" t="s">
        <v>4159</v>
      </c>
      <c r="K666" s="1" t="s">
        <v>32</v>
      </c>
      <c r="L666" s="1" t="s">
        <v>110</v>
      </c>
      <c r="M666" s="1" t="s">
        <v>73</v>
      </c>
      <c r="N666" s="1">
        <v>2</v>
      </c>
      <c r="O666" s="1">
        <v>612.55999999999995</v>
      </c>
      <c r="P666" s="1">
        <v>0.31</v>
      </c>
      <c r="Q666" s="1">
        <v>47.8</v>
      </c>
      <c r="R666" s="2">
        <v>45310</v>
      </c>
      <c r="S666" s="2">
        <v>45164</v>
      </c>
      <c r="T666" s="1" t="s">
        <v>83</v>
      </c>
      <c r="U666" s="1" t="s">
        <v>162</v>
      </c>
      <c r="V666" s="1">
        <v>4</v>
      </c>
      <c r="W666" s="1" t="s">
        <v>37</v>
      </c>
      <c r="X666" s="1" t="s">
        <v>38</v>
      </c>
      <c r="Y666" s="1" t="s">
        <v>4160</v>
      </c>
    </row>
    <row r="667" spans="1:25" x14ac:dyDescent="0.3">
      <c r="A667" s="1" t="s">
        <v>12279</v>
      </c>
      <c r="B667" s="1" t="s">
        <v>14279</v>
      </c>
      <c r="C667" s="1" t="s">
        <v>4161</v>
      </c>
      <c r="D667" s="1" t="s">
        <v>26</v>
      </c>
      <c r="E667" s="1">
        <v>31</v>
      </c>
      <c r="F667" s="1" t="s">
        <v>4162</v>
      </c>
      <c r="G667" s="1">
        <f>1-828-773-1489</f>
        <v>-3089</v>
      </c>
      <c r="H667" s="1" t="s">
        <v>4163</v>
      </c>
      <c r="I667" s="1" t="s">
        <v>4164</v>
      </c>
      <c r="J667" s="1" t="s">
        <v>4165</v>
      </c>
      <c r="K667" s="1" t="s">
        <v>47</v>
      </c>
      <c r="L667" s="1" t="s">
        <v>48</v>
      </c>
      <c r="M667" s="1" t="s">
        <v>126</v>
      </c>
      <c r="N667" s="1">
        <v>2</v>
      </c>
      <c r="O667" s="1">
        <v>360.17</v>
      </c>
      <c r="P667" s="1">
        <v>0.04</v>
      </c>
      <c r="Q667" s="1">
        <v>7.46</v>
      </c>
      <c r="R667" s="2">
        <v>45694</v>
      </c>
      <c r="S667" s="2">
        <v>45364</v>
      </c>
      <c r="T667" s="1" t="s">
        <v>63</v>
      </c>
      <c r="U667" s="1" t="s">
        <v>162</v>
      </c>
      <c r="V667" s="1">
        <v>2</v>
      </c>
      <c r="W667" s="1" t="s">
        <v>37</v>
      </c>
      <c r="X667" s="1" t="s">
        <v>38</v>
      </c>
      <c r="Y667" s="1" t="s">
        <v>4166</v>
      </c>
    </row>
    <row r="668" spans="1:25" x14ac:dyDescent="0.3">
      <c r="A668" s="1" t="s">
        <v>12280</v>
      </c>
      <c r="B668" s="1" t="s">
        <v>14280</v>
      </c>
      <c r="C668" s="1" t="s">
        <v>4167</v>
      </c>
      <c r="D668" s="1" t="s">
        <v>26</v>
      </c>
      <c r="E668" s="1">
        <v>21</v>
      </c>
      <c r="F668" s="1" t="s">
        <v>4168</v>
      </c>
      <c r="G668" s="1" t="s">
        <v>4169</v>
      </c>
      <c r="H668" s="1" t="s">
        <v>2132</v>
      </c>
      <c r="I668" s="1" t="s">
        <v>4170</v>
      </c>
      <c r="J668" s="1" t="s">
        <v>4171</v>
      </c>
      <c r="K668" s="1" t="s">
        <v>32</v>
      </c>
      <c r="L668" s="1" t="s">
        <v>33</v>
      </c>
      <c r="M668" s="1" t="s">
        <v>93</v>
      </c>
      <c r="N668" s="1">
        <v>1</v>
      </c>
      <c r="O668" s="1">
        <v>598.29999999999995</v>
      </c>
      <c r="P668" s="1">
        <v>0.37</v>
      </c>
      <c r="Q668" s="1">
        <v>18.100000000000001</v>
      </c>
      <c r="R668" s="2">
        <v>45538</v>
      </c>
      <c r="S668" s="2">
        <v>45732</v>
      </c>
      <c r="T668" s="1" t="s">
        <v>83</v>
      </c>
      <c r="U668" s="1" t="s">
        <v>36</v>
      </c>
      <c r="V668" s="1">
        <v>3</v>
      </c>
      <c r="W668" s="1" t="s">
        <v>37</v>
      </c>
      <c r="X668" s="1" t="s">
        <v>74</v>
      </c>
      <c r="Y668" s="1" t="s">
        <v>4172</v>
      </c>
    </row>
    <row r="669" spans="1:25" x14ac:dyDescent="0.3">
      <c r="A669" s="1" t="s">
        <v>12281</v>
      </c>
      <c r="B669" s="1" t="s">
        <v>14281</v>
      </c>
      <c r="C669" s="1" t="s">
        <v>4173</v>
      </c>
      <c r="D669" s="1" t="s">
        <v>26</v>
      </c>
      <c r="E669" s="1">
        <v>20</v>
      </c>
      <c r="F669" s="1" t="s">
        <v>4174</v>
      </c>
      <c r="G669" s="1" t="s">
        <v>4175</v>
      </c>
      <c r="H669" s="1" t="s">
        <v>724</v>
      </c>
      <c r="I669" s="1" t="s">
        <v>4176</v>
      </c>
      <c r="J669" s="1" t="s">
        <v>4177</v>
      </c>
      <c r="K669" s="1" t="s">
        <v>161</v>
      </c>
      <c r="L669" s="1" t="s">
        <v>117</v>
      </c>
      <c r="M669" s="1" t="s">
        <v>62</v>
      </c>
      <c r="N669" s="1">
        <v>2</v>
      </c>
      <c r="O669" s="1">
        <v>649.04</v>
      </c>
      <c r="P669" s="1">
        <v>0.35</v>
      </c>
      <c r="Q669" s="1">
        <v>14.93</v>
      </c>
      <c r="R669" s="2">
        <v>45778</v>
      </c>
      <c r="S669" s="2">
        <v>45487</v>
      </c>
      <c r="T669" s="1" t="s">
        <v>50</v>
      </c>
      <c r="U669" s="1" t="s">
        <v>162</v>
      </c>
      <c r="V669" s="1">
        <v>3</v>
      </c>
      <c r="W669" s="1" t="s">
        <v>52</v>
      </c>
      <c r="X669" s="1" t="s">
        <v>74</v>
      </c>
      <c r="Y669" s="1" t="s">
        <v>4178</v>
      </c>
    </row>
    <row r="670" spans="1:25" x14ac:dyDescent="0.3">
      <c r="A670" s="1" t="s">
        <v>12282</v>
      </c>
      <c r="B670" s="1" t="s">
        <v>14282</v>
      </c>
      <c r="C670" s="1" t="s">
        <v>4179</v>
      </c>
      <c r="D670" s="1" t="s">
        <v>26</v>
      </c>
      <c r="E670" s="1">
        <v>20</v>
      </c>
      <c r="F670" s="1" t="s">
        <v>4180</v>
      </c>
      <c r="G670" s="1" t="s">
        <v>4181</v>
      </c>
      <c r="H670" s="1" t="s">
        <v>3005</v>
      </c>
      <c r="I670" s="1" t="s">
        <v>4182</v>
      </c>
      <c r="J670" s="1" t="s">
        <v>4183</v>
      </c>
      <c r="K670" s="1" t="s">
        <v>92</v>
      </c>
      <c r="L670" s="1" t="s">
        <v>117</v>
      </c>
      <c r="M670" s="1" t="s">
        <v>126</v>
      </c>
      <c r="N670" s="1">
        <v>1</v>
      </c>
      <c r="O670" s="1">
        <v>709.62</v>
      </c>
      <c r="P670" s="1">
        <v>0.44</v>
      </c>
      <c r="Q670" s="1">
        <v>39.54</v>
      </c>
      <c r="R670" s="2">
        <v>45767</v>
      </c>
      <c r="S670" s="2">
        <v>45366</v>
      </c>
      <c r="T670" s="1" t="s">
        <v>83</v>
      </c>
      <c r="U670" s="1" t="s">
        <v>51</v>
      </c>
      <c r="V670" s="1">
        <v>4</v>
      </c>
      <c r="W670" s="1" t="s">
        <v>37</v>
      </c>
      <c r="X670" s="1" t="s">
        <v>64</v>
      </c>
      <c r="Y670" s="1" t="s">
        <v>4184</v>
      </c>
    </row>
    <row r="671" spans="1:25" x14ac:dyDescent="0.3">
      <c r="A671" s="1" t="s">
        <v>12283</v>
      </c>
      <c r="B671" s="1" t="s">
        <v>14283</v>
      </c>
      <c r="C671" s="1" t="s">
        <v>4185</v>
      </c>
      <c r="D671" s="1" t="s">
        <v>26</v>
      </c>
      <c r="E671" s="1">
        <v>28</v>
      </c>
      <c r="F671" s="1" t="s">
        <v>4186</v>
      </c>
      <c r="G671" s="1" t="s">
        <v>4187</v>
      </c>
      <c r="H671" s="1" t="s">
        <v>344</v>
      </c>
      <c r="I671" s="1" t="s">
        <v>4188</v>
      </c>
      <c r="J671" s="1" t="s">
        <v>4189</v>
      </c>
      <c r="K671" s="1" t="s">
        <v>92</v>
      </c>
      <c r="L671" s="1" t="s">
        <v>72</v>
      </c>
      <c r="M671" s="1" t="s">
        <v>126</v>
      </c>
      <c r="N671" s="1">
        <v>4</v>
      </c>
      <c r="O671" s="1">
        <v>824.11</v>
      </c>
      <c r="P671" s="1">
        <v>0.21</v>
      </c>
      <c r="Q671" s="1">
        <v>28.57</v>
      </c>
      <c r="R671" s="2">
        <v>45354</v>
      </c>
      <c r="S671" s="2">
        <v>45564</v>
      </c>
      <c r="T671" s="1" t="s">
        <v>50</v>
      </c>
      <c r="U671" s="1" t="s">
        <v>51</v>
      </c>
      <c r="V671" s="1">
        <v>1</v>
      </c>
      <c r="W671" s="1" t="s">
        <v>37</v>
      </c>
      <c r="X671" s="1" t="s">
        <v>101</v>
      </c>
      <c r="Y671" s="1" t="s">
        <v>4190</v>
      </c>
    </row>
    <row r="672" spans="1:25" x14ac:dyDescent="0.3">
      <c r="A672" s="1" t="s">
        <v>12284</v>
      </c>
      <c r="B672" s="1" t="s">
        <v>14284</v>
      </c>
      <c r="C672" s="1" t="s">
        <v>4191</v>
      </c>
      <c r="D672" s="1" t="s">
        <v>26</v>
      </c>
      <c r="E672" s="1">
        <v>22</v>
      </c>
      <c r="F672" s="1" t="s">
        <v>4192</v>
      </c>
      <c r="G672" s="1" t="s">
        <v>4193</v>
      </c>
      <c r="H672" s="1" t="s">
        <v>4194</v>
      </c>
      <c r="I672" s="1" t="s">
        <v>4195</v>
      </c>
      <c r="J672" s="1" t="s">
        <v>4196</v>
      </c>
      <c r="K672" s="1" t="s">
        <v>161</v>
      </c>
      <c r="L672" s="1" t="s">
        <v>110</v>
      </c>
      <c r="M672" s="1" t="s">
        <v>49</v>
      </c>
      <c r="N672" s="1">
        <v>2</v>
      </c>
      <c r="O672" s="1">
        <v>168.16</v>
      </c>
      <c r="P672" s="1">
        <v>0.03</v>
      </c>
      <c r="Q672" s="1">
        <v>11.23</v>
      </c>
      <c r="R672" s="2">
        <v>45778</v>
      </c>
      <c r="S672" s="2">
        <v>45627</v>
      </c>
      <c r="T672" s="1" t="s">
        <v>63</v>
      </c>
      <c r="U672" s="1" t="s">
        <v>51</v>
      </c>
      <c r="V672" s="1">
        <v>5</v>
      </c>
      <c r="W672" s="1" t="s">
        <v>37</v>
      </c>
      <c r="X672" s="1" t="s">
        <v>101</v>
      </c>
      <c r="Y672" s="1" t="s">
        <v>4197</v>
      </c>
    </row>
    <row r="673" spans="1:25" x14ac:dyDescent="0.3">
      <c r="A673" s="1" t="s">
        <v>12285</v>
      </c>
      <c r="B673" s="1" t="s">
        <v>14285</v>
      </c>
      <c r="C673" s="1" t="s">
        <v>4198</v>
      </c>
      <c r="D673" s="1" t="s">
        <v>26</v>
      </c>
      <c r="E673" s="1">
        <v>65</v>
      </c>
      <c r="F673" s="1" t="s">
        <v>4199</v>
      </c>
      <c r="G673" s="1" t="s">
        <v>4200</v>
      </c>
      <c r="H673" s="1" t="s">
        <v>1472</v>
      </c>
      <c r="I673" s="1" t="s">
        <v>4201</v>
      </c>
      <c r="J673" s="1" t="s">
        <v>4202</v>
      </c>
      <c r="K673" s="1" t="s">
        <v>47</v>
      </c>
      <c r="L673" s="1" t="s">
        <v>72</v>
      </c>
      <c r="M673" s="1" t="s">
        <v>93</v>
      </c>
      <c r="N673" s="1">
        <v>2</v>
      </c>
      <c r="O673" s="1">
        <v>944.7</v>
      </c>
      <c r="P673" s="1">
        <v>0.23</v>
      </c>
      <c r="Q673" s="1">
        <v>17.850000000000001</v>
      </c>
      <c r="R673" s="2">
        <v>45768</v>
      </c>
      <c r="S673" s="2">
        <v>45378</v>
      </c>
      <c r="T673" s="1" t="s">
        <v>50</v>
      </c>
      <c r="U673" s="1" t="s">
        <v>51</v>
      </c>
      <c r="V673" s="1">
        <v>3</v>
      </c>
      <c r="W673" s="1" t="s">
        <v>37</v>
      </c>
      <c r="X673" s="1" t="s">
        <v>64</v>
      </c>
      <c r="Y673" s="1" t="s">
        <v>4203</v>
      </c>
    </row>
    <row r="674" spans="1:25" x14ac:dyDescent="0.3">
      <c r="A674" s="1" t="s">
        <v>12286</v>
      </c>
      <c r="B674" s="1" t="s">
        <v>14286</v>
      </c>
      <c r="C674" s="1" t="s">
        <v>4204</v>
      </c>
      <c r="D674" s="1" t="s">
        <v>26</v>
      </c>
      <c r="E674" s="1">
        <v>46</v>
      </c>
      <c r="F674" s="1" t="s">
        <v>4205</v>
      </c>
      <c r="G674" s="1" t="s">
        <v>4206</v>
      </c>
      <c r="H674" s="1" t="s">
        <v>824</v>
      </c>
      <c r="I674" s="1" t="s">
        <v>4207</v>
      </c>
      <c r="J674" s="1" t="s">
        <v>4208</v>
      </c>
      <c r="K674" s="1" t="s">
        <v>47</v>
      </c>
      <c r="L674" s="1" t="s">
        <v>72</v>
      </c>
      <c r="M674" s="1" t="s">
        <v>62</v>
      </c>
      <c r="N674" s="1">
        <v>2</v>
      </c>
      <c r="O674" s="1">
        <v>416.73</v>
      </c>
      <c r="P674" s="1">
        <v>7.0000000000000007E-2</v>
      </c>
      <c r="Q674" s="1">
        <v>28.52</v>
      </c>
      <c r="R674" s="2">
        <v>45589</v>
      </c>
      <c r="S674" s="2">
        <v>45183</v>
      </c>
      <c r="T674" s="1" t="s">
        <v>83</v>
      </c>
      <c r="U674" s="1" t="s">
        <v>84</v>
      </c>
      <c r="V674" s="1">
        <v>5</v>
      </c>
      <c r="W674" s="1" t="s">
        <v>37</v>
      </c>
      <c r="X674" s="1" t="s">
        <v>38</v>
      </c>
      <c r="Y674" s="1" t="s">
        <v>4209</v>
      </c>
    </row>
    <row r="675" spans="1:25" x14ac:dyDescent="0.3">
      <c r="A675" s="1" t="s">
        <v>12287</v>
      </c>
      <c r="B675" s="1" t="s">
        <v>14287</v>
      </c>
      <c r="C675" s="1" t="s">
        <v>4210</v>
      </c>
      <c r="D675" s="1" t="s">
        <v>41</v>
      </c>
      <c r="E675" s="1">
        <v>45</v>
      </c>
      <c r="F675" s="1" t="s">
        <v>4211</v>
      </c>
      <c r="G675" s="1" t="s">
        <v>4212</v>
      </c>
      <c r="H675" s="1" t="s">
        <v>1374</v>
      </c>
      <c r="I675" s="1" t="s">
        <v>4213</v>
      </c>
      <c r="J675" s="1" t="s">
        <v>4214</v>
      </c>
      <c r="K675" s="1" t="s">
        <v>32</v>
      </c>
      <c r="L675" s="1" t="s">
        <v>110</v>
      </c>
      <c r="M675" s="1" t="s">
        <v>34</v>
      </c>
      <c r="N675" s="1">
        <v>2</v>
      </c>
      <c r="O675" s="1">
        <v>861.85</v>
      </c>
      <c r="P675" s="1">
        <v>0.32</v>
      </c>
      <c r="Q675" s="1">
        <v>49.83</v>
      </c>
      <c r="R675" s="2">
        <v>45278</v>
      </c>
      <c r="S675" s="2">
        <v>45402</v>
      </c>
      <c r="T675" s="1" t="s">
        <v>83</v>
      </c>
      <c r="U675" s="1" t="s">
        <v>36</v>
      </c>
      <c r="V675" s="1">
        <v>4</v>
      </c>
      <c r="W675" s="1" t="s">
        <v>37</v>
      </c>
      <c r="X675" s="1" t="s">
        <v>74</v>
      </c>
      <c r="Y675" s="1" t="s">
        <v>4215</v>
      </c>
    </row>
    <row r="676" spans="1:25" x14ac:dyDescent="0.3">
      <c r="A676" s="1" t="s">
        <v>12288</v>
      </c>
      <c r="B676" s="1" t="s">
        <v>14288</v>
      </c>
      <c r="C676" s="1" t="s">
        <v>4216</v>
      </c>
      <c r="D676" s="1" t="s">
        <v>41</v>
      </c>
      <c r="E676" s="1">
        <v>40</v>
      </c>
      <c r="F676" s="1" t="s">
        <v>4217</v>
      </c>
      <c r="G676" s="1" t="s">
        <v>4218</v>
      </c>
      <c r="H676" s="1" t="s">
        <v>1170</v>
      </c>
      <c r="I676" s="1" t="s">
        <v>4219</v>
      </c>
      <c r="J676" s="1" t="s">
        <v>4220</v>
      </c>
      <c r="K676" s="1" t="s">
        <v>6</v>
      </c>
      <c r="L676" s="1" t="s">
        <v>117</v>
      </c>
      <c r="M676" s="1" t="s">
        <v>34</v>
      </c>
      <c r="N676" s="1">
        <v>4</v>
      </c>
      <c r="O676" s="1">
        <v>228.27</v>
      </c>
      <c r="P676" s="1">
        <v>0.02</v>
      </c>
      <c r="Q676" s="1">
        <v>21.39</v>
      </c>
      <c r="R676" s="2">
        <v>45503</v>
      </c>
      <c r="S676" s="2">
        <v>45140</v>
      </c>
      <c r="T676" s="1" t="s">
        <v>83</v>
      </c>
      <c r="U676" s="1" t="s">
        <v>84</v>
      </c>
      <c r="V676" s="1">
        <v>2</v>
      </c>
      <c r="W676" s="1" t="s">
        <v>37</v>
      </c>
      <c r="X676" s="1" t="s">
        <v>53</v>
      </c>
      <c r="Y676" s="1" t="s">
        <v>4221</v>
      </c>
    </row>
    <row r="677" spans="1:25" x14ac:dyDescent="0.3">
      <c r="A677" s="1" t="s">
        <v>12289</v>
      </c>
      <c r="B677" s="1" t="s">
        <v>14289</v>
      </c>
      <c r="C677" s="1" t="s">
        <v>4222</v>
      </c>
      <c r="D677" s="1" t="s">
        <v>26</v>
      </c>
      <c r="E677" s="1">
        <v>47</v>
      </c>
      <c r="F677" s="1" t="s">
        <v>4223</v>
      </c>
      <c r="G677" s="1" t="s">
        <v>4224</v>
      </c>
      <c r="H677" s="1" t="s">
        <v>337</v>
      </c>
      <c r="I677" s="1" t="s">
        <v>4225</v>
      </c>
      <c r="J677" s="1" t="s">
        <v>4226</v>
      </c>
      <c r="K677" s="1" t="s">
        <v>161</v>
      </c>
      <c r="L677" s="1" t="s">
        <v>110</v>
      </c>
      <c r="M677" s="1" t="s">
        <v>62</v>
      </c>
      <c r="N677" s="1">
        <v>1</v>
      </c>
      <c r="O677" s="1">
        <v>38.74</v>
      </c>
      <c r="P677" s="1">
        <v>0.19</v>
      </c>
      <c r="Q677" s="1">
        <v>12.06</v>
      </c>
      <c r="R677" s="2">
        <v>45439</v>
      </c>
      <c r="S677" s="2">
        <v>45560</v>
      </c>
      <c r="T677" s="1" t="s">
        <v>118</v>
      </c>
      <c r="U677" s="1" t="s">
        <v>84</v>
      </c>
      <c r="V677" s="1">
        <v>4</v>
      </c>
      <c r="W677" s="1" t="s">
        <v>37</v>
      </c>
      <c r="X677" s="1" t="s">
        <v>38</v>
      </c>
      <c r="Y677" s="1" t="s">
        <v>4227</v>
      </c>
    </row>
    <row r="678" spans="1:25" x14ac:dyDescent="0.3">
      <c r="A678" s="1" t="s">
        <v>12290</v>
      </c>
      <c r="B678" s="1" t="s">
        <v>14290</v>
      </c>
      <c r="C678" s="1" t="s">
        <v>4228</v>
      </c>
      <c r="D678" s="1" t="s">
        <v>26</v>
      </c>
      <c r="E678" s="1">
        <v>40</v>
      </c>
      <c r="F678" s="1" t="s">
        <v>4229</v>
      </c>
      <c r="G678" s="1" t="s">
        <v>4230</v>
      </c>
      <c r="H678" s="1" t="s">
        <v>2728</v>
      </c>
      <c r="I678" s="1" t="s">
        <v>4231</v>
      </c>
      <c r="J678" s="1" t="s">
        <v>4232</v>
      </c>
      <c r="K678" s="1" t="s">
        <v>47</v>
      </c>
      <c r="L678" s="1" t="s">
        <v>33</v>
      </c>
      <c r="M678" s="1" t="s">
        <v>62</v>
      </c>
      <c r="N678" s="1">
        <v>4</v>
      </c>
      <c r="O678" s="1">
        <v>577.61</v>
      </c>
      <c r="P678" s="1">
        <v>0.04</v>
      </c>
      <c r="Q678" s="1">
        <v>27.37</v>
      </c>
      <c r="R678" s="2">
        <v>45467</v>
      </c>
      <c r="S678" s="2">
        <v>45643</v>
      </c>
      <c r="T678" s="1" t="s">
        <v>118</v>
      </c>
      <c r="U678" s="1" t="s">
        <v>36</v>
      </c>
      <c r="V678" s="1">
        <v>5</v>
      </c>
      <c r="W678" s="1" t="s">
        <v>37</v>
      </c>
      <c r="X678" s="1" t="s">
        <v>101</v>
      </c>
      <c r="Y678" s="1" t="s">
        <v>4233</v>
      </c>
    </row>
    <row r="679" spans="1:25" x14ac:dyDescent="0.3">
      <c r="A679" s="1" t="s">
        <v>12291</v>
      </c>
      <c r="B679" s="1" t="s">
        <v>14291</v>
      </c>
      <c r="C679" s="1" t="s">
        <v>4234</v>
      </c>
      <c r="D679" s="1" t="s">
        <v>41</v>
      </c>
      <c r="E679" s="1">
        <v>68</v>
      </c>
      <c r="F679" s="1" t="s">
        <v>4235</v>
      </c>
      <c r="G679" s="1" t="s">
        <v>4236</v>
      </c>
      <c r="H679" s="1" t="s">
        <v>3221</v>
      </c>
      <c r="I679" s="1" t="s">
        <v>4237</v>
      </c>
      <c r="J679" s="1" t="s">
        <v>4238</v>
      </c>
      <c r="K679" s="1" t="s">
        <v>32</v>
      </c>
      <c r="L679" s="1" t="s">
        <v>48</v>
      </c>
      <c r="M679" s="1" t="s">
        <v>34</v>
      </c>
      <c r="N679" s="1">
        <v>1</v>
      </c>
      <c r="O679" s="1">
        <v>331.42</v>
      </c>
      <c r="P679" s="1">
        <v>0</v>
      </c>
      <c r="Q679" s="1">
        <v>18.96</v>
      </c>
      <c r="R679" s="2">
        <v>45535</v>
      </c>
      <c r="S679" s="2">
        <v>45154</v>
      </c>
      <c r="T679" s="1" t="s">
        <v>118</v>
      </c>
      <c r="U679" s="1" t="s">
        <v>84</v>
      </c>
      <c r="V679" s="1">
        <v>4</v>
      </c>
      <c r="W679" s="1" t="s">
        <v>37</v>
      </c>
      <c r="X679" s="1" t="s">
        <v>74</v>
      </c>
      <c r="Y679" s="1" t="s">
        <v>4239</v>
      </c>
    </row>
    <row r="680" spans="1:25" x14ac:dyDescent="0.3">
      <c r="A680" s="1" t="s">
        <v>12292</v>
      </c>
      <c r="B680" s="1" t="s">
        <v>14292</v>
      </c>
      <c r="C680" s="1" t="s">
        <v>4240</v>
      </c>
      <c r="D680" s="1" t="s">
        <v>41</v>
      </c>
      <c r="E680" s="1">
        <v>58</v>
      </c>
      <c r="F680" s="1" t="s">
        <v>4241</v>
      </c>
      <c r="G680" s="1" t="s">
        <v>4242</v>
      </c>
      <c r="H680" s="1" t="s">
        <v>4243</v>
      </c>
      <c r="I680" s="1" t="s">
        <v>4244</v>
      </c>
      <c r="J680" s="1" t="s">
        <v>4245</v>
      </c>
      <c r="K680" s="1" t="s">
        <v>81</v>
      </c>
      <c r="L680" s="1" t="s">
        <v>72</v>
      </c>
      <c r="M680" s="1" t="s">
        <v>126</v>
      </c>
      <c r="N680" s="1">
        <v>1</v>
      </c>
      <c r="O680" s="1">
        <v>984.62</v>
      </c>
      <c r="P680" s="1">
        <v>0.48</v>
      </c>
      <c r="Q680" s="1">
        <v>30.47</v>
      </c>
      <c r="R680" s="2">
        <v>45844</v>
      </c>
      <c r="S680" s="2">
        <v>45192</v>
      </c>
      <c r="T680" s="1" t="s">
        <v>35</v>
      </c>
      <c r="U680" s="1" t="s">
        <v>36</v>
      </c>
      <c r="V680" s="1">
        <v>3</v>
      </c>
      <c r="W680" s="1" t="s">
        <v>37</v>
      </c>
      <c r="X680" s="1" t="s">
        <v>64</v>
      </c>
      <c r="Y680" s="1" t="s">
        <v>4246</v>
      </c>
    </row>
    <row r="681" spans="1:25" x14ac:dyDescent="0.3">
      <c r="A681" s="1" t="s">
        <v>12293</v>
      </c>
      <c r="B681" s="1" t="s">
        <v>14293</v>
      </c>
      <c r="C681" s="1" t="s">
        <v>4247</v>
      </c>
      <c r="D681" s="1" t="s">
        <v>26</v>
      </c>
      <c r="E681" s="1">
        <v>39</v>
      </c>
      <c r="F681" s="1" t="s">
        <v>4248</v>
      </c>
      <c r="G681" s="1" t="s">
        <v>4249</v>
      </c>
      <c r="H681" s="1" t="s">
        <v>2217</v>
      </c>
      <c r="I681" s="1" t="s">
        <v>4250</v>
      </c>
      <c r="J681" s="1" t="s">
        <v>4251</v>
      </c>
      <c r="K681" s="1" t="s">
        <v>109</v>
      </c>
      <c r="L681" s="1" t="s">
        <v>117</v>
      </c>
      <c r="M681" s="1" t="s">
        <v>126</v>
      </c>
      <c r="N681" s="1">
        <v>2</v>
      </c>
      <c r="O681" s="1">
        <v>113.41</v>
      </c>
      <c r="P681" s="1">
        <v>0.5</v>
      </c>
      <c r="Q681" s="1">
        <v>26</v>
      </c>
      <c r="R681" s="2">
        <v>45501</v>
      </c>
      <c r="S681" s="2">
        <v>45386</v>
      </c>
      <c r="T681" s="1" t="s">
        <v>50</v>
      </c>
      <c r="U681" s="1" t="s">
        <v>84</v>
      </c>
      <c r="V681" s="1">
        <v>5</v>
      </c>
      <c r="W681" s="1" t="s">
        <v>37</v>
      </c>
      <c r="X681" s="1" t="s">
        <v>38</v>
      </c>
      <c r="Y681" s="1" t="s">
        <v>4252</v>
      </c>
    </row>
    <row r="682" spans="1:25" x14ac:dyDescent="0.3">
      <c r="A682" s="1" t="s">
        <v>12294</v>
      </c>
      <c r="B682" s="1" t="s">
        <v>14294</v>
      </c>
      <c r="C682" s="1" t="s">
        <v>4253</v>
      </c>
      <c r="D682" s="1" t="s">
        <v>26</v>
      </c>
      <c r="E682" s="1">
        <v>60</v>
      </c>
      <c r="F682" s="1" t="s">
        <v>4254</v>
      </c>
      <c r="G682" s="1">
        <v>1855209203</v>
      </c>
      <c r="H682" s="1" t="s">
        <v>2673</v>
      </c>
      <c r="I682" s="1" t="s">
        <v>3903</v>
      </c>
      <c r="J682" s="1" t="s">
        <v>4255</v>
      </c>
      <c r="K682" s="1" t="s">
        <v>92</v>
      </c>
      <c r="L682" s="1" t="s">
        <v>72</v>
      </c>
      <c r="M682" s="1" t="s">
        <v>49</v>
      </c>
      <c r="N682" s="1">
        <v>2</v>
      </c>
      <c r="O682" s="1">
        <v>56.83</v>
      </c>
      <c r="P682" s="1">
        <v>0.28000000000000003</v>
      </c>
      <c r="Q682" s="1">
        <v>36.03</v>
      </c>
      <c r="R682" s="2">
        <v>45524</v>
      </c>
      <c r="S682" s="2">
        <v>45548</v>
      </c>
      <c r="T682" s="1" t="s">
        <v>118</v>
      </c>
      <c r="U682" s="1" t="s">
        <v>162</v>
      </c>
      <c r="V682" s="1">
        <v>5</v>
      </c>
      <c r="W682" s="1" t="s">
        <v>37</v>
      </c>
      <c r="X682" s="1" t="s">
        <v>53</v>
      </c>
      <c r="Y682" s="1" t="s">
        <v>4256</v>
      </c>
    </row>
    <row r="683" spans="1:25" x14ac:dyDescent="0.3">
      <c r="A683" s="1" t="s">
        <v>12295</v>
      </c>
      <c r="B683" s="1" t="s">
        <v>14295</v>
      </c>
      <c r="C683" s="1" t="s">
        <v>4257</v>
      </c>
      <c r="D683" s="1" t="s">
        <v>41</v>
      </c>
      <c r="E683" s="1">
        <v>29</v>
      </c>
      <c r="F683" s="1" t="s">
        <v>4258</v>
      </c>
      <c r="G683" s="1" t="s">
        <v>4259</v>
      </c>
      <c r="H683" s="1" t="s">
        <v>1607</v>
      </c>
      <c r="I683" s="1" t="s">
        <v>4260</v>
      </c>
      <c r="J683" s="1" t="s">
        <v>4261</v>
      </c>
      <c r="K683" s="1" t="s">
        <v>61</v>
      </c>
      <c r="L683" s="1" t="s">
        <v>82</v>
      </c>
      <c r="M683" s="1" t="s">
        <v>93</v>
      </c>
      <c r="N683" s="1">
        <v>2</v>
      </c>
      <c r="O683" s="1">
        <v>54.57</v>
      </c>
      <c r="P683" s="1">
        <v>0.12</v>
      </c>
      <c r="Q683" s="1">
        <v>46.14</v>
      </c>
      <c r="R683" s="2">
        <v>45695</v>
      </c>
      <c r="S683" s="2">
        <v>45738</v>
      </c>
      <c r="T683" s="1" t="s">
        <v>83</v>
      </c>
      <c r="U683" s="1" t="s">
        <v>162</v>
      </c>
      <c r="V683" s="1">
        <v>2</v>
      </c>
      <c r="W683" s="1" t="s">
        <v>37</v>
      </c>
      <c r="X683" s="1" t="s">
        <v>38</v>
      </c>
      <c r="Y683" s="1" t="s">
        <v>4262</v>
      </c>
    </row>
    <row r="684" spans="1:25" x14ac:dyDescent="0.3">
      <c r="A684" s="1" t="s">
        <v>12296</v>
      </c>
      <c r="B684" s="1" t="s">
        <v>14296</v>
      </c>
      <c r="C684" s="1" t="s">
        <v>4263</v>
      </c>
      <c r="D684" s="1" t="s">
        <v>26</v>
      </c>
      <c r="E684" s="1">
        <v>44</v>
      </c>
      <c r="F684" s="1" t="s">
        <v>4264</v>
      </c>
      <c r="G684" s="1" t="s">
        <v>4265</v>
      </c>
      <c r="H684" s="1" t="s">
        <v>648</v>
      </c>
      <c r="I684" s="1" t="s">
        <v>4266</v>
      </c>
      <c r="J684" s="1" t="s">
        <v>4267</v>
      </c>
      <c r="K684" s="1" t="s">
        <v>47</v>
      </c>
      <c r="L684" s="1" t="s">
        <v>48</v>
      </c>
      <c r="M684" s="1" t="s">
        <v>62</v>
      </c>
      <c r="N684" s="1">
        <v>1</v>
      </c>
      <c r="O684" s="1">
        <v>224.7</v>
      </c>
      <c r="P684" s="1">
        <v>0.46</v>
      </c>
      <c r="Q684" s="1">
        <v>14.02</v>
      </c>
      <c r="R684" s="2">
        <v>45188</v>
      </c>
      <c r="S684" s="2">
        <v>45550</v>
      </c>
      <c r="T684" s="1" t="s">
        <v>83</v>
      </c>
      <c r="U684" s="1" t="s">
        <v>51</v>
      </c>
      <c r="V684" s="1">
        <v>3</v>
      </c>
      <c r="W684" s="1" t="s">
        <v>37</v>
      </c>
      <c r="X684" s="1" t="s">
        <v>64</v>
      </c>
      <c r="Y684" s="1" t="s">
        <v>4268</v>
      </c>
    </row>
    <row r="685" spans="1:25" x14ac:dyDescent="0.3">
      <c r="A685" s="1" t="s">
        <v>12297</v>
      </c>
      <c r="B685" s="1" t="s">
        <v>14297</v>
      </c>
      <c r="C685" s="1" t="s">
        <v>4269</v>
      </c>
      <c r="D685" s="1" t="s">
        <v>41</v>
      </c>
      <c r="E685" s="1">
        <v>57</v>
      </c>
      <c r="F685" s="1" t="s">
        <v>4270</v>
      </c>
      <c r="G685" s="1" t="s">
        <v>4271</v>
      </c>
      <c r="H685" s="1" t="s">
        <v>1619</v>
      </c>
      <c r="I685" s="1" t="s">
        <v>4272</v>
      </c>
      <c r="J685" s="1" t="s">
        <v>4273</v>
      </c>
      <c r="K685" s="1" t="s">
        <v>161</v>
      </c>
      <c r="L685" s="1" t="s">
        <v>33</v>
      </c>
      <c r="M685" s="1" t="s">
        <v>126</v>
      </c>
      <c r="N685" s="1">
        <v>3</v>
      </c>
      <c r="O685" s="1">
        <v>583.4</v>
      </c>
      <c r="P685" s="1">
        <v>0.46</v>
      </c>
      <c r="Q685" s="1">
        <v>41.95</v>
      </c>
      <c r="R685" s="2">
        <v>45519</v>
      </c>
      <c r="S685" s="2">
        <v>45289</v>
      </c>
      <c r="T685" s="1" t="s">
        <v>118</v>
      </c>
      <c r="U685" s="1" t="s">
        <v>162</v>
      </c>
      <c r="V685" s="1">
        <v>1</v>
      </c>
      <c r="W685" s="1" t="s">
        <v>37</v>
      </c>
      <c r="X685" s="1" t="s">
        <v>53</v>
      </c>
      <c r="Y685" s="1" t="s">
        <v>4274</v>
      </c>
    </row>
    <row r="686" spans="1:25" x14ac:dyDescent="0.3">
      <c r="A686" s="1" t="s">
        <v>12298</v>
      </c>
      <c r="B686" s="1" t="s">
        <v>14298</v>
      </c>
      <c r="C686" s="1" t="s">
        <v>4275</v>
      </c>
      <c r="D686" s="1" t="s">
        <v>26</v>
      </c>
      <c r="E686" s="1">
        <v>63</v>
      </c>
      <c r="F686" s="1" t="s">
        <v>4276</v>
      </c>
      <c r="G686" s="1" t="s">
        <v>4277</v>
      </c>
      <c r="H686" s="1" t="s">
        <v>2401</v>
      </c>
      <c r="I686" s="1" t="s">
        <v>4278</v>
      </c>
      <c r="J686" s="1" t="s">
        <v>4279</v>
      </c>
      <c r="K686" s="1" t="s">
        <v>161</v>
      </c>
      <c r="L686" s="1" t="s">
        <v>72</v>
      </c>
      <c r="M686" s="1" t="s">
        <v>126</v>
      </c>
      <c r="N686" s="1">
        <v>3</v>
      </c>
      <c r="O686" s="1">
        <v>510.51</v>
      </c>
      <c r="P686" s="1">
        <v>0.43</v>
      </c>
      <c r="Q686" s="1">
        <v>47.72</v>
      </c>
      <c r="R686" s="2">
        <v>45432</v>
      </c>
      <c r="S686" s="2">
        <v>45430</v>
      </c>
      <c r="T686" s="1" t="s">
        <v>118</v>
      </c>
      <c r="U686" s="1" t="s">
        <v>51</v>
      </c>
      <c r="V686" s="1">
        <v>2</v>
      </c>
      <c r="W686" s="1" t="s">
        <v>52</v>
      </c>
      <c r="X686" s="1" t="s">
        <v>38</v>
      </c>
      <c r="Y686" s="1" t="s">
        <v>4280</v>
      </c>
    </row>
    <row r="687" spans="1:25" x14ac:dyDescent="0.3">
      <c r="A687" s="1" t="s">
        <v>12299</v>
      </c>
      <c r="B687" s="1" t="s">
        <v>14299</v>
      </c>
      <c r="C687" s="1" t="s">
        <v>4281</v>
      </c>
      <c r="D687" s="1" t="s">
        <v>41</v>
      </c>
      <c r="E687" s="1">
        <v>66</v>
      </c>
      <c r="F687" s="1" t="s">
        <v>4282</v>
      </c>
      <c r="G687" s="1" t="s">
        <v>4283</v>
      </c>
      <c r="H687" s="1" t="s">
        <v>1026</v>
      </c>
      <c r="I687" s="1" t="s">
        <v>4284</v>
      </c>
      <c r="J687" s="1" t="s">
        <v>4285</v>
      </c>
      <c r="K687" s="1" t="s">
        <v>161</v>
      </c>
      <c r="L687" s="1" t="s">
        <v>82</v>
      </c>
      <c r="M687" s="1" t="s">
        <v>93</v>
      </c>
      <c r="N687" s="1">
        <v>3</v>
      </c>
      <c r="O687" s="1">
        <v>356.58</v>
      </c>
      <c r="P687" s="1">
        <v>0.27</v>
      </c>
      <c r="Q687" s="1">
        <v>21.81</v>
      </c>
      <c r="R687" s="2">
        <v>45486</v>
      </c>
      <c r="S687" s="2">
        <v>45140</v>
      </c>
      <c r="T687" s="1" t="s">
        <v>83</v>
      </c>
      <c r="U687" s="1" t="s">
        <v>51</v>
      </c>
      <c r="V687" s="1">
        <v>3</v>
      </c>
      <c r="W687" s="1" t="s">
        <v>37</v>
      </c>
      <c r="X687" s="1" t="s">
        <v>64</v>
      </c>
      <c r="Y687" s="1" t="s">
        <v>4286</v>
      </c>
    </row>
    <row r="688" spans="1:25" x14ac:dyDescent="0.3">
      <c r="A688" s="1" t="s">
        <v>12300</v>
      </c>
      <c r="B688" s="1" t="s">
        <v>14300</v>
      </c>
      <c r="C688" s="1" t="s">
        <v>4287</v>
      </c>
      <c r="D688" s="1" t="s">
        <v>26</v>
      </c>
      <c r="E688" s="1">
        <v>69</v>
      </c>
      <c r="F688" s="1" t="s">
        <v>4288</v>
      </c>
      <c r="G688" s="1" t="s">
        <v>4289</v>
      </c>
      <c r="H688" s="1" t="s">
        <v>1924</v>
      </c>
      <c r="I688" s="1" t="s">
        <v>4290</v>
      </c>
      <c r="J688" s="1" t="s">
        <v>4291</v>
      </c>
      <c r="K688" s="1" t="s">
        <v>32</v>
      </c>
      <c r="L688" s="1" t="s">
        <v>82</v>
      </c>
      <c r="M688" s="1" t="s">
        <v>62</v>
      </c>
      <c r="N688" s="1">
        <v>4</v>
      </c>
      <c r="O688" s="1">
        <v>97.91</v>
      </c>
      <c r="P688" s="1">
        <v>0.04</v>
      </c>
      <c r="Q688" s="1">
        <v>10.11</v>
      </c>
      <c r="R688" s="2">
        <v>45266</v>
      </c>
      <c r="S688" s="2">
        <v>45396</v>
      </c>
      <c r="T688" s="1" t="s">
        <v>118</v>
      </c>
      <c r="U688" s="1" t="s">
        <v>51</v>
      </c>
      <c r="V688" s="1">
        <v>1</v>
      </c>
      <c r="W688" s="1" t="s">
        <v>37</v>
      </c>
      <c r="X688" s="1" t="s">
        <v>38</v>
      </c>
      <c r="Y688" s="1" t="s">
        <v>4292</v>
      </c>
    </row>
    <row r="689" spans="1:25" x14ac:dyDescent="0.3">
      <c r="A689" s="1" t="s">
        <v>12301</v>
      </c>
      <c r="B689" s="1" t="s">
        <v>14301</v>
      </c>
      <c r="C689" s="1" t="s">
        <v>4293</v>
      </c>
      <c r="D689" s="1" t="s">
        <v>26</v>
      </c>
      <c r="E689" s="1">
        <v>32</v>
      </c>
      <c r="F689" s="1" t="s">
        <v>4294</v>
      </c>
      <c r="G689" s="1">
        <v>4793428191</v>
      </c>
      <c r="H689" s="1" t="s">
        <v>824</v>
      </c>
      <c r="I689" s="1" t="s">
        <v>4295</v>
      </c>
      <c r="J689" s="1" t="s">
        <v>4296</v>
      </c>
      <c r="K689" s="1" t="s">
        <v>161</v>
      </c>
      <c r="L689" s="1" t="s">
        <v>48</v>
      </c>
      <c r="M689" s="1" t="s">
        <v>93</v>
      </c>
      <c r="N689" s="1">
        <v>1</v>
      </c>
      <c r="O689" s="1">
        <v>241.4</v>
      </c>
      <c r="P689" s="1">
        <v>0.04</v>
      </c>
      <c r="Q689" s="1">
        <v>41.99</v>
      </c>
      <c r="R689" s="2">
        <v>45489</v>
      </c>
      <c r="S689" s="2">
        <v>45475</v>
      </c>
      <c r="T689" s="1" t="s">
        <v>35</v>
      </c>
      <c r="U689" s="1" t="s">
        <v>84</v>
      </c>
      <c r="V689" s="1">
        <v>5</v>
      </c>
      <c r="W689" s="1" t="s">
        <v>37</v>
      </c>
      <c r="X689" s="1" t="s">
        <v>74</v>
      </c>
      <c r="Y689" s="1" t="s">
        <v>4297</v>
      </c>
    </row>
    <row r="690" spans="1:25" x14ac:dyDescent="0.3">
      <c r="A690" s="1" t="s">
        <v>12302</v>
      </c>
      <c r="B690" s="1" t="s">
        <v>14302</v>
      </c>
      <c r="C690" s="1" t="s">
        <v>4298</v>
      </c>
      <c r="D690" s="1" t="s">
        <v>41</v>
      </c>
      <c r="E690" s="1">
        <v>64</v>
      </c>
      <c r="F690" s="1" t="s">
        <v>4299</v>
      </c>
      <c r="G690" s="1">
        <v>5459892857</v>
      </c>
      <c r="H690" s="1" t="s">
        <v>857</v>
      </c>
      <c r="I690" s="1" t="s">
        <v>4300</v>
      </c>
      <c r="J690" s="1" t="s">
        <v>4301</v>
      </c>
      <c r="K690" s="1" t="s">
        <v>6</v>
      </c>
      <c r="L690" s="1" t="s">
        <v>117</v>
      </c>
      <c r="M690" s="1" t="s">
        <v>93</v>
      </c>
      <c r="N690" s="1">
        <v>3</v>
      </c>
      <c r="O690" s="1">
        <v>192.31</v>
      </c>
      <c r="P690" s="1">
        <v>0.45</v>
      </c>
      <c r="Q690" s="1">
        <v>36.549999999999997</v>
      </c>
      <c r="R690" s="2">
        <v>45253</v>
      </c>
      <c r="S690" s="2">
        <v>45256</v>
      </c>
      <c r="T690" s="1" t="s">
        <v>35</v>
      </c>
      <c r="U690" s="1" t="s">
        <v>36</v>
      </c>
      <c r="V690" s="1">
        <v>2</v>
      </c>
      <c r="W690" s="1" t="s">
        <v>37</v>
      </c>
      <c r="X690" s="1" t="s">
        <v>38</v>
      </c>
      <c r="Y690" s="1" t="s">
        <v>4302</v>
      </c>
    </row>
    <row r="691" spans="1:25" x14ac:dyDescent="0.3">
      <c r="A691" s="1" t="s">
        <v>12303</v>
      </c>
      <c r="B691" s="1" t="s">
        <v>14303</v>
      </c>
      <c r="C691" s="1" t="s">
        <v>4303</v>
      </c>
      <c r="D691" s="1" t="s">
        <v>26</v>
      </c>
      <c r="E691" s="1">
        <v>40</v>
      </c>
      <c r="F691" s="1" t="s">
        <v>4304</v>
      </c>
      <c r="G691" s="1" t="s">
        <v>4305</v>
      </c>
      <c r="H691" s="1" t="s">
        <v>4306</v>
      </c>
      <c r="I691" s="1" t="s">
        <v>4307</v>
      </c>
      <c r="J691" s="1" t="s">
        <v>4308</v>
      </c>
      <c r="K691" s="1" t="s">
        <v>92</v>
      </c>
      <c r="L691" s="1" t="s">
        <v>117</v>
      </c>
      <c r="M691" s="1" t="s">
        <v>34</v>
      </c>
      <c r="N691" s="1">
        <v>1</v>
      </c>
      <c r="O691" s="1">
        <v>748.21</v>
      </c>
      <c r="P691" s="1">
        <v>0.44</v>
      </c>
      <c r="Q691" s="1">
        <v>14.57</v>
      </c>
      <c r="R691" s="2">
        <v>45707</v>
      </c>
      <c r="S691" s="2">
        <v>45165</v>
      </c>
      <c r="T691" s="1" t="s">
        <v>35</v>
      </c>
      <c r="U691" s="1" t="s">
        <v>162</v>
      </c>
      <c r="V691" s="1">
        <v>5</v>
      </c>
      <c r="W691" s="1" t="s">
        <v>37</v>
      </c>
      <c r="X691" s="1" t="s">
        <v>64</v>
      </c>
      <c r="Y691" s="1" t="s">
        <v>4309</v>
      </c>
    </row>
    <row r="692" spans="1:25" x14ac:dyDescent="0.3">
      <c r="A692" s="1" t="s">
        <v>12304</v>
      </c>
      <c r="B692" s="1" t="s">
        <v>14304</v>
      </c>
      <c r="C692" s="1" t="s">
        <v>4310</v>
      </c>
      <c r="D692" s="1" t="s">
        <v>41</v>
      </c>
      <c r="E692" s="1">
        <v>61</v>
      </c>
      <c r="F692" s="1" t="s">
        <v>4311</v>
      </c>
      <c r="G692" s="1" t="s">
        <v>4312</v>
      </c>
      <c r="H692" s="1" t="s">
        <v>903</v>
      </c>
      <c r="I692" s="1" t="s">
        <v>4313</v>
      </c>
      <c r="J692" s="1" t="s">
        <v>4314</v>
      </c>
      <c r="K692" s="1" t="s">
        <v>47</v>
      </c>
      <c r="L692" s="1" t="s">
        <v>72</v>
      </c>
      <c r="M692" s="1" t="s">
        <v>93</v>
      </c>
      <c r="N692" s="1">
        <v>1</v>
      </c>
      <c r="O692" s="1">
        <v>782.15</v>
      </c>
      <c r="P692" s="1">
        <v>0.22</v>
      </c>
      <c r="Q692" s="1">
        <v>25.04</v>
      </c>
      <c r="R692" s="2">
        <v>45773</v>
      </c>
      <c r="S692" s="2">
        <v>45133</v>
      </c>
      <c r="T692" s="1" t="s">
        <v>63</v>
      </c>
      <c r="U692" s="1" t="s">
        <v>36</v>
      </c>
      <c r="V692" s="1">
        <v>5</v>
      </c>
      <c r="W692" s="1" t="s">
        <v>52</v>
      </c>
      <c r="X692" s="1" t="s">
        <v>101</v>
      </c>
      <c r="Y692" s="1" t="s">
        <v>4315</v>
      </c>
    </row>
    <row r="693" spans="1:25" x14ac:dyDescent="0.3">
      <c r="A693" s="1" t="s">
        <v>12305</v>
      </c>
      <c r="B693" s="1" t="s">
        <v>14305</v>
      </c>
      <c r="C693" s="1" t="s">
        <v>4316</v>
      </c>
      <c r="D693" s="1" t="s">
        <v>41</v>
      </c>
      <c r="E693" s="1">
        <v>58</v>
      </c>
      <c r="F693" s="1" t="s">
        <v>4317</v>
      </c>
      <c r="G693" s="1" t="s">
        <v>4318</v>
      </c>
      <c r="H693" s="1" t="s">
        <v>4319</v>
      </c>
      <c r="I693" s="1" t="s">
        <v>1247</v>
      </c>
      <c r="J693" s="1" t="s">
        <v>4320</v>
      </c>
      <c r="K693" s="1" t="s">
        <v>61</v>
      </c>
      <c r="L693" s="1" t="s">
        <v>72</v>
      </c>
      <c r="M693" s="1" t="s">
        <v>62</v>
      </c>
      <c r="N693" s="1">
        <v>4</v>
      </c>
      <c r="O693" s="1">
        <v>779.24</v>
      </c>
      <c r="P693" s="1">
        <v>0.16</v>
      </c>
      <c r="Q693" s="1">
        <v>31.01</v>
      </c>
      <c r="R693" s="2">
        <v>45717</v>
      </c>
      <c r="S693" s="2">
        <v>45534</v>
      </c>
      <c r="T693" s="1" t="s">
        <v>35</v>
      </c>
      <c r="U693" s="1" t="s">
        <v>162</v>
      </c>
      <c r="V693" s="1">
        <v>5</v>
      </c>
      <c r="W693" s="1" t="s">
        <v>37</v>
      </c>
      <c r="X693" s="1" t="s">
        <v>64</v>
      </c>
      <c r="Y693" s="1" t="s">
        <v>4321</v>
      </c>
    </row>
    <row r="694" spans="1:25" x14ac:dyDescent="0.3">
      <c r="A694" s="1" t="s">
        <v>12306</v>
      </c>
      <c r="B694" s="1" t="s">
        <v>14306</v>
      </c>
      <c r="C694" s="1" t="s">
        <v>4322</v>
      </c>
      <c r="D694" s="1" t="s">
        <v>41</v>
      </c>
      <c r="E694" s="1">
        <v>61</v>
      </c>
      <c r="F694" s="1" t="s">
        <v>4323</v>
      </c>
      <c r="G694" s="1" t="s">
        <v>4324</v>
      </c>
      <c r="H694" s="1" t="s">
        <v>4325</v>
      </c>
      <c r="I694" s="1" t="s">
        <v>4326</v>
      </c>
      <c r="J694" s="1" t="s">
        <v>4327</v>
      </c>
      <c r="K694" s="1" t="s">
        <v>92</v>
      </c>
      <c r="L694" s="1" t="s">
        <v>117</v>
      </c>
      <c r="M694" s="1" t="s">
        <v>126</v>
      </c>
      <c r="N694" s="1">
        <v>2</v>
      </c>
      <c r="O694" s="1">
        <v>969.35</v>
      </c>
      <c r="P694" s="1">
        <v>0.32</v>
      </c>
      <c r="Q694" s="1">
        <v>12.64</v>
      </c>
      <c r="R694" s="2">
        <v>45424</v>
      </c>
      <c r="S694" s="2">
        <v>45418</v>
      </c>
      <c r="T694" s="1" t="s">
        <v>83</v>
      </c>
      <c r="U694" s="1" t="s">
        <v>162</v>
      </c>
      <c r="V694" s="1">
        <v>3</v>
      </c>
      <c r="W694" s="1" t="s">
        <v>52</v>
      </c>
      <c r="X694" s="1" t="s">
        <v>38</v>
      </c>
      <c r="Y694" s="1" t="s">
        <v>4328</v>
      </c>
    </row>
    <row r="695" spans="1:25" x14ac:dyDescent="0.3">
      <c r="A695" s="1" t="s">
        <v>12307</v>
      </c>
      <c r="B695" s="1" t="s">
        <v>14307</v>
      </c>
      <c r="C695" s="1" t="s">
        <v>4329</v>
      </c>
      <c r="D695" s="1" t="s">
        <v>26</v>
      </c>
      <c r="E695" s="1">
        <v>36</v>
      </c>
      <c r="F695" s="1" t="s">
        <v>4330</v>
      </c>
      <c r="G695" s="1">
        <v>4669592785</v>
      </c>
      <c r="H695" s="1" t="s">
        <v>1766</v>
      </c>
      <c r="I695" s="1" t="s">
        <v>897</v>
      </c>
      <c r="J695" s="1" t="s">
        <v>4331</v>
      </c>
      <c r="K695" s="1" t="s">
        <v>6</v>
      </c>
      <c r="L695" s="1" t="s">
        <v>33</v>
      </c>
      <c r="M695" s="1" t="s">
        <v>126</v>
      </c>
      <c r="N695" s="1">
        <v>2</v>
      </c>
      <c r="O695" s="1">
        <v>885.4</v>
      </c>
      <c r="P695" s="1">
        <v>0.4</v>
      </c>
      <c r="Q695" s="1">
        <v>37.17</v>
      </c>
      <c r="R695" s="2">
        <v>45326</v>
      </c>
      <c r="S695" s="2">
        <v>45498</v>
      </c>
      <c r="T695" s="1" t="s">
        <v>63</v>
      </c>
      <c r="U695" s="1" t="s">
        <v>84</v>
      </c>
      <c r="V695" s="1">
        <v>1</v>
      </c>
      <c r="W695" s="1" t="s">
        <v>37</v>
      </c>
      <c r="X695" s="1" t="s">
        <v>74</v>
      </c>
      <c r="Y695" s="1" t="s">
        <v>4332</v>
      </c>
    </row>
    <row r="696" spans="1:25" x14ac:dyDescent="0.3">
      <c r="A696" s="1" t="s">
        <v>12308</v>
      </c>
      <c r="B696" s="1" t="s">
        <v>14308</v>
      </c>
      <c r="C696" s="1" t="s">
        <v>4333</v>
      </c>
      <c r="D696" s="1" t="s">
        <v>41</v>
      </c>
      <c r="E696" s="1">
        <v>61</v>
      </c>
      <c r="F696" s="1" t="s">
        <v>4334</v>
      </c>
      <c r="G696" s="1" t="s">
        <v>4335</v>
      </c>
      <c r="H696" s="1" t="s">
        <v>1156</v>
      </c>
      <c r="I696" s="1" t="s">
        <v>4336</v>
      </c>
      <c r="J696" s="1" t="s">
        <v>4337</v>
      </c>
      <c r="K696" s="1" t="s">
        <v>61</v>
      </c>
      <c r="L696" s="1" t="s">
        <v>33</v>
      </c>
      <c r="M696" s="1" t="s">
        <v>34</v>
      </c>
      <c r="N696" s="1">
        <v>4</v>
      </c>
      <c r="O696" s="1">
        <v>502.83</v>
      </c>
      <c r="P696" s="1">
        <v>0.37</v>
      </c>
      <c r="Q696" s="1">
        <v>36.04</v>
      </c>
      <c r="R696" s="2">
        <v>45326</v>
      </c>
      <c r="S696" s="2">
        <v>45128</v>
      </c>
      <c r="T696" s="1" t="s">
        <v>83</v>
      </c>
      <c r="U696" s="1" t="s">
        <v>162</v>
      </c>
      <c r="V696" s="1">
        <v>3</v>
      </c>
      <c r="W696" s="1" t="s">
        <v>52</v>
      </c>
      <c r="X696" s="1" t="s">
        <v>101</v>
      </c>
      <c r="Y696" s="1" t="s">
        <v>4338</v>
      </c>
    </row>
    <row r="697" spans="1:25" x14ac:dyDescent="0.3">
      <c r="A697" s="1" t="s">
        <v>12309</v>
      </c>
      <c r="B697" s="1" t="s">
        <v>14309</v>
      </c>
      <c r="C697" s="1" t="s">
        <v>4339</v>
      </c>
      <c r="D697" s="1" t="s">
        <v>26</v>
      </c>
      <c r="E697" s="1">
        <v>28</v>
      </c>
      <c r="F697" s="1" t="s">
        <v>4340</v>
      </c>
      <c r="G697" s="1" t="s">
        <v>4341</v>
      </c>
      <c r="H697" s="1" t="s">
        <v>3543</v>
      </c>
      <c r="I697" s="1" t="s">
        <v>4342</v>
      </c>
      <c r="J697" s="1" t="s">
        <v>497</v>
      </c>
      <c r="K697" s="1" t="s">
        <v>61</v>
      </c>
      <c r="L697" s="1" t="s">
        <v>82</v>
      </c>
      <c r="M697" s="1" t="s">
        <v>62</v>
      </c>
      <c r="N697" s="1">
        <v>4</v>
      </c>
      <c r="O697" s="1">
        <v>420.79</v>
      </c>
      <c r="P697" s="1">
        <v>0.31</v>
      </c>
      <c r="Q697" s="1">
        <v>44.92</v>
      </c>
      <c r="R697" s="2">
        <v>45363</v>
      </c>
      <c r="S697" s="2">
        <v>45689</v>
      </c>
      <c r="T697" s="1" t="s">
        <v>83</v>
      </c>
      <c r="U697" s="1" t="s">
        <v>36</v>
      </c>
      <c r="V697" s="1">
        <v>5</v>
      </c>
      <c r="W697" s="1" t="s">
        <v>37</v>
      </c>
      <c r="X697" s="1" t="s">
        <v>64</v>
      </c>
      <c r="Y697" s="1" t="s">
        <v>4343</v>
      </c>
    </row>
    <row r="698" spans="1:25" x14ac:dyDescent="0.3">
      <c r="A698" s="1" t="s">
        <v>12310</v>
      </c>
      <c r="B698" s="1" t="s">
        <v>14310</v>
      </c>
      <c r="C698" s="1" t="s">
        <v>4344</v>
      </c>
      <c r="D698" s="1" t="s">
        <v>41</v>
      </c>
      <c r="E698" s="1">
        <v>55</v>
      </c>
      <c r="F698" s="1" t="s">
        <v>4345</v>
      </c>
      <c r="G698" s="1" t="s">
        <v>4346</v>
      </c>
      <c r="H698" s="1" t="s">
        <v>4347</v>
      </c>
      <c r="I698" s="1" t="s">
        <v>4348</v>
      </c>
      <c r="J698" s="1" t="s">
        <v>4349</v>
      </c>
      <c r="K698" s="1" t="s">
        <v>109</v>
      </c>
      <c r="L698" s="1" t="s">
        <v>48</v>
      </c>
      <c r="M698" s="1" t="s">
        <v>126</v>
      </c>
      <c r="N698" s="1">
        <v>1</v>
      </c>
      <c r="O698" s="1">
        <v>916.61</v>
      </c>
      <c r="P698" s="1">
        <v>0.12</v>
      </c>
      <c r="Q698" s="1">
        <v>30.53</v>
      </c>
      <c r="R698" s="2">
        <v>45600</v>
      </c>
      <c r="S698" s="2">
        <v>45345</v>
      </c>
      <c r="T698" s="1" t="s">
        <v>118</v>
      </c>
      <c r="U698" s="1" t="s">
        <v>36</v>
      </c>
      <c r="V698" s="1">
        <v>2</v>
      </c>
      <c r="W698" s="1" t="s">
        <v>37</v>
      </c>
      <c r="X698" s="1" t="s">
        <v>101</v>
      </c>
      <c r="Y698" s="1" t="s">
        <v>4350</v>
      </c>
    </row>
    <row r="699" spans="1:25" x14ac:dyDescent="0.3">
      <c r="A699" s="1" t="s">
        <v>12311</v>
      </c>
      <c r="B699" s="1" t="s">
        <v>14311</v>
      </c>
      <c r="C699" s="1" t="s">
        <v>4351</v>
      </c>
      <c r="D699" s="1" t="s">
        <v>41</v>
      </c>
      <c r="E699" s="1">
        <v>57</v>
      </c>
      <c r="F699" s="1" t="s">
        <v>4352</v>
      </c>
      <c r="G699" s="1" t="s">
        <v>4353</v>
      </c>
      <c r="H699" s="1" t="s">
        <v>562</v>
      </c>
      <c r="I699" s="1" t="s">
        <v>4354</v>
      </c>
      <c r="J699" s="1" t="s">
        <v>4355</v>
      </c>
      <c r="K699" s="1" t="s">
        <v>47</v>
      </c>
      <c r="L699" s="1" t="s">
        <v>33</v>
      </c>
      <c r="M699" s="1" t="s">
        <v>93</v>
      </c>
      <c r="N699" s="1">
        <v>3</v>
      </c>
      <c r="O699" s="1">
        <v>615.11</v>
      </c>
      <c r="P699" s="1">
        <v>0.13</v>
      </c>
      <c r="Q699" s="1">
        <v>30.84</v>
      </c>
      <c r="R699" s="2">
        <v>45498</v>
      </c>
      <c r="S699" s="2">
        <v>45577</v>
      </c>
      <c r="T699" s="1" t="s">
        <v>50</v>
      </c>
      <c r="U699" s="1" t="s">
        <v>162</v>
      </c>
      <c r="V699" s="1">
        <v>5</v>
      </c>
      <c r="W699" s="1" t="s">
        <v>37</v>
      </c>
      <c r="X699" s="1" t="s">
        <v>74</v>
      </c>
      <c r="Y699" s="1" t="s">
        <v>4356</v>
      </c>
    </row>
    <row r="700" spans="1:25" x14ac:dyDescent="0.3">
      <c r="A700" s="1" t="s">
        <v>12312</v>
      </c>
      <c r="B700" s="1" t="s">
        <v>14312</v>
      </c>
      <c r="C700" s="1" t="s">
        <v>4357</v>
      </c>
      <c r="D700" s="1" t="s">
        <v>41</v>
      </c>
      <c r="E700" s="1">
        <v>60</v>
      </c>
      <c r="F700" s="1" t="s">
        <v>4358</v>
      </c>
      <c r="G700" s="1">
        <v>196199450</v>
      </c>
      <c r="H700" s="1" t="s">
        <v>1849</v>
      </c>
      <c r="I700" s="1" t="s">
        <v>4359</v>
      </c>
      <c r="J700" s="1" t="s">
        <v>4360</v>
      </c>
      <c r="K700" s="1" t="s">
        <v>47</v>
      </c>
      <c r="L700" s="1" t="s">
        <v>72</v>
      </c>
      <c r="M700" s="1" t="s">
        <v>73</v>
      </c>
      <c r="N700" s="1">
        <v>1</v>
      </c>
      <c r="O700" s="1">
        <v>301.45</v>
      </c>
      <c r="P700" s="1">
        <v>0.36</v>
      </c>
      <c r="Q700" s="1">
        <v>32.869999999999997</v>
      </c>
      <c r="R700" s="2">
        <v>45657</v>
      </c>
      <c r="S700" s="2">
        <v>45353</v>
      </c>
      <c r="T700" s="1" t="s">
        <v>35</v>
      </c>
      <c r="U700" s="1" t="s">
        <v>36</v>
      </c>
      <c r="V700" s="1">
        <v>1</v>
      </c>
      <c r="W700" s="1" t="s">
        <v>37</v>
      </c>
      <c r="X700" s="1" t="s">
        <v>53</v>
      </c>
      <c r="Y700" s="1" t="s">
        <v>4361</v>
      </c>
    </row>
    <row r="701" spans="1:25" x14ac:dyDescent="0.3">
      <c r="A701" s="1" t="s">
        <v>12313</v>
      </c>
      <c r="B701" s="1" t="s">
        <v>14313</v>
      </c>
      <c r="C701" s="1" t="s">
        <v>4362</v>
      </c>
      <c r="D701" s="1" t="s">
        <v>41</v>
      </c>
      <c r="E701" s="1">
        <v>20</v>
      </c>
      <c r="F701" s="1" t="s">
        <v>4363</v>
      </c>
      <c r="G701" s="1">
        <f>1-653-778-18</f>
        <v>-1448</v>
      </c>
      <c r="H701" s="1" t="s">
        <v>44</v>
      </c>
      <c r="I701" s="1" t="s">
        <v>4364</v>
      </c>
      <c r="J701" s="1" t="s">
        <v>4365</v>
      </c>
      <c r="K701" s="1" t="s">
        <v>47</v>
      </c>
      <c r="L701" s="1" t="s">
        <v>33</v>
      </c>
      <c r="M701" s="1" t="s">
        <v>73</v>
      </c>
      <c r="N701" s="1">
        <v>1</v>
      </c>
      <c r="O701" s="1">
        <v>568.82000000000005</v>
      </c>
      <c r="P701" s="1">
        <v>0.4</v>
      </c>
      <c r="Q701" s="1">
        <v>17.32</v>
      </c>
      <c r="R701" s="2">
        <v>45589</v>
      </c>
      <c r="S701" s="2">
        <v>45845</v>
      </c>
      <c r="T701" s="1" t="s">
        <v>50</v>
      </c>
      <c r="U701" s="1" t="s">
        <v>51</v>
      </c>
      <c r="V701" s="1">
        <v>3</v>
      </c>
      <c r="W701" s="1" t="s">
        <v>37</v>
      </c>
      <c r="X701" s="1" t="s">
        <v>101</v>
      </c>
      <c r="Y701" s="1" t="s">
        <v>4366</v>
      </c>
    </row>
    <row r="702" spans="1:25" x14ac:dyDescent="0.3">
      <c r="A702" s="1" t="s">
        <v>12314</v>
      </c>
      <c r="B702" s="1" t="s">
        <v>14314</v>
      </c>
      <c r="C702" s="1" t="s">
        <v>4367</v>
      </c>
      <c r="D702" s="1" t="s">
        <v>26</v>
      </c>
      <c r="E702" s="1">
        <v>33</v>
      </c>
      <c r="F702" s="1" t="s">
        <v>4368</v>
      </c>
      <c r="G702" s="1" t="s">
        <v>4369</v>
      </c>
      <c r="H702" s="1" t="s">
        <v>1924</v>
      </c>
      <c r="I702" s="1" t="s">
        <v>4370</v>
      </c>
      <c r="J702" s="1" t="s">
        <v>4371</v>
      </c>
      <c r="K702" s="1" t="s">
        <v>61</v>
      </c>
      <c r="L702" s="1" t="s">
        <v>48</v>
      </c>
      <c r="M702" s="1" t="s">
        <v>73</v>
      </c>
      <c r="N702" s="1">
        <v>3</v>
      </c>
      <c r="O702" s="1">
        <v>992.23</v>
      </c>
      <c r="P702" s="1">
        <v>0.06</v>
      </c>
      <c r="Q702" s="1">
        <v>39.14</v>
      </c>
      <c r="R702" s="2">
        <v>45772</v>
      </c>
      <c r="S702" s="2">
        <v>45362</v>
      </c>
      <c r="T702" s="1" t="s">
        <v>50</v>
      </c>
      <c r="U702" s="1" t="s">
        <v>36</v>
      </c>
      <c r="V702" s="1">
        <v>1</v>
      </c>
      <c r="W702" s="1" t="s">
        <v>37</v>
      </c>
      <c r="X702" s="1" t="s">
        <v>64</v>
      </c>
      <c r="Y702" s="1" t="s">
        <v>4372</v>
      </c>
    </row>
    <row r="703" spans="1:25" x14ac:dyDescent="0.3">
      <c r="A703" s="1" t="s">
        <v>12315</v>
      </c>
      <c r="B703" s="1" t="s">
        <v>14315</v>
      </c>
      <c r="C703" s="1" t="s">
        <v>4373</v>
      </c>
      <c r="D703" s="1" t="s">
        <v>26</v>
      </c>
      <c r="E703" s="1">
        <v>49</v>
      </c>
      <c r="F703" s="1" t="s">
        <v>4374</v>
      </c>
      <c r="G703" s="1" t="s">
        <v>4375</v>
      </c>
      <c r="H703" s="1" t="s">
        <v>1040</v>
      </c>
      <c r="I703" s="1" t="s">
        <v>4376</v>
      </c>
      <c r="J703" s="1" t="s">
        <v>3662</v>
      </c>
      <c r="K703" s="1" t="s">
        <v>81</v>
      </c>
      <c r="L703" s="1" t="s">
        <v>72</v>
      </c>
      <c r="M703" s="1" t="s">
        <v>73</v>
      </c>
      <c r="N703" s="1">
        <v>2</v>
      </c>
      <c r="O703" s="1">
        <v>850.98</v>
      </c>
      <c r="P703" s="1">
        <v>0.09</v>
      </c>
      <c r="Q703" s="1">
        <v>34.81</v>
      </c>
      <c r="R703" s="2">
        <v>45583</v>
      </c>
      <c r="S703" s="2">
        <v>45659</v>
      </c>
      <c r="T703" s="1" t="s">
        <v>118</v>
      </c>
      <c r="U703" s="1" t="s">
        <v>51</v>
      </c>
      <c r="V703" s="1">
        <v>3</v>
      </c>
      <c r="W703" s="1" t="s">
        <v>37</v>
      </c>
      <c r="X703" s="1" t="s">
        <v>74</v>
      </c>
      <c r="Y703" s="1" t="s">
        <v>4377</v>
      </c>
    </row>
    <row r="704" spans="1:25" x14ac:dyDescent="0.3">
      <c r="A704" s="1" t="s">
        <v>12316</v>
      </c>
      <c r="B704" s="1" t="s">
        <v>14316</v>
      </c>
      <c r="C704" s="1" t="s">
        <v>4378</v>
      </c>
      <c r="D704" s="1" t="s">
        <v>26</v>
      </c>
      <c r="E704" s="1">
        <v>55</v>
      </c>
      <c r="F704" s="1" t="s">
        <v>4379</v>
      </c>
      <c r="G704" s="1" t="s">
        <v>4380</v>
      </c>
      <c r="H704" s="1" t="s">
        <v>3221</v>
      </c>
      <c r="I704" s="1" t="s">
        <v>4381</v>
      </c>
      <c r="J704" s="1" t="s">
        <v>4382</v>
      </c>
      <c r="K704" s="1" t="s">
        <v>81</v>
      </c>
      <c r="L704" s="1" t="s">
        <v>48</v>
      </c>
      <c r="M704" s="1" t="s">
        <v>93</v>
      </c>
      <c r="N704" s="1">
        <v>1</v>
      </c>
      <c r="O704" s="1">
        <v>288.47000000000003</v>
      </c>
      <c r="P704" s="1">
        <v>0.34</v>
      </c>
      <c r="Q704" s="1">
        <v>42.76</v>
      </c>
      <c r="R704" s="2">
        <v>45838</v>
      </c>
      <c r="S704" s="2">
        <v>45322</v>
      </c>
      <c r="T704" s="1" t="s">
        <v>50</v>
      </c>
      <c r="U704" s="1" t="s">
        <v>51</v>
      </c>
      <c r="V704" s="1">
        <v>1</v>
      </c>
      <c r="W704" s="1" t="s">
        <v>37</v>
      </c>
      <c r="X704" s="1" t="s">
        <v>64</v>
      </c>
      <c r="Y704" s="1" t="s">
        <v>4383</v>
      </c>
    </row>
    <row r="705" spans="1:25" x14ac:dyDescent="0.3">
      <c r="A705" s="1" t="s">
        <v>12317</v>
      </c>
      <c r="B705" s="1" t="s">
        <v>14317</v>
      </c>
      <c r="C705" s="1" t="s">
        <v>4384</v>
      </c>
      <c r="D705" s="1" t="s">
        <v>26</v>
      </c>
      <c r="E705" s="1">
        <v>26</v>
      </c>
      <c r="F705" s="1" t="s">
        <v>4385</v>
      </c>
      <c r="G705" s="1" t="s">
        <v>4386</v>
      </c>
      <c r="H705" s="1" t="s">
        <v>2062</v>
      </c>
      <c r="I705" s="1" t="s">
        <v>4387</v>
      </c>
      <c r="J705" s="1" t="s">
        <v>4388</v>
      </c>
      <c r="K705" s="1" t="s">
        <v>92</v>
      </c>
      <c r="L705" s="1" t="s">
        <v>117</v>
      </c>
      <c r="M705" s="1" t="s">
        <v>126</v>
      </c>
      <c r="N705" s="1">
        <v>2</v>
      </c>
      <c r="O705" s="1">
        <v>953.42</v>
      </c>
      <c r="P705" s="1">
        <v>0.19</v>
      </c>
      <c r="Q705" s="1">
        <v>39.590000000000003</v>
      </c>
      <c r="R705" s="2">
        <v>45210</v>
      </c>
      <c r="S705" s="2">
        <v>45631</v>
      </c>
      <c r="T705" s="1" t="s">
        <v>35</v>
      </c>
      <c r="U705" s="1" t="s">
        <v>36</v>
      </c>
      <c r="V705" s="1">
        <v>1</v>
      </c>
      <c r="W705" s="1" t="s">
        <v>37</v>
      </c>
      <c r="X705" s="1" t="s">
        <v>74</v>
      </c>
      <c r="Y705" s="1" t="s">
        <v>4389</v>
      </c>
    </row>
    <row r="706" spans="1:25" x14ac:dyDescent="0.3">
      <c r="A706" s="1" t="s">
        <v>12318</v>
      </c>
      <c r="B706" s="1" t="s">
        <v>14318</v>
      </c>
      <c r="C706" s="1" t="s">
        <v>4390</v>
      </c>
      <c r="D706" s="1" t="s">
        <v>26</v>
      </c>
      <c r="E706" s="1">
        <v>58</v>
      </c>
      <c r="F706" s="1" t="s">
        <v>4391</v>
      </c>
      <c r="G706" s="1" t="s">
        <v>4392</v>
      </c>
      <c r="H706" s="1" t="s">
        <v>967</v>
      </c>
      <c r="I706" s="1" t="s">
        <v>4393</v>
      </c>
      <c r="J706" s="1" t="s">
        <v>4394</v>
      </c>
      <c r="K706" s="1" t="s">
        <v>81</v>
      </c>
      <c r="L706" s="1" t="s">
        <v>48</v>
      </c>
      <c r="M706" s="1" t="s">
        <v>34</v>
      </c>
      <c r="N706" s="1">
        <v>2</v>
      </c>
      <c r="O706" s="1">
        <v>981.65</v>
      </c>
      <c r="P706" s="1">
        <v>0.28000000000000003</v>
      </c>
      <c r="Q706" s="1">
        <v>33.74</v>
      </c>
      <c r="R706" s="2">
        <v>45504</v>
      </c>
      <c r="S706" s="2">
        <v>45377</v>
      </c>
      <c r="T706" s="1" t="s">
        <v>63</v>
      </c>
      <c r="U706" s="1" t="s">
        <v>51</v>
      </c>
      <c r="V706" s="1">
        <v>3</v>
      </c>
      <c r="W706" s="1" t="s">
        <v>37</v>
      </c>
      <c r="X706" s="1" t="s">
        <v>64</v>
      </c>
      <c r="Y706" s="1" t="s">
        <v>4395</v>
      </c>
    </row>
    <row r="707" spans="1:25" x14ac:dyDescent="0.3">
      <c r="A707" s="1" t="s">
        <v>12319</v>
      </c>
      <c r="B707" s="1" t="s">
        <v>14319</v>
      </c>
      <c r="C707" s="1" t="s">
        <v>4396</v>
      </c>
      <c r="D707" s="1" t="s">
        <v>26</v>
      </c>
      <c r="E707" s="1">
        <v>55</v>
      </c>
      <c r="F707" s="1" t="s">
        <v>4397</v>
      </c>
      <c r="G707" s="1" t="s">
        <v>4398</v>
      </c>
      <c r="H707" s="1" t="s">
        <v>575</v>
      </c>
      <c r="I707" s="1" t="s">
        <v>4399</v>
      </c>
      <c r="J707" s="1" t="s">
        <v>4400</v>
      </c>
      <c r="K707" s="1" t="s">
        <v>161</v>
      </c>
      <c r="L707" s="1" t="s">
        <v>48</v>
      </c>
      <c r="M707" s="1" t="s">
        <v>93</v>
      </c>
      <c r="N707" s="1">
        <v>2</v>
      </c>
      <c r="O707" s="1">
        <v>238.86</v>
      </c>
      <c r="P707" s="1">
        <v>0.31</v>
      </c>
      <c r="Q707" s="1">
        <v>12.24</v>
      </c>
      <c r="R707" s="2">
        <v>45613</v>
      </c>
      <c r="S707" s="2">
        <v>45646</v>
      </c>
      <c r="T707" s="1" t="s">
        <v>83</v>
      </c>
      <c r="U707" s="1" t="s">
        <v>36</v>
      </c>
      <c r="V707" s="1">
        <v>3</v>
      </c>
      <c r="W707" s="1" t="s">
        <v>37</v>
      </c>
      <c r="X707" s="1" t="s">
        <v>74</v>
      </c>
      <c r="Y707" s="1" t="s">
        <v>4401</v>
      </c>
    </row>
    <row r="708" spans="1:25" x14ac:dyDescent="0.3">
      <c r="A708" s="1" t="s">
        <v>12320</v>
      </c>
      <c r="B708" s="1" t="s">
        <v>14320</v>
      </c>
      <c r="C708" s="1" t="s">
        <v>4402</v>
      </c>
      <c r="D708" s="1" t="s">
        <v>41</v>
      </c>
      <c r="E708" s="1">
        <v>22</v>
      </c>
      <c r="F708" s="1" t="s">
        <v>4403</v>
      </c>
      <c r="G708" s="1" t="s">
        <v>4404</v>
      </c>
      <c r="H708" s="1" t="s">
        <v>857</v>
      </c>
      <c r="I708" s="1" t="s">
        <v>2518</v>
      </c>
      <c r="J708" s="1" t="s">
        <v>4405</v>
      </c>
      <c r="K708" s="1" t="s">
        <v>92</v>
      </c>
      <c r="L708" s="1" t="s">
        <v>48</v>
      </c>
      <c r="M708" s="1" t="s">
        <v>126</v>
      </c>
      <c r="N708" s="1">
        <v>1</v>
      </c>
      <c r="O708" s="1">
        <v>896.64</v>
      </c>
      <c r="P708" s="1">
        <v>0.39</v>
      </c>
      <c r="Q708" s="1">
        <v>46.36</v>
      </c>
      <c r="R708" s="2">
        <v>45304</v>
      </c>
      <c r="S708" s="2">
        <v>45391</v>
      </c>
      <c r="T708" s="1" t="s">
        <v>35</v>
      </c>
      <c r="U708" s="1" t="s">
        <v>36</v>
      </c>
      <c r="V708" s="1">
        <v>3</v>
      </c>
      <c r="W708" s="1" t="s">
        <v>37</v>
      </c>
      <c r="X708" s="1" t="s">
        <v>38</v>
      </c>
      <c r="Y708" s="1" t="s">
        <v>4406</v>
      </c>
    </row>
    <row r="709" spans="1:25" x14ac:dyDescent="0.3">
      <c r="A709" s="1" t="s">
        <v>12321</v>
      </c>
      <c r="B709" s="1" t="s">
        <v>14321</v>
      </c>
      <c r="C709" s="1" t="s">
        <v>4407</v>
      </c>
      <c r="D709" s="1" t="s">
        <v>26</v>
      </c>
      <c r="E709" s="1">
        <v>18</v>
      </c>
      <c r="F709" s="1" t="s">
        <v>4408</v>
      </c>
      <c r="G709" s="1" t="s">
        <v>4409</v>
      </c>
      <c r="H709" s="1" t="s">
        <v>2747</v>
      </c>
      <c r="I709" s="1" t="s">
        <v>4410</v>
      </c>
      <c r="J709" s="1" t="s">
        <v>4411</v>
      </c>
      <c r="K709" s="1" t="s">
        <v>6</v>
      </c>
      <c r="L709" s="1" t="s">
        <v>72</v>
      </c>
      <c r="M709" s="1" t="s">
        <v>62</v>
      </c>
      <c r="N709" s="1">
        <v>3</v>
      </c>
      <c r="O709" s="1">
        <v>884.37</v>
      </c>
      <c r="P709" s="1">
        <v>0.4</v>
      </c>
      <c r="Q709" s="1">
        <v>21.52</v>
      </c>
      <c r="R709" s="2">
        <v>45630</v>
      </c>
      <c r="S709" s="2">
        <v>45513</v>
      </c>
      <c r="T709" s="1" t="s">
        <v>118</v>
      </c>
      <c r="U709" s="1" t="s">
        <v>162</v>
      </c>
      <c r="V709" s="1">
        <v>4</v>
      </c>
      <c r="W709" s="1" t="s">
        <v>37</v>
      </c>
      <c r="X709" s="1" t="s">
        <v>64</v>
      </c>
      <c r="Y709" s="1" t="s">
        <v>4412</v>
      </c>
    </row>
    <row r="710" spans="1:25" x14ac:dyDescent="0.3">
      <c r="A710" s="1" t="s">
        <v>12322</v>
      </c>
      <c r="B710" s="1" t="s">
        <v>14322</v>
      </c>
      <c r="C710" s="1" t="s">
        <v>4413</v>
      </c>
      <c r="D710" s="1" t="s">
        <v>26</v>
      </c>
      <c r="E710" s="1">
        <v>52</v>
      </c>
      <c r="F710" s="1" t="s">
        <v>4414</v>
      </c>
      <c r="G710" s="1" t="s">
        <v>4415</v>
      </c>
      <c r="H710" s="1" t="s">
        <v>810</v>
      </c>
      <c r="I710" s="1" t="s">
        <v>4416</v>
      </c>
      <c r="J710" s="1" t="s">
        <v>4417</v>
      </c>
      <c r="K710" s="1" t="s">
        <v>109</v>
      </c>
      <c r="L710" s="1" t="s">
        <v>48</v>
      </c>
      <c r="M710" s="1" t="s">
        <v>126</v>
      </c>
      <c r="N710" s="1">
        <v>3</v>
      </c>
      <c r="O710" s="1">
        <v>49.36</v>
      </c>
      <c r="P710" s="1">
        <v>0.14000000000000001</v>
      </c>
      <c r="Q710" s="1">
        <v>48.39</v>
      </c>
      <c r="R710" s="2">
        <v>45564</v>
      </c>
      <c r="S710" s="2">
        <v>45134</v>
      </c>
      <c r="T710" s="1" t="s">
        <v>63</v>
      </c>
      <c r="U710" s="1" t="s">
        <v>36</v>
      </c>
      <c r="V710" s="1">
        <v>1</v>
      </c>
      <c r="W710" s="1" t="s">
        <v>37</v>
      </c>
      <c r="X710" s="1" t="s">
        <v>74</v>
      </c>
      <c r="Y710" s="1" t="s">
        <v>4418</v>
      </c>
    </row>
    <row r="711" spans="1:25" x14ac:dyDescent="0.3">
      <c r="A711" s="1" t="s">
        <v>12323</v>
      </c>
      <c r="B711" s="1" t="s">
        <v>14323</v>
      </c>
      <c r="C711" s="1" t="s">
        <v>4419</v>
      </c>
      <c r="D711" s="1" t="s">
        <v>26</v>
      </c>
      <c r="E711" s="1">
        <v>52</v>
      </c>
      <c r="F711" s="1" t="s">
        <v>4420</v>
      </c>
      <c r="G711" s="1">
        <v>2667180690</v>
      </c>
      <c r="H711" s="1" t="s">
        <v>98</v>
      </c>
      <c r="I711" s="1" t="s">
        <v>4421</v>
      </c>
      <c r="J711" s="1" t="s">
        <v>4422</v>
      </c>
      <c r="K711" s="1" t="s">
        <v>6</v>
      </c>
      <c r="L711" s="1" t="s">
        <v>48</v>
      </c>
      <c r="M711" s="1" t="s">
        <v>126</v>
      </c>
      <c r="N711" s="1">
        <v>2</v>
      </c>
      <c r="O711" s="1">
        <v>672.99</v>
      </c>
      <c r="P711" s="1">
        <v>0.27</v>
      </c>
      <c r="Q711" s="1">
        <v>23.08</v>
      </c>
      <c r="R711" s="2">
        <v>45668</v>
      </c>
      <c r="S711" s="2">
        <v>45750</v>
      </c>
      <c r="T711" s="1" t="s">
        <v>118</v>
      </c>
      <c r="U711" s="1" t="s">
        <v>36</v>
      </c>
      <c r="V711" s="1">
        <v>4</v>
      </c>
      <c r="W711" s="1" t="s">
        <v>37</v>
      </c>
      <c r="X711" s="1" t="s">
        <v>53</v>
      </c>
      <c r="Y711" s="1" t="s">
        <v>4423</v>
      </c>
    </row>
    <row r="712" spans="1:25" x14ac:dyDescent="0.3">
      <c r="A712" s="1" t="s">
        <v>12324</v>
      </c>
      <c r="B712" s="1" t="s">
        <v>14324</v>
      </c>
      <c r="C712" s="1" t="s">
        <v>4424</v>
      </c>
      <c r="D712" s="1" t="s">
        <v>26</v>
      </c>
      <c r="E712" s="1">
        <v>29</v>
      </c>
      <c r="F712" s="1" t="s">
        <v>4425</v>
      </c>
      <c r="G712" s="1" t="s">
        <v>4426</v>
      </c>
      <c r="H712" s="1" t="s">
        <v>2809</v>
      </c>
      <c r="I712" s="1" t="s">
        <v>4427</v>
      </c>
      <c r="J712" s="1" t="s">
        <v>4428</v>
      </c>
      <c r="K712" s="1" t="s">
        <v>47</v>
      </c>
      <c r="L712" s="1" t="s">
        <v>110</v>
      </c>
      <c r="M712" s="1" t="s">
        <v>126</v>
      </c>
      <c r="N712" s="1">
        <v>2</v>
      </c>
      <c r="O712" s="1">
        <v>312.23</v>
      </c>
      <c r="P712" s="1">
        <v>0.06</v>
      </c>
      <c r="Q712" s="1">
        <v>11.57</v>
      </c>
      <c r="R712" s="2">
        <v>45538</v>
      </c>
      <c r="S712" s="2">
        <v>45530</v>
      </c>
      <c r="T712" s="1" t="s">
        <v>35</v>
      </c>
      <c r="U712" s="1" t="s">
        <v>162</v>
      </c>
      <c r="V712" s="1">
        <v>4</v>
      </c>
      <c r="W712" s="1" t="s">
        <v>37</v>
      </c>
      <c r="X712" s="1" t="s">
        <v>74</v>
      </c>
      <c r="Y712" s="1" t="s">
        <v>4429</v>
      </c>
    </row>
    <row r="713" spans="1:25" x14ac:dyDescent="0.3">
      <c r="A713" s="1" t="s">
        <v>12325</v>
      </c>
      <c r="B713" s="1" t="s">
        <v>14325</v>
      </c>
      <c r="C713" s="1" t="s">
        <v>4430</v>
      </c>
      <c r="D713" s="1" t="s">
        <v>26</v>
      </c>
      <c r="E713" s="1">
        <v>53</v>
      </c>
      <c r="F713" s="1" t="s">
        <v>4431</v>
      </c>
      <c r="G713" s="1" t="s">
        <v>4432</v>
      </c>
      <c r="H713" s="1" t="s">
        <v>1422</v>
      </c>
      <c r="I713" s="1" t="s">
        <v>4433</v>
      </c>
      <c r="J713" s="1" t="s">
        <v>4434</v>
      </c>
      <c r="K713" s="1" t="s">
        <v>47</v>
      </c>
      <c r="L713" s="1" t="s">
        <v>110</v>
      </c>
      <c r="M713" s="1" t="s">
        <v>93</v>
      </c>
      <c r="N713" s="1">
        <v>3</v>
      </c>
      <c r="O713" s="1">
        <v>677.87</v>
      </c>
      <c r="P713" s="1">
        <v>0.42</v>
      </c>
      <c r="Q713" s="1">
        <v>44.82</v>
      </c>
      <c r="R713" s="2">
        <v>45531</v>
      </c>
      <c r="S713" s="2">
        <v>45397</v>
      </c>
      <c r="T713" s="1" t="s">
        <v>83</v>
      </c>
      <c r="U713" s="1" t="s">
        <v>84</v>
      </c>
      <c r="V713" s="1">
        <v>5</v>
      </c>
      <c r="W713" s="1" t="s">
        <v>37</v>
      </c>
      <c r="X713" s="1" t="s">
        <v>53</v>
      </c>
      <c r="Y713" s="1" t="s">
        <v>4435</v>
      </c>
    </row>
    <row r="714" spans="1:25" x14ac:dyDescent="0.3">
      <c r="A714" s="1" t="s">
        <v>12326</v>
      </c>
      <c r="B714" s="1" t="s">
        <v>14326</v>
      </c>
      <c r="C714" s="1" t="s">
        <v>4436</v>
      </c>
      <c r="D714" s="1" t="s">
        <v>26</v>
      </c>
      <c r="E714" s="1">
        <v>38</v>
      </c>
      <c r="F714" s="1" t="s">
        <v>4437</v>
      </c>
      <c r="G714" s="1" t="s">
        <v>4438</v>
      </c>
      <c r="H714" s="1" t="s">
        <v>2993</v>
      </c>
      <c r="I714" s="1" t="s">
        <v>4439</v>
      </c>
      <c r="J714" s="1" t="s">
        <v>4440</v>
      </c>
      <c r="K714" s="1" t="s">
        <v>32</v>
      </c>
      <c r="L714" s="1" t="s">
        <v>82</v>
      </c>
      <c r="M714" s="1" t="s">
        <v>126</v>
      </c>
      <c r="N714" s="1">
        <v>4</v>
      </c>
      <c r="O714" s="1">
        <v>914.42</v>
      </c>
      <c r="P714" s="1">
        <v>0.42</v>
      </c>
      <c r="Q714" s="1">
        <v>40.78</v>
      </c>
      <c r="R714" s="2">
        <v>45339</v>
      </c>
      <c r="S714" s="2">
        <v>45463</v>
      </c>
      <c r="T714" s="1" t="s">
        <v>50</v>
      </c>
      <c r="U714" s="1" t="s">
        <v>36</v>
      </c>
      <c r="V714" s="1">
        <v>4</v>
      </c>
      <c r="W714" s="1" t="s">
        <v>37</v>
      </c>
      <c r="X714" s="1" t="s">
        <v>101</v>
      </c>
      <c r="Y714" s="1" t="s">
        <v>4441</v>
      </c>
    </row>
    <row r="715" spans="1:25" x14ac:dyDescent="0.3">
      <c r="A715" s="1" t="s">
        <v>12327</v>
      </c>
      <c r="B715" s="1" t="s">
        <v>14327</v>
      </c>
      <c r="C715" s="1" t="s">
        <v>4442</v>
      </c>
      <c r="D715" s="1" t="s">
        <v>41</v>
      </c>
      <c r="E715" s="1">
        <v>65</v>
      </c>
      <c r="F715" s="1" t="s">
        <v>4443</v>
      </c>
      <c r="G715" s="1">
        <f>1-803-655-1350</f>
        <v>-2807</v>
      </c>
      <c r="H715" s="1" t="s">
        <v>810</v>
      </c>
      <c r="I715" s="1" t="s">
        <v>4444</v>
      </c>
      <c r="J715" s="1" t="s">
        <v>4445</v>
      </c>
      <c r="K715" s="1" t="s">
        <v>47</v>
      </c>
      <c r="L715" s="1" t="s">
        <v>72</v>
      </c>
      <c r="M715" s="1" t="s">
        <v>126</v>
      </c>
      <c r="N715" s="1">
        <v>4</v>
      </c>
      <c r="O715" s="1">
        <v>503.79</v>
      </c>
      <c r="P715" s="1">
        <v>0.15</v>
      </c>
      <c r="Q715" s="1">
        <v>40.380000000000003</v>
      </c>
      <c r="R715" s="2">
        <v>45785</v>
      </c>
      <c r="S715" s="2">
        <v>45638</v>
      </c>
      <c r="T715" s="1" t="s">
        <v>50</v>
      </c>
      <c r="U715" s="1" t="s">
        <v>84</v>
      </c>
      <c r="V715" s="1">
        <v>4</v>
      </c>
      <c r="W715" s="1" t="s">
        <v>37</v>
      </c>
      <c r="X715" s="1" t="s">
        <v>74</v>
      </c>
      <c r="Y715" s="1" t="s">
        <v>4446</v>
      </c>
    </row>
    <row r="716" spans="1:25" x14ac:dyDescent="0.3">
      <c r="A716" s="1" t="s">
        <v>12328</v>
      </c>
      <c r="B716" s="1" t="s">
        <v>14328</v>
      </c>
      <c r="C716" s="1" t="s">
        <v>4447</v>
      </c>
      <c r="D716" s="1" t="s">
        <v>41</v>
      </c>
      <c r="E716" s="1">
        <v>60</v>
      </c>
      <c r="F716" s="1" t="s">
        <v>4448</v>
      </c>
      <c r="G716" s="1" t="s">
        <v>4449</v>
      </c>
      <c r="H716" s="1" t="s">
        <v>98</v>
      </c>
      <c r="I716" s="1" t="s">
        <v>4450</v>
      </c>
      <c r="J716" s="1" t="s">
        <v>4451</v>
      </c>
      <c r="K716" s="1" t="s">
        <v>81</v>
      </c>
      <c r="L716" s="1" t="s">
        <v>110</v>
      </c>
      <c r="M716" s="1" t="s">
        <v>62</v>
      </c>
      <c r="N716" s="1">
        <v>2</v>
      </c>
      <c r="O716" s="1">
        <v>420.27</v>
      </c>
      <c r="P716" s="1">
        <v>0.08</v>
      </c>
      <c r="Q716" s="1">
        <v>9.02</v>
      </c>
      <c r="R716" s="2">
        <v>45468</v>
      </c>
      <c r="S716" s="2">
        <v>45381</v>
      </c>
      <c r="T716" s="1" t="s">
        <v>118</v>
      </c>
      <c r="U716" s="1" t="s">
        <v>84</v>
      </c>
      <c r="V716" s="1">
        <v>3</v>
      </c>
      <c r="W716" s="1" t="s">
        <v>37</v>
      </c>
      <c r="X716" s="1" t="s">
        <v>101</v>
      </c>
      <c r="Y716" s="1" t="s">
        <v>4452</v>
      </c>
    </row>
    <row r="717" spans="1:25" x14ac:dyDescent="0.3">
      <c r="A717" s="1" t="s">
        <v>12329</v>
      </c>
      <c r="B717" s="1" t="s">
        <v>14329</v>
      </c>
      <c r="C717" s="1" t="s">
        <v>4453</v>
      </c>
      <c r="D717" s="1" t="s">
        <v>26</v>
      </c>
      <c r="E717" s="1">
        <v>25</v>
      </c>
      <c r="F717" s="1" t="s">
        <v>4454</v>
      </c>
      <c r="G717" s="1" t="s">
        <v>4455</v>
      </c>
      <c r="H717" s="1" t="s">
        <v>1301</v>
      </c>
      <c r="I717" s="1" t="s">
        <v>4456</v>
      </c>
      <c r="J717" s="1" t="s">
        <v>4457</v>
      </c>
      <c r="K717" s="1" t="s">
        <v>109</v>
      </c>
      <c r="L717" s="1" t="s">
        <v>48</v>
      </c>
      <c r="M717" s="1" t="s">
        <v>62</v>
      </c>
      <c r="N717" s="1">
        <v>3</v>
      </c>
      <c r="O717" s="1">
        <v>922.32</v>
      </c>
      <c r="P717" s="1">
        <v>0.04</v>
      </c>
      <c r="Q717" s="1">
        <v>44.57</v>
      </c>
      <c r="R717" s="2">
        <v>45151</v>
      </c>
      <c r="S717" s="2">
        <v>45455</v>
      </c>
      <c r="T717" s="1" t="s">
        <v>63</v>
      </c>
      <c r="U717" s="1" t="s">
        <v>162</v>
      </c>
      <c r="V717" s="1">
        <v>3</v>
      </c>
      <c r="W717" s="1" t="s">
        <v>37</v>
      </c>
      <c r="X717" s="1" t="s">
        <v>101</v>
      </c>
      <c r="Y717" s="1" t="s">
        <v>4458</v>
      </c>
    </row>
    <row r="718" spans="1:25" x14ac:dyDescent="0.3">
      <c r="A718" s="1" t="s">
        <v>12330</v>
      </c>
      <c r="B718" s="1" t="s">
        <v>14330</v>
      </c>
      <c r="C718" s="1" t="s">
        <v>4459</v>
      </c>
      <c r="D718" s="1" t="s">
        <v>41</v>
      </c>
      <c r="E718" s="1">
        <v>44</v>
      </c>
      <c r="F718" s="1" t="s">
        <v>4460</v>
      </c>
      <c r="G718" s="1" t="s">
        <v>4461</v>
      </c>
      <c r="H718" s="1" t="s">
        <v>371</v>
      </c>
      <c r="I718" s="1" t="s">
        <v>4462</v>
      </c>
      <c r="J718" s="1" t="s">
        <v>4463</v>
      </c>
      <c r="K718" s="1" t="s">
        <v>81</v>
      </c>
      <c r="L718" s="1" t="s">
        <v>33</v>
      </c>
      <c r="M718" s="1" t="s">
        <v>73</v>
      </c>
      <c r="N718" s="1">
        <v>4</v>
      </c>
      <c r="O718" s="1">
        <v>974.37</v>
      </c>
      <c r="P718" s="1">
        <v>0.28999999999999998</v>
      </c>
      <c r="Q718" s="1">
        <v>31.84</v>
      </c>
      <c r="R718" s="2">
        <v>45205</v>
      </c>
      <c r="S718" s="2">
        <v>45566</v>
      </c>
      <c r="T718" s="1" t="s">
        <v>83</v>
      </c>
      <c r="U718" s="1" t="s">
        <v>84</v>
      </c>
      <c r="V718" s="1">
        <v>2</v>
      </c>
      <c r="W718" s="1" t="s">
        <v>37</v>
      </c>
      <c r="X718" s="1" t="s">
        <v>38</v>
      </c>
      <c r="Y718" s="1" t="s">
        <v>4464</v>
      </c>
    </row>
    <row r="719" spans="1:25" x14ac:dyDescent="0.3">
      <c r="A719" s="1" t="s">
        <v>12331</v>
      </c>
      <c r="B719" s="1" t="s">
        <v>14331</v>
      </c>
      <c r="C719" s="1" t="s">
        <v>4465</v>
      </c>
      <c r="D719" s="1" t="s">
        <v>26</v>
      </c>
      <c r="E719" s="1">
        <v>26</v>
      </c>
      <c r="F719" s="1" t="s">
        <v>4466</v>
      </c>
      <c r="G719" s="1" t="s">
        <v>4467</v>
      </c>
      <c r="H719" s="1" t="s">
        <v>1033</v>
      </c>
      <c r="I719" s="1" t="s">
        <v>4468</v>
      </c>
      <c r="J719" s="1" t="s">
        <v>4469</v>
      </c>
      <c r="K719" s="1" t="s">
        <v>109</v>
      </c>
      <c r="L719" s="1" t="s">
        <v>48</v>
      </c>
      <c r="M719" s="1" t="s">
        <v>49</v>
      </c>
      <c r="N719" s="1">
        <v>3</v>
      </c>
      <c r="O719" s="1">
        <v>71.61</v>
      </c>
      <c r="P719" s="1">
        <v>0.05</v>
      </c>
      <c r="Q719" s="1">
        <v>26.17</v>
      </c>
      <c r="R719" s="2">
        <v>45310</v>
      </c>
      <c r="S719" s="2">
        <v>45143</v>
      </c>
      <c r="T719" s="1" t="s">
        <v>118</v>
      </c>
      <c r="U719" s="1" t="s">
        <v>84</v>
      </c>
      <c r="V719" s="1">
        <v>1</v>
      </c>
      <c r="W719" s="1" t="s">
        <v>37</v>
      </c>
      <c r="X719" s="1" t="s">
        <v>74</v>
      </c>
      <c r="Y719" s="1" t="s">
        <v>4470</v>
      </c>
    </row>
    <row r="720" spans="1:25" x14ac:dyDescent="0.3">
      <c r="A720" s="1" t="s">
        <v>12332</v>
      </c>
      <c r="B720" s="1" t="s">
        <v>14332</v>
      </c>
      <c r="C720" s="1" t="s">
        <v>3329</v>
      </c>
      <c r="D720" s="1" t="s">
        <v>41</v>
      </c>
      <c r="E720" s="1">
        <v>45</v>
      </c>
      <c r="F720" s="1" t="s">
        <v>4471</v>
      </c>
      <c r="G720" s="1" t="s">
        <v>4472</v>
      </c>
      <c r="H720" s="1" t="s">
        <v>724</v>
      </c>
      <c r="I720" s="1" t="s">
        <v>4473</v>
      </c>
      <c r="J720" s="1" t="s">
        <v>4474</v>
      </c>
      <c r="K720" s="1" t="s">
        <v>161</v>
      </c>
      <c r="L720" s="1" t="s">
        <v>33</v>
      </c>
      <c r="M720" s="1" t="s">
        <v>93</v>
      </c>
      <c r="N720" s="1">
        <v>1</v>
      </c>
      <c r="O720" s="1">
        <v>923.62</v>
      </c>
      <c r="P720" s="1">
        <v>0.34</v>
      </c>
      <c r="Q720" s="1">
        <v>46.09</v>
      </c>
      <c r="R720" s="2">
        <v>45539</v>
      </c>
      <c r="S720" s="2">
        <v>45755</v>
      </c>
      <c r="T720" s="1" t="s">
        <v>83</v>
      </c>
      <c r="U720" s="1" t="s">
        <v>51</v>
      </c>
      <c r="V720" s="1">
        <v>4</v>
      </c>
      <c r="W720" s="1" t="s">
        <v>37</v>
      </c>
      <c r="X720" s="1" t="s">
        <v>38</v>
      </c>
      <c r="Y720" s="1" t="s">
        <v>4475</v>
      </c>
    </row>
    <row r="721" spans="1:25" x14ac:dyDescent="0.3">
      <c r="A721" s="1" t="s">
        <v>12333</v>
      </c>
      <c r="B721" s="1" t="s">
        <v>14333</v>
      </c>
      <c r="C721" s="1" t="s">
        <v>1756</v>
      </c>
      <c r="D721" s="1" t="s">
        <v>26</v>
      </c>
      <c r="E721" s="1">
        <v>47</v>
      </c>
      <c r="F721" s="1" t="s">
        <v>4476</v>
      </c>
      <c r="G721" s="1" t="s">
        <v>4477</v>
      </c>
      <c r="H721" s="1" t="s">
        <v>2062</v>
      </c>
      <c r="I721" s="1" t="s">
        <v>4478</v>
      </c>
      <c r="J721" s="1" t="s">
        <v>4479</v>
      </c>
      <c r="K721" s="1" t="s">
        <v>6</v>
      </c>
      <c r="L721" s="1" t="s">
        <v>117</v>
      </c>
      <c r="M721" s="1" t="s">
        <v>126</v>
      </c>
      <c r="N721" s="1">
        <v>2</v>
      </c>
      <c r="O721" s="1">
        <v>91.94</v>
      </c>
      <c r="P721" s="1">
        <v>0.34</v>
      </c>
      <c r="Q721" s="1">
        <v>34.97</v>
      </c>
      <c r="R721" s="2">
        <v>45152</v>
      </c>
      <c r="S721" s="2">
        <v>45657</v>
      </c>
      <c r="T721" s="1" t="s">
        <v>118</v>
      </c>
      <c r="U721" s="1" t="s">
        <v>84</v>
      </c>
      <c r="V721" s="1">
        <v>4</v>
      </c>
      <c r="W721" s="1" t="s">
        <v>37</v>
      </c>
      <c r="X721" s="1" t="s">
        <v>38</v>
      </c>
      <c r="Y721" s="1" t="s">
        <v>4480</v>
      </c>
    </row>
    <row r="722" spans="1:25" x14ac:dyDescent="0.3">
      <c r="A722" s="1" t="s">
        <v>12334</v>
      </c>
      <c r="B722" s="1" t="s">
        <v>14334</v>
      </c>
      <c r="C722" s="1" t="s">
        <v>4481</v>
      </c>
      <c r="D722" s="1" t="s">
        <v>41</v>
      </c>
      <c r="E722" s="1">
        <v>31</v>
      </c>
      <c r="F722" s="1" t="s">
        <v>4482</v>
      </c>
      <c r="G722" s="1" t="s">
        <v>4483</v>
      </c>
      <c r="H722" s="1" t="s">
        <v>4319</v>
      </c>
      <c r="I722" s="1" t="s">
        <v>4484</v>
      </c>
      <c r="J722" s="1" t="s">
        <v>4485</v>
      </c>
      <c r="K722" s="1" t="s">
        <v>47</v>
      </c>
      <c r="L722" s="1" t="s">
        <v>117</v>
      </c>
      <c r="M722" s="1" t="s">
        <v>73</v>
      </c>
      <c r="N722" s="1">
        <v>4</v>
      </c>
      <c r="O722" s="1">
        <v>343.91</v>
      </c>
      <c r="P722" s="1">
        <v>0.31</v>
      </c>
      <c r="Q722" s="1">
        <v>10.99</v>
      </c>
      <c r="R722" s="2">
        <v>45390</v>
      </c>
      <c r="S722" s="2">
        <v>45283</v>
      </c>
      <c r="T722" s="1" t="s">
        <v>63</v>
      </c>
      <c r="U722" s="1" t="s">
        <v>162</v>
      </c>
      <c r="V722" s="1">
        <v>1</v>
      </c>
      <c r="W722" s="1" t="s">
        <v>37</v>
      </c>
      <c r="X722" s="1" t="s">
        <v>101</v>
      </c>
      <c r="Y722" s="1" t="s">
        <v>4486</v>
      </c>
    </row>
    <row r="723" spans="1:25" x14ac:dyDescent="0.3">
      <c r="A723" s="1" t="s">
        <v>12335</v>
      </c>
      <c r="B723" s="1" t="s">
        <v>14335</v>
      </c>
      <c r="C723" s="1" t="s">
        <v>4487</v>
      </c>
      <c r="D723" s="1" t="s">
        <v>41</v>
      </c>
      <c r="E723" s="1">
        <v>40</v>
      </c>
      <c r="F723" s="1" t="s">
        <v>4488</v>
      </c>
      <c r="G723" s="1" t="s">
        <v>4489</v>
      </c>
      <c r="H723" s="1" t="s">
        <v>1766</v>
      </c>
      <c r="I723" s="1" t="s">
        <v>4490</v>
      </c>
      <c r="J723" s="1" t="s">
        <v>4491</v>
      </c>
      <c r="K723" s="1" t="s">
        <v>6</v>
      </c>
      <c r="L723" s="1" t="s">
        <v>72</v>
      </c>
      <c r="M723" s="1" t="s">
        <v>73</v>
      </c>
      <c r="N723" s="1">
        <v>2</v>
      </c>
      <c r="O723" s="1">
        <v>764.95</v>
      </c>
      <c r="P723" s="1">
        <v>0.44</v>
      </c>
      <c r="Q723" s="1">
        <v>28.38</v>
      </c>
      <c r="R723" s="2">
        <v>45343</v>
      </c>
      <c r="S723" s="2">
        <v>45309</v>
      </c>
      <c r="T723" s="1" t="s">
        <v>35</v>
      </c>
      <c r="U723" s="1" t="s">
        <v>36</v>
      </c>
      <c r="V723" s="1">
        <v>3</v>
      </c>
      <c r="W723" s="1" t="s">
        <v>37</v>
      </c>
      <c r="X723" s="1" t="s">
        <v>64</v>
      </c>
      <c r="Y723" s="1" t="s">
        <v>4492</v>
      </c>
    </row>
    <row r="724" spans="1:25" x14ac:dyDescent="0.3">
      <c r="A724" s="1" t="s">
        <v>12336</v>
      </c>
      <c r="B724" s="1" t="s">
        <v>14336</v>
      </c>
      <c r="C724" s="1" t="s">
        <v>4493</v>
      </c>
      <c r="D724" s="1" t="s">
        <v>26</v>
      </c>
      <c r="E724" s="1">
        <v>46</v>
      </c>
      <c r="F724" s="1" t="s">
        <v>4494</v>
      </c>
      <c r="G724" s="1" t="s">
        <v>4495</v>
      </c>
      <c r="H724" s="1" t="s">
        <v>1240</v>
      </c>
      <c r="I724" s="1" t="s">
        <v>4496</v>
      </c>
      <c r="J724" s="1" t="s">
        <v>2767</v>
      </c>
      <c r="K724" s="1" t="s">
        <v>161</v>
      </c>
      <c r="L724" s="1" t="s">
        <v>72</v>
      </c>
      <c r="M724" s="1" t="s">
        <v>93</v>
      </c>
      <c r="N724" s="1">
        <v>1</v>
      </c>
      <c r="O724" s="1">
        <v>779.27</v>
      </c>
      <c r="P724" s="1">
        <v>0.19</v>
      </c>
      <c r="Q724" s="1">
        <v>33.65</v>
      </c>
      <c r="R724" s="2">
        <v>45203</v>
      </c>
      <c r="S724" s="2">
        <v>45385</v>
      </c>
      <c r="T724" s="1" t="s">
        <v>50</v>
      </c>
      <c r="U724" s="1" t="s">
        <v>51</v>
      </c>
      <c r="V724" s="1">
        <v>3</v>
      </c>
      <c r="W724" s="1" t="s">
        <v>37</v>
      </c>
      <c r="X724" s="1" t="s">
        <v>101</v>
      </c>
      <c r="Y724" s="1" t="s">
        <v>4497</v>
      </c>
    </row>
    <row r="725" spans="1:25" x14ac:dyDescent="0.3">
      <c r="A725" s="1" t="s">
        <v>12337</v>
      </c>
      <c r="B725" s="1" t="s">
        <v>14337</v>
      </c>
      <c r="C725" s="1" t="s">
        <v>4498</v>
      </c>
      <c r="D725" s="1" t="s">
        <v>26</v>
      </c>
      <c r="E725" s="1">
        <v>43</v>
      </c>
      <c r="F725" s="1" t="s">
        <v>4499</v>
      </c>
      <c r="G725" s="1" t="s">
        <v>4500</v>
      </c>
      <c r="H725" s="1" t="s">
        <v>1465</v>
      </c>
      <c r="I725" s="1" t="s">
        <v>4501</v>
      </c>
      <c r="J725" s="1" t="s">
        <v>4502</v>
      </c>
      <c r="K725" s="1" t="s">
        <v>81</v>
      </c>
      <c r="L725" s="1" t="s">
        <v>117</v>
      </c>
      <c r="M725" s="1" t="s">
        <v>49</v>
      </c>
      <c r="N725" s="1">
        <v>3</v>
      </c>
      <c r="O725" s="1">
        <v>728.56</v>
      </c>
      <c r="P725" s="1">
        <v>0.45</v>
      </c>
      <c r="Q725" s="1">
        <v>45.43</v>
      </c>
      <c r="R725" s="2">
        <v>45223</v>
      </c>
      <c r="S725" s="2">
        <v>45562</v>
      </c>
      <c r="T725" s="1" t="s">
        <v>83</v>
      </c>
      <c r="U725" s="1" t="s">
        <v>162</v>
      </c>
      <c r="V725" s="1">
        <v>1</v>
      </c>
      <c r="W725" s="1" t="s">
        <v>37</v>
      </c>
      <c r="X725" s="1" t="s">
        <v>101</v>
      </c>
      <c r="Y725" s="1" t="s">
        <v>4503</v>
      </c>
    </row>
    <row r="726" spans="1:25" x14ac:dyDescent="0.3">
      <c r="A726" s="1" t="s">
        <v>12338</v>
      </c>
      <c r="B726" s="1" t="s">
        <v>14338</v>
      </c>
      <c r="C726" s="1" t="s">
        <v>4504</v>
      </c>
      <c r="D726" s="1" t="s">
        <v>41</v>
      </c>
      <c r="E726" s="1">
        <v>39</v>
      </c>
      <c r="F726" s="1" t="s">
        <v>4505</v>
      </c>
      <c r="G726" s="1" t="s">
        <v>4506</v>
      </c>
      <c r="H726" s="1" t="s">
        <v>1892</v>
      </c>
      <c r="I726" s="1" t="s">
        <v>4507</v>
      </c>
      <c r="J726" s="1" t="s">
        <v>4508</v>
      </c>
      <c r="K726" s="1" t="s">
        <v>61</v>
      </c>
      <c r="L726" s="1" t="s">
        <v>72</v>
      </c>
      <c r="M726" s="1" t="s">
        <v>73</v>
      </c>
      <c r="N726" s="1">
        <v>2</v>
      </c>
      <c r="O726" s="1">
        <v>48.72</v>
      </c>
      <c r="P726" s="1">
        <v>0.02</v>
      </c>
      <c r="Q726" s="1">
        <v>17.600000000000001</v>
      </c>
      <c r="R726" s="2">
        <v>45648</v>
      </c>
      <c r="S726" s="2">
        <v>45476</v>
      </c>
      <c r="T726" s="1" t="s">
        <v>83</v>
      </c>
      <c r="U726" s="1" t="s">
        <v>162</v>
      </c>
      <c r="V726" s="1">
        <v>1</v>
      </c>
      <c r="W726" s="1" t="s">
        <v>37</v>
      </c>
      <c r="X726" s="1" t="s">
        <v>53</v>
      </c>
      <c r="Y726" s="1" t="s">
        <v>4509</v>
      </c>
    </row>
    <row r="727" spans="1:25" x14ac:dyDescent="0.3">
      <c r="A727" s="1" t="s">
        <v>12339</v>
      </c>
      <c r="B727" s="1" t="s">
        <v>14339</v>
      </c>
      <c r="C727" s="1" t="s">
        <v>4510</v>
      </c>
      <c r="D727" s="1" t="s">
        <v>26</v>
      </c>
      <c r="E727" s="1">
        <v>32</v>
      </c>
      <c r="F727" s="1" t="s">
        <v>4511</v>
      </c>
      <c r="G727" s="1" t="s">
        <v>4512</v>
      </c>
      <c r="H727" s="1" t="s">
        <v>4513</v>
      </c>
      <c r="I727" s="1" t="s">
        <v>4514</v>
      </c>
      <c r="J727" s="1" t="s">
        <v>4515</v>
      </c>
      <c r="K727" s="1" t="s">
        <v>161</v>
      </c>
      <c r="L727" s="1" t="s">
        <v>33</v>
      </c>
      <c r="M727" s="1" t="s">
        <v>73</v>
      </c>
      <c r="N727" s="1">
        <v>4</v>
      </c>
      <c r="O727" s="1">
        <v>141.63999999999999</v>
      </c>
      <c r="P727" s="1">
        <v>0.06</v>
      </c>
      <c r="Q727" s="1">
        <v>40.74</v>
      </c>
      <c r="R727" s="2">
        <v>45505</v>
      </c>
      <c r="S727" s="2">
        <v>45272</v>
      </c>
      <c r="T727" s="1" t="s">
        <v>63</v>
      </c>
      <c r="U727" s="1" t="s">
        <v>51</v>
      </c>
      <c r="V727" s="1">
        <v>3</v>
      </c>
      <c r="W727" s="1" t="s">
        <v>37</v>
      </c>
      <c r="X727" s="1" t="s">
        <v>64</v>
      </c>
      <c r="Y727" s="1" t="s">
        <v>4516</v>
      </c>
    </row>
    <row r="728" spans="1:25" x14ac:dyDescent="0.3">
      <c r="A728" s="1" t="s">
        <v>12340</v>
      </c>
      <c r="B728" s="1" t="s">
        <v>14340</v>
      </c>
      <c r="C728" s="1" t="s">
        <v>4517</v>
      </c>
      <c r="D728" s="1" t="s">
        <v>26</v>
      </c>
      <c r="E728" s="1">
        <v>68</v>
      </c>
      <c r="F728" s="1" t="s">
        <v>4518</v>
      </c>
      <c r="G728" s="1" t="s">
        <v>4519</v>
      </c>
      <c r="H728" s="1" t="s">
        <v>676</v>
      </c>
      <c r="I728" s="1" t="s">
        <v>4520</v>
      </c>
      <c r="J728" s="1" t="s">
        <v>4521</v>
      </c>
      <c r="K728" s="1" t="s">
        <v>109</v>
      </c>
      <c r="L728" s="1" t="s">
        <v>33</v>
      </c>
      <c r="M728" s="1" t="s">
        <v>93</v>
      </c>
      <c r="N728" s="1">
        <v>1</v>
      </c>
      <c r="O728" s="1">
        <v>936.85</v>
      </c>
      <c r="P728" s="1">
        <v>0.21</v>
      </c>
      <c r="Q728" s="1">
        <v>40.99</v>
      </c>
      <c r="R728" s="2">
        <v>45414</v>
      </c>
      <c r="S728" s="2">
        <v>45202</v>
      </c>
      <c r="T728" s="1" t="s">
        <v>83</v>
      </c>
      <c r="U728" s="1" t="s">
        <v>51</v>
      </c>
      <c r="V728" s="1">
        <v>1</v>
      </c>
      <c r="W728" s="1" t="s">
        <v>37</v>
      </c>
      <c r="X728" s="1" t="s">
        <v>101</v>
      </c>
      <c r="Y728" s="1" t="s">
        <v>4522</v>
      </c>
    </row>
    <row r="729" spans="1:25" x14ac:dyDescent="0.3">
      <c r="A729" s="1" t="s">
        <v>12341</v>
      </c>
      <c r="B729" s="1" t="s">
        <v>14341</v>
      </c>
      <c r="C729" s="1" t="s">
        <v>4523</v>
      </c>
      <c r="D729" s="1" t="s">
        <v>26</v>
      </c>
      <c r="E729" s="1">
        <v>26</v>
      </c>
      <c r="F729" s="1" t="s">
        <v>4524</v>
      </c>
      <c r="G729" s="1" t="s">
        <v>4525</v>
      </c>
      <c r="H729" s="1" t="s">
        <v>243</v>
      </c>
      <c r="I729" s="1" t="s">
        <v>4526</v>
      </c>
      <c r="J729" s="1" t="s">
        <v>4527</v>
      </c>
      <c r="K729" s="1" t="s">
        <v>47</v>
      </c>
      <c r="L729" s="1" t="s">
        <v>82</v>
      </c>
      <c r="M729" s="1" t="s">
        <v>34</v>
      </c>
      <c r="N729" s="1">
        <v>4</v>
      </c>
      <c r="O729" s="1">
        <v>90.65</v>
      </c>
      <c r="P729" s="1">
        <v>0.3</v>
      </c>
      <c r="Q729" s="1">
        <v>10.76</v>
      </c>
      <c r="R729" s="2">
        <v>45795</v>
      </c>
      <c r="S729" s="2">
        <v>45701</v>
      </c>
      <c r="T729" s="1" t="s">
        <v>35</v>
      </c>
      <c r="U729" s="1" t="s">
        <v>162</v>
      </c>
      <c r="V729" s="1">
        <v>3</v>
      </c>
      <c r="W729" s="1" t="s">
        <v>52</v>
      </c>
      <c r="X729" s="1" t="s">
        <v>64</v>
      </c>
      <c r="Y729" s="1" t="s">
        <v>4528</v>
      </c>
    </row>
    <row r="730" spans="1:25" x14ac:dyDescent="0.3">
      <c r="A730" s="1" t="s">
        <v>12342</v>
      </c>
      <c r="B730" s="1" t="s">
        <v>14342</v>
      </c>
      <c r="C730" s="1" t="s">
        <v>4529</v>
      </c>
      <c r="D730" s="1" t="s">
        <v>26</v>
      </c>
      <c r="E730" s="1">
        <v>43</v>
      </c>
      <c r="F730" s="1" t="s">
        <v>4530</v>
      </c>
      <c r="G730" s="1" t="s">
        <v>4531</v>
      </c>
      <c r="H730" s="1" t="s">
        <v>1948</v>
      </c>
      <c r="I730" s="1" t="s">
        <v>4532</v>
      </c>
      <c r="J730" s="1" t="s">
        <v>4533</v>
      </c>
      <c r="K730" s="1" t="s">
        <v>32</v>
      </c>
      <c r="L730" s="1" t="s">
        <v>72</v>
      </c>
      <c r="M730" s="1" t="s">
        <v>73</v>
      </c>
      <c r="N730" s="1">
        <v>3</v>
      </c>
      <c r="O730" s="1">
        <v>87.76</v>
      </c>
      <c r="P730" s="1">
        <v>0.02</v>
      </c>
      <c r="Q730" s="1">
        <v>5.78</v>
      </c>
      <c r="R730" s="2">
        <v>45269</v>
      </c>
      <c r="S730" s="2">
        <v>45756</v>
      </c>
      <c r="T730" s="1" t="s">
        <v>35</v>
      </c>
      <c r="U730" s="1" t="s">
        <v>36</v>
      </c>
      <c r="V730" s="1">
        <v>1</v>
      </c>
      <c r="W730" s="1" t="s">
        <v>37</v>
      </c>
      <c r="X730" s="1" t="s">
        <v>53</v>
      </c>
      <c r="Y730" s="1" t="s">
        <v>4534</v>
      </c>
    </row>
    <row r="731" spans="1:25" x14ac:dyDescent="0.3">
      <c r="A731" s="1" t="s">
        <v>12343</v>
      </c>
      <c r="B731" s="1" t="s">
        <v>14343</v>
      </c>
      <c r="C731" s="1" t="s">
        <v>4535</v>
      </c>
      <c r="D731" s="1" t="s">
        <v>26</v>
      </c>
      <c r="E731" s="1">
        <v>34</v>
      </c>
      <c r="F731" s="1" t="s">
        <v>4536</v>
      </c>
      <c r="G731" s="1" t="s">
        <v>4537</v>
      </c>
      <c r="H731" s="1" t="s">
        <v>896</v>
      </c>
      <c r="I731" s="1" t="s">
        <v>4538</v>
      </c>
      <c r="J731" s="1" t="s">
        <v>3321</v>
      </c>
      <c r="K731" s="1" t="s">
        <v>92</v>
      </c>
      <c r="L731" s="1" t="s">
        <v>72</v>
      </c>
      <c r="M731" s="1" t="s">
        <v>62</v>
      </c>
      <c r="N731" s="1">
        <v>4</v>
      </c>
      <c r="O731" s="1">
        <v>837.29</v>
      </c>
      <c r="P731" s="1">
        <v>0.28000000000000003</v>
      </c>
      <c r="Q731" s="1">
        <v>31.16</v>
      </c>
      <c r="R731" s="2">
        <v>45520</v>
      </c>
      <c r="S731" s="2">
        <v>45185</v>
      </c>
      <c r="T731" s="1" t="s">
        <v>63</v>
      </c>
      <c r="U731" s="1" t="s">
        <v>84</v>
      </c>
      <c r="V731" s="1">
        <v>3</v>
      </c>
      <c r="W731" s="1" t="s">
        <v>37</v>
      </c>
      <c r="X731" s="1" t="s">
        <v>64</v>
      </c>
      <c r="Y731" s="1" t="s">
        <v>4539</v>
      </c>
    </row>
    <row r="732" spans="1:25" x14ac:dyDescent="0.3">
      <c r="A732" s="1" t="s">
        <v>12344</v>
      </c>
      <c r="B732" s="1" t="s">
        <v>14344</v>
      </c>
      <c r="C732" s="1" t="s">
        <v>4540</v>
      </c>
      <c r="D732" s="1" t="s">
        <v>26</v>
      </c>
      <c r="E732" s="1">
        <v>26</v>
      </c>
      <c r="F732" s="1" t="s">
        <v>4541</v>
      </c>
      <c r="G732" s="1">
        <v>1955093428</v>
      </c>
      <c r="H732" s="1" t="s">
        <v>309</v>
      </c>
      <c r="I732" s="1" t="s">
        <v>4542</v>
      </c>
      <c r="J732" s="1" t="s">
        <v>4543</v>
      </c>
      <c r="K732" s="1" t="s">
        <v>61</v>
      </c>
      <c r="L732" s="1" t="s">
        <v>82</v>
      </c>
      <c r="M732" s="1" t="s">
        <v>73</v>
      </c>
      <c r="N732" s="1">
        <v>4</v>
      </c>
      <c r="O732" s="1">
        <v>644.85</v>
      </c>
      <c r="P732" s="1">
        <v>0.15</v>
      </c>
      <c r="Q732" s="1">
        <v>40.53</v>
      </c>
      <c r="R732" s="2">
        <v>45334</v>
      </c>
      <c r="S732" s="2">
        <v>45748</v>
      </c>
      <c r="T732" s="1" t="s">
        <v>118</v>
      </c>
      <c r="U732" s="1" t="s">
        <v>36</v>
      </c>
      <c r="V732" s="1">
        <v>2</v>
      </c>
      <c r="W732" s="1" t="s">
        <v>37</v>
      </c>
      <c r="X732" s="1" t="s">
        <v>74</v>
      </c>
      <c r="Y732" s="1" t="s">
        <v>4544</v>
      </c>
    </row>
    <row r="733" spans="1:25" x14ac:dyDescent="0.3">
      <c r="A733" s="1" t="s">
        <v>12345</v>
      </c>
      <c r="B733" s="1" t="s">
        <v>14345</v>
      </c>
      <c r="C733" s="1" t="s">
        <v>4545</v>
      </c>
      <c r="D733" s="1" t="s">
        <v>41</v>
      </c>
      <c r="E733" s="1">
        <v>20</v>
      </c>
      <c r="F733" s="1" t="s">
        <v>4546</v>
      </c>
      <c r="G733" s="1">
        <v>1619106512</v>
      </c>
      <c r="H733" s="1" t="s">
        <v>3486</v>
      </c>
      <c r="I733" s="1" t="s">
        <v>1918</v>
      </c>
      <c r="J733" s="1" t="s">
        <v>4547</v>
      </c>
      <c r="K733" s="1" t="s">
        <v>161</v>
      </c>
      <c r="L733" s="1" t="s">
        <v>48</v>
      </c>
      <c r="M733" s="1" t="s">
        <v>93</v>
      </c>
      <c r="N733" s="1">
        <v>4</v>
      </c>
      <c r="O733" s="1">
        <v>358.14</v>
      </c>
      <c r="P733" s="1">
        <v>0.44</v>
      </c>
      <c r="Q733" s="1">
        <v>29.95</v>
      </c>
      <c r="R733" s="2">
        <v>45811</v>
      </c>
      <c r="S733" s="2">
        <v>45448</v>
      </c>
      <c r="T733" s="1" t="s">
        <v>118</v>
      </c>
      <c r="U733" s="1" t="s">
        <v>84</v>
      </c>
      <c r="V733" s="1">
        <v>3</v>
      </c>
      <c r="W733" s="1" t="s">
        <v>37</v>
      </c>
      <c r="X733" s="1" t="s">
        <v>53</v>
      </c>
      <c r="Y733" s="1" t="s">
        <v>4548</v>
      </c>
    </row>
    <row r="734" spans="1:25" x14ac:dyDescent="0.3">
      <c r="A734" s="1" t="s">
        <v>12346</v>
      </c>
      <c r="B734" s="1" t="s">
        <v>14346</v>
      </c>
      <c r="C734" s="1" t="s">
        <v>4549</v>
      </c>
      <c r="D734" s="1" t="s">
        <v>26</v>
      </c>
      <c r="E734" s="1">
        <v>33</v>
      </c>
      <c r="F734" s="1" t="s">
        <v>4550</v>
      </c>
      <c r="G734" s="1" t="s">
        <v>4551</v>
      </c>
      <c r="H734" s="1" t="s">
        <v>784</v>
      </c>
      <c r="I734" s="1" t="s">
        <v>4552</v>
      </c>
      <c r="J734" s="1" t="s">
        <v>4553</v>
      </c>
      <c r="K734" s="1" t="s">
        <v>6</v>
      </c>
      <c r="L734" s="1" t="s">
        <v>33</v>
      </c>
      <c r="M734" s="1" t="s">
        <v>93</v>
      </c>
      <c r="N734" s="1">
        <v>1</v>
      </c>
      <c r="O734" s="1">
        <v>174.05</v>
      </c>
      <c r="P734" s="1">
        <v>0.27</v>
      </c>
      <c r="Q734" s="1">
        <v>41.6</v>
      </c>
      <c r="R734" s="2">
        <v>45295</v>
      </c>
      <c r="S734" s="2">
        <v>45744</v>
      </c>
      <c r="T734" s="1" t="s">
        <v>83</v>
      </c>
      <c r="U734" s="1" t="s">
        <v>36</v>
      </c>
      <c r="V734" s="1">
        <v>3</v>
      </c>
      <c r="W734" s="1" t="s">
        <v>52</v>
      </c>
      <c r="X734" s="1" t="s">
        <v>64</v>
      </c>
      <c r="Y734" s="1" t="s">
        <v>4554</v>
      </c>
    </row>
    <row r="735" spans="1:25" x14ac:dyDescent="0.3">
      <c r="A735" s="1" t="s">
        <v>12347</v>
      </c>
      <c r="B735" s="1" t="s">
        <v>14347</v>
      </c>
      <c r="C735" s="1" t="s">
        <v>4555</v>
      </c>
      <c r="D735" s="1" t="s">
        <v>26</v>
      </c>
      <c r="E735" s="1">
        <v>30</v>
      </c>
      <c r="F735" s="1" t="s">
        <v>4556</v>
      </c>
      <c r="G735" s="1" t="s">
        <v>4557</v>
      </c>
      <c r="H735" s="1" t="s">
        <v>917</v>
      </c>
      <c r="I735" s="1" t="s">
        <v>2038</v>
      </c>
      <c r="J735" s="1" t="s">
        <v>4558</v>
      </c>
      <c r="K735" s="1" t="s">
        <v>109</v>
      </c>
      <c r="L735" s="1" t="s">
        <v>48</v>
      </c>
      <c r="M735" s="1" t="s">
        <v>49</v>
      </c>
      <c r="N735" s="1">
        <v>4</v>
      </c>
      <c r="O735" s="1">
        <v>885.33</v>
      </c>
      <c r="P735" s="1">
        <v>0.28999999999999998</v>
      </c>
      <c r="Q735" s="1">
        <v>33</v>
      </c>
      <c r="R735" s="2">
        <v>45434</v>
      </c>
      <c r="S735" s="2">
        <v>45534</v>
      </c>
      <c r="T735" s="1" t="s">
        <v>83</v>
      </c>
      <c r="U735" s="1" t="s">
        <v>51</v>
      </c>
      <c r="V735" s="1">
        <v>4</v>
      </c>
      <c r="W735" s="1" t="s">
        <v>37</v>
      </c>
      <c r="X735" s="1" t="s">
        <v>38</v>
      </c>
      <c r="Y735" s="1" t="s">
        <v>4559</v>
      </c>
    </row>
    <row r="736" spans="1:25" x14ac:dyDescent="0.3">
      <c r="A736" s="1" t="s">
        <v>12348</v>
      </c>
      <c r="B736" s="1" t="s">
        <v>14348</v>
      </c>
      <c r="C736" s="1" t="s">
        <v>4560</v>
      </c>
      <c r="D736" s="1" t="s">
        <v>41</v>
      </c>
      <c r="E736" s="1">
        <v>43</v>
      </c>
      <c r="F736" s="1" t="s">
        <v>4561</v>
      </c>
      <c r="G736" s="1" t="s">
        <v>4562</v>
      </c>
      <c r="H736" s="1" t="s">
        <v>58</v>
      </c>
      <c r="I736" s="1" t="s">
        <v>4563</v>
      </c>
      <c r="J736" s="1" t="s">
        <v>4564</v>
      </c>
      <c r="K736" s="1" t="s">
        <v>61</v>
      </c>
      <c r="L736" s="1" t="s">
        <v>110</v>
      </c>
      <c r="M736" s="1" t="s">
        <v>34</v>
      </c>
      <c r="N736" s="1">
        <v>4</v>
      </c>
      <c r="O736" s="1">
        <v>988.65</v>
      </c>
      <c r="P736" s="1">
        <v>0.47</v>
      </c>
      <c r="Q736" s="1">
        <v>34.4</v>
      </c>
      <c r="R736" s="2">
        <v>45560</v>
      </c>
      <c r="S736" s="2">
        <v>45361</v>
      </c>
      <c r="T736" s="1" t="s">
        <v>63</v>
      </c>
      <c r="U736" s="1" t="s">
        <v>51</v>
      </c>
      <c r="V736" s="1">
        <v>3</v>
      </c>
      <c r="W736" s="1" t="s">
        <v>52</v>
      </c>
      <c r="X736" s="1" t="s">
        <v>64</v>
      </c>
      <c r="Y736" s="1" t="s">
        <v>4565</v>
      </c>
    </row>
    <row r="737" spans="1:25" x14ac:dyDescent="0.3">
      <c r="A737" s="1" t="s">
        <v>12349</v>
      </c>
      <c r="B737" s="1" t="s">
        <v>14349</v>
      </c>
      <c r="C737" s="1" t="s">
        <v>4566</v>
      </c>
      <c r="D737" s="1" t="s">
        <v>41</v>
      </c>
      <c r="E737" s="1">
        <v>34</v>
      </c>
      <c r="F737" s="1" t="s">
        <v>4567</v>
      </c>
      <c r="G737" s="1" t="s">
        <v>4568</v>
      </c>
      <c r="H737" s="1" t="s">
        <v>417</v>
      </c>
      <c r="I737" s="1" t="s">
        <v>4569</v>
      </c>
      <c r="J737" s="1" t="s">
        <v>4570</v>
      </c>
      <c r="K737" s="1" t="s">
        <v>92</v>
      </c>
      <c r="L737" s="1" t="s">
        <v>82</v>
      </c>
      <c r="M737" s="1" t="s">
        <v>34</v>
      </c>
      <c r="N737" s="1">
        <v>1</v>
      </c>
      <c r="O737" s="1">
        <v>59.47</v>
      </c>
      <c r="P737" s="1">
        <v>0.38</v>
      </c>
      <c r="Q737" s="1">
        <v>6.27</v>
      </c>
      <c r="R737" s="2">
        <v>45598</v>
      </c>
      <c r="S737" s="2">
        <v>45214</v>
      </c>
      <c r="T737" s="1" t="s">
        <v>35</v>
      </c>
      <c r="U737" s="1" t="s">
        <v>51</v>
      </c>
      <c r="V737" s="1">
        <v>1</v>
      </c>
      <c r="W737" s="1" t="s">
        <v>37</v>
      </c>
      <c r="X737" s="1" t="s">
        <v>53</v>
      </c>
      <c r="Y737" s="1" t="s">
        <v>4571</v>
      </c>
    </row>
    <row r="738" spans="1:25" x14ac:dyDescent="0.3">
      <c r="A738" s="1" t="s">
        <v>12350</v>
      </c>
      <c r="B738" s="1" t="s">
        <v>14350</v>
      </c>
      <c r="C738" s="1" t="s">
        <v>4572</v>
      </c>
      <c r="D738" s="1" t="s">
        <v>41</v>
      </c>
      <c r="E738" s="1">
        <v>49</v>
      </c>
      <c r="F738" s="1" t="s">
        <v>4573</v>
      </c>
      <c r="G738" s="1" t="s">
        <v>4574</v>
      </c>
      <c r="H738" s="1" t="s">
        <v>145</v>
      </c>
      <c r="I738" s="1" t="s">
        <v>4575</v>
      </c>
      <c r="J738" s="1" t="s">
        <v>4576</v>
      </c>
      <c r="K738" s="1" t="s">
        <v>32</v>
      </c>
      <c r="L738" s="1" t="s">
        <v>110</v>
      </c>
      <c r="M738" s="1" t="s">
        <v>49</v>
      </c>
      <c r="N738" s="1">
        <v>1</v>
      </c>
      <c r="O738" s="1">
        <v>558.57000000000005</v>
      </c>
      <c r="P738" s="1">
        <v>0.22</v>
      </c>
      <c r="Q738" s="1">
        <v>8.99</v>
      </c>
      <c r="R738" s="2">
        <v>45675</v>
      </c>
      <c r="S738" s="2">
        <v>45163</v>
      </c>
      <c r="T738" s="1" t="s">
        <v>63</v>
      </c>
      <c r="U738" s="1" t="s">
        <v>162</v>
      </c>
      <c r="V738" s="1">
        <v>5</v>
      </c>
      <c r="W738" s="1" t="s">
        <v>37</v>
      </c>
      <c r="X738" s="1" t="s">
        <v>38</v>
      </c>
      <c r="Y738" s="1" t="s">
        <v>4577</v>
      </c>
    </row>
    <row r="739" spans="1:25" x14ac:dyDescent="0.3">
      <c r="A739" s="1" t="s">
        <v>12351</v>
      </c>
      <c r="B739" s="1" t="s">
        <v>14351</v>
      </c>
      <c r="C739" s="1" t="s">
        <v>4578</v>
      </c>
      <c r="D739" s="1" t="s">
        <v>26</v>
      </c>
      <c r="E739" s="1">
        <v>41</v>
      </c>
      <c r="F739" s="1" t="s">
        <v>4579</v>
      </c>
      <c r="G739" s="1">
        <f>1-501-755-540</f>
        <v>-1795</v>
      </c>
      <c r="H739" s="1" t="s">
        <v>1085</v>
      </c>
      <c r="I739" s="1" t="s">
        <v>4580</v>
      </c>
      <c r="J739" s="1" t="s">
        <v>4581</v>
      </c>
      <c r="K739" s="1" t="s">
        <v>61</v>
      </c>
      <c r="L739" s="1" t="s">
        <v>110</v>
      </c>
      <c r="M739" s="1" t="s">
        <v>49</v>
      </c>
      <c r="N739" s="1">
        <v>1</v>
      </c>
      <c r="O739" s="1">
        <v>268.69</v>
      </c>
      <c r="P739" s="1">
        <v>0.24</v>
      </c>
      <c r="Q739" s="1">
        <v>37.630000000000003</v>
      </c>
      <c r="R739" s="2">
        <v>45549</v>
      </c>
      <c r="S739" s="2">
        <v>45629</v>
      </c>
      <c r="T739" s="1" t="s">
        <v>118</v>
      </c>
      <c r="U739" s="1" t="s">
        <v>162</v>
      </c>
      <c r="V739" s="1">
        <v>1</v>
      </c>
      <c r="W739" s="1" t="s">
        <v>37</v>
      </c>
      <c r="X739" s="1" t="s">
        <v>64</v>
      </c>
      <c r="Y739" s="1" t="s">
        <v>4582</v>
      </c>
    </row>
    <row r="740" spans="1:25" x14ac:dyDescent="0.3">
      <c r="A740" s="1" t="s">
        <v>12352</v>
      </c>
      <c r="B740" s="1" t="s">
        <v>14352</v>
      </c>
      <c r="C740" s="1" t="s">
        <v>4583</v>
      </c>
      <c r="D740" s="1" t="s">
        <v>41</v>
      </c>
      <c r="E740" s="1">
        <v>53</v>
      </c>
      <c r="F740" s="1" t="s">
        <v>4584</v>
      </c>
      <c r="G740" s="1">
        <v>1881104066</v>
      </c>
      <c r="H740" s="1" t="s">
        <v>4306</v>
      </c>
      <c r="I740" s="1" t="s">
        <v>3048</v>
      </c>
      <c r="J740" s="1" t="s">
        <v>4585</v>
      </c>
      <c r="K740" s="1" t="s">
        <v>32</v>
      </c>
      <c r="L740" s="1" t="s">
        <v>72</v>
      </c>
      <c r="M740" s="1" t="s">
        <v>62</v>
      </c>
      <c r="N740" s="1">
        <v>3</v>
      </c>
      <c r="O740" s="1">
        <v>834.06</v>
      </c>
      <c r="P740" s="1">
        <v>0.32</v>
      </c>
      <c r="Q740" s="1">
        <v>39.33</v>
      </c>
      <c r="R740" s="2">
        <v>45355</v>
      </c>
      <c r="S740" s="2">
        <v>45192</v>
      </c>
      <c r="T740" s="1" t="s">
        <v>35</v>
      </c>
      <c r="U740" s="1" t="s">
        <v>84</v>
      </c>
      <c r="V740" s="1">
        <v>4</v>
      </c>
      <c r="W740" s="1" t="s">
        <v>37</v>
      </c>
      <c r="X740" s="1" t="s">
        <v>64</v>
      </c>
      <c r="Y740" s="1" t="s">
        <v>4586</v>
      </c>
    </row>
    <row r="741" spans="1:25" x14ac:dyDescent="0.3">
      <c r="A741" s="1" t="s">
        <v>12353</v>
      </c>
      <c r="B741" s="1" t="s">
        <v>14353</v>
      </c>
      <c r="C741" s="1" t="s">
        <v>4587</v>
      </c>
      <c r="D741" s="1" t="s">
        <v>41</v>
      </c>
      <c r="E741" s="1">
        <v>39</v>
      </c>
      <c r="F741" s="1" t="s">
        <v>4588</v>
      </c>
      <c r="G741" s="1">
        <v>8046651358</v>
      </c>
      <c r="H741" s="1" t="s">
        <v>582</v>
      </c>
      <c r="I741" s="1" t="s">
        <v>4589</v>
      </c>
      <c r="J741" s="1" t="s">
        <v>4590</v>
      </c>
      <c r="K741" s="1" t="s">
        <v>6</v>
      </c>
      <c r="L741" s="1" t="s">
        <v>48</v>
      </c>
      <c r="M741" s="1" t="s">
        <v>62</v>
      </c>
      <c r="N741" s="1">
        <v>1</v>
      </c>
      <c r="O741" s="1">
        <v>352.61</v>
      </c>
      <c r="P741" s="1">
        <v>0.1</v>
      </c>
      <c r="Q741" s="1">
        <v>29.4</v>
      </c>
      <c r="R741" s="2">
        <v>45560</v>
      </c>
      <c r="S741" s="2">
        <v>45593</v>
      </c>
      <c r="T741" s="1" t="s">
        <v>83</v>
      </c>
      <c r="U741" s="1" t="s">
        <v>51</v>
      </c>
      <c r="V741" s="1">
        <v>1</v>
      </c>
      <c r="W741" s="1" t="s">
        <v>37</v>
      </c>
      <c r="X741" s="1" t="s">
        <v>53</v>
      </c>
      <c r="Y741" s="1" t="s">
        <v>4591</v>
      </c>
    </row>
    <row r="742" spans="1:25" x14ac:dyDescent="0.3">
      <c r="A742" s="1" t="s">
        <v>12354</v>
      </c>
      <c r="B742" s="1" t="s">
        <v>14354</v>
      </c>
      <c r="C742" s="1" t="s">
        <v>4592</v>
      </c>
      <c r="D742" s="1" t="s">
        <v>41</v>
      </c>
      <c r="E742" s="1">
        <v>26</v>
      </c>
      <c r="F742" s="1" t="s">
        <v>4593</v>
      </c>
      <c r="G742" s="1" t="s">
        <v>4594</v>
      </c>
      <c r="H742" s="1" t="s">
        <v>69</v>
      </c>
      <c r="I742" s="1" t="s">
        <v>4595</v>
      </c>
      <c r="J742" s="1" t="s">
        <v>4596</v>
      </c>
      <c r="K742" s="1" t="s">
        <v>161</v>
      </c>
      <c r="L742" s="1" t="s">
        <v>72</v>
      </c>
      <c r="M742" s="1" t="s">
        <v>73</v>
      </c>
      <c r="N742" s="1">
        <v>3</v>
      </c>
      <c r="O742" s="1">
        <v>717.48</v>
      </c>
      <c r="P742" s="1">
        <v>0.04</v>
      </c>
      <c r="Q742" s="1">
        <v>31.56</v>
      </c>
      <c r="R742" s="2">
        <v>45233</v>
      </c>
      <c r="S742" s="2">
        <v>45368</v>
      </c>
      <c r="T742" s="1" t="s">
        <v>118</v>
      </c>
      <c r="U742" s="1" t="s">
        <v>162</v>
      </c>
      <c r="V742" s="1">
        <v>2</v>
      </c>
      <c r="W742" s="1" t="s">
        <v>37</v>
      </c>
      <c r="X742" s="1" t="s">
        <v>38</v>
      </c>
      <c r="Y742" s="1" t="s">
        <v>4597</v>
      </c>
    </row>
    <row r="743" spans="1:25" x14ac:dyDescent="0.3">
      <c r="A743" s="1" t="s">
        <v>12355</v>
      </c>
      <c r="B743" s="1" t="s">
        <v>14355</v>
      </c>
      <c r="C743" s="1" t="s">
        <v>4598</v>
      </c>
      <c r="D743" s="1" t="s">
        <v>41</v>
      </c>
      <c r="E743" s="1">
        <v>39</v>
      </c>
      <c r="F743" s="1" t="s">
        <v>4599</v>
      </c>
      <c r="G743" s="1" t="s">
        <v>4600</v>
      </c>
      <c r="H743" s="1" t="s">
        <v>4243</v>
      </c>
      <c r="I743" s="1" t="s">
        <v>4601</v>
      </c>
      <c r="J743" s="1" t="s">
        <v>4602</v>
      </c>
      <c r="K743" s="1" t="s">
        <v>109</v>
      </c>
      <c r="L743" s="1" t="s">
        <v>82</v>
      </c>
      <c r="M743" s="1" t="s">
        <v>34</v>
      </c>
      <c r="N743" s="1">
        <v>1</v>
      </c>
      <c r="O743" s="1">
        <v>544.13</v>
      </c>
      <c r="P743" s="1">
        <v>0.16</v>
      </c>
      <c r="Q743" s="1">
        <v>32.65</v>
      </c>
      <c r="R743" s="2">
        <v>45791</v>
      </c>
      <c r="S743" s="2">
        <v>45134</v>
      </c>
      <c r="T743" s="1" t="s">
        <v>50</v>
      </c>
      <c r="U743" s="1" t="s">
        <v>162</v>
      </c>
      <c r="V743" s="1">
        <v>5</v>
      </c>
      <c r="W743" s="1" t="s">
        <v>37</v>
      </c>
      <c r="X743" s="1" t="s">
        <v>38</v>
      </c>
      <c r="Y743" s="1" t="s">
        <v>4603</v>
      </c>
    </row>
    <row r="744" spans="1:25" x14ac:dyDescent="0.3">
      <c r="A744" s="1" t="s">
        <v>12356</v>
      </c>
      <c r="B744" s="1" t="s">
        <v>14356</v>
      </c>
      <c r="C744" s="1" t="s">
        <v>4604</v>
      </c>
      <c r="D744" s="1" t="s">
        <v>41</v>
      </c>
      <c r="E744" s="1">
        <v>58</v>
      </c>
      <c r="F744" s="1" t="s">
        <v>4605</v>
      </c>
      <c r="G744" s="1">
        <v>2309771014</v>
      </c>
      <c r="H744" s="1" t="s">
        <v>1607</v>
      </c>
      <c r="I744" s="1" t="s">
        <v>4606</v>
      </c>
      <c r="J744" s="1" t="s">
        <v>4607</v>
      </c>
      <c r="K744" s="1" t="s">
        <v>6</v>
      </c>
      <c r="L744" s="1" t="s">
        <v>117</v>
      </c>
      <c r="M744" s="1" t="s">
        <v>62</v>
      </c>
      <c r="N744" s="1">
        <v>1</v>
      </c>
      <c r="O744" s="1">
        <v>546.11</v>
      </c>
      <c r="P744" s="1">
        <v>0.39</v>
      </c>
      <c r="Q744" s="1">
        <v>9.7200000000000006</v>
      </c>
      <c r="R744" s="2">
        <v>45797</v>
      </c>
      <c r="S744" s="2">
        <v>45289</v>
      </c>
      <c r="T744" s="1" t="s">
        <v>118</v>
      </c>
      <c r="U744" s="1" t="s">
        <v>51</v>
      </c>
      <c r="V744" s="1">
        <v>5</v>
      </c>
      <c r="W744" s="1" t="s">
        <v>37</v>
      </c>
      <c r="X744" s="1" t="s">
        <v>64</v>
      </c>
      <c r="Y744" s="1" t="s">
        <v>4608</v>
      </c>
    </row>
    <row r="745" spans="1:25" x14ac:dyDescent="0.3">
      <c r="A745" s="1" t="s">
        <v>12357</v>
      </c>
      <c r="B745" s="1" t="s">
        <v>14357</v>
      </c>
      <c r="C745" s="1" t="s">
        <v>4609</v>
      </c>
      <c r="D745" s="1" t="s">
        <v>41</v>
      </c>
      <c r="E745" s="1">
        <v>67</v>
      </c>
      <c r="F745" s="1" t="s">
        <v>4610</v>
      </c>
      <c r="G745" s="1" t="s">
        <v>4611</v>
      </c>
      <c r="H745" s="1" t="s">
        <v>1662</v>
      </c>
      <c r="I745" s="1" t="s">
        <v>4612</v>
      </c>
      <c r="J745" s="1" t="s">
        <v>4613</v>
      </c>
      <c r="K745" s="1" t="s">
        <v>109</v>
      </c>
      <c r="L745" s="1" t="s">
        <v>72</v>
      </c>
      <c r="M745" s="1" t="s">
        <v>73</v>
      </c>
      <c r="N745" s="1">
        <v>2</v>
      </c>
      <c r="O745" s="1">
        <v>859.42</v>
      </c>
      <c r="P745" s="1">
        <v>0.13</v>
      </c>
      <c r="Q745" s="1">
        <v>35.06</v>
      </c>
      <c r="R745" s="2">
        <v>45241</v>
      </c>
      <c r="S745" s="2">
        <v>45347</v>
      </c>
      <c r="T745" s="1" t="s">
        <v>35</v>
      </c>
      <c r="U745" s="1" t="s">
        <v>36</v>
      </c>
      <c r="V745" s="1">
        <v>4</v>
      </c>
      <c r="W745" s="1" t="s">
        <v>37</v>
      </c>
      <c r="X745" s="1" t="s">
        <v>74</v>
      </c>
      <c r="Y745" s="1" t="s">
        <v>4614</v>
      </c>
    </row>
    <row r="746" spans="1:25" x14ac:dyDescent="0.3">
      <c r="A746" s="1" t="s">
        <v>12358</v>
      </c>
      <c r="B746" s="1" t="s">
        <v>14358</v>
      </c>
      <c r="C746" s="1" t="s">
        <v>4615</v>
      </c>
      <c r="D746" s="1" t="s">
        <v>41</v>
      </c>
      <c r="E746" s="1">
        <v>63</v>
      </c>
      <c r="F746" s="1" t="s">
        <v>4616</v>
      </c>
      <c r="G746" s="1" t="s">
        <v>4617</v>
      </c>
      <c r="H746" s="1" t="s">
        <v>243</v>
      </c>
      <c r="I746" s="1" t="s">
        <v>4618</v>
      </c>
      <c r="J746" s="1" t="s">
        <v>4619</v>
      </c>
      <c r="K746" s="1" t="s">
        <v>61</v>
      </c>
      <c r="L746" s="1" t="s">
        <v>110</v>
      </c>
      <c r="M746" s="1" t="s">
        <v>126</v>
      </c>
      <c r="N746" s="1">
        <v>2</v>
      </c>
      <c r="O746" s="1">
        <v>475.7</v>
      </c>
      <c r="P746" s="1">
        <v>7.0000000000000007E-2</v>
      </c>
      <c r="Q746" s="1">
        <v>26.53</v>
      </c>
      <c r="R746" s="2">
        <v>45361</v>
      </c>
      <c r="S746" s="2">
        <v>45453</v>
      </c>
      <c r="T746" s="1" t="s">
        <v>35</v>
      </c>
      <c r="U746" s="1" t="s">
        <v>51</v>
      </c>
      <c r="V746" s="1">
        <v>5</v>
      </c>
      <c r="W746" s="1" t="s">
        <v>37</v>
      </c>
      <c r="X746" s="1" t="s">
        <v>53</v>
      </c>
      <c r="Y746" s="1" t="s">
        <v>4620</v>
      </c>
    </row>
    <row r="747" spans="1:25" x14ac:dyDescent="0.3">
      <c r="A747" s="1" t="s">
        <v>12359</v>
      </c>
      <c r="B747" s="1" t="s">
        <v>14359</v>
      </c>
      <c r="C747" s="1" t="s">
        <v>4621</v>
      </c>
      <c r="D747" s="1" t="s">
        <v>41</v>
      </c>
      <c r="E747" s="1">
        <v>37</v>
      </c>
      <c r="F747" s="1" t="s">
        <v>4622</v>
      </c>
      <c r="G747" s="1" t="s">
        <v>4623</v>
      </c>
      <c r="H747" s="1" t="s">
        <v>250</v>
      </c>
      <c r="I747" s="1" t="s">
        <v>4624</v>
      </c>
      <c r="J747" s="1" t="s">
        <v>4625</v>
      </c>
      <c r="K747" s="1" t="s">
        <v>6</v>
      </c>
      <c r="L747" s="1" t="s">
        <v>110</v>
      </c>
      <c r="M747" s="1" t="s">
        <v>73</v>
      </c>
      <c r="N747" s="1">
        <v>2</v>
      </c>
      <c r="O747" s="1">
        <v>847.14</v>
      </c>
      <c r="P747" s="1">
        <v>0.11</v>
      </c>
      <c r="Q747" s="1">
        <v>32.11</v>
      </c>
      <c r="R747" s="2">
        <v>45262</v>
      </c>
      <c r="S747" s="2">
        <v>45493</v>
      </c>
      <c r="T747" s="1" t="s">
        <v>63</v>
      </c>
      <c r="U747" s="1" t="s">
        <v>84</v>
      </c>
      <c r="V747" s="1">
        <v>3</v>
      </c>
      <c r="W747" s="1" t="s">
        <v>37</v>
      </c>
      <c r="X747" s="1" t="s">
        <v>53</v>
      </c>
      <c r="Y747" s="1" t="s">
        <v>4626</v>
      </c>
    </row>
    <row r="748" spans="1:25" x14ac:dyDescent="0.3">
      <c r="A748" s="1" t="s">
        <v>12360</v>
      </c>
      <c r="B748" s="1" t="s">
        <v>14360</v>
      </c>
      <c r="C748" s="1" t="s">
        <v>4627</v>
      </c>
      <c r="D748" s="1" t="s">
        <v>26</v>
      </c>
      <c r="E748" s="1">
        <v>20</v>
      </c>
      <c r="F748" s="1" t="s">
        <v>4628</v>
      </c>
      <c r="G748" s="1">
        <v>1195796406</v>
      </c>
      <c r="H748" s="1" t="s">
        <v>2217</v>
      </c>
      <c r="I748" s="1" t="s">
        <v>3897</v>
      </c>
      <c r="J748" s="1" t="s">
        <v>4629</v>
      </c>
      <c r="K748" s="1" t="s">
        <v>109</v>
      </c>
      <c r="L748" s="1" t="s">
        <v>48</v>
      </c>
      <c r="M748" s="1" t="s">
        <v>62</v>
      </c>
      <c r="N748" s="1">
        <v>2</v>
      </c>
      <c r="O748" s="1">
        <v>369.79</v>
      </c>
      <c r="P748" s="1">
        <v>0.34</v>
      </c>
      <c r="Q748" s="1">
        <v>30.34</v>
      </c>
      <c r="R748" s="2">
        <v>45765</v>
      </c>
      <c r="S748" s="2">
        <v>45627</v>
      </c>
      <c r="T748" s="1" t="s">
        <v>35</v>
      </c>
      <c r="U748" s="1" t="s">
        <v>51</v>
      </c>
      <c r="V748" s="1">
        <v>4</v>
      </c>
      <c r="W748" s="1" t="s">
        <v>37</v>
      </c>
      <c r="X748" s="1" t="s">
        <v>101</v>
      </c>
      <c r="Y748" s="1" t="s">
        <v>4630</v>
      </c>
    </row>
    <row r="749" spans="1:25" x14ac:dyDescent="0.3">
      <c r="A749" s="1" t="s">
        <v>12361</v>
      </c>
      <c r="B749" s="1" t="s">
        <v>14361</v>
      </c>
      <c r="C749" s="1" t="s">
        <v>4631</v>
      </c>
      <c r="D749" s="1" t="s">
        <v>26</v>
      </c>
      <c r="E749" s="1">
        <v>53</v>
      </c>
      <c r="F749" s="1" t="s">
        <v>4632</v>
      </c>
      <c r="G749" s="1" t="s">
        <v>4633</v>
      </c>
      <c r="H749" s="1" t="s">
        <v>1149</v>
      </c>
      <c r="I749" s="1" t="s">
        <v>4634</v>
      </c>
      <c r="J749" s="1" t="s">
        <v>4635</v>
      </c>
      <c r="K749" s="1" t="s">
        <v>47</v>
      </c>
      <c r="L749" s="1" t="s">
        <v>48</v>
      </c>
      <c r="M749" s="1" t="s">
        <v>73</v>
      </c>
      <c r="N749" s="1">
        <v>1</v>
      </c>
      <c r="O749" s="1">
        <v>183.04</v>
      </c>
      <c r="P749" s="1">
        <v>0.31</v>
      </c>
      <c r="Q749" s="1">
        <v>39.340000000000003</v>
      </c>
      <c r="R749" s="2">
        <v>45428</v>
      </c>
      <c r="S749" s="2">
        <v>45152</v>
      </c>
      <c r="T749" s="1" t="s">
        <v>50</v>
      </c>
      <c r="U749" s="1" t="s">
        <v>36</v>
      </c>
      <c r="V749" s="1">
        <v>2</v>
      </c>
      <c r="W749" s="1" t="s">
        <v>37</v>
      </c>
      <c r="X749" s="1" t="s">
        <v>38</v>
      </c>
      <c r="Y749" s="1" t="s">
        <v>4636</v>
      </c>
    </row>
    <row r="750" spans="1:25" x14ac:dyDescent="0.3">
      <c r="A750" s="1" t="s">
        <v>12362</v>
      </c>
      <c r="B750" s="1" t="s">
        <v>14362</v>
      </c>
      <c r="C750" s="1" t="s">
        <v>4637</v>
      </c>
      <c r="D750" s="1" t="s">
        <v>41</v>
      </c>
      <c r="E750" s="1">
        <v>50</v>
      </c>
      <c r="F750" s="1" t="s">
        <v>4638</v>
      </c>
      <c r="G750" s="1" t="s">
        <v>4639</v>
      </c>
      <c r="H750" s="1" t="s">
        <v>2784</v>
      </c>
      <c r="I750" s="1" t="s">
        <v>4640</v>
      </c>
      <c r="J750" s="1" t="s">
        <v>4543</v>
      </c>
      <c r="K750" s="1" t="s">
        <v>32</v>
      </c>
      <c r="L750" s="1" t="s">
        <v>82</v>
      </c>
      <c r="M750" s="1" t="s">
        <v>126</v>
      </c>
      <c r="N750" s="1">
        <v>1</v>
      </c>
      <c r="O750" s="1">
        <v>460.92</v>
      </c>
      <c r="P750" s="1">
        <v>0.34</v>
      </c>
      <c r="Q750" s="1">
        <v>19.34</v>
      </c>
      <c r="R750" s="2">
        <v>45139</v>
      </c>
      <c r="S750" s="2">
        <v>45265</v>
      </c>
      <c r="T750" s="1" t="s">
        <v>50</v>
      </c>
      <c r="U750" s="1" t="s">
        <v>36</v>
      </c>
      <c r="V750" s="1">
        <v>5</v>
      </c>
      <c r="W750" s="1" t="s">
        <v>37</v>
      </c>
      <c r="X750" s="1" t="s">
        <v>38</v>
      </c>
      <c r="Y750" s="1" t="s">
        <v>4641</v>
      </c>
    </row>
    <row r="751" spans="1:25" x14ac:dyDescent="0.3">
      <c r="A751" s="1" t="s">
        <v>12363</v>
      </c>
      <c r="B751" s="1" t="s">
        <v>14363</v>
      </c>
      <c r="C751" s="1" t="s">
        <v>4642</v>
      </c>
      <c r="D751" s="1" t="s">
        <v>26</v>
      </c>
      <c r="E751" s="1">
        <v>35</v>
      </c>
      <c r="F751" s="1" t="s">
        <v>4643</v>
      </c>
      <c r="G751" s="1" t="s">
        <v>4644</v>
      </c>
      <c r="H751" s="1" t="s">
        <v>1215</v>
      </c>
      <c r="I751" s="1" t="s">
        <v>4645</v>
      </c>
      <c r="J751" s="1" t="s">
        <v>4646</v>
      </c>
      <c r="K751" s="1" t="s">
        <v>109</v>
      </c>
      <c r="L751" s="1" t="s">
        <v>48</v>
      </c>
      <c r="M751" s="1" t="s">
        <v>62</v>
      </c>
      <c r="N751" s="1">
        <v>3</v>
      </c>
      <c r="O751" s="1">
        <v>503.37</v>
      </c>
      <c r="P751" s="1">
        <v>0.16</v>
      </c>
      <c r="Q751" s="1">
        <v>21.81</v>
      </c>
      <c r="R751" s="2">
        <v>45329</v>
      </c>
      <c r="S751" s="2">
        <v>45544</v>
      </c>
      <c r="T751" s="1" t="s">
        <v>35</v>
      </c>
      <c r="U751" s="1" t="s">
        <v>51</v>
      </c>
      <c r="V751" s="1">
        <v>5</v>
      </c>
      <c r="W751" s="1" t="s">
        <v>37</v>
      </c>
      <c r="X751" s="1" t="s">
        <v>101</v>
      </c>
      <c r="Y751" s="1" t="s">
        <v>4647</v>
      </c>
    </row>
    <row r="752" spans="1:25" x14ac:dyDescent="0.3">
      <c r="A752" s="1" t="s">
        <v>12364</v>
      </c>
      <c r="B752" s="1" t="s">
        <v>14364</v>
      </c>
      <c r="C752" s="1" t="s">
        <v>4648</v>
      </c>
      <c r="D752" s="1" t="s">
        <v>26</v>
      </c>
      <c r="E752" s="1">
        <v>53</v>
      </c>
      <c r="F752" s="1" t="s">
        <v>4649</v>
      </c>
      <c r="G752" s="1" t="s">
        <v>4650</v>
      </c>
      <c r="H752" s="1" t="s">
        <v>3061</v>
      </c>
      <c r="I752" s="1" t="s">
        <v>4651</v>
      </c>
      <c r="J752" s="1" t="s">
        <v>4652</v>
      </c>
      <c r="K752" s="1" t="s">
        <v>47</v>
      </c>
      <c r="L752" s="1" t="s">
        <v>33</v>
      </c>
      <c r="M752" s="1" t="s">
        <v>73</v>
      </c>
      <c r="N752" s="1">
        <v>1</v>
      </c>
      <c r="O752" s="1">
        <v>483.6</v>
      </c>
      <c r="P752" s="1">
        <v>0.45</v>
      </c>
      <c r="Q752" s="1">
        <v>22.62</v>
      </c>
      <c r="R752" s="2">
        <v>45578</v>
      </c>
      <c r="S752" s="2">
        <v>45152</v>
      </c>
      <c r="T752" s="1" t="s">
        <v>83</v>
      </c>
      <c r="U752" s="1" t="s">
        <v>162</v>
      </c>
      <c r="V752" s="1">
        <v>4</v>
      </c>
      <c r="W752" s="1" t="s">
        <v>37</v>
      </c>
      <c r="X752" s="1" t="s">
        <v>64</v>
      </c>
      <c r="Y752" s="1" t="s">
        <v>4653</v>
      </c>
    </row>
    <row r="753" spans="1:25" x14ac:dyDescent="0.3">
      <c r="A753" s="1" t="s">
        <v>12365</v>
      </c>
      <c r="B753" s="1" t="s">
        <v>14365</v>
      </c>
      <c r="C753" s="1" t="s">
        <v>4654</v>
      </c>
      <c r="D753" s="1" t="s">
        <v>26</v>
      </c>
      <c r="E753" s="1">
        <v>27</v>
      </c>
      <c r="F753" s="1" t="s">
        <v>4655</v>
      </c>
      <c r="G753" s="1" t="s">
        <v>4656</v>
      </c>
      <c r="H753" s="1" t="s">
        <v>634</v>
      </c>
      <c r="I753" s="1" t="s">
        <v>4657</v>
      </c>
      <c r="J753" s="1" t="s">
        <v>4658</v>
      </c>
      <c r="K753" s="1" t="s">
        <v>6</v>
      </c>
      <c r="L753" s="1" t="s">
        <v>72</v>
      </c>
      <c r="M753" s="1" t="s">
        <v>62</v>
      </c>
      <c r="N753" s="1">
        <v>3</v>
      </c>
      <c r="O753" s="1">
        <v>810.25</v>
      </c>
      <c r="P753" s="1">
        <v>0.23</v>
      </c>
      <c r="Q753" s="1">
        <v>39.31</v>
      </c>
      <c r="R753" s="2">
        <v>45663</v>
      </c>
      <c r="S753" s="2">
        <v>45393</v>
      </c>
      <c r="T753" s="1" t="s">
        <v>35</v>
      </c>
      <c r="U753" s="1" t="s">
        <v>36</v>
      </c>
      <c r="V753" s="1">
        <v>5</v>
      </c>
      <c r="W753" s="1" t="s">
        <v>37</v>
      </c>
      <c r="X753" s="1" t="s">
        <v>64</v>
      </c>
      <c r="Y753" s="1" t="s">
        <v>4659</v>
      </c>
    </row>
    <row r="754" spans="1:25" x14ac:dyDescent="0.3">
      <c r="A754" s="1" t="s">
        <v>12366</v>
      </c>
      <c r="B754" s="1" t="s">
        <v>14366</v>
      </c>
      <c r="C754" s="1" t="s">
        <v>4660</v>
      </c>
      <c r="D754" s="1" t="s">
        <v>41</v>
      </c>
      <c r="E754" s="1">
        <v>53</v>
      </c>
      <c r="F754" s="1" t="s">
        <v>4661</v>
      </c>
      <c r="G754" s="1" t="s">
        <v>4662</v>
      </c>
      <c r="H754" s="1" t="s">
        <v>917</v>
      </c>
      <c r="I754" s="1" t="s">
        <v>4663</v>
      </c>
      <c r="J754" s="1" t="s">
        <v>4664</v>
      </c>
      <c r="K754" s="1" t="s">
        <v>6</v>
      </c>
      <c r="L754" s="1" t="s">
        <v>110</v>
      </c>
      <c r="M754" s="1" t="s">
        <v>49</v>
      </c>
      <c r="N754" s="1">
        <v>4</v>
      </c>
      <c r="O754" s="1">
        <v>569.03</v>
      </c>
      <c r="P754" s="1">
        <v>0.26</v>
      </c>
      <c r="Q754" s="1">
        <v>24.4</v>
      </c>
      <c r="R754" s="2">
        <v>45331</v>
      </c>
      <c r="S754" s="2">
        <v>45352</v>
      </c>
      <c r="T754" s="1" t="s">
        <v>83</v>
      </c>
      <c r="U754" s="1" t="s">
        <v>84</v>
      </c>
      <c r="V754" s="1">
        <v>5</v>
      </c>
      <c r="W754" s="1" t="s">
        <v>37</v>
      </c>
      <c r="X754" s="1" t="s">
        <v>53</v>
      </c>
      <c r="Y754" s="1" t="s">
        <v>4665</v>
      </c>
    </row>
    <row r="755" spans="1:25" x14ac:dyDescent="0.3">
      <c r="A755" s="1" t="s">
        <v>12367</v>
      </c>
      <c r="B755" s="1" t="s">
        <v>14367</v>
      </c>
      <c r="C755" s="1" t="s">
        <v>4666</v>
      </c>
      <c r="D755" s="1" t="s">
        <v>41</v>
      </c>
      <c r="E755" s="1">
        <v>38</v>
      </c>
      <c r="F755" s="1" t="s">
        <v>4667</v>
      </c>
      <c r="G755" s="1" t="s">
        <v>4668</v>
      </c>
      <c r="H755" s="1" t="s">
        <v>488</v>
      </c>
      <c r="I755" s="1" t="s">
        <v>4669</v>
      </c>
      <c r="J755" s="1" t="s">
        <v>4670</v>
      </c>
      <c r="K755" s="1" t="s">
        <v>61</v>
      </c>
      <c r="L755" s="1" t="s">
        <v>33</v>
      </c>
      <c r="M755" s="1" t="s">
        <v>49</v>
      </c>
      <c r="N755" s="1">
        <v>4</v>
      </c>
      <c r="O755" s="1">
        <v>889.56</v>
      </c>
      <c r="P755" s="1">
        <v>0.47</v>
      </c>
      <c r="Q755" s="1">
        <v>12.97</v>
      </c>
      <c r="R755" s="2">
        <v>45778</v>
      </c>
      <c r="S755" s="2">
        <v>45670</v>
      </c>
      <c r="T755" s="1" t="s">
        <v>35</v>
      </c>
      <c r="U755" s="1" t="s">
        <v>162</v>
      </c>
      <c r="V755" s="1">
        <v>2</v>
      </c>
      <c r="W755" s="1" t="s">
        <v>37</v>
      </c>
      <c r="X755" s="1" t="s">
        <v>64</v>
      </c>
      <c r="Y755" s="1" t="s">
        <v>4671</v>
      </c>
    </row>
    <row r="756" spans="1:25" x14ac:dyDescent="0.3">
      <c r="A756" s="1" t="s">
        <v>12368</v>
      </c>
      <c r="B756" s="1" t="s">
        <v>14368</v>
      </c>
      <c r="C756" s="1" t="s">
        <v>4672</v>
      </c>
      <c r="D756" s="1" t="s">
        <v>26</v>
      </c>
      <c r="E756" s="1">
        <v>42</v>
      </c>
      <c r="F756" s="1" t="s">
        <v>4673</v>
      </c>
      <c r="G756" s="1" t="s">
        <v>4674</v>
      </c>
      <c r="H756" s="1" t="s">
        <v>1753</v>
      </c>
      <c r="I756" s="1" t="s">
        <v>4675</v>
      </c>
      <c r="J756" s="1" t="s">
        <v>4676</v>
      </c>
      <c r="K756" s="1" t="s">
        <v>161</v>
      </c>
      <c r="L756" s="1" t="s">
        <v>82</v>
      </c>
      <c r="M756" s="1" t="s">
        <v>73</v>
      </c>
      <c r="N756" s="1">
        <v>1</v>
      </c>
      <c r="O756" s="1">
        <v>519.04</v>
      </c>
      <c r="P756" s="1">
        <v>0.49</v>
      </c>
      <c r="Q756" s="1">
        <v>49.24</v>
      </c>
      <c r="R756" s="2">
        <v>45490</v>
      </c>
      <c r="S756" s="2">
        <v>45705</v>
      </c>
      <c r="T756" s="1" t="s">
        <v>118</v>
      </c>
      <c r="U756" s="1" t="s">
        <v>84</v>
      </c>
      <c r="V756" s="1">
        <v>2</v>
      </c>
      <c r="W756" s="1" t="s">
        <v>37</v>
      </c>
      <c r="X756" s="1" t="s">
        <v>74</v>
      </c>
      <c r="Y756" s="1" t="s">
        <v>4677</v>
      </c>
    </row>
    <row r="757" spans="1:25" x14ac:dyDescent="0.3">
      <c r="A757" s="1" t="s">
        <v>12369</v>
      </c>
      <c r="B757" s="1" t="s">
        <v>14369</v>
      </c>
      <c r="C757" s="1" t="s">
        <v>4678</v>
      </c>
      <c r="D757" s="1" t="s">
        <v>41</v>
      </c>
      <c r="E757" s="1">
        <v>66</v>
      </c>
      <c r="F757" s="1" t="s">
        <v>4679</v>
      </c>
      <c r="G757" s="1" t="s">
        <v>4680</v>
      </c>
      <c r="H757" s="1" t="s">
        <v>89</v>
      </c>
      <c r="I757" s="1" t="s">
        <v>4681</v>
      </c>
      <c r="J757" s="1" t="s">
        <v>4682</v>
      </c>
      <c r="K757" s="1" t="s">
        <v>32</v>
      </c>
      <c r="L757" s="1" t="s">
        <v>110</v>
      </c>
      <c r="M757" s="1" t="s">
        <v>93</v>
      </c>
      <c r="N757" s="1">
        <v>4</v>
      </c>
      <c r="O757" s="1">
        <v>232.47</v>
      </c>
      <c r="P757" s="1">
        <v>0.33</v>
      </c>
      <c r="Q757" s="1">
        <v>27.2</v>
      </c>
      <c r="R757" s="2">
        <v>45585</v>
      </c>
      <c r="S757" s="2">
        <v>45479</v>
      </c>
      <c r="T757" s="1" t="s">
        <v>35</v>
      </c>
      <c r="U757" s="1" t="s">
        <v>84</v>
      </c>
      <c r="V757" s="1">
        <v>4</v>
      </c>
      <c r="W757" s="1" t="s">
        <v>37</v>
      </c>
      <c r="X757" s="1" t="s">
        <v>74</v>
      </c>
      <c r="Y757" s="1" t="s">
        <v>4683</v>
      </c>
    </row>
    <row r="758" spans="1:25" x14ac:dyDescent="0.3">
      <c r="A758" s="1" t="s">
        <v>12370</v>
      </c>
      <c r="B758" s="1" t="s">
        <v>14370</v>
      </c>
      <c r="C758" s="1" t="s">
        <v>4684</v>
      </c>
      <c r="D758" s="1" t="s">
        <v>26</v>
      </c>
      <c r="E758" s="1">
        <v>57</v>
      </c>
      <c r="F758" s="1" t="s">
        <v>4685</v>
      </c>
      <c r="G758" s="1" t="s">
        <v>4686</v>
      </c>
      <c r="H758" s="1" t="s">
        <v>837</v>
      </c>
      <c r="I758" s="1" t="s">
        <v>4687</v>
      </c>
      <c r="J758" s="1" t="s">
        <v>4688</v>
      </c>
      <c r="K758" s="1" t="s">
        <v>109</v>
      </c>
      <c r="L758" s="1" t="s">
        <v>33</v>
      </c>
      <c r="M758" s="1" t="s">
        <v>62</v>
      </c>
      <c r="N758" s="1">
        <v>1</v>
      </c>
      <c r="O758" s="1">
        <v>138.19999999999999</v>
      </c>
      <c r="P758" s="1">
        <v>0.47</v>
      </c>
      <c r="Q758" s="1">
        <v>9.92</v>
      </c>
      <c r="R758" s="2">
        <v>45775</v>
      </c>
      <c r="S758" s="2">
        <v>45672</v>
      </c>
      <c r="T758" s="1" t="s">
        <v>118</v>
      </c>
      <c r="U758" s="1" t="s">
        <v>84</v>
      </c>
      <c r="V758" s="1">
        <v>5</v>
      </c>
      <c r="W758" s="1" t="s">
        <v>37</v>
      </c>
      <c r="X758" s="1" t="s">
        <v>74</v>
      </c>
      <c r="Y758" s="1" t="s">
        <v>4689</v>
      </c>
    </row>
    <row r="759" spans="1:25" x14ac:dyDescent="0.3">
      <c r="A759" s="1" t="s">
        <v>12371</v>
      </c>
      <c r="B759" s="1" t="s">
        <v>14371</v>
      </c>
      <c r="C759" s="1" t="s">
        <v>4690</v>
      </c>
      <c r="D759" s="1" t="s">
        <v>41</v>
      </c>
      <c r="E759" s="1">
        <v>68</v>
      </c>
      <c r="F759" s="1" t="s">
        <v>4691</v>
      </c>
      <c r="G759" s="1" t="s">
        <v>4692</v>
      </c>
      <c r="H759" s="1" t="s">
        <v>710</v>
      </c>
      <c r="I759" s="1" t="s">
        <v>4693</v>
      </c>
      <c r="J759" s="1" t="s">
        <v>4694</v>
      </c>
      <c r="K759" s="1" t="s">
        <v>6</v>
      </c>
      <c r="L759" s="1" t="s">
        <v>33</v>
      </c>
      <c r="M759" s="1" t="s">
        <v>62</v>
      </c>
      <c r="N759" s="1">
        <v>3</v>
      </c>
      <c r="O759" s="1">
        <v>869.68</v>
      </c>
      <c r="P759" s="1">
        <v>0.27</v>
      </c>
      <c r="Q759" s="1">
        <v>35.159999999999997</v>
      </c>
      <c r="R759" s="2">
        <v>45445</v>
      </c>
      <c r="S759" s="2">
        <v>45816</v>
      </c>
      <c r="T759" s="1" t="s">
        <v>83</v>
      </c>
      <c r="U759" s="1" t="s">
        <v>84</v>
      </c>
      <c r="V759" s="1">
        <v>1</v>
      </c>
      <c r="W759" s="1" t="s">
        <v>52</v>
      </c>
      <c r="X759" s="1" t="s">
        <v>101</v>
      </c>
      <c r="Y759" s="1" t="s">
        <v>4695</v>
      </c>
    </row>
    <row r="760" spans="1:25" x14ac:dyDescent="0.3">
      <c r="A760" s="1" t="s">
        <v>12372</v>
      </c>
      <c r="B760" s="1" t="s">
        <v>14372</v>
      </c>
      <c r="C760" s="1" t="s">
        <v>4696</v>
      </c>
      <c r="D760" s="1" t="s">
        <v>26</v>
      </c>
      <c r="E760" s="1">
        <v>26</v>
      </c>
      <c r="F760" s="1" t="s">
        <v>4697</v>
      </c>
      <c r="G760" s="1" t="s">
        <v>4698</v>
      </c>
      <c r="H760" s="1" t="s">
        <v>384</v>
      </c>
      <c r="I760" s="1" t="s">
        <v>4699</v>
      </c>
      <c r="J760" s="1" t="s">
        <v>4700</v>
      </c>
      <c r="K760" s="1" t="s">
        <v>109</v>
      </c>
      <c r="L760" s="1" t="s">
        <v>110</v>
      </c>
      <c r="M760" s="1" t="s">
        <v>49</v>
      </c>
      <c r="N760" s="1">
        <v>2</v>
      </c>
      <c r="O760" s="1">
        <v>65.61</v>
      </c>
      <c r="P760" s="1">
        <v>0.15</v>
      </c>
      <c r="Q760" s="1">
        <v>38.26</v>
      </c>
      <c r="R760" s="2">
        <v>45268</v>
      </c>
      <c r="S760" s="2">
        <v>45499</v>
      </c>
      <c r="T760" s="1" t="s">
        <v>35</v>
      </c>
      <c r="U760" s="1" t="s">
        <v>36</v>
      </c>
      <c r="V760" s="1">
        <v>4</v>
      </c>
      <c r="W760" s="1" t="s">
        <v>37</v>
      </c>
      <c r="X760" s="1" t="s">
        <v>74</v>
      </c>
      <c r="Y760" s="1" t="s">
        <v>4701</v>
      </c>
    </row>
    <row r="761" spans="1:25" x14ac:dyDescent="0.3">
      <c r="A761" s="1" t="s">
        <v>12373</v>
      </c>
      <c r="B761" s="1" t="s">
        <v>14373</v>
      </c>
      <c r="C761" s="1" t="s">
        <v>4702</v>
      </c>
      <c r="D761" s="1" t="s">
        <v>41</v>
      </c>
      <c r="E761" s="1">
        <v>65</v>
      </c>
      <c r="F761" s="1" t="s">
        <v>4703</v>
      </c>
      <c r="G761" s="1" t="s">
        <v>4704</v>
      </c>
      <c r="H761" s="1" t="s">
        <v>1766</v>
      </c>
      <c r="I761" s="1" t="s">
        <v>4705</v>
      </c>
      <c r="J761" s="1" t="s">
        <v>4706</v>
      </c>
      <c r="K761" s="1" t="s">
        <v>81</v>
      </c>
      <c r="L761" s="1" t="s">
        <v>72</v>
      </c>
      <c r="M761" s="1" t="s">
        <v>49</v>
      </c>
      <c r="N761" s="1">
        <v>4</v>
      </c>
      <c r="O761" s="1">
        <v>126.43</v>
      </c>
      <c r="P761" s="1">
        <v>0.16</v>
      </c>
      <c r="Q761" s="1">
        <v>27.51</v>
      </c>
      <c r="R761" s="2">
        <v>45154</v>
      </c>
      <c r="S761" s="2">
        <v>45179</v>
      </c>
      <c r="T761" s="1" t="s">
        <v>83</v>
      </c>
      <c r="U761" s="1" t="s">
        <v>162</v>
      </c>
      <c r="V761" s="1">
        <v>2</v>
      </c>
      <c r="W761" s="1" t="s">
        <v>37</v>
      </c>
      <c r="X761" s="1" t="s">
        <v>101</v>
      </c>
      <c r="Y761" s="1" t="s">
        <v>4707</v>
      </c>
    </row>
    <row r="762" spans="1:25" x14ac:dyDescent="0.3">
      <c r="A762" s="1" t="s">
        <v>12374</v>
      </c>
      <c r="B762" s="1" t="s">
        <v>14374</v>
      </c>
      <c r="C762" s="1" t="s">
        <v>4708</v>
      </c>
      <c r="D762" s="1" t="s">
        <v>41</v>
      </c>
      <c r="E762" s="1">
        <v>44</v>
      </c>
      <c r="F762" s="1" t="s">
        <v>4709</v>
      </c>
      <c r="G762" s="1" t="s">
        <v>4710</v>
      </c>
      <c r="H762" s="1" t="s">
        <v>857</v>
      </c>
      <c r="I762" s="1" t="s">
        <v>4711</v>
      </c>
      <c r="J762" s="1" t="s">
        <v>2988</v>
      </c>
      <c r="K762" s="1" t="s">
        <v>161</v>
      </c>
      <c r="L762" s="1" t="s">
        <v>72</v>
      </c>
      <c r="M762" s="1" t="s">
        <v>62</v>
      </c>
      <c r="N762" s="1">
        <v>1</v>
      </c>
      <c r="O762" s="1">
        <v>73.02</v>
      </c>
      <c r="P762" s="1">
        <v>0.28000000000000003</v>
      </c>
      <c r="Q762" s="1">
        <v>34.090000000000003</v>
      </c>
      <c r="R762" s="2">
        <v>45444</v>
      </c>
      <c r="S762" s="2">
        <v>45273</v>
      </c>
      <c r="T762" s="1" t="s">
        <v>50</v>
      </c>
      <c r="U762" s="1" t="s">
        <v>51</v>
      </c>
      <c r="V762" s="1">
        <v>1</v>
      </c>
      <c r="W762" s="1" t="s">
        <v>37</v>
      </c>
      <c r="X762" s="1" t="s">
        <v>53</v>
      </c>
      <c r="Y762" s="1" t="s">
        <v>4712</v>
      </c>
    </row>
    <row r="763" spans="1:25" x14ac:dyDescent="0.3">
      <c r="A763" s="1" t="s">
        <v>12375</v>
      </c>
      <c r="B763" s="1" t="s">
        <v>14375</v>
      </c>
      <c r="C763" s="1" t="s">
        <v>4713</v>
      </c>
      <c r="D763" s="1" t="s">
        <v>26</v>
      </c>
      <c r="E763" s="1">
        <v>32</v>
      </c>
      <c r="F763" s="1" t="s">
        <v>4714</v>
      </c>
      <c r="G763" s="1" t="s">
        <v>4715</v>
      </c>
      <c r="H763" s="1" t="s">
        <v>3524</v>
      </c>
      <c r="I763" s="1" t="s">
        <v>4716</v>
      </c>
      <c r="J763" s="1" t="s">
        <v>4717</v>
      </c>
      <c r="K763" s="1" t="s">
        <v>32</v>
      </c>
      <c r="L763" s="1" t="s">
        <v>117</v>
      </c>
      <c r="M763" s="1" t="s">
        <v>62</v>
      </c>
      <c r="N763" s="1">
        <v>2</v>
      </c>
      <c r="O763" s="1">
        <v>429.5</v>
      </c>
      <c r="P763" s="1">
        <v>0.3</v>
      </c>
      <c r="Q763" s="1">
        <v>12.77</v>
      </c>
      <c r="R763" s="2">
        <v>45630</v>
      </c>
      <c r="S763" s="2">
        <v>45472</v>
      </c>
      <c r="T763" s="1" t="s">
        <v>63</v>
      </c>
      <c r="U763" s="1" t="s">
        <v>36</v>
      </c>
      <c r="V763" s="1">
        <v>5</v>
      </c>
      <c r="W763" s="1" t="s">
        <v>37</v>
      </c>
      <c r="X763" s="1" t="s">
        <v>53</v>
      </c>
      <c r="Y763" s="1" t="s">
        <v>4718</v>
      </c>
    </row>
    <row r="764" spans="1:25" x14ac:dyDescent="0.3">
      <c r="A764" s="1" t="s">
        <v>12376</v>
      </c>
      <c r="B764" s="1" t="s">
        <v>14376</v>
      </c>
      <c r="C764" s="1" t="s">
        <v>4719</v>
      </c>
      <c r="D764" s="1" t="s">
        <v>26</v>
      </c>
      <c r="E764" s="1">
        <v>69</v>
      </c>
      <c r="F764" s="1" t="s">
        <v>4720</v>
      </c>
      <c r="G764" s="1">
        <v>2843163923</v>
      </c>
      <c r="H764" s="1" t="s">
        <v>89</v>
      </c>
      <c r="I764" s="1" t="s">
        <v>4721</v>
      </c>
      <c r="J764" s="1" t="s">
        <v>4722</v>
      </c>
      <c r="K764" s="1" t="s">
        <v>32</v>
      </c>
      <c r="L764" s="1" t="s">
        <v>33</v>
      </c>
      <c r="M764" s="1" t="s">
        <v>49</v>
      </c>
      <c r="N764" s="1">
        <v>3</v>
      </c>
      <c r="O764" s="1">
        <v>537.29</v>
      </c>
      <c r="P764" s="1">
        <v>0.22</v>
      </c>
      <c r="Q764" s="1">
        <v>21.56</v>
      </c>
      <c r="R764" s="2">
        <v>45742</v>
      </c>
      <c r="S764" s="2">
        <v>45320</v>
      </c>
      <c r="T764" s="1" t="s">
        <v>83</v>
      </c>
      <c r="U764" s="1" t="s">
        <v>162</v>
      </c>
      <c r="V764" s="1">
        <v>4</v>
      </c>
      <c r="W764" s="1" t="s">
        <v>37</v>
      </c>
      <c r="X764" s="1" t="s">
        <v>74</v>
      </c>
      <c r="Y764" s="1" t="s">
        <v>4723</v>
      </c>
    </row>
    <row r="765" spans="1:25" x14ac:dyDescent="0.3">
      <c r="A765" s="1" t="s">
        <v>12377</v>
      </c>
      <c r="B765" s="1" t="s">
        <v>14377</v>
      </c>
      <c r="C765" s="1" t="s">
        <v>4724</v>
      </c>
      <c r="D765" s="1" t="s">
        <v>26</v>
      </c>
      <c r="E765" s="1">
        <v>49</v>
      </c>
      <c r="F765" s="1" t="s">
        <v>4725</v>
      </c>
      <c r="G765" s="1" t="s">
        <v>4726</v>
      </c>
      <c r="H765" s="1" t="s">
        <v>717</v>
      </c>
      <c r="I765" s="1" t="s">
        <v>4727</v>
      </c>
      <c r="J765" s="1" t="s">
        <v>4728</v>
      </c>
      <c r="K765" s="1" t="s">
        <v>47</v>
      </c>
      <c r="L765" s="1" t="s">
        <v>72</v>
      </c>
      <c r="M765" s="1" t="s">
        <v>73</v>
      </c>
      <c r="N765" s="1">
        <v>1</v>
      </c>
      <c r="O765" s="1">
        <v>29.68</v>
      </c>
      <c r="P765" s="1">
        <v>0.44</v>
      </c>
      <c r="Q765" s="1">
        <v>12.28</v>
      </c>
      <c r="R765" s="2">
        <v>45160</v>
      </c>
      <c r="S765" s="2">
        <v>45537</v>
      </c>
      <c r="T765" s="1" t="s">
        <v>118</v>
      </c>
      <c r="U765" s="1" t="s">
        <v>51</v>
      </c>
      <c r="V765" s="1">
        <v>4</v>
      </c>
      <c r="W765" s="1" t="s">
        <v>37</v>
      </c>
      <c r="X765" s="1" t="s">
        <v>101</v>
      </c>
      <c r="Y765" s="1" t="s">
        <v>4729</v>
      </c>
    </row>
    <row r="766" spans="1:25" x14ac:dyDescent="0.3">
      <c r="A766" s="1" t="s">
        <v>12378</v>
      </c>
      <c r="B766" s="1" t="s">
        <v>14378</v>
      </c>
      <c r="C766" s="1" t="s">
        <v>4730</v>
      </c>
      <c r="D766" s="1" t="s">
        <v>26</v>
      </c>
      <c r="E766" s="1">
        <v>65</v>
      </c>
      <c r="F766" s="1" t="s">
        <v>4731</v>
      </c>
      <c r="G766" s="1" t="s">
        <v>4732</v>
      </c>
      <c r="H766" s="1" t="s">
        <v>316</v>
      </c>
      <c r="I766" s="1" t="s">
        <v>4733</v>
      </c>
      <c r="J766" s="1" t="s">
        <v>4734</v>
      </c>
      <c r="K766" s="1" t="s">
        <v>81</v>
      </c>
      <c r="L766" s="1" t="s">
        <v>33</v>
      </c>
      <c r="M766" s="1" t="s">
        <v>34</v>
      </c>
      <c r="N766" s="1">
        <v>4</v>
      </c>
      <c r="O766" s="1">
        <v>520.42999999999995</v>
      </c>
      <c r="P766" s="1">
        <v>0.21</v>
      </c>
      <c r="Q766" s="1">
        <v>22.43</v>
      </c>
      <c r="R766" s="2">
        <v>45347</v>
      </c>
      <c r="S766" s="2">
        <v>45376</v>
      </c>
      <c r="T766" s="1" t="s">
        <v>63</v>
      </c>
      <c r="U766" s="1" t="s">
        <v>51</v>
      </c>
      <c r="V766" s="1">
        <v>2</v>
      </c>
      <c r="W766" s="1" t="s">
        <v>37</v>
      </c>
      <c r="X766" s="1" t="s">
        <v>74</v>
      </c>
      <c r="Y766" s="1" t="s">
        <v>4735</v>
      </c>
    </row>
    <row r="767" spans="1:25" x14ac:dyDescent="0.3">
      <c r="A767" s="1" t="s">
        <v>12379</v>
      </c>
      <c r="B767" s="1" t="s">
        <v>14379</v>
      </c>
      <c r="C767" s="1" t="s">
        <v>4736</v>
      </c>
      <c r="D767" s="1" t="s">
        <v>41</v>
      </c>
      <c r="E767" s="1">
        <v>61</v>
      </c>
      <c r="F767" s="1" t="s">
        <v>4737</v>
      </c>
      <c r="G767" s="1" t="s">
        <v>4738</v>
      </c>
      <c r="H767" s="1" t="s">
        <v>2168</v>
      </c>
      <c r="I767" s="1" t="s">
        <v>1079</v>
      </c>
      <c r="J767" s="1" t="s">
        <v>4739</v>
      </c>
      <c r="K767" s="1" t="s">
        <v>32</v>
      </c>
      <c r="L767" s="1" t="s">
        <v>33</v>
      </c>
      <c r="M767" s="1" t="s">
        <v>73</v>
      </c>
      <c r="N767" s="1">
        <v>3</v>
      </c>
      <c r="O767" s="1">
        <v>399.82</v>
      </c>
      <c r="P767" s="1">
        <v>0.14000000000000001</v>
      </c>
      <c r="Q767" s="1">
        <v>30.33</v>
      </c>
      <c r="R767" s="2">
        <v>45343</v>
      </c>
      <c r="S767" s="2">
        <v>45494</v>
      </c>
      <c r="T767" s="1" t="s">
        <v>35</v>
      </c>
      <c r="U767" s="1" t="s">
        <v>36</v>
      </c>
      <c r="V767" s="1">
        <v>3</v>
      </c>
      <c r="W767" s="1" t="s">
        <v>37</v>
      </c>
      <c r="X767" s="1" t="s">
        <v>64</v>
      </c>
      <c r="Y767" s="1" t="s">
        <v>4740</v>
      </c>
    </row>
    <row r="768" spans="1:25" x14ac:dyDescent="0.3">
      <c r="A768" s="1" t="s">
        <v>12380</v>
      </c>
      <c r="B768" s="1" t="s">
        <v>14380</v>
      </c>
      <c r="C768" s="1" t="s">
        <v>4741</v>
      </c>
      <c r="D768" s="1" t="s">
        <v>41</v>
      </c>
      <c r="E768" s="1">
        <v>67</v>
      </c>
      <c r="F768" s="1" t="s">
        <v>4742</v>
      </c>
      <c r="G768" s="1" t="s">
        <v>4743</v>
      </c>
      <c r="H768" s="1" t="s">
        <v>967</v>
      </c>
      <c r="I768" s="1" t="s">
        <v>4744</v>
      </c>
      <c r="J768" s="1" t="s">
        <v>4745</v>
      </c>
      <c r="K768" s="1" t="s">
        <v>81</v>
      </c>
      <c r="L768" s="1" t="s">
        <v>82</v>
      </c>
      <c r="M768" s="1" t="s">
        <v>126</v>
      </c>
      <c r="N768" s="1">
        <v>1</v>
      </c>
      <c r="O768" s="1">
        <v>775.91</v>
      </c>
      <c r="P768" s="1">
        <v>0</v>
      </c>
      <c r="Q768" s="1">
        <v>24.91</v>
      </c>
      <c r="R768" s="2">
        <v>45704</v>
      </c>
      <c r="S768" s="2">
        <v>45620</v>
      </c>
      <c r="T768" s="1" t="s">
        <v>118</v>
      </c>
      <c r="U768" s="1" t="s">
        <v>162</v>
      </c>
      <c r="V768" s="1">
        <v>3</v>
      </c>
      <c r="W768" s="1" t="s">
        <v>37</v>
      </c>
      <c r="X768" s="1" t="s">
        <v>101</v>
      </c>
      <c r="Y768" s="1" t="s">
        <v>4746</v>
      </c>
    </row>
    <row r="769" spans="1:25" x14ac:dyDescent="0.3">
      <c r="A769" s="1" t="s">
        <v>12381</v>
      </c>
      <c r="B769" s="1" t="s">
        <v>14381</v>
      </c>
      <c r="C769" s="1" t="s">
        <v>4747</v>
      </c>
      <c r="D769" s="1" t="s">
        <v>26</v>
      </c>
      <c r="E769" s="1">
        <v>56</v>
      </c>
      <c r="F769" s="1" t="s">
        <v>4748</v>
      </c>
      <c r="G769" s="1">
        <f>1-568-732-1175</f>
        <v>-2474</v>
      </c>
      <c r="H769" s="1" t="s">
        <v>4749</v>
      </c>
      <c r="I769" s="1" t="s">
        <v>4750</v>
      </c>
      <c r="J769" s="1" t="s">
        <v>483</v>
      </c>
      <c r="K769" s="1" t="s">
        <v>109</v>
      </c>
      <c r="L769" s="1" t="s">
        <v>82</v>
      </c>
      <c r="M769" s="1" t="s">
        <v>93</v>
      </c>
      <c r="N769" s="1">
        <v>4</v>
      </c>
      <c r="O769" s="1">
        <v>831.66</v>
      </c>
      <c r="P769" s="1">
        <v>0.49</v>
      </c>
      <c r="Q769" s="1">
        <v>31.69</v>
      </c>
      <c r="R769" s="2">
        <v>45558</v>
      </c>
      <c r="S769" s="2">
        <v>45744</v>
      </c>
      <c r="T769" s="1" t="s">
        <v>63</v>
      </c>
      <c r="U769" s="1" t="s">
        <v>84</v>
      </c>
      <c r="V769" s="1">
        <v>3</v>
      </c>
      <c r="W769" s="1" t="s">
        <v>52</v>
      </c>
      <c r="X769" s="1" t="s">
        <v>101</v>
      </c>
      <c r="Y769" s="1" t="s">
        <v>4751</v>
      </c>
    </row>
    <row r="770" spans="1:25" x14ac:dyDescent="0.3">
      <c r="A770" s="1" t="s">
        <v>12382</v>
      </c>
      <c r="B770" s="1" t="s">
        <v>14382</v>
      </c>
      <c r="C770" s="1" t="s">
        <v>4752</v>
      </c>
      <c r="D770" s="1" t="s">
        <v>26</v>
      </c>
      <c r="E770" s="1">
        <v>33</v>
      </c>
      <c r="F770" s="1" t="s">
        <v>4753</v>
      </c>
      <c r="G770" s="1" t="s">
        <v>4754</v>
      </c>
      <c r="H770" s="1" t="s">
        <v>3302</v>
      </c>
      <c r="I770" s="1" t="s">
        <v>4755</v>
      </c>
      <c r="J770" s="1" t="s">
        <v>4756</v>
      </c>
      <c r="K770" s="1" t="s">
        <v>92</v>
      </c>
      <c r="L770" s="1" t="s">
        <v>110</v>
      </c>
      <c r="M770" s="1" t="s">
        <v>73</v>
      </c>
      <c r="N770" s="1">
        <v>3</v>
      </c>
      <c r="O770" s="1">
        <v>688.12</v>
      </c>
      <c r="P770" s="1">
        <v>0.41</v>
      </c>
      <c r="Q770" s="1">
        <v>27.58</v>
      </c>
      <c r="R770" s="2">
        <v>45124</v>
      </c>
      <c r="S770" s="2">
        <v>45536</v>
      </c>
      <c r="T770" s="1" t="s">
        <v>63</v>
      </c>
      <c r="U770" s="1" t="s">
        <v>84</v>
      </c>
      <c r="V770" s="1">
        <v>4</v>
      </c>
      <c r="W770" s="1" t="s">
        <v>52</v>
      </c>
      <c r="X770" s="1" t="s">
        <v>101</v>
      </c>
      <c r="Y770" s="1" t="s">
        <v>4757</v>
      </c>
    </row>
    <row r="771" spans="1:25" x14ac:dyDescent="0.3">
      <c r="A771" s="1" t="s">
        <v>12383</v>
      </c>
      <c r="B771" s="1" t="s">
        <v>14383</v>
      </c>
      <c r="C771" s="1" t="s">
        <v>4758</v>
      </c>
      <c r="D771" s="1" t="s">
        <v>41</v>
      </c>
      <c r="E771" s="1">
        <v>45</v>
      </c>
      <c r="F771" s="1" t="s">
        <v>4759</v>
      </c>
      <c r="G771" s="1">
        <f>1-466-338-4953</f>
        <v>-5756</v>
      </c>
      <c r="H771" s="1" t="s">
        <v>4760</v>
      </c>
      <c r="I771" s="1" t="s">
        <v>4761</v>
      </c>
      <c r="J771" s="1" t="s">
        <v>4762</v>
      </c>
      <c r="K771" s="1" t="s">
        <v>81</v>
      </c>
      <c r="L771" s="1" t="s">
        <v>33</v>
      </c>
      <c r="M771" s="1" t="s">
        <v>73</v>
      </c>
      <c r="N771" s="1">
        <v>3</v>
      </c>
      <c r="O771" s="1">
        <v>478.76</v>
      </c>
      <c r="P771" s="1">
        <v>0.31</v>
      </c>
      <c r="Q771" s="1">
        <v>19.3</v>
      </c>
      <c r="R771" s="2">
        <v>45501</v>
      </c>
      <c r="S771" s="2">
        <v>45384</v>
      </c>
      <c r="T771" s="1" t="s">
        <v>83</v>
      </c>
      <c r="U771" s="1" t="s">
        <v>51</v>
      </c>
      <c r="V771" s="1">
        <v>2</v>
      </c>
      <c r="W771" s="1" t="s">
        <v>37</v>
      </c>
      <c r="X771" s="1" t="s">
        <v>101</v>
      </c>
      <c r="Y771" s="1" t="s">
        <v>4763</v>
      </c>
    </row>
    <row r="772" spans="1:25" x14ac:dyDescent="0.3">
      <c r="A772" s="1" t="s">
        <v>12384</v>
      </c>
      <c r="B772" s="1" t="s">
        <v>14384</v>
      </c>
      <c r="C772" s="1" t="s">
        <v>4764</v>
      </c>
      <c r="D772" s="1" t="s">
        <v>41</v>
      </c>
      <c r="E772" s="1">
        <v>68</v>
      </c>
      <c r="F772" s="1" t="s">
        <v>4765</v>
      </c>
      <c r="G772" s="1" t="s">
        <v>4766</v>
      </c>
      <c r="H772" s="1" t="s">
        <v>2828</v>
      </c>
      <c r="I772" s="1" t="s">
        <v>4767</v>
      </c>
      <c r="J772" s="1" t="s">
        <v>4768</v>
      </c>
      <c r="K772" s="1" t="s">
        <v>61</v>
      </c>
      <c r="L772" s="1" t="s">
        <v>82</v>
      </c>
      <c r="M772" s="1" t="s">
        <v>62</v>
      </c>
      <c r="N772" s="1">
        <v>2</v>
      </c>
      <c r="O772" s="1">
        <v>223.99</v>
      </c>
      <c r="P772" s="1">
        <v>0.42</v>
      </c>
      <c r="Q772" s="1">
        <v>11.45</v>
      </c>
      <c r="R772" s="2">
        <v>45279</v>
      </c>
      <c r="S772" s="2">
        <v>45359</v>
      </c>
      <c r="T772" s="1" t="s">
        <v>35</v>
      </c>
      <c r="U772" s="1" t="s">
        <v>36</v>
      </c>
      <c r="V772" s="1">
        <v>2</v>
      </c>
      <c r="W772" s="1" t="s">
        <v>37</v>
      </c>
      <c r="X772" s="1" t="s">
        <v>64</v>
      </c>
      <c r="Y772" s="1" t="s">
        <v>4769</v>
      </c>
    </row>
    <row r="773" spans="1:25" x14ac:dyDescent="0.3">
      <c r="A773" s="1" t="s">
        <v>12385</v>
      </c>
      <c r="B773" s="1" t="s">
        <v>14385</v>
      </c>
      <c r="C773" s="1" t="s">
        <v>4770</v>
      </c>
      <c r="D773" s="1" t="s">
        <v>41</v>
      </c>
      <c r="E773" s="1">
        <v>23</v>
      </c>
      <c r="F773" s="1" t="s">
        <v>4771</v>
      </c>
      <c r="G773" s="1" t="s">
        <v>4772</v>
      </c>
      <c r="H773" s="1" t="s">
        <v>4773</v>
      </c>
      <c r="I773" s="1" t="s">
        <v>4774</v>
      </c>
      <c r="J773" s="1" t="s">
        <v>4775</v>
      </c>
      <c r="K773" s="1" t="s">
        <v>47</v>
      </c>
      <c r="L773" s="1" t="s">
        <v>110</v>
      </c>
      <c r="M773" s="1" t="s">
        <v>126</v>
      </c>
      <c r="N773" s="1">
        <v>2</v>
      </c>
      <c r="O773" s="1">
        <v>848.64</v>
      </c>
      <c r="P773" s="1">
        <v>0.41</v>
      </c>
      <c r="Q773" s="1">
        <v>16.37</v>
      </c>
      <c r="R773" s="2">
        <v>45438</v>
      </c>
      <c r="S773" s="2">
        <v>45171</v>
      </c>
      <c r="T773" s="1" t="s">
        <v>35</v>
      </c>
      <c r="U773" s="1" t="s">
        <v>36</v>
      </c>
      <c r="V773" s="1">
        <v>3</v>
      </c>
      <c r="W773" s="1" t="s">
        <v>37</v>
      </c>
      <c r="X773" s="1" t="s">
        <v>74</v>
      </c>
      <c r="Y773" s="1" t="s">
        <v>4776</v>
      </c>
    </row>
    <row r="774" spans="1:25" x14ac:dyDescent="0.3">
      <c r="A774" s="1" t="s">
        <v>12386</v>
      </c>
      <c r="B774" s="1" t="s">
        <v>14386</v>
      </c>
      <c r="C774" s="1" t="s">
        <v>4777</v>
      </c>
      <c r="D774" s="1" t="s">
        <v>41</v>
      </c>
      <c r="E774" s="1">
        <v>23</v>
      </c>
      <c r="F774" s="1" t="s">
        <v>4778</v>
      </c>
      <c r="G774" s="1" t="s">
        <v>4779</v>
      </c>
      <c r="H774" s="1" t="s">
        <v>2076</v>
      </c>
      <c r="I774" s="1" t="s">
        <v>4780</v>
      </c>
      <c r="J774" s="1" t="s">
        <v>4781</v>
      </c>
      <c r="K774" s="1" t="s">
        <v>81</v>
      </c>
      <c r="L774" s="1" t="s">
        <v>72</v>
      </c>
      <c r="M774" s="1" t="s">
        <v>62</v>
      </c>
      <c r="N774" s="1">
        <v>2</v>
      </c>
      <c r="O774" s="1">
        <v>348.25</v>
      </c>
      <c r="P774" s="1">
        <v>0.47</v>
      </c>
      <c r="Q774" s="1">
        <v>14.03</v>
      </c>
      <c r="R774" s="2">
        <v>45655</v>
      </c>
      <c r="S774" s="2">
        <v>45556</v>
      </c>
      <c r="T774" s="1" t="s">
        <v>35</v>
      </c>
      <c r="U774" s="1" t="s">
        <v>84</v>
      </c>
      <c r="V774" s="1">
        <v>1</v>
      </c>
      <c r="W774" s="1" t="s">
        <v>37</v>
      </c>
      <c r="X774" s="1" t="s">
        <v>53</v>
      </c>
      <c r="Y774" s="1" t="s">
        <v>4782</v>
      </c>
    </row>
    <row r="775" spans="1:25" x14ac:dyDescent="0.3">
      <c r="A775" s="1" t="s">
        <v>12387</v>
      </c>
      <c r="B775" s="1" t="s">
        <v>14387</v>
      </c>
      <c r="C775" s="1" t="s">
        <v>4783</v>
      </c>
      <c r="D775" s="1" t="s">
        <v>26</v>
      </c>
      <c r="E775" s="1">
        <v>55</v>
      </c>
      <c r="F775" s="1" t="s">
        <v>4784</v>
      </c>
      <c r="G775" s="1" t="s">
        <v>4785</v>
      </c>
      <c r="H775" s="1" t="s">
        <v>609</v>
      </c>
      <c r="I775" s="1" t="s">
        <v>4786</v>
      </c>
      <c r="J775" s="1" t="s">
        <v>4787</v>
      </c>
      <c r="K775" s="1" t="s">
        <v>109</v>
      </c>
      <c r="L775" s="1" t="s">
        <v>33</v>
      </c>
      <c r="M775" s="1" t="s">
        <v>49</v>
      </c>
      <c r="N775" s="1">
        <v>1</v>
      </c>
      <c r="O775" s="1">
        <v>362.73</v>
      </c>
      <c r="P775" s="1">
        <v>0.19</v>
      </c>
      <c r="Q775" s="1">
        <v>36.83</v>
      </c>
      <c r="R775" s="2">
        <v>45540</v>
      </c>
      <c r="S775" s="2">
        <v>45481</v>
      </c>
      <c r="T775" s="1" t="s">
        <v>83</v>
      </c>
      <c r="U775" s="1" t="s">
        <v>36</v>
      </c>
      <c r="V775" s="1">
        <v>3</v>
      </c>
      <c r="W775" s="1" t="s">
        <v>37</v>
      </c>
      <c r="X775" s="1" t="s">
        <v>38</v>
      </c>
      <c r="Y775" s="1" t="s">
        <v>4788</v>
      </c>
    </row>
    <row r="776" spans="1:25" x14ac:dyDescent="0.3">
      <c r="A776" s="1" t="s">
        <v>12388</v>
      </c>
      <c r="B776" s="1" t="s">
        <v>14388</v>
      </c>
      <c r="C776" s="1" t="s">
        <v>4789</v>
      </c>
      <c r="D776" s="1" t="s">
        <v>26</v>
      </c>
      <c r="E776" s="1">
        <v>64</v>
      </c>
      <c r="F776" s="1" t="s">
        <v>4790</v>
      </c>
      <c r="G776" s="1" t="s">
        <v>4791</v>
      </c>
      <c r="H776" s="1" t="s">
        <v>222</v>
      </c>
      <c r="I776" s="1" t="s">
        <v>365</v>
      </c>
      <c r="J776" s="1" t="s">
        <v>4792</v>
      </c>
      <c r="K776" s="1" t="s">
        <v>32</v>
      </c>
      <c r="L776" s="1" t="s">
        <v>82</v>
      </c>
      <c r="M776" s="1" t="s">
        <v>62</v>
      </c>
      <c r="N776" s="1">
        <v>3</v>
      </c>
      <c r="O776" s="1">
        <v>916.85</v>
      </c>
      <c r="P776" s="1">
        <v>0.28000000000000003</v>
      </c>
      <c r="Q776" s="1">
        <v>41.9</v>
      </c>
      <c r="R776" s="2">
        <v>45755</v>
      </c>
      <c r="S776" s="2">
        <v>45561</v>
      </c>
      <c r="T776" s="1" t="s">
        <v>83</v>
      </c>
      <c r="U776" s="1" t="s">
        <v>36</v>
      </c>
      <c r="V776" s="1">
        <v>4</v>
      </c>
      <c r="W776" s="1" t="s">
        <v>37</v>
      </c>
      <c r="X776" s="1" t="s">
        <v>38</v>
      </c>
      <c r="Y776" s="1" t="s">
        <v>4793</v>
      </c>
    </row>
    <row r="777" spans="1:25" x14ac:dyDescent="0.3">
      <c r="A777" s="1" t="s">
        <v>12389</v>
      </c>
      <c r="B777" s="1" t="s">
        <v>14389</v>
      </c>
      <c r="C777" s="1" t="s">
        <v>4794</v>
      </c>
      <c r="D777" s="1" t="s">
        <v>41</v>
      </c>
      <c r="E777" s="1">
        <v>19</v>
      </c>
      <c r="F777" s="1" t="s">
        <v>4795</v>
      </c>
      <c r="G777" s="1">
        <v>10739185</v>
      </c>
      <c r="H777" s="1" t="s">
        <v>602</v>
      </c>
      <c r="I777" s="1" t="s">
        <v>4796</v>
      </c>
      <c r="J777" s="1" t="s">
        <v>4797</v>
      </c>
      <c r="K777" s="1" t="s">
        <v>61</v>
      </c>
      <c r="L777" s="1" t="s">
        <v>72</v>
      </c>
      <c r="M777" s="1" t="s">
        <v>34</v>
      </c>
      <c r="N777" s="1">
        <v>2</v>
      </c>
      <c r="O777" s="1">
        <v>975.84</v>
      </c>
      <c r="P777" s="1">
        <v>0.05</v>
      </c>
      <c r="Q777" s="1">
        <v>37.42</v>
      </c>
      <c r="R777" s="2">
        <v>45329</v>
      </c>
      <c r="S777" s="2">
        <v>45130</v>
      </c>
      <c r="T777" s="1" t="s">
        <v>35</v>
      </c>
      <c r="U777" s="1" t="s">
        <v>162</v>
      </c>
      <c r="V777" s="1">
        <v>1</v>
      </c>
      <c r="W777" s="1" t="s">
        <v>37</v>
      </c>
      <c r="X777" s="1" t="s">
        <v>101</v>
      </c>
      <c r="Y777" s="1" t="s">
        <v>4798</v>
      </c>
    </row>
    <row r="778" spans="1:25" x14ac:dyDescent="0.3">
      <c r="A778" s="1" t="s">
        <v>12390</v>
      </c>
      <c r="B778" s="1" t="s">
        <v>14390</v>
      </c>
      <c r="C778" s="1" t="s">
        <v>4799</v>
      </c>
      <c r="D778" s="1" t="s">
        <v>41</v>
      </c>
      <c r="E778" s="1">
        <v>58</v>
      </c>
      <c r="F778" s="1" t="s">
        <v>4800</v>
      </c>
      <c r="G778" s="1" t="s">
        <v>4801</v>
      </c>
      <c r="H778" s="1" t="s">
        <v>1453</v>
      </c>
      <c r="I778" s="1" t="s">
        <v>4802</v>
      </c>
      <c r="J778" s="1" t="s">
        <v>4803</v>
      </c>
      <c r="K778" s="1" t="s">
        <v>81</v>
      </c>
      <c r="L778" s="1" t="s">
        <v>33</v>
      </c>
      <c r="M778" s="1" t="s">
        <v>93</v>
      </c>
      <c r="N778" s="1">
        <v>4</v>
      </c>
      <c r="O778" s="1">
        <v>899.15</v>
      </c>
      <c r="P778" s="1">
        <v>0.48</v>
      </c>
      <c r="Q778" s="1">
        <v>33.97</v>
      </c>
      <c r="R778" s="2">
        <v>45742</v>
      </c>
      <c r="S778" s="2">
        <v>45670</v>
      </c>
      <c r="T778" s="1" t="s">
        <v>63</v>
      </c>
      <c r="U778" s="1" t="s">
        <v>162</v>
      </c>
      <c r="V778" s="1">
        <v>2</v>
      </c>
      <c r="W778" s="1" t="s">
        <v>37</v>
      </c>
      <c r="X778" s="1" t="s">
        <v>101</v>
      </c>
      <c r="Y778" s="1" t="s">
        <v>4804</v>
      </c>
    </row>
    <row r="779" spans="1:25" x14ac:dyDescent="0.3">
      <c r="A779" s="1" t="s">
        <v>12391</v>
      </c>
      <c r="B779" s="1" t="s">
        <v>14391</v>
      </c>
      <c r="C779" s="1" t="s">
        <v>4805</v>
      </c>
      <c r="D779" s="1" t="s">
        <v>26</v>
      </c>
      <c r="E779" s="1">
        <v>57</v>
      </c>
      <c r="F779" s="1" t="s">
        <v>4806</v>
      </c>
      <c r="G779" s="1">
        <v>219724774</v>
      </c>
      <c r="H779" s="1" t="s">
        <v>1202</v>
      </c>
      <c r="I779" s="1" t="s">
        <v>4807</v>
      </c>
      <c r="J779" s="1" t="s">
        <v>4808</v>
      </c>
      <c r="K779" s="1" t="s">
        <v>161</v>
      </c>
      <c r="L779" s="1" t="s">
        <v>110</v>
      </c>
      <c r="M779" s="1" t="s">
        <v>34</v>
      </c>
      <c r="N779" s="1">
        <v>1</v>
      </c>
      <c r="O779" s="1">
        <v>998.25</v>
      </c>
      <c r="P779" s="1">
        <v>0.49</v>
      </c>
      <c r="Q779" s="1">
        <v>18.850000000000001</v>
      </c>
      <c r="R779" s="2">
        <v>45272</v>
      </c>
      <c r="S779" s="2">
        <v>45513</v>
      </c>
      <c r="T779" s="1" t="s">
        <v>35</v>
      </c>
      <c r="U779" s="1" t="s">
        <v>51</v>
      </c>
      <c r="V779" s="1">
        <v>5</v>
      </c>
      <c r="W779" s="1" t="s">
        <v>37</v>
      </c>
      <c r="X779" s="1" t="s">
        <v>53</v>
      </c>
      <c r="Y779" s="1" t="s">
        <v>4809</v>
      </c>
    </row>
    <row r="780" spans="1:25" x14ac:dyDescent="0.3">
      <c r="A780" s="1" t="s">
        <v>12392</v>
      </c>
      <c r="B780" s="1" t="s">
        <v>14392</v>
      </c>
      <c r="C780" s="1" t="s">
        <v>4810</v>
      </c>
      <c r="D780" s="1" t="s">
        <v>26</v>
      </c>
      <c r="E780" s="1">
        <v>24</v>
      </c>
      <c r="F780" s="1" t="s">
        <v>4811</v>
      </c>
      <c r="G780" s="1" t="s">
        <v>4812</v>
      </c>
      <c r="H780" s="1" t="s">
        <v>883</v>
      </c>
      <c r="I780" s="1" t="s">
        <v>4813</v>
      </c>
      <c r="J780" s="1" t="s">
        <v>4814</v>
      </c>
      <c r="K780" s="1" t="s">
        <v>161</v>
      </c>
      <c r="L780" s="1" t="s">
        <v>33</v>
      </c>
      <c r="M780" s="1" t="s">
        <v>62</v>
      </c>
      <c r="N780" s="1">
        <v>2</v>
      </c>
      <c r="O780" s="1">
        <v>870.22</v>
      </c>
      <c r="P780" s="1">
        <v>0.39</v>
      </c>
      <c r="Q780" s="1">
        <v>36.99</v>
      </c>
      <c r="R780" s="2">
        <v>45431</v>
      </c>
      <c r="S780" s="2">
        <v>45523</v>
      </c>
      <c r="T780" s="1" t="s">
        <v>83</v>
      </c>
      <c r="U780" s="1" t="s">
        <v>162</v>
      </c>
      <c r="V780" s="1">
        <v>1</v>
      </c>
      <c r="W780" s="1" t="s">
        <v>37</v>
      </c>
      <c r="X780" s="1" t="s">
        <v>38</v>
      </c>
      <c r="Y780" s="1" t="s">
        <v>4815</v>
      </c>
    </row>
    <row r="781" spans="1:25" x14ac:dyDescent="0.3">
      <c r="A781" s="1" t="s">
        <v>12393</v>
      </c>
      <c r="B781" s="1" t="s">
        <v>14393</v>
      </c>
      <c r="C781" s="1" t="s">
        <v>4816</v>
      </c>
      <c r="D781" s="1" t="s">
        <v>41</v>
      </c>
      <c r="E781" s="1">
        <v>44</v>
      </c>
      <c r="F781" s="1" t="s">
        <v>4817</v>
      </c>
      <c r="G781" s="1">
        <f>1-449-912-1331</f>
        <v>-2691</v>
      </c>
      <c r="H781" s="1" t="s">
        <v>106</v>
      </c>
      <c r="I781" s="1" t="s">
        <v>4818</v>
      </c>
      <c r="J781" s="1" t="s">
        <v>4819</v>
      </c>
      <c r="K781" s="1" t="s">
        <v>47</v>
      </c>
      <c r="L781" s="1" t="s">
        <v>82</v>
      </c>
      <c r="M781" s="1" t="s">
        <v>93</v>
      </c>
      <c r="N781" s="1">
        <v>1</v>
      </c>
      <c r="O781" s="1">
        <v>707.31</v>
      </c>
      <c r="P781" s="1">
        <v>0.23</v>
      </c>
      <c r="Q781" s="1">
        <v>32.229999999999997</v>
      </c>
      <c r="R781" s="2">
        <v>45550</v>
      </c>
      <c r="S781" s="2">
        <v>45709</v>
      </c>
      <c r="T781" s="1" t="s">
        <v>35</v>
      </c>
      <c r="U781" s="1" t="s">
        <v>36</v>
      </c>
      <c r="V781" s="1">
        <v>2</v>
      </c>
      <c r="W781" s="1" t="s">
        <v>37</v>
      </c>
      <c r="X781" s="1" t="s">
        <v>101</v>
      </c>
      <c r="Y781" s="1" t="s">
        <v>4820</v>
      </c>
    </row>
    <row r="782" spans="1:25" x14ac:dyDescent="0.3">
      <c r="A782" s="1" t="s">
        <v>12394</v>
      </c>
      <c r="B782" s="1" t="s">
        <v>14394</v>
      </c>
      <c r="C782" s="1" t="s">
        <v>4821</v>
      </c>
      <c r="D782" s="1" t="s">
        <v>26</v>
      </c>
      <c r="E782" s="1">
        <v>45</v>
      </c>
      <c r="F782" s="1" t="s">
        <v>4822</v>
      </c>
      <c r="G782" s="1" t="s">
        <v>4823</v>
      </c>
      <c r="H782" s="1" t="s">
        <v>1196</v>
      </c>
      <c r="I782" s="1" t="s">
        <v>4824</v>
      </c>
      <c r="J782" s="1" t="s">
        <v>4825</v>
      </c>
      <c r="K782" s="1" t="s">
        <v>161</v>
      </c>
      <c r="L782" s="1" t="s">
        <v>72</v>
      </c>
      <c r="M782" s="1" t="s">
        <v>73</v>
      </c>
      <c r="N782" s="1">
        <v>3</v>
      </c>
      <c r="O782" s="1">
        <v>300.88</v>
      </c>
      <c r="P782" s="1">
        <v>0.25</v>
      </c>
      <c r="Q782" s="1">
        <v>7.11</v>
      </c>
      <c r="R782" s="2">
        <v>45492</v>
      </c>
      <c r="S782" s="2">
        <v>45615</v>
      </c>
      <c r="T782" s="1" t="s">
        <v>83</v>
      </c>
      <c r="U782" s="1" t="s">
        <v>84</v>
      </c>
      <c r="V782" s="1">
        <v>1</v>
      </c>
      <c r="W782" s="1" t="s">
        <v>37</v>
      </c>
      <c r="X782" s="1" t="s">
        <v>64</v>
      </c>
      <c r="Y782" s="1" t="s">
        <v>2598</v>
      </c>
    </row>
    <row r="783" spans="1:25" x14ac:dyDescent="0.3">
      <c r="A783" s="1" t="s">
        <v>12395</v>
      </c>
      <c r="B783" s="1" t="s">
        <v>14395</v>
      </c>
      <c r="C783" s="1" t="s">
        <v>2592</v>
      </c>
      <c r="D783" s="1" t="s">
        <v>26</v>
      </c>
      <c r="E783" s="1">
        <v>33</v>
      </c>
      <c r="F783" s="1" t="s">
        <v>4826</v>
      </c>
      <c r="G783" s="1" t="s">
        <v>4827</v>
      </c>
      <c r="H783" s="1" t="s">
        <v>1465</v>
      </c>
      <c r="I783" s="1" t="s">
        <v>4828</v>
      </c>
      <c r="J783" s="1" t="s">
        <v>4829</v>
      </c>
      <c r="K783" s="1" t="s">
        <v>47</v>
      </c>
      <c r="L783" s="1" t="s">
        <v>33</v>
      </c>
      <c r="M783" s="1" t="s">
        <v>126</v>
      </c>
      <c r="N783" s="1">
        <v>4</v>
      </c>
      <c r="O783" s="1">
        <v>953.43</v>
      </c>
      <c r="P783" s="1">
        <v>0.22</v>
      </c>
      <c r="Q783" s="1">
        <v>45.84</v>
      </c>
      <c r="R783" s="2">
        <v>45766</v>
      </c>
      <c r="S783" s="2">
        <v>45745</v>
      </c>
      <c r="T783" s="1" t="s">
        <v>35</v>
      </c>
      <c r="U783" s="1" t="s">
        <v>84</v>
      </c>
      <c r="V783" s="1">
        <v>3</v>
      </c>
      <c r="W783" s="1" t="s">
        <v>37</v>
      </c>
      <c r="X783" s="1" t="s">
        <v>38</v>
      </c>
      <c r="Y783" s="1" t="s">
        <v>4830</v>
      </c>
    </row>
    <row r="784" spans="1:25" x14ac:dyDescent="0.3">
      <c r="A784" s="1" t="s">
        <v>12396</v>
      </c>
      <c r="B784" s="1" t="s">
        <v>14396</v>
      </c>
      <c r="C784" s="1" t="s">
        <v>4831</v>
      </c>
      <c r="D784" s="1" t="s">
        <v>41</v>
      </c>
      <c r="E784" s="1">
        <v>64</v>
      </c>
      <c r="F784" s="1" t="s">
        <v>4832</v>
      </c>
      <c r="G784" s="1" t="s">
        <v>4833</v>
      </c>
      <c r="H784" s="1" t="s">
        <v>1308</v>
      </c>
      <c r="I784" s="1" t="s">
        <v>3646</v>
      </c>
      <c r="J784" s="1" t="s">
        <v>4834</v>
      </c>
      <c r="K784" s="1" t="s">
        <v>109</v>
      </c>
      <c r="L784" s="1" t="s">
        <v>33</v>
      </c>
      <c r="M784" s="1" t="s">
        <v>34</v>
      </c>
      <c r="N784" s="1">
        <v>3</v>
      </c>
      <c r="O784" s="1">
        <v>877.86</v>
      </c>
      <c r="P784" s="1">
        <v>0.15</v>
      </c>
      <c r="Q784" s="1">
        <v>8.6</v>
      </c>
      <c r="R784" s="2">
        <v>45494</v>
      </c>
      <c r="S784" s="2">
        <v>45430</v>
      </c>
      <c r="T784" s="1" t="s">
        <v>63</v>
      </c>
      <c r="U784" s="1" t="s">
        <v>84</v>
      </c>
      <c r="V784" s="1">
        <v>1</v>
      </c>
      <c r="W784" s="1" t="s">
        <v>37</v>
      </c>
      <c r="X784" s="1" t="s">
        <v>64</v>
      </c>
      <c r="Y784" s="1" t="s">
        <v>4835</v>
      </c>
    </row>
    <row r="785" spans="1:25" x14ac:dyDescent="0.3">
      <c r="A785" s="1" t="s">
        <v>12397</v>
      </c>
      <c r="B785" s="1" t="s">
        <v>14397</v>
      </c>
      <c r="C785" s="1" t="s">
        <v>4836</v>
      </c>
      <c r="D785" s="1" t="s">
        <v>26</v>
      </c>
      <c r="E785" s="1">
        <v>26</v>
      </c>
      <c r="F785" s="1" t="s">
        <v>4837</v>
      </c>
      <c r="G785" s="1" t="s">
        <v>4838</v>
      </c>
      <c r="H785" s="1" t="s">
        <v>1163</v>
      </c>
      <c r="I785" s="1" t="s">
        <v>4839</v>
      </c>
      <c r="J785" s="1" t="s">
        <v>2254</v>
      </c>
      <c r="K785" s="1" t="s">
        <v>61</v>
      </c>
      <c r="L785" s="1" t="s">
        <v>110</v>
      </c>
      <c r="M785" s="1" t="s">
        <v>126</v>
      </c>
      <c r="N785" s="1">
        <v>4</v>
      </c>
      <c r="O785" s="1">
        <v>248.34</v>
      </c>
      <c r="P785" s="1">
        <v>0.26</v>
      </c>
      <c r="Q785" s="1">
        <v>27.62</v>
      </c>
      <c r="R785" s="2">
        <v>45724</v>
      </c>
      <c r="S785" s="2">
        <v>45383</v>
      </c>
      <c r="T785" s="1" t="s">
        <v>63</v>
      </c>
      <c r="U785" s="1" t="s">
        <v>51</v>
      </c>
      <c r="V785" s="1">
        <v>1</v>
      </c>
      <c r="W785" s="1" t="s">
        <v>37</v>
      </c>
      <c r="X785" s="1" t="s">
        <v>53</v>
      </c>
      <c r="Y785" s="1" t="s">
        <v>4840</v>
      </c>
    </row>
    <row r="786" spans="1:25" x14ac:dyDescent="0.3">
      <c r="A786" s="1" t="s">
        <v>12398</v>
      </c>
      <c r="B786" s="1" t="s">
        <v>14398</v>
      </c>
      <c r="C786" s="1" t="s">
        <v>4841</v>
      </c>
      <c r="D786" s="1" t="s">
        <v>41</v>
      </c>
      <c r="E786" s="1">
        <v>69</v>
      </c>
      <c r="F786" s="1" t="s">
        <v>4842</v>
      </c>
      <c r="G786" s="1" t="s">
        <v>4843</v>
      </c>
      <c r="H786" s="1" t="s">
        <v>1924</v>
      </c>
      <c r="I786" s="1" t="s">
        <v>4844</v>
      </c>
      <c r="J786" s="1" t="s">
        <v>4845</v>
      </c>
      <c r="K786" s="1" t="s">
        <v>61</v>
      </c>
      <c r="L786" s="1" t="s">
        <v>117</v>
      </c>
      <c r="M786" s="1" t="s">
        <v>62</v>
      </c>
      <c r="N786" s="1">
        <v>3</v>
      </c>
      <c r="O786" s="1">
        <v>494.27</v>
      </c>
      <c r="P786" s="1">
        <v>0.03</v>
      </c>
      <c r="Q786" s="1">
        <v>28.09</v>
      </c>
      <c r="R786" s="2">
        <v>45363</v>
      </c>
      <c r="S786" s="2">
        <v>45562</v>
      </c>
      <c r="T786" s="1" t="s">
        <v>83</v>
      </c>
      <c r="U786" s="1" t="s">
        <v>84</v>
      </c>
      <c r="V786" s="1">
        <v>1</v>
      </c>
      <c r="W786" s="1" t="s">
        <v>37</v>
      </c>
      <c r="X786" s="1" t="s">
        <v>53</v>
      </c>
      <c r="Y786" s="1" t="s">
        <v>4846</v>
      </c>
    </row>
    <row r="787" spans="1:25" x14ac:dyDescent="0.3">
      <c r="A787" s="1" t="s">
        <v>12399</v>
      </c>
      <c r="B787" s="1" t="s">
        <v>14399</v>
      </c>
      <c r="C787" s="1" t="s">
        <v>4847</v>
      </c>
      <c r="D787" s="1" t="s">
        <v>41</v>
      </c>
      <c r="E787" s="1">
        <v>32</v>
      </c>
      <c r="F787" s="1" t="s">
        <v>4848</v>
      </c>
      <c r="G787" s="1" t="s">
        <v>4849</v>
      </c>
      <c r="H787" s="1" t="s">
        <v>2784</v>
      </c>
      <c r="I787" s="1" t="s">
        <v>4850</v>
      </c>
      <c r="J787" s="1" t="s">
        <v>3933</v>
      </c>
      <c r="K787" s="1" t="s">
        <v>161</v>
      </c>
      <c r="L787" s="1" t="s">
        <v>33</v>
      </c>
      <c r="M787" s="1" t="s">
        <v>93</v>
      </c>
      <c r="N787" s="1">
        <v>1</v>
      </c>
      <c r="O787" s="1">
        <v>79.36</v>
      </c>
      <c r="P787" s="1">
        <v>0.5</v>
      </c>
      <c r="Q787" s="1">
        <v>42.67</v>
      </c>
      <c r="R787" s="2">
        <v>45353</v>
      </c>
      <c r="S787" s="2">
        <v>45631</v>
      </c>
      <c r="T787" s="1" t="s">
        <v>83</v>
      </c>
      <c r="U787" s="1" t="s">
        <v>162</v>
      </c>
      <c r="V787" s="1">
        <v>4</v>
      </c>
      <c r="W787" s="1" t="s">
        <v>37</v>
      </c>
      <c r="X787" s="1" t="s">
        <v>38</v>
      </c>
      <c r="Y787" s="1" t="s">
        <v>4851</v>
      </c>
    </row>
    <row r="788" spans="1:25" x14ac:dyDescent="0.3">
      <c r="A788" s="1" t="s">
        <v>12400</v>
      </c>
      <c r="B788" s="1" t="s">
        <v>14400</v>
      </c>
      <c r="C788" s="1" t="s">
        <v>4852</v>
      </c>
      <c r="D788" s="1" t="s">
        <v>41</v>
      </c>
      <c r="E788" s="1">
        <v>51</v>
      </c>
      <c r="F788" s="1" t="s">
        <v>4853</v>
      </c>
      <c r="G788" s="1" t="s">
        <v>4854</v>
      </c>
      <c r="H788" s="1" t="s">
        <v>4347</v>
      </c>
      <c r="I788" s="1" t="s">
        <v>4855</v>
      </c>
      <c r="J788" s="1" t="s">
        <v>4856</v>
      </c>
      <c r="K788" s="1" t="s">
        <v>61</v>
      </c>
      <c r="L788" s="1" t="s">
        <v>117</v>
      </c>
      <c r="M788" s="1" t="s">
        <v>49</v>
      </c>
      <c r="N788" s="1">
        <v>3</v>
      </c>
      <c r="O788" s="1">
        <v>953.78</v>
      </c>
      <c r="P788" s="1">
        <v>0.21</v>
      </c>
      <c r="Q788" s="1">
        <v>46.09</v>
      </c>
      <c r="R788" s="2">
        <v>45388</v>
      </c>
      <c r="S788" s="2">
        <v>45567</v>
      </c>
      <c r="T788" s="1" t="s">
        <v>118</v>
      </c>
      <c r="U788" s="1" t="s">
        <v>162</v>
      </c>
      <c r="V788" s="1">
        <v>4</v>
      </c>
      <c r="W788" s="1" t="s">
        <v>37</v>
      </c>
      <c r="X788" s="1" t="s">
        <v>74</v>
      </c>
      <c r="Y788" s="1" t="s">
        <v>4857</v>
      </c>
    </row>
    <row r="789" spans="1:25" x14ac:dyDescent="0.3">
      <c r="A789" s="1" t="s">
        <v>12401</v>
      </c>
      <c r="B789" s="1" t="s">
        <v>14401</v>
      </c>
      <c r="C789" s="1" t="s">
        <v>4858</v>
      </c>
      <c r="D789" s="1" t="s">
        <v>26</v>
      </c>
      <c r="E789" s="1">
        <v>37</v>
      </c>
      <c r="F789" s="1" t="s">
        <v>4859</v>
      </c>
      <c r="G789" s="1" t="s">
        <v>4860</v>
      </c>
      <c r="H789" s="1" t="s">
        <v>960</v>
      </c>
      <c r="I789" s="1" t="s">
        <v>4861</v>
      </c>
      <c r="J789" s="1" t="s">
        <v>4862</v>
      </c>
      <c r="K789" s="1" t="s">
        <v>81</v>
      </c>
      <c r="L789" s="1" t="s">
        <v>117</v>
      </c>
      <c r="M789" s="1" t="s">
        <v>73</v>
      </c>
      <c r="N789" s="1">
        <v>4</v>
      </c>
      <c r="O789" s="1">
        <v>577.04</v>
      </c>
      <c r="P789" s="1">
        <v>0.46</v>
      </c>
      <c r="Q789" s="1">
        <v>47.29</v>
      </c>
      <c r="R789" s="2">
        <v>45226</v>
      </c>
      <c r="S789" s="2">
        <v>45626</v>
      </c>
      <c r="T789" s="1" t="s">
        <v>50</v>
      </c>
      <c r="U789" s="1" t="s">
        <v>36</v>
      </c>
      <c r="V789" s="1">
        <v>3</v>
      </c>
      <c r="W789" s="1" t="s">
        <v>37</v>
      </c>
      <c r="X789" s="1" t="s">
        <v>38</v>
      </c>
      <c r="Y789" s="1" t="s">
        <v>4863</v>
      </c>
    </row>
    <row r="790" spans="1:25" x14ac:dyDescent="0.3">
      <c r="A790" s="1" t="s">
        <v>12402</v>
      </c>
      <c r="B790" s="1" t="s">
        <v>14402</v>
      </c>
      <c r="C790" s="1" t="s">
        <v>4864</v>
      </c>
      <c r="D790" s="1" t="s">
        <v>26</v>
      </c>
      <c r="E790" s="1">
        <v>31</v>
      </c>
      <c r="F790" s="1" t="s">
        <v>4865</v>
      </c>
      <c r="G790" s="1">
        <v>1811715566</v>
      </c>
      <c r="H790" s="1" t="s">
        <v>2394</v>
      </c>
      <c r="I790" s="1" t="s">
        <v>4866</v>
      </c>
      <c r="J790" s="1" t="s">
        <v>4867</v>
      </c>
      <c r="K790" s="1" t="s">
        <v>109</v>
      </c>
      <c r="L790" s="1" t="s">
        <v>72</v>
      </c>
      <c r="M790" s="1" t="s">
        <v>93</v>
      </c>
      <c r="N790" s="1">
        <v>1</v>
      </c>
      <c r="O790" s="1">
        <v>252.75</v>
      </c>
      <c r="P790" s="1">
        <v>0.36</v>
      </c>
      <c r="Q790" s="1">
        <v>30.64</v>
      </c>
      <c r="R790" s="2">
        <v>45590</v>
      </c>
      <c r="S790" s="2">
        <v>45636</v>
      </c>
      <c r="T790" s="1" t="s">
        <v>118</v>
      </c>
      <c r="U790" s="1" t="s">
        <v>51</v>
      </c>
      <c r="V790" s="1">
        <v>5</v>
      </c>
      <c r="W790" s="1" t="s">
        <v>37</v>
      </c>
      <c r="X790" s="1" t="s">
        <v>64</v>
      </c>
      <c r="Y790" s="1" t="s">
        <v>4868</v>
      </c>
    </row>
    <row r="791" spans="1:25" x14ac:dyDescent="0.3">
      <c r="A791" s="1" t="s">
        <v>12403</v>
      </c>
      <c r="B791" s="1" t="s">
        <v>14403</v>
      </c>
      <c r="C791" s="1" t="s">
        <v>4869</v>
      </c>
      <c r="D791" s="1" t="s">
        <v>26</v>
      </c>
      <c r="E791" s="1">
        <v>28</v>
      </c>
      <c r="F791" s="1" t="s">
        <v>4870</v>
      </c>
      <c r="G791" s="1" t="s">
        <v>4871</v>
      </c>
      <c r="H791" s="1" t="s">
        <v>2198</v>
      </c>
      <c r="I791" s="1" t="s">
        <v>4872</v>
      </c>
      <c r="J791" s="1" t="s">
        <v>1235</v>
      </c>
      <c r="K791" s="1" t="s">
        <v>109</v>
      </c>
      <c r="L791" s="1" t="s">
        <v>48</v>
      </c>
      <c r="M791" s="1" t="s">
        <v>49</v>
      </c>
      <c r="N791" s="1">
        <v>1</v>
      </c>
      <c r="O791" s="1">
        <v>299.48</v>
      </c>
      <c r="P791" s="1">
        <v>0.14000000000000001</v>
      </c>
      <c r="Q791" s="1">
        <v>35.56</v>
      </c>
      <c r="R791" s="2">
        <v>45828</v>
      </c>
      <c r="S791" s="2">
        <v>45279</v>
      </c>
      <c r="T791" s="1" t="s">
        <v>83</v>
      </c>
      <c r="U791" s="1" t="s">
        <v>84</v>
      </c>
      <c r="V791" s="1">
        <v>4</v>
      </c>
      <c r="W791" s="1" t="s">
        <v>37</v>
      </c>
      <c r="X791" s="1" t="s">
        <v>74</v>
      </c>
      <c r="Y791" s="1" t="s">
        <v>4873</v>
      </c>
    </row>
    <row r="792" spans="1:25" x14ac:dyDescent="0.3">
      <c r="A792" s="1" t="s">
        <v>12404</v>
      </c>
      <c r="B792" s="1" t="s">
        <v>14404</v>
      </c>
      <c r="C792" s="1" t="s">
        <v>4874</v>
      </c>
      <c r="D792" s="1" t="s">
        <v>41</v>
      </c>
      <c r="E792" s="1">
        <v>47</v>
      </c>
      <c r="F792" s="1" t="s">
        <v>4875</v>
      </c>
      <c r="G792" s="1" t="s">
        <v>4876</v>
      </c>
      <c r="H792" s="1" t="s">
        <v>69</v>
      </c>
      <c r="I792" s="1" t="s">
        <v>4877</v>
      </c>
      <c r="J792" s="1" t="s">
        <v>4878</v>
      </c>
      <c r="K792" s="1" t="s">
        <v>109</v>
      </c>
      <c r="L792" s="1" t="s">
        <v>110</v>
      </c>
      <c r="M792" s="1" t="s">
        <v>126</v>
      </c>
      <c r="N792" s="1">
        <v>4</v>
      </c>
      <c r="O792" s="1">
        <v>980.85</v>
      </c>
      <c r="P792" s="1">
        <v>0.11</v>
      </c>
      <c r="Q792" s="1">
        <v>8.98</v>
      </c>
      <c r="R792" s="2">
        <v>45779</v>
      </c>
      <c r="S792" s="2">
        <v>45230</v>
      </c>
      <c r="T792" s="1" t="s">
        <v>83</v>
      </c>
      <c r="U792" s="1" t="s">
        <v>36</v>
      </c>
      <c r="V792" s="1">
        <v>5</v>
      </c>
      <c r="W792" s="1" t="s">
        <v>37</v>
      </c>
      <c r="X792" s="1" t="s">
        <v>64</v>
      </c>
      <c r="Y792" s="1" t="s">
        <v>4879</v>
      </c>
    </row>
    <row r="793" spans="1:25" x14ac:dyDescent="0.3">
      <c r="A793" s="1" t="s">
        <v>12405</v>
      </c>
      <c r="B793" s="1" t="s">
        <v>14405</v>
      </c>
      <c r="C793" s="1" t="s">
        <v>4880</v>
      </c>
      <c r="D793" s="1" t="s">
        <v>26</v>
      </c>
      <c r="E793" s="1">
        <v>20</v>
      </c>
      <c r="F793" s="1" t="s">
        <v>4881</v>
      </c>
      <c r="G793" s="1" t="s">
        <v>4882</v>
      </c>
      <c r="H793" s="1" t="s">
        <v>2102</v>
      </c>
      <c r="I793" s="1" t="s">
        <v>4883</v>
      </c>
      <c r="J793" s="1" t="s">
        <v>4884</v>
      </c>
      <c r="K793" s="1" t="s">
        <v>92</v>
      </c>
      <c r="L793" s="1" t="s">
        <v>117</v>
      </c>
      <c r="M793" s="1" t="s">
        <v>126</v>
      </c>
      <c r="N793" s="1">
        <v>4</v>
      </c>
      <c r="O793" s="1">
        <v>619.46</v>
      </c>
      <c r="P793" s="1">
        <v>0.5</v>
      </c>
      <c r="Q793" s="1">
        <v>26.96</v>
      </c>
      <c r="R793" s="2">
        <v>45471</v>
      </c>
      <c r="S793" s="2">
        <v>45724</v>
      </c>
      <c r="T793" s="1" t="s">
        <v>35</v>
      </c>
      <c r="U793" s="1" t="s">
        <v>84</v>
      </c>
      <c r="V793" s="1">
        <v>4</v>
      </c>
      <c r="W793" s="1" t="s">
        <v>37</v>
      </c>
      <c r="X793" s="1" t="s">
        <v>64</v>
      </c>
      <c r="Y793" s="1" t="s">
        <v>4885</v>
      </c>
    </row>
    <row r="794" spans="1:25" x14ac:dyDescent="0.3">
      <c r="A794" s="1" t="s">
        <v>12406</v>
      </c>
      <c r="B794" s="1" t="s">
        <v>14406</v>
      </c>
      <c r="C794" s="1" t="s">
        <v>4886</v>
      </c>
      <c r="D794" s="1" t="s">
        <v>26</v>
      </c>
      <c r="E794" s="1">
        <v>19</v>
      </c>
      <c r="F794" s="1" t="s">
        <v>4887</v>
      </c>
      <c r="G794" s="1" t="s">
        <v>4888</v>
      </c>
      <c r="H794" s="1" t="s">
        <v>2102</v>
      </c>
      <c r="I794" s="1" t="s">
        <v>4889</v>
      </c>
      <c r="J794" s="1" t="s">
        <v>3622</v>
      </c>
      <c r="K794" s="1" t="s">
        <v>161</v>
      </c>
      <c r="L794" s="1" t="s">
        <v>72</v>
      </c>
      <c r="M794" s="1" t="s">
        <v>73</v>
      </c>
      <c r="N794" s="1">
        <v>1</v>
      </c>
      <c r="O794" s="1">
        <v>426.48</v>
      </c>
      <c r="P794" s="1">
        <v>0.39</v>
      </c>
      <c r="Q794" s="1">
        <v>45.4</v>
      </c>
      <c r="R794" s="2">
        <v>45363</v>
      </c>
      <c r="S794" s="2">
        <v>45687</v>
      </c>
      <c r="T794" s="1" t="s">
        <v>118</v>
      </c>
      <c r="U794" s="1" t="s">
        <v>84</v>
      </c>
      <c r="V794" s="1">
        <v>2</v>
      </c>
      <c r="W794" s="1" t="s">
        <v>37</v>
      </c>
      <c r="X794" s="1" t="s">
        <v>64</v>
      </c>
      <c r="Y794" s="1" t="s">
        <v>4890</v>
      </c>
    </row>
    <row r="795" spans="1:25" x14ac:dyDescent="0.3">
      <c r="A795" s="1" t="s">
        <v>12407</v>
      </c>
      <c r="B795" s="1" t="s">
        <v>14407</v>
      </c>
      <c r="C795" s="1" t="s">
        <v>4891</v>
      </c>
      <c r="D795" s="1" t="s">
        <v>41</v>
      </c>
      <c r="E795" s="1">
        <v>67</v>
      </c>
      <c r="F795" s="1" t="s">
        <v>4892</v>
      </c>
      <c r="G795" s="1" t="s">
        <v>4893</v>
      </c>
      <c r="H795" s="1" t="s">
        <v>2993</v>
      </c>
      <c r="I795" s="1" t="s">
        <v>4894</v>
      </c>
      <c r="J795" s="1" t="s">
        <v>4895</v>
      </c>
      <c r="K795" s="1" t="s">
        <v>6</v>
      </c>
      <c r="L795" s="1" t="s">
        <v>110</v>
      </c>
      <c r="M795" s="1" t="s">
        <v>49</v>
      </c>
      <c r="N795" s="1">
        <v>4</v>
      </c>
      <c r="O795" s="1">
        <v>504.85</v>
      </c>
      <c r="P795" s="1">
        <v>0.12</v>
      </c>
      <c r="Q795" s="1">
        <v>25.51</v>
      </c>
      <c r="R795" s="2">
        <v>45442</v>
      </c>
      <c r="S795" s="2">
        <v>45657</v>
      </c>
      <c r="T795" s="1" t="s">
        <v>50</v>
      </c>
      <c r="U795" s="1" t="s">
        <v>36</v>
      </c>
      <c r="V795" s="1">
        <v>2</v>
      </c>
      <c r="W795" s="1" t="s">
        <v>37</v>
      </c>
      <c r="X795" s="1" t="s">
        <v>101</v>
      </c>
      <c r="Y795" s="1" t="s">
        <v>4896</v>
      </c>
    </row>
    <row r="796" spans="1:25" x14ac:dyDescent="0.3">
      <c r="A796" s="1" t="s">
        <v>12408</v>
      </c>
      <c r="B796" s="1" t="s">
        <v>14408</v>
      </c>
      <c r="C796" s="1" t="s">
        <v>4897</v>
      </c>
      <c r="D796" s="1" t="s">
        <v>26</v>
      </c>
      <c r="E796" s="1">
        <v>31</v>
      </c>
      <c r="F796" s="1" t="s">
        <v>4898</v>
      </c>
      <c r="G796" s="1" t="s">
        <v>4899</v>
      </c>
      <c r="H796" s="1" t="s">
        <v>1638</v>
      </c>
      <c r="I796" s="1" t="s">
        <v>4900</v>
      </c>
      <c r="J796" s="1" t="s">
        <v>4901</v>
      </c>
      <c r="K796" s="1" t="s">
        <v>32</v>
      </c>
      <c r="L796" s="1" t="s">
        <v>82</v>
      </c>
      <c r="M796" s="1" t="s">
        <v>49</v>
      </c>
      <c r="N796" s="1">
        <v>3</v>
      </c>
      <c r="O796" s="1">
        <v>107.56</v>
      </c>
      <c r="P796" s="1">
        <v>0.03</v>
      </c>
      <c r="Q796" s="1">
        <v>8.1300000000000008</v>
      </c>
      <c r="R796" s="2">
        <v>45700</v>
      </c>
      <c r="S796" s="2">
        <v>45751</v>
      </c>
      <c r="T796" s="1" t="s">
        <v>118</v>
      </c>
      <c r="U796" s="1" t="s">
        <v>162</v>
      </c>
      <c r="V796" s="1">
        <v>1</v>
      </c>
      <c r="W796" s="1" t="s">
        <v>37</v>
      </c>
      <c r="X796" s="1" t="s">
        <v>74</v>
      </c>
      <c r="Y796" s="1" t="s">
        <v>4902</v>
      </c>
    </row>
    <row r="797" spans="1:25" x14ac:dyDescent="0.3">
      <c r="A797" s="1" t="s">
        <v>12409</v>
      </c>
      <c r="B797" s="1" t="s">
        <v>14409</v>
      </c>
      <c r="C797" s="1" t="s">
        <v>4903</v>
      </c>
      <c r="D797" s="1" t="s">
        <v>26</v>
      </c>
      <c r="E797" s="1">
        <v>46</v>
      </c>
      <c r="F797" s="1" t="s">
        <v>4904</v>
      </c>
      <c r="G797" s="1" t="s">
        <v>4905</v>
      </c>
      <c r="H797" s="1" t="s">
        <v>2125</v>
      </c>
      <c r="I797" s="1" t="s">
        <v>4906</v>
      </c>
      <c r="J797" s="1" t="s">
        <v>4907</v>
      </c>
      <c r="K797" s="1" t="s">
        <v>109</v>
      </c>
      <c r="L797" s="1" t="s">
        <v>117</v>
      </c>
      <c r="M797" s="1" t="s">
        <v>73</v>
      </c>
      <c r="N797" s="1">
        <v>3</v>
      </c>
      <c r="O797" s="1">
        <v>84.27</v>
      </c>
      <c r="P797" s="1">
        <v>0.35</v>
      </c>
      <c r="Q797" s="1">
        <v>14.03</v>
      </c>
      <c r="R797" s="2">
        <v>45490</v>
      </c>
      <c r="S797" s="2">
        <v>45303</v>
      </c>
      <c r="T797" s="1" t="s">
        <v>63</v>
      </c>
      <c r="U797" s="1" t="s">
        <v>36</v>
      </c>
      <c r="V797" s="1">
        <v>5</v>
      </c>
      <c r="W797" s="1" t="s">
        <v>37</v>
      </c>
      <c r="X797" s="1" t="s">
        <v>101</v>
      </c>
      <c r="Y797" s="1" t="s">
        <v>4908</v>
      </c>
    </row>
    <row r="798" spans="1:25" x14ac:dyDescent="0.3">
      <c r="A798" s="1" t="s">
        <v>12410</v>
      </c>
      <c r="B798" s="1" t="s">
        <v>14410</v>
      </c>
      <c r="C798" s="1" t="s">
        <v>4909</v>
      </c>
      <c r="D798" s="1" t="s">
        <v>41</v>
      </c>
      <c r="E798" s="1">
        <v>22</v>
      </c>
      <c r="F798" s="1" t="s">
        <v>4910</v>
      </c>
      <c r="G798" s="1" t="s">
        <v>4911</v>
      </c>
      <c r="H798" s="1" t="s">
        <v>1435</v>
      </c>
      <c r="I798" s="1" t="s">
        <v>1534</v>
      </c>
      <c r="J798" s="1" t="s">
        <v>4912</v>
      </c>
      <c r="K798" s="1" t="s">
        <v>6</v>
      </c>
      <c r="L798" s="1" t="s">
        <v>48</v>
      </c>
      <c r="M798" s="1" t="s">
        <v>93</v>
      </c>
      <c r="N798" s="1">
        <v>3</v>
      </c>
      <c r="O798" s="1">
        <v>596.78</v>
      </c>
      <c r="P798" s="1">
        <v>0.15</v>
      </c>
      <c r="Q798" s="1">
        <v>24.33</v>
      </c>
      <c r="R798" s="2">
        <v>45458</v>
      </c>
      <c r="S798" s="2">
        <v>45204</v>
      </c>
      <c r="T798" s="1" t="s">
        <v>63</v>
      </c>
      <c r="U798" s="1" t="s">
        <v>51</v>
      </c>
      <c r="V798" s="1">
        <v>1</v>
      </c>
      <c r="W798" s="1" t="s">
        <v>37</v>
      </c>
      <c r="X798" s="1" t="s">
        <v>101</v>
      </c>
      <c r="Y798" s="1" t="s">
        <v>4913</v>
      </c>
    </row>
    <row r="799" spans="1:25" x14ac:dyDescent="0.3">
      <c r="A799" s="1" t="s">
        <v>12411</v>
      </c>
      <c r="B799" s="1" t="s">
        <v>14411</v>
      </c>
      <c r="C799" s="1" t="s">
        <v>4914</v>
      </c>
      <c r="D799" s="1" t="s">
        <v>26</v>
      </c>
      <c r="E799" s="1">
        <v>61</v>
      </c>
      <c r="F799" s="1" t="s">
        <v>4915</v>
      </c>
      <c r="G799" s="1" t="s">
        <v>4916</v>
      </c>
      <c r="H799" s="1" t="s">
        <v>1189</v>
      </c>
      <c r="I799" s="1" t="s">
        <v>4917</v>
      </c>
      <c r="J799" s="1" t="s">
        <v>210</v>
      </c>
      <c r="K799" s="1" t="s">
        <v>6</v>
      </c>
      <c r="L799" s="1" t="s">
        <v>82</v>
      </c>
      <c r="M799" s="1" t="s">
        <v>34</v>
      </c>
      <c r="N799" s="1">
        <v>1</v>
      </c>
      <c r="O799" s="1">
        <v>516.88</v>
      </c>
      <c r="P799" s="1">
        <v>0.11</v>
      </c>
      <c r="Q799" s="1">
        <v>15.69</v>
      </c>
      <c r="R799" s="2">
        <v>45154</v>
      </c>
      <c r="S799" s="2">
        <v>45750</v>
      </c>
      <c r="T799" s="1" t="s">
        <v>118</v>
      </c>
      <c r="U799" s="1" t="s">
        <v>36</v>
      </c>
      <c r="V799" s="1">
        <v>1</v>
      </c>
      <c r="W799" s="1" t="s">
        <v>37</v>
      </c>
      <c r="X799" s="1" t="s">
        <v>64</v>
      </c>
      <c r="Y799" s="1" t="s">
        <v>4918</v>
      </c>
    </row>
    <row r="800" spans="1:25" x14ac:dyDescent="0.3">
      <c r="A800" s="1" t="s">
        <v>12412</v>
      </c>
      <c r="B800" s="1" t="s">
        <v>14412</v>
      </c>
      <c r="C800" s="1" t="s">
        <v>4919</v>
      </c>
      <c r="D800" s="1" t="s">
        <v>26</v>
      </c>
      <c r="E800" s="1">
        <v>63</v>
      </c>
      <c r="F800" s="1" t="s">
        <v>4920</v>
      </c>
      <c r="G800" s="1" t="s">
        <v>4921</v>
      </c>
      <c r="H800" s="1" t="s">
        <v>330</v>
      </c>
      <c r="I800" s="1" t="s">
        <v>4922</v>
      </c>
      <c r="J800" s="1" t="s">
        <v>4923</v>
      </c>
      <c r="K800" s="1" t="s">
        <v>61</v>
      </c>
      <c r="L800" s="1" t="s">
        <v>110</v>
      </c>
      <c r="M800" s="1" t="s">
        <v>93</v>
      </c>
      <c r="N800" s="1">
        <v>3</v>
      </c>
      <c r="O800" s="1">
        <v>365.56</v>
      </c>
      <c r="P800" s="1">
        <v>0.37</v>
      </c>
      <c r="Q800" s="1">
        <v>22.65</v>
      </c>
      <c r="R800" s="2">
        <v>45538</v>
      </c>
      <c r="S800" s="2">
        <v>45677</v>
      </c>
      <c r="T800" s="1" t="s">
        <v>118</v>
      </c>
      <c r="U800" s="1" t="s">
        <v>84</v>
      </c>
      <c r="V800" s="1">
        <v>4</v>
      </c>
      <c r="W800" s="1" t="s">
        <v>37</v>
      </c>
      <c r="X800" s="1" t="s">
        <v>53</v>
      </c>
      <c r="Y800" s="1" t="s">
        <v>4924</v>
      </c>
    </row>
    <row r="801" spans="1:25" x14ac:dyDescent="0.3">
      <c r="A801" s="1" t="s">
        <v>12413</v>
      </c>
      <c r="B801" s="1" t="s">
        <v>14413</v>
      </c>
      <c r="C801" s="1" t="s">
        <v>4925</v>
      </c>
      <c r="D801" s="1" t="s">
        <v>26</v>
      </c>
      <c r="E801" s="1">
        <v>23</v>
      </c>
      <c r="F801" s="1" t="s">
        <v>4926</v>
      </c>
      <c r="G801" s="1" t="s">
        <v>4927</v>
      </c>
      <c r="H801" s="1" t="s">
        <v>398</v>
      </c>
      <c r="I801" s="1" t="s">
        <v>4928</v>
      </c>
      <c r="J801" s="1" t="s">
        <v>4929</v>
      </c>
      <c r="K801" s="1" t="s">
        <v>32</v>
      </c>
      <c r="L801" s="1" t="s">
        <v>117</v>
      </c>
      <c r="M801" s="1" t="s">
        <v>126</v>
      </c>
      <c r="N801" s="1">
        <v>1</v>
      </c>
      <c r="O801" s="1">
        <v>570.45000000000005</v>
      </c>
      <c r="P801" s="1">
        <v>0.34</v>
      </c>
      <c r="Q801" s="1">
        <v>19.98</v>
      </c>
      <c r="R801" s="2">
        <v>45469</v>
      </c>
      <c r="S801" s="2">
        <v>45650</v>
      </c>
      <c r="T801" s="1" t="s">
        <v>83</v>
      </c>
      <c r="U801" s="1" t="s">
        <v>162</v>
      </c>
      <c r="V801" s="1">
        <v>4</v>
      </c>
      <c r="W801" s="1" t="s">
        <v>37</v>
      </c>
      <c r="X801" s="1" t="s">
        <v>38</v>
      </c>
      <c r="Y801" s="1" t="s">
        <v>4930</v>
      </c>
    </row>
    <row r="802" spans="1:25" x14ac:dyDescent="0.3">
      <c r="A802" s="1" t="s">
        <v>12414</v>
      </c>
      <c r="B802" s="1" t="s">
        <v>14414</v>
      </c>
      <c r="C802" s="1" t="s">
        <v>4931</v>
      </c>
      <c r="D802" s="1" t="s">
        <v>26</v>
      </c>
      <c r="E802" s="1">
        <v>25</v>
      </c>
      <c r="F802" s="1" t="s">
        <v>4932</v>
      </c>
      <c r="G802" s="1" t="s">
        <v>4933</v>
      </c>
      <c r="H802" s="1" t="s">
        <v>2181</v>
      </c>
      <c r="I802" s="1" t="s">
        <v>4934</v>
      </c>
      <c r="J802" s="1" t="s">
        <v>4469</v>
      </c>
      <c r="K802" s="1" t="s">
        <v>61</v>
      </c>
      <c r="L802" s="1" t="s">
        <v>117</v>
      </c>
      <c r="M802" s="1" t="s">
        <v>93</v>
      </c>
      <c r="N802" s="1">
        <v>4</v>
      </c>
      <c r="O802" s="1">
        <v>81.95</v>
      </c>
      <c r="P802" s="1">
        <v>0.24</v>
      </c>
      <c r="Q802" s="1">
        <v>19.350000000000001</v>
      </c>
      <c r="R802" s="2">
        <v>45520</v>
      </c>
      <c r="S802" s="2">
        <v>45466</v>
      </c>
      <c r="T802" s="1" t="s">
        <v>35</v>
      </c>
      <c r="U802" s="1" t="s">
        <v>36</v>
      </c>
      <c r="V802" s="1">
        <v>1</v>
      </c>
      <c r="W802" s="1" t="s">
        <v>37</v>
      </c>
      <c r="X802" s="1" t="s">
        <v>53</v>
      </c>
      <c r="Y802" s="1" t="s">
        <v>4935</v>
      </c>
    </row>
    <row r="803" spans="1:25" x14ac:dyDescent="0.3">
      <c r="A803" s="1" t="s">
        <v>12415</v>
      </c>
      <c r="B803" s="1" t="s">
        <v>14415</v>
      </c>
      <c r="C803" s="1" t="s">
        <v>4936</v>
      </c>
      <c r="D803" s="1" t="s">
        <v>26</v>
      </c>
      <c r="E803" s="1">
        <v>56</v>
      </c>
      <c r="F803" s="1" t="s">
        <v>4937</v>
      </c>
      <c r="G803" s="1" t="s">
        <v>4938</v>
      </c>
      <c r="H803" s="1" t="s">
        <v>824</v>
      </c>
      <c r="I803" s="1" t="s">
        <v>4939</v>
      </c>
      <c r="J803" s="1" t="s">
        <v>4940</v>
      </c>
      <c r="K803" s="1" t="s">
        <v>32</v>
      </c>
      <c r="L803" s="1" t="s">
        <v>48</v>
      </c>
      <c r="M803" s="1" t="s">
        <v>62</v>
      </c>
      <c r="N803" s="1">
        <v>3</v>
      </c>
      <c r="O803" s="1">
        <v>944.55</v>
      </c>
      <c r="P803" s="1">
        <v>0.47</v>
      </c>
      <c r="Q803" s="1">
        <v>9.1</v>
      </c>
      <c r="R803" s="2">
        <v>45147</v>
      </c>
      <c r="S803" s="2">
        <v>45782</v>
      </c>
      <c r="T803" s="1" t="s">
        <v>63</v>
      </c>
      <c r="U803" s="1" t="s">
        <v>162</v>
      </c>
      <c r="V803" s="1">
        <v>4</v>
      </c>
      <c r="W803" s="1" t="s">
        <v>37</v>
      </c>
      <c r="X803" s="1" t="s">
        <v>64</v>
      </c>
      <c r="Y803" s="1" t="s">
        <v>4941</v>
      </c>
    </row>
    <row r="804" spans="1:25" x14ac:dyDescent="0.3">
      <c r="A804" s="1" t="s">
        <v>12416</v>
      </c>
      <c r="B804" s="1" t="s">
        <v>14416</v>
      </c>
      <c r="C804" s="1" t="s">
        <v>4942</v>
      </c>
      <c r="D804" s="1" t="s">
        <v>26</v>
      </c>
      <c r="E804" s="1">
        <v>56</v>
      </c>
      <c r="F804" s="1" t="s">
        <v>4943</v>
      </c>
      <c r="G804" s="1">
        <v>6243804660</v>
      </c>
      <c r="H804" s="1" t="s">
        <v>669</v>
      </c>
      <c r="I804" s="1" t="s">
        <v>4944</v>
      </c>
      <c r="J804" s="1" t="s">
        <v>4945</v>
      </c>
      <c r="K804" s="1" t="s">
        <v>92</v>
      </c>
      <c r="L804" s="1" t="s">
        <v>33</v>
      </c>
      <c r="M804" s="1" t="s">
        <v>93</v>
      </c>
      <c r="N804" s="1">
        <v>1</v>
      </c>
      <c r="O804" s="1">
        <v>300.77</v>
      </c>
      <c r="P804" s="1">
        <v>0.34</v>
      </c>
      <c r="Q804" s="1">
        <v>44.72</v>
      </c>
      <c r="R804" s="2">
        <v>45619</v>
      </c>
      <c r="S804" s="2">
        <v>45563</v>
      </c>
      <c r="T804" s="1" t="s">
        <v>50</v>
      </c>
      <c r="U804" s="1" t="s">
        <v>162</v>
      </c>
      <c r="V804" s="1">
        <v>2</v>
      </c>
      <c r="W804" s="1" t="s">
        <v>37</v>
      </c>
      <c r="X804" s="1" t="s">
        <v>38</v>
      </c>
      <c r="Y804" s="1" t="s">
        <v>4946</v>
      </c>
    </row>
    <row r="805" spans="1:25" x14ac:dyDescent="0.3">
      <c r="A805" s="1" t="s">
        <v>12417</v>
      </c>
      <c r="B805" s="1" t="s">
        <v>14417</v>
      </c>
      <c r="C805" s="1" t="s">
        <v>4947</v>
      </c>
      <c r="D805" s="1" t="s">
        <v>41</v>
      </c>
      <c r="E805" s="1">
        <v>61</v>
      </c>
      <c r="F805" s="1" t="s">
        <v>4948</v>
      </c>
      <c r="G805" s="1" t="s">
        <v>4949</v>
      </c>
      <c r="H805" s="1" t="s">
        <v>2062</v>
      </c>
      <c r="I805" s="1" t="s">
        <v>2199</v>
      </c>
      <c r="J805" s="1" t="s">
        <v>4950</v>
      </c>
      <c r="K805" s="1" t="s">
        <v>61</v>
      </c>
      <c r="L805" s="1" t="s">
        <v>48</v>
      </c>
      <c r="M805" s="1" t="s">
        <v>93</v>
      </c>
      <c r="N805" s="1">
        <v>2</v>
      </c>
      <c r="O805" s="1">
        <v>81.06</v>
      </c>
      <c r="P805" s="1">
        <v>0.45</v>
      </c>
      <c r="Q805" s="1">
        <v>36.17</v>
      </c>
      <c r="R805" s="2">
        <v>45365</v>
      </c>
      <c r="S805" s="2">
        <v>45670</v>
      </c>
      <c r="T805" s="1" t="s">
        <v>35</v>
      </c>
      <c r="U805" s="1" t="s">
        <v>162</v>
      </c>
      <c r="V805" s="1">
        <v>2</v>
      </c>
      <c r="W805" s="1" t="s">
        <v>37</v>
      </c>
      <c r="X805" s="1" t="s">
        <v>38</v>
      </c>
      <c r="Y805" s="1" t="s">
        <v>4951</v>
      </c>
    </row>
    <row r="806" spans="1:25" x14ac:dyDescent="0.3">
      <c r="A806" s="1" t="s">
        <v>12418</v>
      </c>
      <c r="B806" s="1" t="s">
        <v>14418</v>
      </c>
      <c r="C806" s="1" t="s">
        <v>4952</v>
      </c>
      <c r="D806" s="1" t="s">
        <v>41</v>
      </c>
      <c r="E806" s="1">
        <v>46</v>
      </c>
      <c r="F806" s="1" t="s">
        <v>4953</v>
      </c>
      <c r="G806" s="1" t="s">
        <v>4954</v>
      </c>
      <c r="H806" s="1" t="s">
        <v>1110</v>
      </c>
      <c r="I806" s="1" t="s">
        <v>4955</v>
      </c>
      <c r="J806" s="1" t="s">
        <v>4956</v>
      </c>
      <c r="K806" s="1" t="s">
        <v>47</v>
      </c>
      <c r="L806" s="1" t="s">
        <v>72</v>
      </c>
      <c r="M806" s="1" t="s">
        <v>49</v>
      </c>
      <c r="N806" s="1">
        <v>3</v>
      </c>
      <c r="O806" s="1">
        <v>177.81</v>
      </c>
      <c r="P806" s="1">
        <v>0.1</v>
      </c>
      <c r="Q806" s="1">
        <v>33.049999999999997</v>
      </c>
      <c r="R806" s="2">
        <v>45231</v>
      </c>
      <c r="S806" s="2">
        <v>45689</v>
      </c>
      <c r="T806" s="1" t="s">
        <v>118</v>
      </c>
      <c r="U806" s="1" t="s">
        <v>162</v>
      </c>
      <c r="V806" s="1">
        <v>5</v>
      </c>
      <c r="W806" s="1" t="s">
        <v>37</v>
      </c>
      <c r="X806" s="1" t="s">
        <v>64</v>
      </c>
      <c r="Y806" s="1" t="s">
        <v>4957</v>
      </c>
    </row>
    <row r="807" spans="1:25" x14ac:dyDescent="0.3">
      <c r="A807" s="1" t="s">
        <v>12419</v>
      </c>
      <c r="B807" s="1" t="s">
        <v>14419</v>
      </c>
      <c r="C807" s="1" t="s">
        <v>4958</v>
      </c>
      <c r="D807" s="1" t="s">
        <v>41</v>
      </c>
      <c r="E807" s="1">
        <v>56</v>
      </c>
      <c r="F807" s="1" t="s">
        <v>4959</v>
      </c>
      <c r="G807" s="1" t="s">
        <v>4960</v>
      </c>
      <c r="H807" s="1" t="s">
        <v>4961</v>
      </c>
      <c r="I807" s="1" t="s">
        <v>4962</v>
      </c>
      <c r="J807" s="1" t="s">
        <v>4963</v>
      </c>
      <c r="K807" s="1" t="s">
        <v>161</v>
      </c>
      <c r="L807" s="1" t="s">
        <v>72</v>
      </c>
      <c r="M807" s="1" t="s">
        <v>62</v>
      </c>
      <c r="N807" s="1">
        <v>3</v>
      </c>
      <c r="O807" s="1">
        <v>104.52</v>
      </c>
      <c r="P807" s="1">
        <v>0.15</v>
      </c>
      <c r="Q807" s="1">
        <v>32.29</v>
      </c>
      <c r="R807" s="2">
        <v>45808</v>
      </c>
      <c r="S807" s="2">
        <v>45684</v>
      </c>
      <c r="T807" s="1" t="s">
        <v>63</v>
      </c>
      <c r="U807" s="1" t="s">
        <v>84</v>
      </c>
      <c r="V807" s="1">
        <v>2</v>
      </c>
      <c r="W807" s="1" t="s">
        <v>37</v>
      </c>
      <c r="X807" s="1" t="s">
        <v>101</v>
      </c>
      <c r="Y807" s="1" t="s">
        <v>4964</v>
      </c>
    </row>
    <row r="808" spans="1:25" x14ac:dyDescent="0.3">
      <c r="A808" s="1" t="s">
        <v>12420</v>
      </c>
      <c r="B808" s="1" t="s">
        <v>14420</v>
      </c>
      <c r="C808" s="1" t="s">
        <v>4965</v>
      </c>
      <c r="D808" s="1" t="s">
        <v>26</v>
      </c>
      <c r="E808" s="1">
        <v>61</v>
      </c>
      <c r="F808" s="1" t="s">
        <v>4966</v>
      </c>
      <c r="G808" s="1">
        <f>1-515-101-7743</f>
        <v>-8358</v>
      </c>
      <c r="H808" s="1" t="s">
        <v>562</v>
      </c>
      <c r="I808" s="1" t="s">
        <v>4967</v>
      </c>
      <c r="J808" s="1" t="s">
        <v>4968</v>
      </c>
      <c r="K808" s="1" t="s">
        <v>161</v>
      </c>
      <c r="L808" s="1" t="s">
        <v>48</v>
      </c>
      <c r="M808" s="1" t="s">
        <v>126</v>
      </c>
      <c r="N808" s="1">
        <v>1</v>
      </c>
      <c r="O808" s="1">
        <v>186.82</v>
      </c>
      <c r="P808" s="1">
        <v>0.05</v>
      </c>
      <c r="Q808" s="1">
        <v>22.84</v>
      </c>
      <c r="R808" s="2">
        <v>45817</v>
      </c>
      <c r="S808" s="2">
        <v>45474</v>
      </c>
      <c r="T808" s="1" t="s">
        <v>118</v>
      </c>
      <c r="U808" s="1" t="s">
        <v>84</v>
      </c>
      <c r="V808" s="1">
        <v>1</v>
      </c>
      <c r="W808" s="1" t="s">
        <v>52</v>
      </c>
      <c r="X808" s="1" t="s">
        <v>38</v>
      </c>
      <c r="Y808" s="1" t="s">
        <v>4969</v>
      </c>
    </row>
    <row r="809" spans="1:25" x14ac:dyDescent="0.3">
      <c r="A809" s="1" t="s">
        <v>12421</v>
      </c>
      <c r="B809" s="1" t="s">
        <v>14421</v>
      </c>
      <c r="C809" s="1" t="s">
        <v>4970</v>
      </c>
      <c r="D809" s="1" t="s">
        <v>41</v>
      </c>
      <c r="E809" s="1">
        <v>44</v>
      </c>
      <c r="F809" s="1" t="s">
        <v>4971</v>
      </c>
      <c r="G809" s="1" t="s">
        <v>4972</v>
      </c>
      <c r="H809" s="1" t="s">
        <v>488</v>
      </c>
      <c r="I809" s="1" t="s">
        <v>4973</v>
      </c>
      <c r="J809" s="1" t="s">
        <v>4974</v>
      </c>
      <c r="K809" s="1" t="s">
        <v>81</v>
      </c>
      <c r="L809" s="1" t="s">
        <v>48</v>
      </c>
      <c r="M809" s="1" t="s">
        <v>73</v>
      </c>
      <c r="N809" s="1">
        <v>1</v>
      </c>
      <c r="O809" s="1">
        <v>422.59</v>
      </c>
      <c r="P809" s="1">
        <v>0.15</v>
      </c>
      <c r="Q809" s="1">
        <v>42.05</v>
      </c>
      <c r="R809" s="2">
        <v>45295</v>
      </c>
      <c r="S809" s="2">
        <v>45841</v>
      </c>
      <c r="T809" s="1" t="s">
        <v>63</v>
      </c>
      <c r="U809" s="1" t="s">
        <v>84</v>
      </c>
      <c r="V809" s="1">
        <v>3</v>
      </c>
      <c r="W809" s="1" t="s">
        <v>37</v>
      </c>
      <c r="X809" s="1" t="s">
        <v>38</v>
      </c>
      <c r="Y809" s="1" t="s">
        <v>4975</v>
      </c>
    </row>
    <row r="810" spans="1:25" x14ac:dyDescent="0.3">
      <c r="A810" s="1" t="s">
        <v>12422</v>
      </c>
      <c r="B810" s="1" t="s">
        <v>14422</v>
      </c>
      <c r="C810" s="1" t="s">
        <v>4976</v>
      </c>
      <c r="D810" s="1" t="s">
        <v>41</v>
      </c>
      <c r="E810" s="1">
        <v>33</v>
      </c>
      <c r="F810" s="1" t="s">
        <v>4977</v>
      </c>
      <c r="G810" s="1" t="s">
        <v>4978</v>
      </c>
      <c r="H810" s="1" t="s">
        <v>1435</v>
      </c>
      <c r="I810" s="1" t="s">
        <v>4979</v>
      </c>
      <c r="J810" s="1" t="s">
        <v>4980</v>
      </c>
      <c r="K810" s="1" t="s">
        <v>32</v>
      </c>
      <c r="L810" s="1" t="s">
        <v>48</v>
      </c>
      <c r="M810" s="1" t="s">
        <v>93</v>
      </c>
      <c r="N810" s="1">
        <v>4</v>
      </c>
      <c r="O810" s="1">
        <v>740.67</v>
      </c>
      <c r="P810" s="1">
        <v>0.49</v>
      </c>
      <c r="Q810" s="1">
        <v>46.85</v>
      </c>
      <c r="R810" s="2">
        <v>45349</v>
      </c>
      <c r="S810" s="2">
        <v>45434</v>
      </c>
      <c r="T810" s="1" t="s">
        <v>50</v>
      </c>
      <c r="U810" s="1" t="s">
        <v>84</v>
      </c>
      <c r="V810" s="1">
        <v>4</v>
      </c>
      <c r="W810" s="1" t="s">
        <v>37</v>
      </c>
      <c r="X810" s="1" t="s">
        <v>38</v>
      </c>
      <c r="Y810" s="1" t="s">
        <v>4981</v>
      </c>
    </row>
    <row r="811" spans="1:25" x14ac:dyDescent="0.3">
      <c r="A811" s="1" t="s">
        <v>12423</v>
      </c>
      <c r="B811" s="1" t="s">
        <v>14423</v>
      </c>
      <c r="C811" s="1" t="s">
        <v>4982</v>
      </c>
      <c r="D811" s="1" t="s">
        <v>41</v>
      </c>
      <c r="E811" s="1">
        <v>44</v>
      </c>
      <c r="F811" s="1" t="s">
        <v>4983</v>
      </c>
      <c r="G811" s="1" t="s">
        <v>4984</v>
      </c>
      <c r="H811" s="1" t="s">
        <v>3543</v>
      </c>
      <c r="I811" s="1" t="s">
        <v>4985</v>
      </c>
      <c r="J811" s="1" t="s">
        <v>4986</v>
      </c>
      <c r="K811" s="1" t="s">
        <v>47</v>
      </c>
      <c r="L811" s="1" t="s">
        <v>48</v>
      </c>
      <c r="M811" s="1" t="s">
        <v>34</v>
      </c>
      <c r="N811" s="1">
        <v>1</v>
      </c>
      <c r="O811" s="1">
        <v>279.62</v>
      </c>
      <c r="P811" s="1">
        <v>0.48</v>
      </c>
      <c r="Q811" s="1">
        <v>5.25</v>
      </c>
      <c r="R811" s="2">
        <v>45214</v>
      </c>
      <c r="S811" s="2">
        <v>45305</v>
      </c>
      <c r="T811" s="1" t="s">
        <v>35</v>
      </c>
      <c r="U811" s="1" t="s">
        <v>84</v>
      </c>
      <c r="V811" s="1">
        <v>1</v>
      </c>
      <c r="W811" s="1" t="s">
        <v>37</v>
      </c>
      <c r="X811" s="1" t="s">
        <v>38</v>
      </c>
      <c r="Y811" s="1" t="s">
        <v>4987</v>
      </c>
    </row>
    <row r="812" spans="1:25" x14ac:dyDescent="0.3">
      <c r="A812" s="1" t="s">
        <v>12424</v>
      </c>
      <c r="B812" s="1" t="s">
        <v>14424</v>
      </c>
      <c r="C812" s="1" t="s">
        <v>4988</v>
      </c>
      <c r="D812" s="1" t="s">
        <v>26</v>
      </c>
      <c r="E812" s="1">
        <v>56</v>
      </c>
      <c r="F812" s="1" t="s">
        <v>4989</v>
      </c>
      <c r="G812" s="1" t="s">
        <v>4990</v>
      </c>
      <c r="H812" s="1" t="s">
        <v>602</v>
      </c>
      <c r="I812" s="1" t="s">
        <v>4991</v>
      </c>
      <c r="J812" s="1" t="s">
        <v>4992</v>
      </c>
      <c r="K812" s="1" t="s">
        <v>6</v>
      </c>
      <c r="L812" s="1" t="s">
        <v>48</v>
      </c>
      <c r="M812" s="1" t="s">
        <v>49</v>
      </c>
      <c r="N812" s="1">
        <v>4</v>
      </c>
      <c r="O812" s="1">
        <v>441.57</v>
      </c>
      <c r="P812" s="1">
        <v>0.38</v>
      </c>
      <c r="Q812" s="1">
        <v>8.56</v>
      </c>
      <c r="R812" s="2">
        <v>45210</v>
      </c>
      <c r="S812" s="2">
        <v>45745</v>
      </c>
      <c r="T812" s="1" t="s">
        <v>50</v>
      </c>
      <c r="U812" s="1" t="s">
        <v>51</v>
      </c>
      <c r="V812" s="1">
        <v>4</v>
      </c>
      <c r="W812" s="1" t="s">
        <v>37</v>
      </c>
      <c r="X812" s="1" t="s">
        <v>74</v>
      </c>
      <c r="Y812" s="1" t="s">
        <v>4993</v>
      </c>
    </row>
    <row r="813" spans="1:25" x14ac:dyDescent="0.3">
      <c r="A813" s="1" t="s">
        <v>12425</v>
      </c>
      <c r="B813" s="1" t="s">
        <v>14425</v>
      </c>
      <c r="C813" s="1" t="s">
        <v>4994</v>
      </c>
      <c r="D813" s="1" t="s">
        <v>41</v>
      </c>
      <c r="E813" s="1">
        <v>57</v>
      </c>
      <c r="F813" s="1" t="s">
        <v>4995</v>
      </c>
      <c r="G813" s="1" t="s">
        <v>4996</v>
      </c>
      <c r="H813" s="1" t="s">
        <v>438</v>
      </c>
      <c r="I813" s="1" t="s">
        <v>4997</v>
      </c>
      <c r="J813" s="1" t="s">
        <v>4998</v>
      </c>
      <c r="K813" s="1" t="s">
        <v>6</v>
      </c>
      <c r="L813" s="1" t="s">
        <v>117</v>
      </c>
      <c r="M813" s="1" t="s">
        <v>49</v>
      </c>
      <c r="N813" s="1">
        <v>2</v>
      </c>
      <c r="O813" s="1">
        <v>929.47</v>
      </c>
      <c r="P813" s="1">
        <v>0.26</v>
      </c>
      <c r="Q813" s="1">
        <v>35.369999999999997</v>
      </c>
      <c r="R813" s="2">
        <v>45183</v>
      </c>
      <c r="S813" s="2">
        <v>45221</v>
      </c>
      <c r="T813" s="1" t="s">
        <v>50</v>
      </c>
      <c r="U813" s="1" t="s">
        <v>51</v>
      </c>
      <c r="V813" s="1">
        <v>5</v>
      </c>
      <c r="W813" s="1" t="s">
        <v>37</v>
      </c>
      <c r="X813" s="1" t="s">
        <v>101</v>
      </c>
      <c r="Y813" s="1" t="s">
        <v>4999</v>
      </c>
    </row>
    <row r="814" spans="1:25" x14ac:dyDescent="0.3">
      <c r="A814" s="1" t="s">
        <v>12426</v>
      </c>
      <c r="B814" s="1" t="s">
        <v>14426</v>
      </c>
      <c r="C814" s="1" t="s">
        <v>5000</v>
      </c>
      <c r="D814" s="1" t="s">
        <v>26</v>
      </c>
      <c r="E814" s="1">
        <v>18</v>
      </c>
      <c r="F814" s="1" t="s">
        <v>5001</v>
      </c>
      <c r="G814" s="1" t="s">
        <v>5002</v>
      </c>
      <c r="H814" s="1" t="s">
        <v>462</v>
      </c>
      <c r="I814" s="1" t="s">
        <v>5003</v>
      </c>
      <c r="J814" s="1" t="s">
        <v>5004</v>
      </c>
      <c r="K814" s="1" t="s">
        <v>32</v>
      </c>
      <c r="L814" s="1" t="s">
        <v>110</v>
      </c>
      <c r="M814" s="1" t="s">
        <v>73</v>
      </c>
      <c r="N814" s="1">
        <v>4</v>
      </c>
      <c r="O814" s="1">
        <v>302.86</v>
      </c>
      <c r="P814" s="1">
        <v>0.39</v>
      </c>
      <c r="Q814" s="1">
        <v>15.62</v>
      </c>
      <c r="R814" s="2">
        <v>45593</v>
      </c>
      <c r="S814" s="2">
        <v>45361</v>
      </c>
      <c r="T814" s="1" t="s">
        <v>35</v>
      </c>
      <c r="U814" s="1" t="s">
        <v>36</v>
      </c>
      <c r="V814" s="1">
        <v>1</v>
      </c>
      <c r="W814" s="1" t="s">
        <v>37</v>
      </c>
      <c r="X814" s="1" t="s">
        <v>74</v>
      </c>
      <c r="Y814" s="1" t="s">
        <v>5005</v>
      </c>
    </row>
    <row r="815" spans="1:25" x14ac:dyDescent="0.3">
      <c r="A815" s="1" t="s">
        <v>12427</v>
      </c>
      <c r="B815" s="1" t="s">
        <v>14427</v>
      </c>
      <c r="C815" s="1" t="s">
        <v>5006</v>
      </c>
      <c r="D815" s="1" t="s">
        <v>41</v>
      </c>
      <c r="E815" s="1">
        <v>62</v>
      </c>
      <c r="F815" s="1" t="s">
        <v>5007</v>
      </c>
      <c r="G815" s="1">
        <f>1-912-483-3666</f>
        <v>-5060</v>
      </c>
      <c r="H815" s="1" t="s">
        <v>2125</v>
      </c>
      <c r="I815" s="1" t="s">
        <v>5008</v>
      </c>
      <c r="J815" s="1" t="s">
        <v>5009</v>
      </c>
      <c r="K815" s="1" t="s">
        <v>61</v>
      </c>
      <c r="L815" s="1" t="s">
        <v>110</v>
      </c>
      <c r="M815" s="1" t="s">
        <v>34</v>
      </c>
      <c r="N815" s="1">
        <v>3</v>
      </c>
      <c r="O815" s="1">
        <v>796.77</v>
      </c>
      <c r="P815" s="1">
        <v>0.28000000000000003</v>
      </c>
      <c r="Q815" s="1">
        <v>46.03</v>
      </c>
      <c r="R815" s="2">
        <v>45590</v>
      </c>
      <c r="S815" s="2">
        <v>45395</v>
      </c>
      <c r="T815" s="1" t="s">
        <v>35</v>
      </c>
      <c r="U815" s="1" t="s">
        <v>162</v>
      </c>
      <c r="V815" s="1">
        <v>1</v>
      </c>
      <c r="W815" s="1" t="s">
        <v>37</v>
      </c>
      <c r="X815" s="1" t="s">
        <v>74</v>
      </c>
      <c r="Y815" s="1" t="s">
        <v>5010</v>
      </c>
    </row>
    <row r="816" spans="1:25" x14ac:dyDescent="0.3">
      <c r="A816" s="1" t="s">
        <v>12428</v>
      </c>
      <c r="B816" s="1" t="s">
        <v>14428</v>
      </c>
      <c r="C816" s="1" t="s">
        <v>5011</v>
      </c>
      <c r="D816" s="1" t="s">
        <v>41</v>
      </c>
      <c r="E816" s="1">
        <v>68</v>
      </c>
      <c r="F816" s="1" t="s">
        <v>5012</v>
      </c>
      <c r="G816" s="1" t="s">
        <v>5013</v>
      </c>
      <c r="H816" s="1" t="s">
        <v>824</v>
      </c>
      <c r="I816" s="1" t="s">
        <v>5014</v>
      </c>
      <c r="J816" s="1" t="s">
        <v>5015</v>
      </c>
      <c r="K816" s="1" t="s">
        <v>92</v>
      </c>
      <c r="L816" s="1" t="s">
        <v>82</v>
      </c>
      <c r="M816" s="1" t="s">
        <v>93</v>
      </c>
      <c r="N816" s="1">
        <v>1</v>
      </c>
      <c r="O816" s="1">
        <v>166.24</v>
      </c>
      <c r="P816" s="1">
        <v>0</v>
      </c>
      <c r="Q816" s="1">
        <v>35.03</v>
      </c>
      <c r="R816" s="2">
        <v>45169</v>
      </c>
      <c r="S816" s="2">
        <v>45772</v>
      </c>
      <c r="T816" s="1" t="s">
        <v>50</v>
      </c>
      <c r="U816" s="1" t="s">
        <v>51</v>
      </c>
      <c r="V816" s="1">
        <v>1</v>
      </c>
      <c r="W816" s="1" t="s">
        <v>37</v>
      </c>
      <c r="X816" s="1" t="s">
        <v>64</v>
      </c>
      <c r="Y816" s="1" t="s">
        <v>5016</v>
      </c>
    </row>
    <row r="817" spans="1:25" x14ac:dyDescent="0.3">
      <c r="A817" s="1" t="s">
        <v>12429</v>
      </c>
      <c r="B817" s="1" t="s">
        <v>14429</v>
      </c>
      <c r="C817" s="1" t="s">
        <v>5017</v>
      </c>
      <c r="D817" s="1" t="s">
        <v>41</v>
      </c>
      <c r="E817" s="1">
        <v>50</v>
      </c>
      <c r="F817" s="1" t="s">
        <v>5018</v>
      </c>
      <c r="G817" s="1" t="s">
        <v>5019</v>
      </c>
      <c r="H817" s="1" t="s">
        <v>582</v>
      </c>
      <c r="I817" s="1" t="s">
        <v>5020</v>
      </c>
      <c r="J817" s="1" t="s">
        <v>5021</v>
      </c>
      <c r="K817" s="1" t="s">
        <v>81</v>
      </c>
      <c r="L817" s="1" t="s">
        <v>72</v>
      </c>
      <c r="M817" s="1" t="s">
        <v>34</v>
      </c>
      <c r="N817" s="1">
        <v>2</v>
      </c>
      <c r="O817" s="1">
        <v>186.54</v>
      </c>
      <c r="P817" s="1">
        <v>0.25</v>
      </c>
      <c r="Q817" s="1">
        <v>21.57</v>
      </c>
      <c r="R817" s="2">
        <v>45458</v>
      </c>
      <c r="S817" s="2">
        <v>45624</v>
      </c>
      <c r="T817" s="1" t="s">
        <v>118</v>
      </c>
      <c r="U817" s="1" t="s">
        <v>84</v>
      </c>
      <c r="V817" s="1">
        <v>5</v>
      </c>
      <c r="W817" s="1" t="s">
        <v>37</v>
      </c>
      <c r="X817" s="1" t="s">
        <v>101</v>
      </c>
      <c r="Y817" s="1" t="s">
        <v>5022</v>
      </c>
    </row>
    <row r="818" spans="1:25" x14ac:dyDescent="0.3">
      <c r="A818" s="1" t="s">
        <v>12430</v>
      </c>
      <c r="B818" s="1" t="s">
        <v>14430</v>
      </c>
      <c r="C818" s="1" t="s">
        <v>5023</v>
      </c>
      <c r="D818" s="1" t="s">
        <v>41</v>
      </c>
      <c r="E818" s="1">
        <v>67</v>
      </c>
      <c r="F818" s="1" t="s">
        <v>5024</v>
      </c>
      <c r="G818" s="1" t="s">
        <v>5025</v>
      </c>
      <c r="H818" s="1" t="s">
        <v>1619</v>
      </c>
      <c r="I818" s="1" t="s">
        <v>3760</v>
      </c>
      <c r="J818" s="1" t="s">
        <v>5026</v>
      </c>
      <c r="K818" s="1" t="s">
        <v>81</v>
      </c>
      <c r="L818" s="1" t="s">
        <v>72</v>
      </c>
      <c r="M818" s="1" t="s">
        <v>49</v>
      </c>
      <c r="N818" s="1">
        <v>2</v>
      </c>
      <c r="O818" s="1">
        <v>461.59</v>
      </c>
      <c r="P818" s="1">
        <v>0.3</v>
      </c>
      <c r="Q818" s="1">
        <v>23.69</v>
      </c>
      <c r="R818" s="2">
        <v>45648</v>
      </c>
      <c r="S818" s="2">
        <v>45625</v>
      </c>
      <c r="T818" s="1" t="s">
        <v>35</v>
      </c>
      <c r="U818" s="1" t="s">
        <v>162</v>
      </c>
      <c r="V818" s="1">
        <v>1</v>
      </c>
      <c r="W818" s="1" t="s">
        <v>37</v>
      </c>
      <c r="X818" s="1" t="s">
        <v>53</v>
      </c>
      <c r="Y818" s="1" t="s">
        <v>5027</v>
      </c>
    </row>
    <row r="819" spans="1:25" x14ac:dyDescent="0.3">
      <c r="A819" s="1" t="s">
        <v>12431</v>
      </c>
      <c r="B819" s="1" t="s">
        <v>14431</v>
      </c>
      <c r="C819" s="1" t="s">
        <v>5028</v>
      </c>
      <c r="D819" s="1" t="s">
        <v>26</v>
      </c>
      <c r="E819" s="1">
        <v>56</v>
      </c>
      <c r="F819" s="1" t="s">
        <v>5029</v>
      </c>
      <c r="G819" s="1" t="s">
        <v>5030</v>
      </c>
      <c r="H819" s="1" t="s">
        <v>1805</v>
      </c>
      <c r="I819" s="1" t="s">
        <v>5031</v>
      </c>
      <c r="J819" s="1" t="s">
        <v>5032</v>
      </c>
      <c r="K819" s="1" t="s">
        <v>109</v>
      </c>
      <c r="L819" s="1" t="s">
        <v>110</v>
      </c>
      <c r="M819" s="1" t="s">
        <v>73</v>
      </c>
      <c r="N819" s="1">
        <v>1</v>
      </c>
      <c r="O819" s="1">
        <v>241.76</v>
      </c>
      <c r="P819" s="1">
        <v>0.13</v>
      </c>
      <c r="Q819" s="1">
        <v>36.090000000000003</v>
      </c>
      <c r="R819" s="2">
        <v>45469</v>
      </c>
      <c r="S819" s="2">
        <v>45246</v>
      </c>
      <c r="T819" s="1" t="s">
        <v>50</v>
      </c>
      <c r="U819" s="1" t="s">
        <v>84</v>
      </c>
      <c r="V819" s="1">
        <v>4</v>
      </c>
      <c r="W819" s="1" t="s">
        <v>37</v>
      </c>
      <c r="X819" s="1" t="s">
        <v>101</v>
      </c>
      <c r="Y819" s="1" t="s">
        <v>5033</v>
      </c>
    </row>
    <row r="820" spans="1:25" x14ac:dyDescent="0.3">
      <c r="A820" s="1" t="s">
        <v>12432</v>
      </c>
      <c r="B820" s="1" t="s">
        <v>14432</v>
      </c>
      <c r="C820" s="1" t="s">
        <v>5034</v>
      </c>
      <c r="D820" s="1" t="s">
        <v>41</v>
      </c>
      <c r="E820" s="1">
        <v>44</v>
      </c>
      <c r="F820" s="1" t="s">
        <v>5035</v>
      </c>
      <c r="G820" s="1">
        <v>3868223909</v>
      </c>
      <c r="H820" s="1" t="s">
        <v>330</v>
      </c>
      <c r="I820" s="1" t="s">
        <v>5036</v>
      </c>
      <c r="J820" s="1" t="s">
        <v>5037</v>
      </c>
      <c r="K820" s="1" t="s">
        <v>32</v>
      </c>
      <c r="L820" s="1" t="s">
        <v>110</v>
      </c>
      <c r="M820" s="1" t="s">
        <v>34</v>
      </c>
      <c r="N820" s="1">
        <v>3</v>
      </c>
      <c r="O820" s="1">
        <v>904</v>
      </c>
      <c r="P820" s="1">
        <v>0.1</v>
      </c>
      <c r="Q820" s="1">
        <v>11.34</v>
      </c>
      <c r="R820" s="2">
        <v>45393</v>
      </c>
      <c r="S820" s="2">
        <v>45134</v>
      </c>
      <c r="T820" s="1" t="s">
        <v>50</v>
      </c>
      <c r="U820" s="1" t="s">
        <v>84</v>
      </c>
      <c r="V820" s="1">
        <v>3</v>
      </c>
      <c r="W820" s="1" t="s">
        <v>52</v>
      </c>
      <c r="X820" s="1" t="s">
        <v>53</v>
      </c>
      <c r="Y820" s="1" t="s">
        <v>5038</v>
      </c>
    </row>
    <row r="821" spans="1:25" x14ac:dyDescent="0.3">
      <c r="A821" s="1" t="s">
        <v>12433</v>
      </c>
      <c r="B821" s="1" t="s">
        <v>14433</v>
      </c>
      <c r="C821" s="1" t="s">
        <v>5039</v>
      </c>
      <c r="D821" s="1" t="s">
        <v>41</v>
      </c>
      <c r="E821" s="1">
        <v>34</v>
      </c>
      <c r="F821" s="1" t="s">
        <v>5040</v>
      </c>
      <c r="G821" s="1" t="s">
        <v>5041</v>
      </c>
      <c r="H821" s="1" t="s">
        <v>330</v>
      </c>
      <c r="I821" s="1" t="s">
        <v>5042</v>
      </c>
      <c r="J821" s="1" t="s">
        <v>5043</v>
      </c>
      <c r="K821" s="1" t="s">
        <v>81</v>
      </c>
      <c r="L821" s="1" t="s">
        <v>82</v>
      </c>
      <c r="M821" s="1" t="s">
        <v>34</v>
      </c>
      <c r="N821" s="1">
        <v>1</v>
      </c>
      <c r="O821" s="1">
        <v>60.24</v>
      </c>
      <c r="P821" s="1">
        <v>0.14000000000000001</v>
      </c>
      <c r="Q821" s="1">
        <v>44.75</v>
      </c>
      <c r="R821" s="2">
        <v>45474</v>
      </c>
      <c r="S821" s="2">
        <v>45720</v>
      </c>
      <c r="T821" s="1" t="s">
        <v>50</v>
      </c>
      <c r="U821" s="1" t="s">
        <v>36</v>
      </c>
      <c r="V821" s="1">
        <v>1</v>
      </c>
      <c r="W821" s="1" t="s">
        <v>37</v>
      </c>
      <c r="X821" s="1" t="s">
        <v>38</v>
      </c>
      <c r="Y821" s="1" t="s">
        <v>5044</v>
      </c>
    </row>
    <row r="822" spans="1:25" x14ac:dyDescent="0.3">
      <c r="A822" s="1" t="s">
        <v>12434</v>
      </c>
      <c r="B822" s="1" t="s">
        <v>14434</v>
      </c>
      <c r="C822" s="1" t="s">
        <v>5045</v>
      </c>
      <c r="D822" s="1" t="s">
        <v>41</v>
      </c>
      <c r="E822" s="1">
        <v>32</v>
      </c>
      <c r="F822" s="1" t="s">
        <v>5046</v>
      </c>
      <c r="G822" s="1" t="s">
        <v>5047</v>
      </c>
      <c r="H822" s="1" t="s">
        <v>3486</v>
      </c>
      <c r="I822" s="1" t="s">
        <v>5048</v>
      </c>
      <c r="J822" s="1" t="s">
        <v>5049</v>
      </c>
      <c r="K822" s="1" t="s">
        <v>61</v>
      </c>
      <c r="L822" s="1" t="s">
        <v>48</v>
      </c>
      <c r="M822" s="1" t="s">
        <v>73</v>
      </c>
      <c r="N822" s="1">
        <v>1</v>
      </c>
      <c r="O822" s="1">
        <v>601.29999999999995</v>
      </c>
      <c r="P822" s="1">
        <v>0.31</v>
      </c>
      <c r="Q822" s="1">
        <v>5.21</v>
      </c>
      <c r="R822" s="2">
        <v>45174</v>
      </c>
      <c r="S822" s="2">
        <v>45417</v>
      </c>
      <c r="T822" s="1" t="s">
        <v>118</v>
      </c>
      <c r="U822" s="1" t="s">
        <v>162</v>
      </c>
      <c r="V822" s="1">
        <v>5</v>
      </c>
      <c r="W822" s="1" t="s">
        <v>52</v>
      </c>
      <c r="X822" s="1" t="s">
        <v>53</v>
      </c>
      <c r="Y822" s="1" t="s">
        <v>5050</v>
      </c>
    </row>
    <row r="823" spans="1:25" x14ac:dyDescent="0.3">
      <c r="A823" s="1" t="s">
        <v>12435</v>
      </c>
      <c r="B823" s="1" t="s">
        <v>14435</v>
      </c>
      <c r="C823" s="1" t="s">
        <v>5051</v>
      </c>
      <c r="D823" s="1" t="s">
        <v>26</v>
      </c>
      <c r="E823" s="1">
        <v>39</v>
      </c>
      <c r="F823" s="1" t="s">
        <v>5052</v>
      </c>
      <c r="G823" s="1">
        <f>1-220-493-3692</f>
        <v>-4404</v>
      </c>
      <c r="H823" s="1" t="s">
        <v>967</v>
      </c>
      <c r="I823" s="1" t="s">
        <v>5053</v>
      </c>
      <c r="J823" s="1" t="s">
        <v>5054</v>
      </c>
      <c r="K823" s="1" t="s">
        <v>61</v>
      </c>
      <c r="L823" s="1" t="s">
        <v>110</v>
      </c>
      <c r="M823" s="1" t="s">
        <v>73</v>
      </c>
      <c r="N823" s="1">
        <v>1</v>
      </c>
      <c r="O823" s="1">
        <v>608.19000000000005</v>
      </c>
      <c r="P823" s="1">
        <v>7.0000000000000007E-2</v>
      </c>
      <c r="Q823" s="1">
        <v>49.05</v>
      </c>
      <c r="R823" s="2">
        <v>45737</v>
      </c>
      <c r="S823" s="2">
        <v>45827</v>
      </c>
      <c r="T823" s="1" t="s">
        <v>83</v>
      </c>
      <c r="U823" s="1" t="s">
        <v>84</v>
      </c>
      <c r="V823" s="1">
        <v>5</v>
      </c>
      <c r="W823" s="1" t="s">
        <v>37</v>
      </c>
      <c r="X823" s="1" t="s">
        <v>53</v>
      </c>
      <c r="Y823" s="1" t="s">
        <v>5055</v>
      </c>
    </row>
    <row r="824" spans="1:25" x14ac:dyDescent="0.3">
      <c r="A824" s="1" t="s">
        <v>12436</v>
      </c>
      <c r="B824" s="1" t="s">
        <v>14436</v>
      </c>
      <c r="C824" s="1" t="s">
        <v>5056</v>
      </c>
      <c r="D824" s="1" t="s">
        <v>41</v>
      </c>
      <c r="E824" s="1">
        <v>36</v>
      </c>
      <c r="F824" s="1" t="s">
        <v>5057</v>
      </c>
      <c r="G824" s="1" t="s">
        <v>5058</v>
      </c>
      <c r="H824" s="1" t="s">
        <v>703</v>
      </c>
      <c r="I824" s="1" t="s">
        <v>5059</v>
      </c>
      <c r="J824" s="1" t="s">
        <v>5060</v>
      </c>
      <c r="K824" s="1" t="s">
        <v>6</v>
      </c>
      <c r="L824" s="1" t="s">
        <v>110</v>
      </c>
      <c r="M824" s="1" t="s">
        <v>73</v>
      </c>
      <c r="N824" s="1">
        <v>4</v>
      </c>
      <c r="O824" s="1">
        <v>75.37</v>
      </c>
      <c r="P824" s="1">
        <v>0.36</v>
      </c>
      <c r="Q824" s="1">
        <v>12.54</v>
      </c>
      <c r="R824" s="2">
        <v>45247</v>
      </c>
      <c r="S824" s="2">
        <v>45635</v>
      </c>
      <c r="T824" s="1" t="s">
        <v>83</v>
      </c>
      <c r="U824" s="1" t="s">
        <v>84</v>
      </c>
      <c r="V824" s="1">
        <v>1</v>
      </c>
      <c r="W824" s="1" t="s">
        <v>37</v>
      </c>
      <c r="X824" s="1" t="s">
        <v>53</v>
      </c>
      <c r="Y824" s="1" t="s">
        <v>5061</v>
      </c>
    </row>
    <row r="825" spans="1:25" x14ac:dyDescent="0.3">
      <c r="A825" s="1" t="s">
        <v>12437</v>
      </c>
      <c r="B825" s="1" t="s">
        <v>14437</v>
      </c>
      <c r="C825" s="1" t="s">
        <v>5062</v>
      </c>
      <c r="D825" s="1" t="s">
        <v>41</v>
      </c>
      <c r="E825" s="1">
        <v>45</v>
      </c>
      <c r="F825" s="1" t="s">
        <v>5063</v>
      </c>
      <c r="G825" s="1" t="s">
        <v>5064</v>
      </c>
      <c r="H825" s="1" t="s">
        <v>903</v>
      </c>
      <c r="I825" s="1" t="s">
        <v>5065</v>
      </c>
      <c r="J825" s="1" t="s">
        <v>5066</v>
      </c>
      <c r="K825" s="1" t="s">
        <v>81</v>
      </c>
      <c r="L825" s="1" t="s">
        <v>82</v>
      </c>
      <c r="M825" s="1" t="s">
        <v>49</v>
      </c>
      <c r="N825" s="1">
        <v>2</v>
      </c>
      <c r="O825" s="1">
        <v>735.24</v>
      </c>
      <c r="P825" s="1">
        <v>0.21</v>
      </c>
      <c r="Q825" s="1">
        <v>38.4</v>
      </c>
      <c r="R825" s="2">
        <v>45135</v>
      </c>
      <c r="S825" s="2">
        <v>45212</v>
      </c>
      <c r="T825" s="1" t="s">
        <v>35</v>
      </c>
      <c r="U825" s="1" t="s">
        <v>36</v>
      </c>
      <c r="V825" s="1">
        <v>5</v>
      </c>
      <c r="W825" s="1" t="s">
        <v>52</v>
      </c>
      <c r="X825" s="1" t="s">
        <v>38</v>
      </c>
      <c r="Y825" s="1" t="s">
        <v>5067</v>
      </c>
    </row>
    <row r="826" spans="1:25" x14ac:dyDescent="0.3">
      <c r="A826" s="1" t="s">
        <v>12438</v>
      </c>
      <c r="B826" s="1" t="s">
        <v>14438</v>
      </c>
      <c r="C826" s="1" t="s">
        <v>5068</v>
      </c>
      <c r="D826" s="1" t="s">
        <v>26</v>
      </c>
      <c r="E826" s="1">
        <v>40</v>
      </c>
      <c r="F826" s="1" t="s">
        <v>5069</v>
      </c>
      <c r="G826" s="1" t="s">
        <v>5070</v>
      </c>
      <c r="H826" s="1" t="s">
        <v>724</v>
      </c>
      <c r="I826" s="1" t="s">
        <v>5071</v>
      </c>
      <c r="J826" s="1" t="s">
        <v>5072</v>
      </c>
      <c r="K826" s="1" t="s">
        <v>81</v>
      </c>
      <c r="L826" s="1" t="s">
        <v>48</v>
      </c>
      <c r="M826" s="1" t="s">
        <v>73</v>
      </c>
      <c r="N826" s="1">
        <v>2</v>
      </c>
      <c r="O826" s="1">
        <v>474.21</v>
      </c>
      <c r="P826" s="1">
        <v>0.18</v>
      </c>
      <c r="Q826" s="1">
        <v>6.8</v>
      </c>
      <c r="R826" s="2">
        <v>45678</v>
      </c>
      <c r="S826" s="2">
        <v>45346</v>
      </c>
      <c r="T826" s="1" t="s">
        <v>83</v>
      </c>
      <c r="U826" s="1" t="s">
        <v>162</v>
      </c>
      <c r="V826" s="1">
        <v>2</v>
      </c>
      <c r="W826" s="1" t="s">
        <v>37</v>
      </c>
      <c r="X826" s="1" t="s">
        <v>38</v>
      </c>
      <c r="Y826" s="1" t="s">
        <v>5073</v>
      </c>
    </row>
    <row r="827" spans="1:25" x14ac:dyDescent="0.3">
      <c r="A827" s="1" t="s">
        <v>12439</v>
      </c>
      <c r="B827" s="1" t="s">
        <v>14439</v>
      </c>
      <c r="C827" s="1" t="s">
        <v>5074</v>
      </c>
      <c r="D827" s="1" t="s">
        <v>26</v>
      </c>
      <c r="E827" s="1">
        <v>53</v>
      </c>
      <c r="F827" s="1" t="s">
        <v>5075</v>
      </c>
      <c r="G827" s="1" t="s">
        <v>5076</v>
      </c>
      <c r="H827" s="1" t="s">
        <v>1047</v>
      </c>
      <c r="I827" s="1" t="s">
        <v>5077</v>
      </c>
      <c r="J827" s="1" t="s">
        <v>5078</v>
      </c>
      <c r="K827" s="1" t="s">
        <v>61</v>
      </c>
      <c r="L827" s="1" t="s">
        <v>72</v>
      </c>
      <c r="M827" s="1" t="s">
        <v>62</v>
      </c>
      <c r="N827" s="1">
        <v>3</v>
      </c>
      <c r="O827" s="1">
        <v>725.84</v>
      </c>
      <c r="P827" s="1">
        <v>0.4</v>
      </c>
      <c r="Q827" s="1">
        <v>24.41</v>
      </c>
      <c r="R827" s="2">
        <v>45556</v>
      </c>
      <c r="S827" s="2">
        <v>45197</v>
      </c>
      <c r="T827" s="1" t="s">
        <v>63</v>
      </c>
      <c r="U827" s="1" t="s">
        <v>51</v>
      </c>
      <c r="V827" s="1">
        <v>5</v>
      </c>
      <c r="W827" s="1" t="s">
        <v>37</v>
      </c>
      <c r="X827" s="1" t="s">
        <v>74</v>
      </c>
      <c r="Y827" s="1" t="s">
        <v>5079</v>
      </c>
    </row>
    <row r="828" spans="1:25" x14ac:dyDescent="0.3">
      <c r="A828" s="1" t="s">
        <v>12440</v>
      </c>
      <c r="B828" s="1" t="s">
        <v>14440</v>
      </c>
      <c r="C828" s="1" t="s">
        <v>5080</v>
      </c>
      <c r="D828" s="1" t="s">
        <v>41</v>
      </c>
      <c r="E828" s="1">
        <v>66</v>
      </c>
      <c r="F828" s="1" t="s">
        <v>5081</v>
      </c>
      <c r="G828" s="1" t="s">
        <v>5082</v>
      </c>
      <c r="H828" s="1" t="s">
        <v>181</v>
      </c>
      <c r="I828" s="1" t="s">
        <v>5083</v>
      </c>
      <c r="J828" s="1" t="s">
        <v>5084</v>
      </c>
      <c r="K828" s="1" t="s">
        <v>6</v>
      </c>
      <c r="L828" s="1" t="s">
        <v>110</v>
      </c>
      <c r="M828" s="1" t="s">
        <v>93</v>
      </c>
      <c r="N828" s="1">
        <v>2</v>
      </c>
      <c r="O828" s="1">
        <v>828.66</v>
      </c>
      <c r="P828" s="1">
        <v>0.25</v>
      </c>
      <c r="Q828" s="1">
        <v>33.36</v>
      </c>
      <c r="R828" s="2">
        <v>45667</v>
      </c>
      <c r="S828" s="2">
        <v>45649</v>
      </c>
      <c r="T828" s="1" t="s">
        <v>35</v>
      </c>
      <c r="U828" s="1" t="s">
        <v>162</v>
      </c>
      <c r="V828" s="1">
        <v>3</v>
      </c>
      <c r="W828" s="1" t="s">
        <v>37</v>
      </c>
      <c r="X828" s="1" t="s">
        <v>53</v>
      </c>
      <c r="Y828" s="1" t="s">
        <v>5085</v>
      </c>
    </row>
    <row r="829" spans="1:25" x14ac:dyDescent="0.3">
      <c r="A829" s="1" t="s">
        <v>12441</v>
      </c>
      <c r="B829" s="1" t="s">
        <v>14441</v>
      </c>
      <c r="C829" s="1" t="s">
        <v>5086</v>
      </c>
      <c r="D829" s="1" t="s">
        <v>41</v>
      </c>
      <c r="E829" s="1">
        <v>56</v>
      </c>
      <c r="F829" s="1" t="s">
        <v>5087</v>
      </c>
      <c r="G829" s="1" t="s">
        <v>5088</v>
      </c>
      <c r="H829" s="1" t="s">
        <v>2673</v>
      </c>
      <c r="I829" s="1" t="s">
        <v>5089</v>
      </c>
      <c r="J829" s="1" t="s">
        <v>5090</v>
      </c>
      <c r="K829" s="1" t="s">
        <v>81</v>
      </c>
      <c r="L829" s="1" t="s">
        <v>33</v>
      </c>
      <c r="M829" s="1" t="s">
        <v>49</v>
      </c>
      <c r="N829" s="1">
        <v>1</v>
      </c>
      <c r="O829" s="1">
        <v>329.67</v>
      </c>
      <c r="P829" s="1">
        <v>0.19</v>
      </c>
      <c r="Q829" s="1">
        <v>8.16</v>
      </c>
      <c r="R829" s="2">
        <v>45505</v>
      </c>
      <c r="S829" s="2">
        <v>45412</v>
      </c>
      <c r="T829" s="1" t="s">
        <v>35</v>
      </c>
      <c r="U829" s="1" t="s">
        <v>84</v>
      </c>
      <c r="V829" s="1">
        <v>2</v>
      </c>
      <c r="W829" s="1" t="s">
        <v>37</v>
      </c>
      <c r="X829" s="1" t="s">
        <v>101</v>
      </c>
      <c r="Y829" s="1" t="s">
        <v>5091</v>
      </c>
    </row>
    <row r="830" spans="1:25" x14ac:dyDescent="0.3">
      <c r="A830" s="1" t="s">
        <v>12442</v>
      </c>
      <c r="B830" s="1" t="s">
        <v>14442</v>
      </c>
      <c r="C830" s="1" t="s">
        <v>1859</v>
      </c>
      <c r="D830" s="1" t="s">
        <v>41</v>
      </c>
      <c r="E830" s="1">
        <v>65</v>
      </c>
      <c r="F830" s="1" t="s">
        <v>5092</v>
      </c>
      <c r="G830" s="1" t="s">
        <v>5093</v>
      </c>
      <c r="H830" s="1" t="s">
        <v>1692</v>
      </c>
      <c r="I830" s="1" t="s">
        <v>5094</v>
      </c>
      <c r="J830" s="1" t="s">
        <v>5095</v>
      </c>
      <c r="K830" s="1" t="s">
        <v>92</v>
      </c>
      <c r="L830" s="1" t="s">
        <v>72</v>
      </c>
      <c r="M830" s="1" t="s">
        <v>73</v>
      </c>
      <c r="N830" s="1">
        <v>2</v>
      </c>
      <c r="O830" s="1">
        <v>489.64</v>
      </c>
      <c r="P830" s="1">
        <v>0.44</v>
      </c>
      <c r="Q830" s="1">
        <v>24.95</v>
      </c>
      <c r="R830" s="2">
        <v>45596</v>
      </c>
      <c r="S830" s="2">
        <v>45269</v>
      </c>
      <c r="T830" s="1" t="s">
        <v>50</v>
      </c>
      <c r="U830" s="1" t="s">
        <v>51</v>
      </c>
      <c r="V830" s="1">
        <v>4</v>
      </c>
      <c r="W830" s="1" t="s">
        <v>37</v>
      </c>
      <c r="X830" s="1" t="s">
        <v>64</v>
      </c>
      <c r="Y830" s="1" t="s">
        <v>5096</v>
      </c>
    </row>
    <row r="831" spans="1:25" x14ac:dyDescent="0.3">
      <c r="A831" s="1" t="s">
        <v>12443</v>
      </c>
      <c r="B831" s="1" t="s">
        <v>14443</v>
      </c>
      <c r="C831" s="1" t="s">
        <v>5097</v>
      </c>
      <c r="D831" s="1" t="s">
        <v>41</v>
      </c>
      <c r="E831" s="1">
        <v>66</v>
      </c>
      <c r="F831" s="1" t="s">
        <v>5098</v>
      </c>
      <c r="G831" s="1" t="s">
        <v>5099</v>
      </c>
      <c r="H831" s="1" t="s">
        <v>2102</v>
      </c>
      <c r="I831" s="1" t="s">
        <v>5100</v>
      </c>
      <c r="J831" s="1" t="s">
        <v>5101</v>
      </c>
      <c r="K831" s="1" t="s">
        <v>92</v>
      </c>
      <c r="L831" s="1" t="s">
        <v>72</v>
      </c>
      <c r="M831" s="1" t="s">
        <v>126</v>
      </c>
      <c r="N831" s="1">
        <v>3</v>
      </c>
      <c r="O831" s="1">
        <v>268.14999999999998</v>
      </c>
      <c r="P831" s="1">
        <v>0.18</v>
      </c>
      <c r="Q831" s="1">
        <v>18.64</v>
      </c>
      <c r="R831" s="2">
        <v>45528</v>
      </c>
      <c r="S831" s="2">
        <v>45420</v>
      </c>
      <c r="T831" s="1" t="s">
        <v>63</v>
      </c>
      <c r="U831" s="1" t="s">
        <v>36</v>
      </c>
      <c r="V831" s="1">
        <v>2</v>
      </c>
      <c r="W831" s="1" t="s">
        <v>37</v>
      </c>
      <c r="X831" s="1" t="s">
        <v>74</v>
      </c>
      <c r="Y831" s="1" t="s">
        <v>5102</v>
      </c>
    </row>
    <row r="832" spans="1:25" x14ac:dyDescent="0.3">
      <c r="A832" s="1" t="s">
        <v>12444</v>
      </c>
      <c r="B832" s="1" t="s">
        <v>14444</v>
      </c>
      <c r="C832" s="1" t="s">
        <v>5103</v>
      </c>
      <c r="D832" s="1" t="s">
        <v>26</v>
      </c>
      <c r="E832" s="1">
        <v>37</v>
      </c>
      <c r="F832" s="1" t="s">
        <v>5104</v>
      </c>
      <c r="G832" s="1" t="s">
        <v>5105</v>
      </c>
      <c r="H832" s="1" t="s">
        <v>469</v>
      </c>
      <c r="I832" s="1" t="s">
        <v>5106</v>
      </c>
      <c r="J832" s="1" t="s">
        <v>5107</v>
      </c>
      <c r="K832" s="1" t="s">
        <v>61</v>
      </c>
      <c r="L832" s="1" t="s">
        <v>33</v>
      </c>
      <c r="M832" s="1" t="s">
        <v>34</v>
      </c>
      <c r="N832" s="1">
        <v>4</v>
      </c>
      <c r="O832" s="1">
        <v>209.5</v>
      </c>
      <c r="P832" s="1">
        <v>0.43</v>
      </c>
      <c r="Q832" s="1">
        <v>27.42</v>
      </c>
      <c r="R832" s="2">
        <v>45313</v>
      </c>
      <c r="S832" s="2">
        <v>45310</v>
      </c>
      <c r="T832" s="1" t="s">
        <v>83</v>
      </c>
      <c r="U832" s="1" t="s">
        <v>36</v>
      </c>
      <c r="V832" s="1">
        <v>3</v>
      </c>
      <c r="W832" s="1" t="s">
        <v>37</v>
      </c>
      <c r="X832" s="1" t="s">
        <v>53</v>
      </c>
      <c r="Y832" s="1" t="s">
        <v>5108</v>
      </c>
    </row>
    <row r="833" spans="1:25" x14ac:dyDescent="0.3">
      <c r="A833" s="1" t="s">
        <v>12445</v>
      </c>
      <c r="B833" s="1" t="s">
        <v>14445</v>
      </c>
      <c r="C833" s="1" t="s">
        <v>5109</v>
      </c>
      <c r="D833" s="1" t="s">
        <v>41</v>
      </c>
      <c r="E833" s="1">
        <v>64</v>
      </c>
      <c r="F833" s="1" t="s">
        <v>5110</v>
      </c>
      <c r="G833" s="1" t="s">
        <v>5111</v>
      </c>
      <c r="H833" s="1" t="s">
        <v>69</v>
      </c>
      <c r="I833" s="1" t="s">
        <v>5112</v>
      </c>
      <c r="J833" s="1" t="s">
        <v>5113</v>
      </c>
      <c r="K833" s="1" t="s">
        <v>6</v>
      </c>
      <c r="L833" s="1" t="s">
        <v>82</v>
      </c>
      <c r="M833" s="1" t="s">
        <v>73</v>
      </c>
      <c r="N833" s="1">
        <v>4</v>
      </c>
      <c r="O833" s="1">
        <v>10.59</v>
      </c>
      <c r="P833" s="1">
        <v>0.25</v>
      </c>
      <c r="Q833" s="1">
        <v>27.71</v>
      </c>
      <c r="R833" s="2">
        <v>45535</v>
      </c>
      <c r="S833" s="2">
        <v>45380</v>
      </c>
      <c r="T833" s="1" t="s">
        <v>35</v>
      </c>
      <c r="U833" s="1" t="s">
        <v>84</v>
      </c>
      <c r="V833" s="1">
        <v>2</v>
      </c>
      <c r="W833" s="1" t="s">
        <v>52</v>
      </c>
      <c r="X833" s="1" t="s">
        <v>74</v>
      </c>
      <c r="Y833" s="1" t="s">
        <v>5114</v>
      </c>
    </row>
    <row r="834" spans="1:25" x14ac:dyDescent="0.3">
      <c r="A834" s="1" t="s">
        <v>12446</v>
      </c>
      <c r="B834" s="1" t="s">
        <v>14446</v>
      </c>
      <c r="C834" s="1" t="s">
        <v>5115</v>
      </c>
      <c r="D834" s="1" t="s">
        <v>41</v>
      </c>
      <c r="E834" s="1">
        <v>26</v>
      </c>
      <c r="F834" s="1" t="s">
        <v>5116</v>
      </c>
      <c r="G834" s="1" t="s">
        <v>5117</v>
      </c>
      <c r="H834" s="1" t="s">
        <v>529</v>
      </c>
      <c r="I834" s="1" t="s">
        <v>5118</v>
      </c>
      <c r="J834" s="1" t="s">
        <v>5119</v>
      </c>
      <c r="K834" s="1" t="s">
        <v>6</v>
      </c>
      <c r="L834" s="1" t="s">
        <v>117</v>
      </c>
      <c r="M834" s="1" t="s">
        <v>73</v>
      </c>
      <c r="N834" s="1">
        <v>1</v>
      </c>
      <c r="O834" s="1">
        <v>964</v>
      </c>
      <c r="P834" s="1">
        <v>0.1</v>
      </c>
      <c r="Q834" s="1">
        <v>40.340000000000003</v>
      </c>
      <c r="R834" s="2">
        <v>45785</v>
      </c>
      <c r="S834" s="2">
        <v>45330</v>
      </c>
      <c r="T834" s="1" t="s">
        <v>63</v>
      </c>
      <c r="U834" s="1" t="s">
        <v>162</v>
      </c>
      <c r="V834" s="1">
        <v>1</v>
      </c>
      <c r="W834" s="1" t="s">
        <v>37</v>
      </c>
      <c r="X834" s="1" t="s">
        <v>53</v>
      </c>
      <c r="Y834" s="1" t="s">
        <v>5120</v>
      </c>
    </row>
    <row r="835" spans="1:25" x14ac:dyDescent="0.3">
      <c r="A835" s="1" t="s">
        <v>12447</v>
      </c>
      <c r="B835" s="1" t="s">
        <v>14447</v>
      </c>
      <c r="C835" s="1" t="s">
        <v>5121</v>
      </c>
      <c r="D835" s="1" t="s">
        <v>41</v>
      </c>
      <c r="E835" s="1">
        <v>40</v>
      </c>
      <c r="F835" s="1" t="s">
        <v>5122</v>
      </c>
      <c r="G835" s="1" t="s">
        <v>5123</v>
      </c>
      <c r="H835" s="1" t="s">
        <v>145</v>
      </c>
      <c r="I835" s="1" t="s">
        <v>5124</v>
      </c>
      <c r="J835" s="1" t="s">
        <v>5125</v>
      </c>
      <c r="K835" s="1" t="s">
        <v>61</v>
      </c>
      <c r="L835" s="1" t="s">
        <v>48</v>
      </c>
      <c r="M835" s="1" t="s">
        <v>93</v>
      </c>
      <c r="N835" s="1">
        <v>1</v>
      </c>
      <c r="O835" s="1">
        <v>446.52</v>
      </c>
      <c r="P835" s="1">
        <v>0.31</v>
      </c>
      <c r="Q835" s="1">
        <v>10.56</v>
      </c>
      <c r="R835" s="2">
        <v>45755</v>
      </c>
      <c r="S835" s="2">
        <v>45301</v>
      </c>
      <c r="T835" s="1" t="s">
        <v>118</v>
      </c>
      <c r="U835" s="1" t="s">
        <v>84</v>
      </c>
      <c r="V835" s="1">
        <v>5</v>
      </c>
      <c r="W835" s="1" t="s">
        <v>37</v>
      </c>
      <c r="X835" s="1" t="s">
        <v>53</v>
      </c>
      <c r="Y835" s="1" t="s">
        <v>5126</v>
      </c>
    </row>
    <row r="836" spans="1:25" x14ac:dyDescent="0.3">
      <c r="A836" s="1" t="s">
        <v>12448</v>
      </c>
      <c r="B836" s="1" t="s">
        <v>14448</v>
      </c>
      <c r="C836" s="1" t="s">
        <v>5127</v>
      </c>
      <c r="D836" s="1" t="s">
        <v>26</v>
      </c>
      <c r="E836" s="1">
        <v>62</v>
      </c>
      <c r="F836" s="1" t="s">
        <v>5128</v>
      </c>
      <c r="G836" s="1">
        <v>204848940</v>
      </c>
      <c r="H836" s="1" t="s">
        <v>208</v>
      </c>
      <c r="I836" s="1" t="s">
        <v>5129</v>
      </c>
      <c r="J836" s="1" t="s">
        <v>2071</v>
      </c>
      <c r="K836" s="1" t="s">
        <v>6</v>
      </c>
      <c r="L836" s="1" t="s">
        <v>48</v>
      </c>
      <c r="M836" s="1" t="s">
        <v>73</v>
      </c>
      <c r="N836" s="1">
        <v>2</v>
      </c>
      <c r="O836" s="1">
        <v>22.94</v>
      </c>
      <c r="P836" s="1">
        <v>0.14000000000000001</v>
      </c>
      <c r="Q836" s="1">
        <v>8.7200000000000006</v>
      </c>
      <c r="R836" s="2">
        <v>45802</v>
      </c>
      <c r="S836" s="2">
        <v>45806</v>
      </c>
      <c r="T836" s="1" t="s">
        <v>118</v>
      </c>
      <c r="U836" s="1" t="s">
        <v>162</v>
      </c>
      <c r="V836" s="1">
        <v>1</v>
      </c>
      <c r="W836" s="1" t="s">
        <v>37</v>
      </c>
      <c r="X836" s="1" t="s">
        <v>74</v>
      </c>
      <c r="Y836" s="1" t="s">
        <v>5130</v>
      </c>
    </row>
    <row r="837" spans="1:25" x14ac:dyDescent="0.3">
      <c r="A837" s="1" t="s">
        <v>12449</v>
      </c>
      <c r="B837" s="1" t="s">
        <v>14449</v>
      </c>
      <c r="C837" s="1" t="s">
        <v>5131</v>
      </c>
      <c r="D837" s="1" t="s">
        <v>26</v>
      </c>
      <c r="E837" s="1">
        <v>24</v>
      </c>
      <c r="F837" s="1" t="s">
        <v>5132</v>
      </c>
      <c r="G837" s="1" t="s">
        <v>5133</v>
      </c>
      <c r="H837" s="1" t="s">
        <v>236</v>
      </c>
      <c r="I837" s="1" t="s">
        <v>5134</v>
      </c>
      <c r="J837" s="1" t="s">
        <v>5135</v>
      </c>
      <c r="K837" s="1" t="s">
        <v>47</v>
      </c>
      <c r="L837" s="1" t="s">
        <v>72</v>
      </c>
      <c r="M837" s="1" t="s">
        <v>49</v>
      </c>
      <c r="N837" s="1">
        <v>2</v>
      </c>
      <c r="O837" s="1">
        <v>18.850000000000001</v>
      </c>
      <c r="P837" s="1">
        <v>7.0000000000000007E-2</v>
      </c>
      <c r="Q837" s="1">
        <v>23.09</v>
      </c>
      <c r="R837" s="2">
        <v>45733</v>
      </c>
      <c r="S837" s="2">
        <v>45678</v>
      </c>
      <c r="T837" s="1" t="s">
        <v>50</v>
      </c>
      <c r="U837" s="1" t="s">
        <v>36</v>
      </c>
      <c r="V837" s="1">
        <v>1</v>
      </c>
      <c r="W837" s="1" t="s">
        <v>37</v>
      </c>
      <c r="X837" s="1" t="s">
        <v>53</v>
      </c>
      <c r="Y837" s="1" t="s">
        <v>5136</v>
      </c>
    </row>
    <row r="838" spans="1:25" x14ac:dyDescent="0.3">
      <c r="A838" s="1" t="s">
        <v>12450</v>
      </c>
      <c r="B838" s="1" t="s">
        <v>14450</v>
      </c>
      <c r="C838" s="1" t="s">
        <v>5137</v>
      </c>
      <c r="D838" s="1" t="s">
        <v>41</v>
      </c>
      <c r="E838" s="1">
        <v>48</v>
      </c>
      <c r="F838" s="1" t="s">
        <v>5138</v>
      </c>
      <c r="G838" s="1" t="s">
        <v>5139</v>
      </c>
      <c r="H838" s="1" t="s">
        <v>3597</v>
      </c>
      <c r="I838" s="1" t="s">
        <v>5140</v>
      </c>
      <c r="J838" s="1" t="s">
        <v>5141</v>
      </c>
      <c r="K838" s="1" t="s">
        <v>47</v>
      </c>
      <c r="L838" s="1" t="s">
        <v>33</v>
      </c>
      <c r="M838" s="1" t="s">
        <v>62</v>
      </c>
      <c r="N838" s="1">
        <v>3</v>
      </c>
      <c r="O838" s="1">
        <v>295.47000000000003</v>
      </c>
      <c r="P838" s="1">
        <v>0.04</v>
      </c>
      <c r="Q838" s="1">
        <v>44.94</v>
      </c>
      <c r="R838" s="2">
        <v>45412</v>
      </c>
      <c r="S838" s="2">
        <v>45761</v>
      </c>
      <c r="T838" s="1" t="s">
        <v>63</v>
      </c>
      <c r="U838" s="1" t="s">
        <v>84</v>
      </c>
      <c r="V838" s="1">
        <v>1</v>
      </c>
      <c r="W838" s="1" t="s">
        <v>37</v>
      </c>
      <c r="X838" s="1" t="s">
        <v>53</v>
      </c>
      <c r="Y838" s="1" t="s">
        <v>5142</v>
      </c>
    </row>
    <row r="839" spans="1:25" x14ac:dyDescent="0.3">
      <c r="A839" s="1" t="s">
        <v>12451</v>
      </c>
      <c r="B839" s="1" t="s">
        <v>14451</v>
      </c>
      <c r="C839" s="1" t="s">
        <v>5143</v>
      </c>
      <c r="D839" s="1" t="s">
        <v>26</v>
      </c>
      <c r="E839" s="1">
        <v>68</v>
      </c>
      <c r="F839" s="1" t="s">
        <v>5144</v>
      </c>
      <c r="G839" s="1" t="s">
        <v>5145</v>
      </c>
      <c r="H839" s="1" t="s">
        <v>724</v>
      </c>
      <c r="I839" s="1" t="s">
        <v>5146</v>
      </c>
      <c r="J839" s="1" t="s">
        <v>5147</v>
      </c>
      <c r="K839" s="1" t="s">
        <v>6</v>
      </c>
      <c r="L839" s="1" t="s">
        <v>72</v>
      </c>
      <c r="M839" s="1" t="s">
        <v>126</v>
      </c>
      <c r="N839" s="1">
        <v>1</v>
      </c>
      <c r="O839" s="1">
        <v>23.8</v>
      </c>
      <c r="P839" s="1">
        <v>0.12</v>
      </c>
      <c r="Q839" s="1">
        <v>43.49</v>
      </c>
      <c r="R839" s="2">
        <v>45369</v>
      </c>
      <c r="S839" s="2">
        <v>45478</v>
      </c>
      <c r="T839" s="1" t="s">
        <v>35</v>
      </c>
      <c r="U839" s="1" t="s">
        <v>84</v>
      </c>
      <c r="V839" s="1">
        <v>2</v>
      </c>
      <c r="W839" s="1" t="s">
        <v>37</v>
      </c>
      <c r="X839" s="1" t="s">
        <v>64</v>
      </c>
      <c r="Y839" s="1" t="s">
        <v>5148</v>
      </c>
    </row>
    <row r="840" spans="1:25" x14ac:dyDescent="0.3">
      <c r="A840" s="1" t="s">
        <v>12452</v>
      </c>
      <c r="B840" s="1" t="s">
        <v>14452</v>
      </c>
      <c r="C840" s="1" t="s">
        <v>5149</v>
      </c>
      <c r="D840" s="1" t="s">
        <v>41</v>
      </c>
      <c r="E840" s="1">
        <v>28</v>
      </c>
      <c r="F840" s="1" t="s">
        <v>5150</v>
      </c>
      <c r="G840" s="1" t="s">
        <v>5151</v>
      </c>
      <c r="H840" s="1" t="s">
        <v>1472</v>
      </c>
      <c r="I840" s="1" t="s">
        <v>5152</v>
      </c>
      <c r="J840" s="1" t="s">
        <v>5153</v>
      </c>
      <c r="K840" s="1" t="s">
        <v>109</v>
      </c>
      <c r="L840" s="1" t="s">
        <v>72</v>
      </c>
      <c r="M840" s="1" t="s">
        <v>126</v>
      </c>
      <c r="N840" s="1">
        <v>3</v>
      </c>
      <c r="O840" s="1">
        <v>380.77</v>
      </c>
      <c r="P840" s="1">
        <v>0.37</v>
      </c>
      <c r="Q840" s="1">
        <v>30.2</v>
      </c>
      <c r="R840" s="2">
        <v>45253</v>
      </c>
      <c r="S840" s="2">
        <v>45817</v>
      </c>
      <c r="T840" s="1" t="s">
        <v>118</v>
      </c>
      <c r="U840" s="1" t="s">
        <v>51</v>
      </c>
      <c r="V840" s="1">
        <v>4</v>
      </c>
      <c r="W840" s="1" t="s">
        <v>37</v>
      </c>
      <c r="X840" s="1" t="s">
        <v>101</v>
      </c>
      <c r="Y840" s="1" t="s">
        <v>5154</v>
      </c>
    </row>
    <row r="841" spans="1:25" x14ac:dyDescent="0.3">
      <c r="A841" s="1" t="s">
        <v>12453</v>
      </c>
      <c r="B841" s="1" t="s">
        <v>14453</v>
      </c>
      <c r="C841" s="1" t="s">
        <v>5155</v>
      </c>
      <c r="D841" s="1" t="s">
        <v>41</v>
      </c>
      <c r="E841" s="1">
        <v>57</v>
      </c>
      <c r="F841" s="1" t="s">
        <v>5156</v>
      </c>
      <c r="G841" s="1" t="s">
        <v>5157</v>
      </c>
      <c r="H841" s="1" t="s">
        <v>2828</v>
      </c>
      <c r="I841" s="1" t="s">
        <v>5158</v>
      </c>
      <c r="J841" s="1" t="s">
        <v>5159</v>
      </c>
      <c r="K841" s="1" t="s">
        <v>161</v>
      </c>
      <c r="L841" s="1" t="s">
        <v>110</v>
      </c>
      <c r="M841" s="1" t="s">
        <v>73</v>
      </c>
      <c r="N841" s="1">
        <v>4</v>
      </c>
      <c r="O841" s="1">
        <v>72.31</v>
      </c>
      <c r="P841" s="1">
        <v>0.42</v>
      </c>
      <c r="Q841" s="1">
        <v>44.99</v>
      </c>
      <c r="R841" s="2">
        <v>45370</v>
      </c>
      <c r="S841" s="2">
        <v>45217</v>
      </c>
      <c r="T841" s="1" t="s">
        <v>118</v>
      </c>
      <c r="U841" s="1" t="s">
        <v>84</v>
      </c>
      <c r="V841" s="1">
        <v>5</v>
      </c>
      <c r="W841" s="1" t="s">
        <v>37</v>
      </c>
      <c r="X841" s="1" t="s">
        <v>38</v>
      </c>
      <c r="Y841" s="1" t="s">
        <v>5160</v>
      </c>
    </row>
    <row r="842" spans="1:25" x14ac:dyDescent="0.3">
      <c r="A842" s="1" t="s">
        <v>12454</v>
      </c>
      <c r="B842" s="1" t="s">
        <v>14454</v>
      </c>
      <c r="C842" s="1" t="s">
        <v>5161</v>
      </c>
      <c r="D842" s="1" t="s">
        <v>26</v>
      </c>
      <c r="E842" s="1">
        <v>34</v>
      </c>
      <c r="F842" s="1" t="s">
        <v>5162</v>
      </c>
      <c r="G842" s="1" t="s">
        <v>5163</v>
      </c>
      <c r="H842" s="1" t="s">
        <v>3597</v>
      </c>
      <c r="I842" s="1" t="s">
        <v>5164</v>
      </c>
      <c r="J842" s="1" t="s">
        <v>5165</v>
      </c>
      <c r="K842" s="1" t="s">
        <v>161</v>
      </c>
      <c r="L842" s="1" t="s">
        <v>82</v>
      </c>
      <c r="M842" s="1" t="s">
        <v>93</v>
      </c>
      <c r="N842" s="1">
        <v>2</v>
      </c>
      <c r="O842" s="1">
        <v>48.86</v>
      </c>
      <c r="P842" s="1">
        <v>0.43</v>
      </c>
      <c r="Q842" s="1">
        <v>41.24</v>
      </c>
      <c r="R842" s="2">
        <v>45579</v>
      </c>
      <c r="S842" s="2">
        <v>45183</v>
      </c>
      <c r="T842" s="1" t="s">
        <v>83</v>
      </c>
      <c r="U842" s="1" t="s">
        <v>162</v>
      </c>
      <c r="V842" s="1">
        <v>2</v>
      </c>
      <c r="W842" s="1" t="s">
        <v>37</v>
      </c>
      <c r="X842" s="1" t="s">
        <v>64</v>
      </c>
      <c r="Y842" s="1" t="s">
        <v>5166</v>
      </c>
    </row>
    <row r="843" spans="1:25" x14ac:dyDescent="0.3">
      <c r="A843" s="1" t="s">
        <v>12455</v>
      </c>
      <c r="B843" s="1" t="s">
        <v>14455</v>
      </c>
      <c r="C843" s="1" t="s">
        <v>5167</v>
      </c>
      <c r="D843" s="1" t="s">
        <v>26</v>
      </c>
      <c r="E843" s="1">
        <v>53</v>
      </c>
      <c r="F843" s="1" t="s">
        <v>5168</v>
      </c>
      <c r="G843" s="1">
        <v>8105311992</v>
      </c>
      <c r="H843" s="1" t="s">
        <v>817</v>
      </c>
      <c r="I843" s="1" t="s">
        <v>5169</v>
      </c>
      <c r="J843" s="1" t="s">
        <v>5170</v>
      </c>
      <c r="K843" s="1" t="s">
        <v>6</v>
      </c>
      <c r="L843" s="1" t="s">
        <v>48</v>
      </c>
      <c r="M843" s="1" t="s">
        <v>49</v>
      </c>
      <c r="N843" s="1">
        <v>1</v>
      </c>
      <c r="O843" s="1">
        <v>672.69</v>
      </c>
      <c r="P843" s="1">
        <v>0.14000000000000001</v>
      </c>
      <c r="Q843" s="1">
        <v>17.510000000000002</v>
      </c>
      <c r="R843" s="2">
        <v>45227</v>
      </c>
      <c r="S843" s="2">
        <v>45317</v>
      </c>
      <c r="T843" s="1" t="s">
        <v>83</v>
      </c>
      <c r="U843" s="1" t="s">
        <v>51</v>
      </c>
      <c r="V843" s="1">
        <v>1</v>
      </c>
      <c r="W843" s="1" t="s">
        <v>37</v>
      </c>
      <c r="X843" s="1" t="s">
        <v>38</v>
      </c>
      <c r="Y843" s="1" t="s">
        <v>5171</v>
      </c>
    </row>
    <row r="844" spans="1:25" x14ac:dyDescent="0.3">
      <c r="A844" s="1" t="s">
        <v>12456</v>
      </c>
      <c r="B844" s="1" t="s">
        <v>14456</v>
      </c>
      <c r="C844" s="1" t="s">
        <v>5172</v>
      </c>
      <c r="D844" s="1" t="s">
        <v>26</v>
      </c>
      <c r="E844" s="1">
        <v>43</v>
      </c>
      <c r="F844" s="1" t="s">
        <v>5173</v>
      </c>
      <c r="G844" s="1" t="s">
        <v>5174</v>
      </c>
      <c r="H844" s="1" t="s">
        <v>145</v>
      </c>
      <c r="I844" s="1" t="s">
        <v>5175</v>
      </c>
      <c r="J844" s="1" t="s">
        <v>5176</v>
      </c>
      <c r="K844" s="1" t="s">
        <v>92</v>
      </c>
      <c r="L844" s="1" t="s">
        <v>117</v>
      </c>
      <c r="M844" s="1" t="s">
        <v>49</v>
      </c>
      <c r="N844" s="1">
        <v>2</v>
      </c>
      <c r="O844" s="1">
        <v>907.77</v>
      </c>
      <c r="P844" s="1">
        <v>0.33</v>
      </c>
      <c r="Q844" s="1">
        <v>12.65</v>
      </c>
      <c r="R844" s="2">
        <v>45684</v>
      </c>
      <c r="S844" s="2">
        <v>45251</v>
      </c>
      <c r="T844" s="1" t="s">
        <v>63</v>
      </c>
      <c r="U844" s="1" t="s">
        <v>162</v>
      </c>
      <c r="V844" s="1">
        <v>3</v>
      </c>
      <c r="W844" s="1" t="s">
        <v>37</v>
      </c>
      <c r="X844" s="1" t="s">
        <v>38</v>
      </c>
      <c r="Y844" s="1" t="s">
        <v>5177</v>
      </c>
    </row>
    <row r="845" spans="1:25" x14ac:dyDescent="0.3">
      <c r="A845" s="1" t="s">
        <v>12457</v>
      </c>
      <c r="B845" s="1" t="s">
        <v>14457</v>
      </c>
      <c r="C845" s="1" t="s">
        <v>5178</v>
      </c>
      <c r="D845" s="1" t="s">
        <v>41</v>
      </c>
      <c r="E845" s="1">
        <v>53</v>
      </c>
      <c r="F845" s="1" t="s">
        <v>5179</v>
      </c>
      <c r="G845" s="1" t="s">
        <v>5180</v>
      </c>
      <c r="H845" s="1" t="s">
        <v>589</v>
      </c>
      <c r="I845" s="1" t="s">
        <v>5181</v>
      </c>
      <c r="J845" s="1" t="s">
        <v>5182</v>
      </c>
      <c r="K845" s="1" t="s">
        <v>81</v>
      </c>
      <c r="L845" s="1" t="s">
        <v>33</v>
      </c>
      <c r="M845" s="1" t="s">
        <v>73</v>
      </c>
      <c r="N845" s="1">
        <v>1</v>
      </c>
      <c r="O845" s="1">
        <v>415.29</v>
      </c>
      <c r="P845" s="1">
        <v>0.12</v>
      </c>
      <c r="Q845" s="1">
        <v>18.55</v>
      </c>
      <c r="R845" s="2">
        <v>45797</v>
      </c>
      <c r="S845" s="2">
        <v>45499</v>
      </c>
      <c r="T845" s="1" t="s">
        <v>83</v>
      </c>
      <c r="U845" s="1" t="s">
        <v>51</v>
      </c>
      <c r="V845" s="1">
        <v>3</v>
      </c>
      <c r="W845" s="1" t="s">
        <v>37</v>
      </c>
      <c r="X845" s="1" t="s">
        <v>101</v>
      </c>
      <c r="Y845" s="1" t="s">
        <v>5183</v>
      </c>
    </row>
    <row r="846" spans="1:25" x14ac:dyDescent="0.3">
      <c r="A846" s="1" t="s">
        <v>12458</v>
      </c>
      <c r="B846" s="1" t="s">
        <v>14458</v>
      </c>
      <c r="C846" s="1" t="s">
        <v>5184</v>
      </c>
      <c r="D846" s="1" t="s">
        <v>26</v>
      </c>
      <c r="E846" s="1">
        <v>35</v>
      </c>
      <c r="F846" s="1" t="s">
        <v>5185</v>
      </c>
      <c r="G846" s="1">
        <v>7933844527</v>
      </c>
      <c r="H846" s="1" t="s">
        <v>1033</v>
      </c>
      <c r="I846" s="1" t="s">
        <v>5186</v>
      </c>
      <c r="J846" s="1" t="s">
        <v>5187</v>
      </c>
      <c r="K846" s="1" t="s">
        <v>6</v>
      </c>
      <c r="L846" s="1" t="s">
        <v>117</v>
      </c>
      <c r="M846" s="1" t="s">
        <v>34</v>
      </c>
      <c r="N846" s="1">
        <v>4</v>
      </c>
      <c r="O846" s="1">
        <v>838.4</v>
      </c>
      <c r="P846" s="1">
        <v>0.31</v>
      </c>
      <c r="Q846" s="1">
        <v>15.22</v>
      </c>
      <c r="R846" s="2">
        <v>45262</v>
      </c>
      <c r="S846" s="2">
        <v>45768</v>
      </c>
      <c r="T846" s="1" t="s">
        <v>63</v>
      </c>
      <c r="U846" s="1" t="s">
        <v>36</v>
      </c>
      <c r="V846" s="1">
        <v>1</v>
      </c>
      <c r="W846" s="1" t="s">
        <v>37</v>
      </c>
      <c r="X846" s="1" t="s">
        <v>64</v>
      </c>
      <c r="Y846" s="1" t="s">
        <v>5188</v>
      </c>
    </row>
    <row r="847" spans="1:25" x14ac:dyDescent="0.3">
      <c r="A847" s="1" t="s">
        <v>12459</v>
      </c>
      <c r="B847" s="1" t="s">
        <v>14459</v>
      </c>
      <c r="C847" s="1" t="s">
        <v>5189</v>
      </c>
      <c r="D847" s="1" t="s">
        <v>41</v>
      </c>
      <c r="E847" s="1">
        <v>48</v>
      </c>
      <c r="F847" s="1" t="s">
        <v>5190</v>
      </c>
      <c r="G847" s="1" t="s">
        <v>5191</v>
      </c>
      <c r="H847" s="1" t="s">
        <v>323</v>
      </c>
      <c r="I847" s="1" t="s">
        <v>5192</v>
      </c>
      <c r="J847" s="1" t="s">
        <v>5193</v>
      </c>
      <c r="K847" s="1" t="s">
        <v>81</v>
      </c>
      <c r="L847" s="1" t="s">
        <v>33</v>
      </c>
      <c r="M847" s="1" t="s">
        <v>49</v>
      </c>
      <c r="N847" s="1">
        <v>3</v>
      </c>
      <c r="O847" s="1">
        <v>38.97</v>
      </c>
      <c r="P847" s="1">
        <v>0.44</v>
      </c>
      <c r="Q847" s="1">
        <v>33.020000000000003</v>
      </c>
      <c r="R847" s="2">
        <v>45174</v>
      </c>
      <c r="S847" s="2">
        <v>45363</v>
      </c>
      <c r="T847" s="1" t="s">
        <v>35</v>
      </c>
      <c r="U847" s="1" t="s">
        <v>162</v>
      </c>
      <c r="V847" s="1">
        <v>4</v>
      </c>
      <c r="W847" s="1" t="s">
        <v>37</v>
      </c>
      <c r="X847" s="1" t="s">
        <v>53</v>
      </c>
      <c r="Y847" s="1" t="s">
        <v>5194</v>
      </c>
    </row>
    <row r="848" spans="1:25" x14ac:dyDescent="0.3">
      <c r="A848" s="1" t="s">
        <v>12460</v>
      </c>
      <c r="B848" s="1" t="s">
        <v>14460</v>
      </c>
      <c r="C848" s="1" t="s">
        <v>5195</v>
      </c>
      <c r="D848" s="1" t="s">
        <v>26</v>
      </c>
      <c r="E848" s="1">
        <v>66</v>
      </c>
      <c r="F848" s="1" t="s">
        <v>5196</v>
      </c>
      <c r="G848" s="1" t="s">
        <v>5197</v>
      </c>
      <c r="H848" s="1" t="s">
        <v>167</v>
      </c>
      <c r="I848" s="1" t="s">
        <v>5198</v>
      </c>
      <c r="J848" s="1" t="s">
        <v>5199</v>
      </c>
      <c r="K848" s="1" t="s">
        <v>61</v>
      </c>
      <c r="L848" s="1" t="s">
        <v>48</v>
      </c>
      <c r="M848" s="1" t="s">
        <v>49</v>
      </c>
      <c r="N848" s="1">
        <v>1</v>
      </c>
      <c r="O848" s="1">
        <v>779.91</v>
      </c>
      <c r="P848" s="1">
        <v>0.02</v>
      </c>
      <c r="Q848" s="1">
        <v>31.32</v>
      </c>
      <c r="R848" s="2">
        <v>45777</v>
      </c>
      <c r="S848" s="2">
        <v>45132</v>
      </c>
      <c r="T848" s="1" t="s">
        <v>35</v>
      </c>
      <c r="U848" s="1" t="s">
        <v>162</v>
      </c>
      <c r="V848" s="1">
        <v>5</v>
      </c>
      <c r="W848" s="1" t="s">
        <v>37</v>
      </c>
      <c r="X848" s="1" t="s">
        <v>101</v>
      </c>
      <c r="Y848" s="1" t="s">
        <v>5200</v>
      </c>
    </row>
    <row r="849" spans="1:25" x14ac:dyDescent="0.3">
      <c r="A849" s="1" t="s">
        <v>12461</v>
      </c>
      <c r="B849" s="1" t="s">
        <v>14461</v>
      </c>
      <c r="C849" s="1" t="s">
        <v>5201</v>
      </c>
      <c r="D849" s="1" t="s">
        <v>41</v>
      </c>
      <c r="E849" s="1">
        <v>52</v>
      </c>
      <c r="F849" s="1" t="s">
        <v>5202</v>
      </c>
      <c r="G849" s="1" t="s">
        <v>5203</v>
      </c>
      <c r="H849" s="1" t="s">
        <v>609</v>
      </c>
      <c r="I849" s="1" t="s">
        <v>5204</v>
      </c>
      <c r="J849" s="1" t="s">
        <v>5205</v>
      </c>
      <c r="K849" s="1" t="s">
        <v>6</v>
      </c>
      <c r="L849" s="1" t="s">
        <v>82</v>
      </c>
      <c r="M849" s="1" t="s">
        <v>49</v>
      </c>
      <c r="N849" s="1">
        <v>2</v>
      </c>
      <c r="O849" s="1">
        <v>72.17</v>
      </c>
      <c r="P849" s="1">
        <v>0.49</v>
      </c>
      <c r="Q849" s="1">
        <v>31.93</v>
      </c>
      <c r="R849" s="2">
        <v>45191</v>
      </c>
      <c r="S849" s="2">
        <v>45471</v>
      </c>
      <c r="T849" s="1" t="s">
        <v>35</v>
      </c>
      <c r="U849" s="1" t="s">
        <v>84</v>
      </c>
      <c r="V849" s="1">
        <v>2</v>
      </c>
      <c r="W849" s="1" t="s">
        <v>37</v>
      </c>
      <c r="X849" s="1" t="s">
        <v>53</v>
      </c>
      <c r="Y849" s="1" t="s">
        <v>5206</v>
      </c>
    </row>
    <row r="850" spans="1:25" x14ac:dyDescent="0.3">
      <c r="A850" s="1" t="s">
        <v>12462</v>
      </c>
      <c r="B850" s="1" t="s">
        <v>14462</v>
      </c>
      <c r="C850" s="1" t="s">
        <v>2532</v>
      </c>
      <c r="D850" s="1" t="s">
        <v>41</v>
      </c>
      <c r="E850" s="1">
        <v>58</v>
      </c>
      <c r="F850" s="1" t="s">
        <v>5207</v>
      </c>
      <c r="G850" s="1" t="s">
        <v>5208</v>
      </c>
      <c r="H850" s="1" t="s">
        <v>89</v>
      </c>
      <c r="I850" s="1" t="s">
        <v>5209</v>
      </c>
      <c r="J850" s="1" t="s">
        <v>5210</v>
      </c>
      <c r="K850" s="1" t="s">
        <v>61</v>
      </c>
      <c r="L850" s="1" t="s">
        <v>117</v>
      </c>
      <c r="M850" s="1" t="s">
        <v>126</v>
      </c>
      <c r="N850" s="1">
        <v>1</v>
      </c>
      <c r="O850" s="1">
        <v>840.06</v>
      </c>
      <c r="P850" s="1">
        <v>0.41</v>
      </c>
      <c r="Q850" s="1">
        <v>13.52</v>
      </c>
      <c r="R850" s="2">
        <v>45256</v>
      </c>
      <c r="S850" s="2">
        <v>45587</v>
      </c>
      <c r="T850" s="1" t="s">
        <v>83</v>
      </c>
      <c r="U850" s="1" t="s">
        <v>36</v>
      </c>
      <c r="V850" s="1">
        <v>4</v>
      </c>
      <c r="W850" s="1" t="s">
        <v>52</v>
      </c>
      <c r="X850" s="1" t="s">
        <v>53</v>
      </c>
      <c r="Y850" s="1" t="s">
        <v>5211</v>
      </c>
    </row>
    <row r="851" spans="1:25" x14ac:dyDescent="0.3">
      <c r="A851" s="1" t="s">
        <v>12463</v>
      </c>
      <c r="B851" s="1" t="s">
        <v>14463</v>
      </c>
      <c r="C851" s="1" t="s">
        <v>5212</v>
      </c>
      <c r="D851" s="1" t="s">
        <v>41</v>
      </c>
      <c r="E851" s="1">
        <v>45</v>
      </c>
      <c r="F851" s="1" t="s">
        <v>5213</v>
      </c>
      <c r="G851" s="1" t="s">
        <v>5214</v>
      </c>
      <c r="H851" s="1" t="s">
        <v>2062</v>
      </c>
      <c r="I851" s="1" t="s">
        <v>5215</v>
      </c>
      <c r="J851" s="1" t="s">
        <v>1178</v>
      </c>
      <c r="K851" s="1" t="s">
        <v>161</v>
      </c>
      <c r="L851" s="1" t="s">
        <v>33</v>
      </c>
      <c r="M851" s="1" t="s">
        <v>49</v>
      </c>
      <c r="N851" s="1">
        <v>3</v>
      </c>
      <c r="O851" s="1">
        <v>883.54</v>
      </c>
      <c r="P851" s="1">
        <v>0.38</v>
      </c>
      <c r="Q851" s="1">
        <v>40.630000000000003</v>
      </c>
      <c r="R851" s="2">
        <v>45572</v>
      </c>
      <c r="S851" s="2">
        <v>45259</v>
      </c>
      <c r="T851" s="1" t="s">
        <v>83</v>
      </c>
      <c r="U851" s="1" t="s">
        <v>51</v>
      </c>
      <c r="V851" s="1">
        <v>3</v>
      </c>
      <c r="W851" s="1" t="s">
        <v>37</v>
      </c>
      <c r="X851" s="1" t="s">
        <v>53</v>
      </c>
      <c r="Y851" s="1" t="s">
        <v>5216</v>
      </c>
    </row>
    <row r="852" spans="1:25" x14ac:dyDescent="0.3">
      <c r="A852" s="1" t="s">
        <v>12464</v>
      </c>
      <c r="B852" s="1" t="s">
        <v>14464</v>
      </c>
      <c r="C852" s="1" t="s">
        <v>5217</v>
      </c>
      <c r="D852" s="1" t="s">
        <v>26</v>
      </c>
      <c r="E852" s="1">
        <v>43</v>
      </c>
      <c r="F852" s="1" t="s">
        <v>5218</v>
      </c>
      <c r="G852" s="1" t="s">
        <v>5219</v>
      </c>
      <c r="H852" s="1" t="s">
        <v>2217</v>
      </c>
      <c r="I852" s="1" t="s">
        <v>5220</v>
      </c>
      <c r="J852" s="1" t="s">
        <v>5221</v>
      </c>
      <c r="K852" s="1" t="s">
        <v>32</v>
      </c>
      <c r="L852" s="1" t="s">
        <v>72</v>
      </c>
      <c r="M852" s="1" t="s">
        <v>34</v>
      </c>
      <c r="N852" s="1">
        <v>4</v>
      </c>
      <c r="O852" s="1">
        <v>788.11</v>
      </c>
      <c r="P852" s="1">
        <v>0.35</v>
      </c>
      <c r="Q852" s="1">
        <v>24.51</v>
      </c>
      <c r="R852" s="2">
        <v>45764</v>
      </c>
      <c r="S852" s="2">
        <v>45673</v>
      </c>
      <c r="T852" s="1" t="s">
        <v>50</v>
      </c>
      <c r="U852" s="1" t="s">
        <v>51</v>
      </c>
      <c r="V852" s="1">
        <v>1</v>
      </c>
      <c r="W852" s="1" t="s">
        <v>37</v>
      </c>
      <c r="X852" s="1" t="s">
        <v>53</v>
      </c>
      <c r="Y852" s="1" t="s">
        <v>5222</v>
      </c>
    </row>
    <row r="853" spans="1:25" x14ac:dyDescent="0.3">
      <c r="A853" s="1" t="s">
        <v>12465</v>
      </c>
      <c r="B853" s="1" t="s">
        <v>14465</v>
      </c>
      <c r="C853" s="1" t="s">
        <v>5223</v>
      </c>
      <c r="D853" s="1" t="s">
        <v>26</v>
      </c>
      <c r="E853" s="1">
        <v>23</v>
      </c>
      <c r="F853" s="1" t="s">
        <v>5224</v>
      </c>
      <c r="G853" s="1">
        <f>1-56-256-4683</f>
        <v>-4994</v>
      </c>
      <c r="H853" s="1" t="s">
        <v>1948</v>
      </c>
      <c r="I853" s="1" t="s">
        <v>5225</v>
      </c>
      <c r="J853" s="1" t="s">
        <v>5226</v>
      </c>
      <c r="K853" s="1" t="s">
        <v>92</v>
      </c>
      <c r="L853" s="1" t="s">
        <v>48</v>
      </c>
      <c r="M853" s="1" t="s">
        <v>62</v>
      </c>
      <c r="N853" s="1">
        <v>2</v>
      </c>
      <c r="O853" s="1">
        <v>822.54</v>
      </c>
      <c r="P853" s="1">
        <v>0.39</v>
      </c>
      <c r="Q853" s="1">
        <v>26.26</v>
      </c>
      <c r="R853" s="2">
        <v>45623</v>
      </c>
      <c r="S853" s="2">
        <v>45739</v>
      </c>
      <c r="T853" s="1" t="s">
        <v>118</v>
      </c>
      <c r="U853" s="1" t="s">
        <v>36</v>
      </c>
      <c r="V853" s="1">
        <v>2</v>
      </c>
      <c r="W853" s="1" t="s">
        <v>37</v>
      </c>
      <c r="X853" s="1" t="s">
        <v>64</v>
      </c>
      <c r="Y853" s="1" t="s">
        <v>5227</v>
      </c>
    </row>
    <row r="854" spans="1:25" x14ac:dyDescent="0.3">
      <c r="A854" s="1" t="s">
        <v>12466</v>
      </c>
      <c r="B854" s="1" t="s">
        <v>14466</v>
      </c>
      <c r="C854" s="1" t="s">
        <v>5228</v>
      </c>
      <c r="D854" s="1" t="s">
        <v>26</v>
      </c>
      <c r="E854" s="1">
        <v>51</v>
      </c>
      <c r="F854" s="1" t="s">
        <v>5229</v>
      </c>
      <c r="G854" s="1" t="s">
        <v>5230</v>
      </c>
      <c r="H854" s="1" t="s">
        <v>1149</v>
      </c>
      <c r="I854" s="1" t="s">
        <v>5231</v>
      </c>
      <c r="J854" s="1" t="s">
        <v>5232</v>
      </c>
      <c r="K854" s="1" t="s">
        <v>47</v>
      </c>
      <c r="L854" s="1" t="s">
        <v>82</v>
      </c>
      <c r="M854" s="1" t="s">
        <v>126</v>
      </c>
      <c r="N854" s="1">
        <v>4</v>
      </c>
      <c r="O854" s="1">
        <v>565.87</v>
      </c>
      <c r="P854" s="1">
        <v>0.5</v>
      </c>
      <c r="Q854" s="1">
        <v>49.86</v>
      </c>
      <c r="R854" s="2">
        <v>45461</v>
      </c>
      <c r="S854" s="2">
        <v>45173</v>
      </c>
      <c r="T854" s="1" t="s">
        <v>35</v>
      </c>
      <c r="U854" s="1" t="s">
        <v>84</v>
      </c>
      <c r="V854" s="1">
        <v>4</v>
      </c>
      <c r="W854" s="1" t="s">
        <v>37</v>
      </c>
      <c r="X854" s="1" t="s">
        <v>38</v>
      </c>
      <c r="Y854" s="1" t="s">
        <v>5233</v>
      </c>
    </row>
    <row r="855" spans="1:25" x14ac:dyDescent="0.3">
      <c r="A855" s="1" t="s">
        <v>12467</v>
      </c>
      <c r="B855" s="1" t="s">
        <v>14467</v>
      </c>
      <c r="C855" s="1" t="s">
        <v>5234</v>
      </c>
      <c r="D855" s="1" t="s">
        <v>41</v>
      </c>
      <c r="E855" s="1">
        <v>45</v>
      </c>
      <c r="F855" s="1" t="s">
        <v>5235</v>
      </c>
      <c r="G855" s="1">
        <f>1-40-0-3462</f>
        <v>-3501</v>
      </c>
      <c r="H855" s="1" t="s">
        <v>1040</v>
      </c>
      <c r="I855" s="1" t="s">
        <v>5236</v>
      </c>
      <c r="J855" s="1" t="s">
        <v>5237</v>
      </c>
      <c r="K855" s="1" t="s">
        <v>6</v>
      </c>
      <c r="L855" s="1" t="s">
        <v>110</v>
      </c>
      <c r="M855" s="1" t="s">
        <v>126</v>
      </c>
      <c r="N855" s="1">
        <v>4</v>
      </c>
      <c r="O855" s="1">
        <v>272.24</v>
      </c>
      <c r="P855" s="1">
        <v>0.39</v>
      </c>
      <c r="Q855" s="1">
        <v>17.7</v>
      </c>
      <c r="R855" s="2">
        <v>45521</v>
      </c>
      <c r="S855" s="2">
        <v>45256</v>
      </c>
      <c r="T855" s="1" t="s">
        <v>83</v>
      </c>
      <c r="U855" s="1" t="s">
        <v>162</v>
      </c>
      <c r="V855" s="1">
        <v>4</v>
      </c>
      <c r="W855" s="1" t="s">
        <v>37</v>
      </c>
      <c r="X855" s="1" t="s">
        <v>38</v>
      </c>
      <c r="Y855" s="1" t="s">
        <v>5238</v>
      </c>
    </row>
    <row r="856" spans="1:25" x14ac:dyDescent="0.3">
      <c r="A856" s="1" t="s">
        <v>12468</v>
      </c>
      <c r="B856" s="1" t="s">
        <v>14468</v>
      </c>
      <c r="C856" s="1" t="s">
        <v>5239</v>
      </c>
      <c r="D856" s="1" t="s">
        <v>26</v>
      </c>
      <c r="E856" s="1">
        <v>61</v>
      </c>
      <c r="F856" s="1" t="s">
        <v>5240</v>
      </c>
      <c r="G856" s="1" t="s">
        <v>5241</v>
      </c>
      <c r="H856" s="1" t="s">
        <v>2401</v>
      </c>
      <c r="I856" s="1" t="s">
        <v>5242</v>
      </c>
      <c r="J856" s="1" t="s">
        <v>5243</v>
      </c>
      <c r="K856" s="1" t="s">
        <v>61</v>
      </c>
      <c r="L856" s="1" t="s">
        <v>72</v>
      </c>
      <c r="M856" s="1" t="s">
        <v>62</v>
      </c>
      <c r="N856" s="1">
        <v>3</v>
      </c>
      <c r="O856" s="1">
        <v>646.79999999999995</v>
      </c>
      <c r="P856" s="1">
        <v>0.18</v>
      </c>
      <c r="Q856" s="1">
        <v>22.74</v>
      </c>
      <c r="R856" s="2">
        <v>45129</v>
      </c>
      <c r="S856" s="2">
        <v>45212</v>
      </c>
      <c r="T856" s="1" t="s">
        <v>118</v>
      </c>
      <c r="U856" s="1" t="s">
        <v>162</v>
      </c>
      <c r="V856" s="1">
        <v>4</v>
      </c>
      <c r="W856" s="1" t="s">
        <v>37</v>
      </c>
      <c r="X856" s="1" t="s">
        <v>64</v>
      </c>
      <c r="Y856" s="1" t="s">
        <v>5244</v>
      </c>
    </row>
    <row r="857" spans="1:25" x14ac:dyDescent="0.3">
      <c r="A857" s="1" t="s">
        <v>12469</v>
      </c>
      <c r="B857" s="1" t="s">
        <v>14469</v>
      </c>
      <c r="C857" s="1" t="s">
        <v>5245</v>
      </c>
      <c r="D857" s="1" t="s">
        <v>26</v>
      </c>
      <c r="E857" s="1">
        <v>64</v>
      </c>
      <c r="F857" s="1" t="s">
        <v>5246</v>
      </c>
      <c r="G857" s="1" t="s">
        <v>5247</v>
      </c>
      <c r="H857" s="1" t="s">
        <v>58</v>
      </c>
      <c r="I857" s="1" t="s">
        <v>5248</v>
      </c>
      <c r="J857" s="1" t="s">
        <v>5249</v>
      </c>
      <c r="K857" s="1" t="s">
        <v>32</v>
      </c>
      <c r="L857" s="1" t="s">
        <v>82</v>
      </c>
      <c r="M857" s="1" t="s">
        <v>34</v>
      </c>
      <c r="N857" s="1">
        <v>1</v>
      </c>
      <c r="O857" s="1">
        <v>445.15</v>
      </c>
      <c r="P857" s="1">
        <v>0.31</v>
      </c>
      <c r="Q857" s="1">
        <v>35.44</v>
      </c>
      <c r="R857" s="2">
        <v>45299</v>
      </c>
      <c r="S857" s="2">
        <v>45490</v>
      </c>
      <c r="T857" s="1" t="s">
        <v>35</v>
      </c>
      <c r="U857" s="1" t="s">
        <v>84</v>
      </c>
      <c r="V857" s="1">
        <v>2</v>
      </c>
      <c r="W857" s="1" t="s">
        <v>37</v>
      </c>
      <c r="X857" s="1" t="s">
        <v>38</v>
      </c>
      <c r="Y857" s="1" t="s">
        <v>5250</v>
      </c>
    </row>
    <row r="858" spans="1:25" x14ac:dyDescent="0.3">
      <c r="A858" s="1" t="s">
        <v>12470</v>
      </c>
      <c r="B858" s="1" t="s">
        <v>14470</v>
      </c>
      <c r="C858" s="1" t="s">
        <v>5251</v>
      </c>
      <c r="D858" s="1" t="s">
        <v>26</v>
      </c>
      <c r="E858" s="1">
        <v>26</v>
      </c>
      <c r="F858" s="1" t="s">
        <v>5252</v>
      </c>
      <c r="G858" s="1" t="s">
        <v>5253</v>
      </c>
      <c r="H858" s="1" t="s">
        <v>2637</v>
      </c>
      <c r="I858" s="1" t="s">
        <v>5254</v>
      </c>
      <c r="J858" s="1" t="s">
        <v>5255</v>
      </c>
      <c r="K858" s="1" t="s">
        <v>81</v>
      </c>
      <c r="L858" s="1" t="s">
        <v>33</v>
      </c>
      <c r="M858" s="1" t="s">
        <v>73</v>
      </c>
      <c r="N858" s="1">
        <v>1</v>
      </c>
      <c r="O858" s="1">
        <v>15.28</v>
      </c>
      <c r="P858" s="1">
        <v>0.17</v>
      </c>
      <c r="Q858" s="1">
        <v>44.62</v>
      </c>
      <c r="R858" s="2">
        <v>45692</v>
      </c>
      <c r="S858" s="2">
        <v>45656</v>
      </c>
      <c r="T858" s="1" t="s">
        <v>35</v>
      </c>
      <c r="U858" s="1" t="s">
        <v>51</v>
      </c>
      <c r="V858" s="1">
        <v>5</v>
      </c>
      <c r="W858" s="1" t="s">
        <v>37</v>
      </c>
      <c r="X858" s="1" t="s">
        <v>101</v>
      </c>
      <c r="Y858" s="1" t="s">
        <v>5256</v>
      </c>
    </row>
    <row r="859" spans="1:25" x14ac:dyDescent="0.3">
      <c r="A859" s="1" t="s">
        <v>12471</v>
      </c>
      <c r="B859" s="1" t="s">
        <v>14471</v>
      </c>
      <c r="C859" s="1" t="s">
        <v>5257</v>
      </c>
      <c r="D859" s="1" t="s">
        <v>26</v>
      </c>
      <c r="E859" s="1">
        <v>46</v>
      </c>
      <c r="F859" s="1" t="s">
        <v>5258</v>
      </c>
      <c r="G859" s="1" t="s">
        <v>5259</v>
      </c>
      <c r="H859" s="1" t="s">
        <v>131</v>
      </c>
      <c r="I859" s="1" t="s">
        <v>5260</v>
      </c>
      <c r="J859" s="1" t="s">
        <v>5261</v>
      </c>
      <c r="K859" s="1" t="s">
        <v>161</v>
      </c>
      <c r="L859" s="1" t="s">
        <v>72</v>
      </c>
      <c r="M859" s="1" t="s">
        <v>93</v>
      </c>
      <c r="N859" s="1">
        <v>1</v>
      </c>
      <c r="O859" s="1">
        <v>482.06</v>
      </c>
      <c r="P859" s="1">
        <v>0.49</v>
      </c>
      <c r="Q859" s="1">
        <v>10.71</v>
      </c>
      <c r="R859" s="2">
        <v>45848</v>
      </c>
      <c r="S859" s="2">
        <v>45398</v>
      </c>
      <c r="T859" s="1" t="s">
        <v>118</v>
      </c>
      <c r="U859" s="1" t="s">
        <v>84</v>
      </c>
      <c r="V859" s="1">
        <v>2</v>
      </c>
      <c r="W859" s="1" t="s">
        <v>37</v>
      </c>
      <c r="X859" s="1" t="s">
        <v>53</v>
      </c>
      <c r="Y859" s="1" t="s">
        <v>5262</v>
      </c>
    </row>
    <row r="860" spans="1:25" x14ac:dyDescent="0.3">
      <c r="A860" s="1" t="s">
        <v>12472</v>
      </c>
      <c r="B860" s="1" t="s">
        <v>14472</v>
      </c>
      <c r="C860" s="1" t="s">
        <v>5263</v>
      </c>
      <c r="D860" s="1" t="s">
        <v>41</v>
      </c>
      <c r="E860" s="1">
        <v>51</v>
      </c>
      <c r="F860" s="1" t="s">
        <v>5264</v>
      </c>
      <c r="G860" s="1" t="s">
        <v>5265</v>
      </c>
      <c r="H860" s="1" t="s">
        <v>1040</v>
      </c>
      <c r="I860" s="1" t="s">
        <v>2560</v>
      </c>
      <c r="J860" s="1" t="s">
        <v>5266</v>
      </c>
      <c r="K860" s="1" t="s">
        <v>161</v>
      </c>
      <c r="L860" s="1" t="s">
        <v>110</v>
      </c>
      <c r="M860" s="1" t="s">
        <v>34</v>
      </c>
      <c r="N860" s="1">
        <v>1</v>
      </c>
      <c r="O860" s="1">
        <v>654.67999999999995</v>
      </c>
      <c r="P860" s="1">
        <v>0.45</v>
      </c>
      <c r="Q860" s="1">
        <v>38.08</v>
      </c>
      <c r="R860" s="2">
        <v>45754</v>
      </c>
      <c r="S860" s="2">
        <v>45303</v>
      </c>
      <c r="T860" s="1" t="s">
        <v>118</v>
      </c>
      <c r="U860" s="1" t="s">
        <v>162</v>
      </c>
      <c r="V860" s="1">
        <v>1</v>
      </c>
      <c r="W860" s="1" t="s">
        <v>37</v>
      </c>
      <c r="X860" s="1" t="s">
        <v>53</v>
      </c>
      <c r="Y860" s="1" t="s">
        <v>5267</v>
      </c>
    </row>
    <row r="861" spans="1:25" x14ac:dyDescent="0.3">
      <c r="A861" s="1" t="s">
        <v>12473</v>
      </c>
      <c r="B861" s="1" t="s">
        <v>14473</v>
      </c>
      <c r="C861" s="1" t="s">
        <v>5268</v>
      </c>
      <c r="D861" s="1" t="s">
        <v>26</v>
      </c>
      <c r="E861" s="1">
        <v>29</v>
      </c>
      <c r="F861" s="1" t="s">
        <v>5269</v>
      </c>
      <c r="G861" s="1">
        <f>1-592-443-4593</f>
        <v>-5627</v>
      </c>
      <c r="H861" s="1" t="s">
        <v>2095</v>
      </c>
      <c r="I861" s="1" t="s">
        <v>5270</v>
      </c>
      <c r="J861" s="1" t="s">
        <v>5271</v>
      </c>
      <c r="K861" s="1" t="s">
        <v>81</v>
      </c>
      <c r="L861" s="1" t="s">
        <v>110</v>
      </c>
      <c r="M861" s="1" t="s">
        <v>62</v>
      </c>
      <c r="N861" s="1">
        <v>2</v>
      </c>
      <c r="O861" s="1">
        <v>23.74</v>
      </c>
      <c r="P861" s="1">
        <v>0.28000000000000003</v>
      </c>
      <c r="Q861" s="1">
        <v>46.32</v>
      </c>
      <c r="R861" s="2">
        <v>45358</v>
      </c>
      <c r="S861" s="2">
        <v>45610</v>
      </c>
      <c r="T861" s="1" t="s">
        <v>83</v>
      </c>
      <c r="U861" s="1" t="s">
        <v>36</v>
      </c>
      <c r="V861" s="1">
        <v>2</v>
      </c>
      <c r="W861" s="1" t="s">
        <v>37</v>
      </c>
      <c r="X861" s="1" t="s">
        <v>53</v>
      </c>
      <c r="Y861" s="1" t="s">
        <v>5272</v>
      </c>
    </row>
    <row r="862" spans="1:25" x14ac:dyDescent="0.3">
      <c r="A862" s="1" t="s">
        <v>12474</v>
      </c>
      <c r="B862" s="1" t="s">
        <v>14474</v>
      </c>
      <c r="C862" s="1" t="s">
        <v>5273</v>
      </c>
      <c r="D862" s="1" t="s">
        <v>41</v>
      </c>
      <c r="E862" s="1">
        <v>33</v>
      </c>
      <c r="F862" s="1" t="s">
        <v>5274</v>
      </c>
      <c r="G862" s="1" t="s">
        <v>5275</v>
      </c>
      <c r="H862" s="1" t="s">
        <v>641</v>
      </c>
      <c r="I862" s="1" t="s">
        <v>5276</v>
      </c>
      <c r="J862" s="1" t="s">
        <v>5277</v>
      </c>
      <c r="K862" s="1" t="s">
        <v>161</v>
      </c>
      <c r="L862" s="1" t="s">
        <v>82</v>
      </c>
      <c r="M862" s="1" t="s">
        <v>49</v>
      </c>
      <c r="N862" s="1">
        <v>4</v>
      </c>
      <c r="O862" s="1">
        <v>625.15</v>
      </c>
      <c r="P862" s="1">
        <v>0.39</v>
      </c>
      <c r="Q862" s="1">
        <v>24.03</v>
      </c>
      <c r="R862" s="2">
        <v>45194</v>
      </c>
      <c r="S862" s="2">
        <v>45376</v>
      </c>
      <c r="T862" s="1" t="s">
        <v>118</v>
      </c>
      <c r="U862" s="1" t="s">
        <v>51</v>
      </c>
      <c r="V862" s="1">
        <v>4</v>
      </c>
      <c r="W862" s="1" t="s">
        <v>52</v>
      </c>
      <c r="X862" s="1" t="s">
        <v>74</v>
      </c>
      <c r="Y862" s="1" t="s">
        <v>5278</v>
      </c>
    </row>
    <row r="863" spans="1:25" x14ac:dyDescent="0.3">
      <c r="A863" s="1" t="s">
        <v>12475</v>
      </c>
      <c r="B863" s="1" t="s">
        <v>14475</v>
      </c>
      <c r="C863" s="1" t="s">
        <v>5279</v>
      </c>
      <c r="D863" s="1" t="s">
        <v>41</v>
      </c>
      <c r="E863" s="1">
        <v>24</v>
      </c>
      <c r="F863" s="1" t="s">
        <v>5280</v>
      </c>
      <c r="G863" s="1" t="s">
        <v>5281</v>
      </c>
      <c r="H863" s="1" t="s">
        <v>29</v>
      </c>
      <c r="I863" s="1" t="s">
        <v>5282</v>
      </c>
      <c r="J863" s="1" t="s">
        <v>5283</v>
      </c>
      <c r="K863" s="1" t="s">
        <v>47</v>
      </c>
      <c r="L863" s="1" t="s">
        <v>48</v>
      </c>
      <c r="M863" s="1" t="s">
        <v>49</v>
      </c>
      <c r="N863" s="1">
        <v>1</v>
      </c>
      <c r="O863" s="1">
        <v>656.01</v>
      </c>
      <c r="P863" s="1">
        <v>0.45</v>
      </c>
      <c r="Q863" s="1">
        <v>17.899999999999999</v>
      </c>
      <c r="R863" s="2">
        <v>45679</v>
      </c>
      <c r="S863" s="2">
        <v>45469</v>
      </c>
      <c r="T863" s="1" t="s">
        <v>118</v>
      </c>
      <c r="U863" s="1" t="s">
        <v>84</v>
      </c>
      <c r="V863" s="1">
        <v>5</v>
      </c>
      <c r="W863" s="1" t="s">
        <v>37</v>
      </c>
      <c r="X863" s="1" t="s">
        <v>101</v>
      </c>
      <c r="Y863" s="1" t="s">
        <v>5284</v>
      </c>
    </row>
    <row r="864" spans="1:25" x14ac:dyDescent="0.3">
      <c r="A864" s="1" t="s">
        <v>12476</v>
      </c>
      <c r="B864" s="1" t="s">
        <v>14476</v>
      </c>
      <c r="C864" s="1" t="s">
        <v>5285</v>
      </c>
      <c r="D864" s="1" t="s">
        <v>41</v>
      </c>
      <c r="E864" s="1">
        <v>48</v>
      </c>
      <c r="F864" s="1" t="s">
        <v>5286</v>
      </c>
      <c r="G864" s="1" t="s">
        <v>5287</v>
      </c>
      <c r="H864" s="1" t="s">
        <v>2020</v>
      </c>
      <c r="I864" s="1" t="s">
        <v>5288</v>
      </c>
      <c r="J864" s="1" t="s">
        <v>5289</v>
      </c>
      <c r="K864" s="1" t="s">
        <v>47</v>
      </c>
      <c r="L864" s="1" t="s">
        <v>117</v>
      </c>
      <c r="M864" s="1" t="s">
        <v>62</v>
      </c>
      <c r="N864" s="1">
        <v>4</v>
      </c>
      <c r="O864" s="1">
        <v>166.53</v>
      </c>
      <c r="P864" s="1">
        <v>0.12</v>
      </c>
      <c r="Q864" s="1">
        <v>35.5</v>
      </c>
      <c r="R864" s="2">
        <v>45147</v>
      </c>
      <c r="S864" s="2">
        <v>45731</v>
      </c>
      <c r="T864" s="1" t="s">
        <v>83</v>
      </c>
      <c r="U864" s="1" t="s">
        <v>162</v>
      </c>
      <c r="V864" s="1">
        <v>5</v>
      </c>
      <c r="W864" s="1" t="s">
        <v>37</v>
      </c>
      <c r="X864" s="1" t="s">
        <v>74</v>
      </c>
      <c r="Y864" s="1" t="s">
        <v>5290</v>
      </c>
    </row>
    <row r="865" spans="1:25" x14ac:dyDescent="0.3">
      <c r="A865" s="1" t="s">
        <v>12477</v>
      </c>
      <c r="B865" s="1" t="s">
        <v>14477</v>
      </c>
      <c r="C865" s="1" t="s">
        <v>5291</v>
      </c>
      <c r="D865" s="1" t="s">
        <v>41</v>
      </c>
      <c r="E865" s="1">
        <v>50</v>
      </c>
      <c r="F865" s="1" t="s">
        <v>5292</v>
      </c>
      <c r="G865" s="1">
        <f>1-33-515-21</f>
        <v>-568</v>
      </c>
      <c r="H865" s="1" t="s">
        <v>424</v>
      </c>
      <c r="I865" s="1" t="s">
        <v>5293</v>
      </c>
      <c r="J865" s="1" t="s">
        <v>5294</v>
      </c>
      <c r="K865" s="1" t="s">
        <v>92</v>
      </c>
      <c r="L865" s="1" t="s">
        <v>110</v>
      </c>
      <c r="M865" s="1" t="s">
        <v>49</v>
      </c>
      <c r="N865" s="1">
        <v>2</v>
      </c>
      <c r="O865" s="1">
        <v>436.76</v>
      </c>
      <c r="P865" s="1">
        <v>0.28999999999999998</v>
      </c>
      <c r="Q865" s="1">
        <v>16.07</v>
      </c>
      <c r="R865" s="2">
        <v>45583</v>
      </c>
      <c r="S865" s="2">
        <v>45418</v>
      </c>
      <c r="T865" s="1" t="s">
        <v>35</v>
      </c>
      <c r="U865" s="1" t="s">
        <v>51</v>
      </c>
      <c r="V865" s="1">
        <v>1</v>
      </c>
      <c r="W865" s="1" t="s">
        <v>37</v>
      </c>
      <c r="X865" s="1" t="s">
        <v>64</v>
      </c>
      <c r="Y865" s="1" t="s">
        <v>5295</v>
      </c>
    </row>
    <row r="866" spans="1:25" x14ac:dyDescent="0.3">
      <c r="A866" s="1" t="s">
        <v>12478</v>
      </c>
      <c r="B866" s="1" t="s">
        <v>14478</v>
      </c>
      <c r="C866" s="1" t="s">
        <v>5296</v>
      </c>
      <c r="D866" s="1" t="s">
        <v>41</v>
      </c>
      <c r="E866" s="1">
        <v>24</v>
      </c>
      <c r="F866" s="1" t="s">
        <v>5297</v>
      </c>
      <c r="G866" s="1" t="s">
        <v>5298</v>
      </c>
      <c r="H866" s="1" t="s">
        <v>1040</v>
      </c>
      <c r="I866" s="1" t="s">
        <v>5299</v>
      </c>
      <c r="J866" s="1" t="s">
        <v>5300</v>
      </c>
      <c r="K866" s="1" t="s">
        <v>92</v>
      </c>
      <c r="L866" s="1" t="s">
        <v>110</v>
      </c>
      <c r="M866" s="1" t="s">
        <v>62</v>
      </c>
      <c r="N866" s="1">
        <v>2</v>
      </c>
      <c r="O866" s="1">
        <v>964.69</v>
      </c>
      <c r="P866" s="1">
        <v>0.24</v>
      </c>
      <c r="Q866" s="1">
        <v>22.29</v>
      </c>
      <c r="R866" s="2">
        <v>45827</v>
      </c>
      <c r="S866" s="2">
        <v>45725</v>
      </c>
      <c r="T866" s="1" t="s">
        <v>118</v>
      </c>
      <c r="U866" s="1" t="s">
        <v>84</v>
      </c>
      <c r="V866" s="1">
        <v>1</v>
      </c>
      <c r="W866" s="1" t="s">
        <v>37</v>
      </c>
      <c r="X866" s="1" t="s">
        <v>74</v>
      </c>
      <c r="Y866" s="1" t="s">
        <v>5301</v>
      </c>
    </row>
    <row r="867" spans="1:25" x14ac:dyDescent="0.3">
      <c r="A867" s="1" t="s">
        <v>12479</v>
      </c>
      <c r="B867" s="1" t="s">
        <v>14479</v>
      </c>
      <c r="C867" s="1" t="s">
        <v>5302</v>
      </c>
      <c r="D867" s="1" t="s">
        <v>26</v>
      </c>
      <c r="E867" s="1">
        <v>20</v>
      </c>
      <c r="F867" s="1" t="s">
        <v>5303</v>
      </c>
      <c r="G867" s="1" t="s">
        <v>5304</v>
      </c>
      <c r="H867" s="1" t="s">
        <v>1967</v>
      </c>
      <c r="I867" s="1" t="s">
        <v>5305</v>
      </c>
      <c r="J867" s="1" t="s">
        <v>5306</v>
      </c>
      <c r="K867" s="1" t="s">
        <v>81</v>
      </c>
      <c r="L867" s="1" t="s">
        <v>117</v>
      </c>
      <c r="M867" s="1" t="s">
        <v>126</v>
      </c>
      <c r="N867" s="1">
        <v>2</v>
      </c>
      <c r="O867" s="1">
        <v>885.35</v>
      </c>
      <c r="P867" s="1">
        <v>0.39</v>
      </c>
      <c r="Q867" s="1">
        <v>45.36</v>
      </c>
      <c r="R867" s="2">
        <v>45210</v>
      </c>
      <c r="S867" s="2">
        <v>45566</v>
      </c>
      <c r="T867" s="1" t="s">
        <v>50</v>
      </c>
      <c r="U867" s="1" t="s">
        <v>36</v>
      </c>
      <c r="V867" s="1">
        <v>3</v>
      </c>
      <c r="W867" s="1" t="s">
        <v>37</v>
      </c>
      <c r="X867" s="1" t="s">
        <v>38</v>
      </c>
      <c r="Y867" s="1" t="s">
        <v>5307</v>
      </c>
    </row>
    <row r="868" spans="1:25" x14ac:dyDescent="0.3">
      <c r="A868" s="1" t="s">
        <v>12480</v>
      </c>
      <c r="B868" s="1" t="s">
        <v>14480</v>
      </c>
      <c r="C868" s="1" t="s">
        <v>5308</v>
      </c>
      <c r="D868" s="1" t="s">
        <v>26</v>
      </c>
      <c r="E868" s="1">
        <v>37</v>
      </c>
      <c r="F868" s="1" t="s">
        <v>5309</v>
      </c>
      <c r="G868" s="1" t="s">
        <v>5310</v>
      </c>
      <c r="H868" s="1" t="s">
        <v>222</v>
      </c>
      <c r="I868" s="1" t="s">
        <v>5311</v>
      </c>
      <c r="J868" s="1" t="s">
        <v>5312</v>
      </c>
      <c r="K868" s="1" t="s">
        <v>81</v>
      </c>
      <c r="L868" s="1" t="s">
        <v>72</v>
      </c>
      <c r="M868" s="1" t="s">
        <v>73</v>
      </c>
      <c r="N868" s="1">
        <v>4</v>
      </c>
      <c r="O868" s="1">
        <v>416.71</v>
      </c>
      <c r="P868" s="1">
        <v>0.19</v>
      </c>
      <c r="Q868" s="1">
        <v>31.56</v>
      </c>
      <c r="R868" s="2">
        <v>45795</v>
      </c>
      <c r="S868" s="2">
        <v>45143</v>
      </c>
      <c r="T868" s="1" t="s">
        <v>63</v>
      </c>
      <c r="U868" s="1" t="s">
        <v>51</v>
      </c>
      <c r="V868" s="1">
        <v>3</v>
      </c>
      <c r="W868" s="1" t="s">
        <v>37</v>
      </c>
      <c r="X868" s="1" t="s">
        <v>38</v>
      </c>
      <c r="Y868" s="1" t="s">
        <v>5313</v>
      </c>
    </row>
    <row r="869" spans="1:25" x14ac:dyDescent="0.3">
      <c r="A869" s="1" t="s">
        <v>12481</v>
      </c>
      <c r="B869" s="1" t="s">
        <v>14481</v>
      </c>
      <c r="C869" s="1" t="s">
        <v>5314</v>
      </c>
      <c r="D869" s="1" t="s">
        <v>41</v>
      </c>
      <c r="E869" s="1">
        <v>22</v>
      </c>
      <c r="F869" s="1" t="s">
        <v>5315</v>
      </c>
      <c r="G869" s="1" t="s">
        <v>5316</v>
      </c>
      <c r="H869" s="1" t="s">
        <v>824</v>
      </c>
      <c r="I869" s="1" t="s">
        <v>2959</v>
      </c>
      <c r="J869" s="1" t="s">
        <v>5317</v>
      </c>
      <c r="K869" s="1" t="s">
        <v>81</v>
      </c>
      <c r="L869" s="1" t="s">
        <v>48</v>
      </c>
      <c r="M869" s="1" t="s">
        <v>126</v>
      </c>
      <c r="N869" s="1">
        <v>1</v>
      </c>
      <c r="O869" s="1">
        <v>356.35</v>
      </c>
      <c r="P869" s="1">
        <v>0.35</v>
      </c>
      <c r="Q869" s="1">
        <v>9.27</v>
      </c>
      <c r="R869" s="2">
        <v>45467</v>
      </c>
      <c r="S869" s="2">
        <v>45151</v>
      </c>
      <c r="T869" s="1" t="s">
        <v>118</v>
      </c>
      <c r="U869" s="1" t="s">
        <v>36</v>
      </c>
      <c r="V869" s="1">
        <v>3</v>
      </c>
      <c r="W869" s="1" t="s">
        <v>37</v>
      </c>
      <c r="X869" s="1" t="s">
        <v>101</v>
      </c>
      <c r="Y869" s="1" t="s">
        <v>5318</v>
      </c>
    </row>
    <row r="870" spans="1:25" x14ac:dyDescent="0.3">
      <c r="A870" s="1" t="s">
        <v>12482</v>
      </c>
      <c r="B870" s="1" t="s">
        <v>14482</v>
      </c>
      <c r="C870" s="1" t="s">
        <v>5319</v>
      </c>
      <c r="D870" s="1" t="s">
        <v>26</v>
      </c>
      <c r="E870" s="1">
        <v>20</v>
      </c>
      <c r="F870" s="1" t="s">
        <v>5320</v>
      </c>
      <c r="G870" s="1" t="s">
        <v>5321</v>
      </c>
      <c r="H870" s="1" t="s">
        <v>824</v>
      </c>
      <c r="I870" s="1" t="s">
        <v>5322</v>
      </c>
      <c r="J870" s="1" t="s">
        <v>5323</v>
      </c>
      <c r="K870" s="1" t="s">
        <v>109</v>
      </c>
      <c r="L870" s="1" t="s">
        <v>48</v>
      </c>
      <c r="M870" s="1" t="s">
        <v>126</v>
      </c>
      <c r="N870" s="1">
        <v>4</v>
      </c>
      <c r="O870" s="1">
        <v>132.84</v>
      </c>
      <c r="P870" s="1">
        <v>0.2</v>
      </c>
      <c r="Q870" s="1">
        <v>19.84</v>
      </c>
      <c r="R870" s="2">
        <v>45258</v>
      </c>
      <c r="S870" s="2">
        <v>45402</v>
      </c>
      <c r="T870" s="1" t="s">
        <v>118</v>
      </c>
      <c r="U870" s="1" t="s">
        <v>162</v>
      </c>
      <c r="V870" s="1">
        <v>2</v>
      </c>
      <c r="W870" s="1" t="s">
        <v>37</v>
      </c>
      <c r="X870" s="1" t="s">
        <v>74</v>
      </c>
      <c r="Y870" s="1" t="s">
        <v>5324</v>
      </c>
    </row>
    <row r="871" spans="1:25" x14ac:dyDescent="0.3">
      <c r="A871" s="1" t="s">
        <v>12483</v>
      </c>
      <c r="B871" s="1" t="s">
        <v>14483</v>
      </c>
      <c r="C871" s="1" t="s">
        <v>5325</v>
      </c>
      <c r="D871" s="1" t="s">
        <v>41</v>
      </c>
      <c r="E871" s="1">
        <v>64</v>
      </c>
      <c r="F871" s="1" t="s">
        <v>5326</v>
      </c>
      <c r="G871" s="1" t="s">
        <v>5327</v>
      </c>
      <c r="H871" s="1" t="s">
        <v>4773</v>
      </c>
      <c r="I871" s="1" t="s">
        <v>5328</v>
      </c>
      <c r="J871" s="1" t="s">
        <v>4045</v>
      </c>
      <c r="K871" s="1" t="s">
        <v>92</v>
      </c>
      <c r="L871" s="1" t="s">
        <v>82</v>
      </c>
      <c r="M871" s="1" t="s">
        <v>126</v>
      </c>
      <c r="N871" s="1">
        <v>1</v>
      </c>
      <c r="O871" s="1">
        <v>44.84</v>
      </c>
      <c r="P871" s="1">
        <v>0.06</v>
      </c>
      <c r="Q871" s="1">
        <v>33.229999999999997</v>
      </c>
      <c r="R871" s="2">
        <v>45565</v>
      </c>
      <c r="S871" s="2">
        <v>45399</v>
      </c>
      <c r="T871" s="1" t="s">
        <v>63</v>
      </c>
      <c r="U871" s="1" t="s">
        <v>51</v>
      </c>
      <c r="V871" s="1">
        <v>5</v>
      </c>
      <c r="W871" s="1" t="s">
        <v>52</v>
      </c>
      <c r="X871" s="1" t="s">
        <v>74</v>
      </c>
      <c r="Y871" s="1" t="s">
        <v>5329</v>
      </c>
    </row>
    <row r="872" spans="1:25" x14ac:dyDescent="0.3">
      <c r="A872" s="1" t="s">
        <v>12484</v>
      </c>
      <c r="B872" s="1" t="s">
        <v>14484</v>
      </c>
      <c r="C872" s="1" t="s">
        <v>5330</v>
      </c>
      <c r="D872" s="1" t="s">
        <v>41</v>
      </c>
      <c r="E872" s="1">
        <v>55</v>
      </c>
      <c r="F872" s="1" t="s">
        <v>5331</v>
      </c>
      <c r="G872" s="1" t="s">
        <v>5332</v>
      </c>
      <c r="H872" s="1" t="s">
        <v>4760</v>
      </c>
      <c r="I872" s="1" t="s">
        <v>5333</v>
      </c>
      <c r="J872" s="1" t="s">
        <v>5334</v>
      </c>
      <c r="K872" s="1" t="s">
        <v>47</v>
      </c>
      <c r="L872" s="1" t="s">
        <v>72</v>
      </c>
      <c r="M872" s="1" t="s">
        <v>62</v>
      </c>
      <c r="N872" s="1">
        <v>3</v>
      </c>
      <c r="O872" s="1">
        <v>304.49</v>
      </c>
      <c r="P872" s="1">
        <v>0.05</v>
      </c>
      <c r="Q872" s="1">
        <v>26.67</v>
      </c>
      <c r="R872" s="2">
        <v>45240</v>
      </c>
      <c r="S872" s="2">
        <v>45661</v>
      </c>
      <c r="T872" s="1" t="s">
        <v>50</v>
      </c>
      <c r="U872" s="1" t="s">
        <v>36</v>
      </c>
      <c r="V872" s="1">
        <v>1</v>
      </c>
      <c r="W872" s="1" t="s">
        <v>37</v>
      </c>
      <c r="X872" s="1" t="s">
        <v>53</v>
      </c>
      <c r="Y872" s="1" t="s">
        <v>5335</v>
      </c>
    </row>
    <row r="873" spans="1:25" x14ac:dyDescent="0.3">
      <c r="A873" s="1" t="s">
        <v>12485</v>
      </c>
      <c r="B873" s="1" t="s">
        <v>14485</v>
      </c>
      <c r="C873" s="1" t="s">
        <v>5336</v>
      </c>
      <c r="D873" s="1" t="s">
        <v>41</v>
      </c>
      <c r="E873" s="1">
        <v>32</v>
      </c>
      <c r="F873" s="1" t="s">
        <v>5337</v>
      </c>
      <c r="G873" s="1" t="s">
        <v>5338</v>
      </c>
      <c r="H873" s="1" t="s">
        <v>1948</v>
      </c>
      <c r="I873" s="1" t="s">
        <v>5339</v>
      </c>
      <c r="J873" s="1" t="s">
        <v>5340</v>
      </c>
      <c r="K873" s="1" t="s">
        <v>161</v>
      </c>
      <c r="L873" s="1" t="s">
        <v>48</v>
      </c>
      <c r="M873" s="1" t="s">
        <v>34</v>
      </c>
      <c r="N873" s="1">
        <v>1</v>
      </c>
      <c r="O873" s="1">
        <v>940.88</v>
      </c>
      <c r="P873" s="1">
        <v>0.06</v>
      </c>
      <c r="Q873" s="1">
        <v>34.72</v>
      </c>
      <c r="R873" s="2">
        <v>45255</v>
      </c>
      <c r="S873" s="2">
        <v>45555</v>
      </c>
      <c r="T873" s="1" t="s">
        <v>35</v>
      </c>
      <c r="U873" s="1" t="s">
        <v>84</v>
      </c>
      <c r="V873" s="1">
        <v>3</v>
      </c>
      <c r="W873" s="1" t="s">
        <v>37</v>
      </c>
      <c r="X873" s="1" t="s">
        <v>101</v>
      </c>
      <c r="Y873" s="1" t="s">
        <v>5341</v>
      </c>
    </row>
    <row r="874" spans="1:25" x14ac:dyDescent="0.3">
      <c r="A874" s="1" t="s">
        <v>12486</v>
      </c>
      <c r="B874" s="1" t="s">
        <v>14486</v>
      </c>
      <c r="C874" s="1" t="s">
        <v>5342</v>
      </c>
      <c r="D874" s="1" t="s">
        <v>41</v>
      </c>
      <c r="E874" s="1">
        <v>52</v>
      </c>
      <c r="F874" s="1" t="s">
        <v>5343</v>
      </c>
      <c r="G874" s="1" t="s">
        <v>5344</v>
      </c>
      <c r="H874" s="1" t="s">
        <v>850</v>
      </c>
      <c r="I874" s="1" t="s">
        <v>5345</v>
      </c>
      <c r="J874" s="1" t="s">
        <v>5346</v>
      </c>
      <c r="K874" s="1" t="s">
        <v>61</v>
      </c>
      <c r="L874" s="1" t="s">
        <v>82</v>
      </c>
      <c r="M874" s="1" t="s">
        <v>93</v>
      </c>
      <c r="N874" s="1">
        <v>1</v>
      </c>
      <c r="O874" s="1">
        <v>959.03</v>
      </c>
      <c r="P874" s="1">
        <v>0.02</v>
      </c>
      <c r="Q874" s="1">
        <v>39.26</v>
      </c>
      <c r="R874" s="2">
        <v>45627</v>
      </c>
      <c r="S874" s="2">
        <v>45756</v>
      </c>
      <c r="T874" s="1" t="s">
        <v>50</v>
      </c>
      <c r="U874" s="1" t="s">
        <v>36</v>
      </c>
      <c r="V874" s="1">
        <v>1</v>
      </c>
      <c r="W874" s="1" t="s">
        <v>37</v>
      </c>
      <c r="X874" s="1" t="s">
        <v>53</v>
      </c>
      <c r="Y874" s="1" t="s">
        <v>5347</v>
      </c>
    </row>
    <row r="875" spans="1:25" x14ac:dyDescent="0.3">
      <c r="A875" s="1" t="s">
        <v>12487</v>
      </c>
      <c r="B875" s="1" t="s">
        <v>14487</v>
      </c>
      <c r="C875" s="1" t="s">
        <v>5348</v>
      </c>
      <c r="D875" s="1" t="s">
        <v>26</v>
      </c>
      <c r="E875" s="1">
        <v>40</v>
      </c>
      <c r="F875" s="1" t="s">
        <v>5349</v>
      </c>
      <c r="G875" s="1" t="s">
        <v>5350</v>
      </c>
      <c r="H875" s="1" t="s">
        <v>2095</v>
      </c>
      <c r="I875" s="1" t="s">
        <v>5351</v>
      </c>
      <c r="J875" s="1" t="s">
        <v>5352</v>
      </c>
      <c r="K875" s="1" t="s">
        <v>32</v>
      </c>
      <c r="L875" s="1" t="s">
        <v>48</v>
      </c>
      <c r="M875" s="1" t="s">
        <v>93</v>
      </c>
      <c r="N875" s="1">
        <v>1</v>
      </c>
      <c r="O875" s="1">
        <v>814.39</v>
      </c>
      <c r="P875" s="1">
        <v>0.27</v>
      </c>
      <c r="Q875" s="1">
        <v>26.63</v>
      </c>
      <c r="R875" s="2">
        <v>45394</v>
      </c>
      <c r="S875" s="2">
        <v>45360</v>
      </c>
      <c r="T875" s="1" t="s">
        <v>63</v>
      </c>
      <c r="U875" s="1" t="s">
        <v>162</v>
      </c>
      <c r="V875" s="1">
        <v>3</v>
      </c>
      <c r="W875" s="1" t="s">
        <v>37</v>
      </c>
      <c r="X875" s="1" t="s">
        <v>101</v>
      </c>
      <c r="Y875" s="1" t="s">
        <v>5353</v>
      </c>
    </row>
    <row r="876" spans="1:25" x14ac:dyDescent="0.3">
      <c r="A876" s="1" t="s">
        <v>12488</v>
      </c>
      <c r="B876" s="1" t="s">
        <v>14488</v>
      </c>
      <c r="C876" s="1" t="s">
        <v>5354</v>
      </c>
      <c r="D876" s="1" t="s">
        <v>41</v>
      </c>
      <c r="E876" s="1">
        <v>50</v>
      </c>
      <c r="F876" s="1" t="s">
        <v>5355</v>
      </c>
      <c r="G876" s="1" t="s">
        <v>5356</v>
      </c>
      <c r="H876" s="1" t="s">
        <v>215</v>
      </c>
      <c r="I876" s="1" t="s">
        <v>5357</v>
      </c>
      <c r="J876" s="1" t="s">
        <v>5358</v>
      </c>
      <c r="K876" s="1" t="s">
        <v>32</v>
      </c>
      <c r="L876" s="1" t="s">
        <v>72</v>
      </c>
      <c r="M876" s="1" t="s">
        <v>73</v>
      </c>
      <c r="N876" s="1">
        <v>2</v>
      </c>
      <c r="O876" s="1">
        <v>357.32</v>
      </c>
      <c r="P876" s="1">
        <v>0.34</v>
      </c>
      <c r="Q876" s="1">
        <v>49.41</v>
      </c>
      <c r="R876" s="2">
        <v>45459</v>
      </c>
      <c r="S876" s="2">
        <v>45496</v>
      </c>
      <c r="T876" s="1" t="s">
        <v>118</v>
      </c>
      <c r="U876" s="1" t="s">
        <v>84</v>
      </c>
      <c r="V876" s="1">
        <v>2</v>
      </c>
      <c r="W876" s="1" t="s">
        <v>37</v>
      </c>
      <c r="X876" s="1" t="s">
        <v>101</v>
      </c>
      <c r="Y876" s="1" t="s">
        <v>5359</v>
      </c>
    </row>
    <row r="877" spans="1:25" x14ac:dyDescent="0.3">
      <c r="A877" s="1" t="s">
        <v>12489</v>
      </c>
      <c r="B877" s="1" t="s">
        <v>14489</v>
      </c>
      <c r="C877" s="1" t="s">
        <v>5360</v>
      </c>
      <c r="D877" s="1" t="s">
        <v>26</v>
      </c>
      <c r="E877" s="1">
        <v>19</v>
      </c>
      <c r="F877" s="1" t="s">
        <v>5361</v>
      </c>
      <c r="G877" s="1" t="s">
        <v>5362</v>
      </c>
      <c r="H877" s="1" t="s">
        <v>2559</v>
      </c>
      <c r="I877" s="1" t="s">
        <v>5363</v>
      </c>
      <c r="J877" s="1" t="s">
        <v>5364</v>
      </c>
      <c r="K877" s="1" t="s">
        <v>161</v>
      </c>
      <c r="L877" s="1" t="s">
        <v>48</v>
      </c>
      <c r="M877" s="1" t="s">
        <v>73</v>
      </c>
      <c r="N877" s="1">
        <v>3</v>
      </c>
      <c r="O877" s="1">
        <v>152.19</v>
      </c>
      <c r="P877" s="1">
        <v>0.06</v>
      </c>
      <c r="Q877" s="1">
        <v>46.16</v>
      </c>
      <c r="R877" s="2">
        <v>45707</v>
      </c>
      <c r="S877" s="2">
        <v>45119</v>
      </c>
      <c r="T877" s="1" t="s">
        <v>35</v>
      </c>
      <c r="U877" s="1" t="s">
        <v>36</v>
      </c>
      <c r="V877" s="1">
        <v>2</v>
      </c>
      <c r="W877" s="1" t="s">
        <v>37</v>
      </c>
      <c r="X877" s="1" t="s">
        <v>74</v>
      </c>
      <c r="Y877" s="1" t="s">
        <v>5365</v>
      </c>
    </row>
    <row r="878" spans="1:25" x14ac:dyDescent="0.3">
      <c r="A878" s="1" t="s">
        <v>12490</v>
      </c>
      <c r="B878" s="1" t="s">
        <v>14490</v>
      </c>
      <c r="C878" s="1" t="s">
        <v>5366</v>
      </c>
      <c r="D878" s="1" t="s">
        <v>26</v>
      </c>
      <c r="E878" s="1">
        <v>53</v>
      </c>
      <c r="F878" s="1" t="s">
        <v>5367</v>
      </c>
      <c r="G878" s="1" t="s">
        <v>5368</v>
      </c>
      <c r="H878" s="1" t="s">
        <v>1110</v>
      </c>
      <c r="I878" s="1" t="s">
        <v>5369</v>
      </c>
      <c r="J878" s="1" t="s">
        <v>5370</v>
      </c>
      <c r="K878" s="1" t="s">
        <v>6</v>
      </c>
      <c r="L878" s="1" t="s">
        <v>48</v>
      </c>
      <c r="M878" s="1" t="s">
        <v>62</v>
      </c>
      <c r="N878" s="1">
        <v>1</v>
      </c>
      <c r="O878" s="1">
        <v>599.58000000000004</v>
      </c>
      <c r="P878" s="1">
        <v>0.31</v>
      </c>
      <c r="Q878" s="1">
        <v>7.7</v>
      </c>
      <c r="R878" s="2">
        <v>45312</v>
      </c>
      <c r="S878" s="2">
        <v>45165</v>
      </c>
      <c r="T878" s="1" t="s">
        <v>50</v>
      </c>
      <c r="U878" s="1" t="s">
        <v>51</v>
      </c>
      <c r="V878" s="1">
        <v>4</v>
      </c>
      <c r="W878" s="1" t="s">
        <v>52</v>
      </c>
      <c r="X878" s="1" t="s">
        <v>53</v>
      </c>
      <c r="Y878" s="1" t="s">
        <v>5371</v>
      </c>
    </row>
    <row r="879" spans="1:25" x14ac:dyDescent="0.3">
      <c r="A879" s="1" t="s">
        <v>12491</v>
      </c>
      <c r="B879" s="1" t="s">
        <v>14491</v>
      </c>
      <c r="C879" s="1" t="s">
        <v>5372</v>
      </c>
      <c r="D879" s="1" t="s">
        <v>26</v>
      </c>
      <c r="E879" s="1">
        <v>38</v>
      </c>
      <c r="F879" s="1" t="s">
        <v>5373</v>
      </c>
      <c r="G879" s="1" t="s">
        <v>5374</v>
      </c>
      <c r="H879" s="1" t="s">
        <v>2784</v>
      </c>
      <c r="I879" s="1" t="s">
        <v>5375</v>
      </c>
      <c r="J879" s="1" t="s">
        <v>5376</v>
      </c>
      <c r="K879" s="1" t="s">
        <v>61</v>
      </c>
      <c r="L879" s="1" t="s">
        <v>48</v>
      </c>
      <c r="M879" s="1" t="s">
        <v>93</v>
      </c>
      <c r="N879" s="1">
        <v>3</v>
      </c>
      <c r="O879" s="1">
        <v>650.04</v>
      </c>
      <c r="P879" s="1">
        <v>0.3</v>
      </c>
      <c r="Q879" s="1">
        <v>16.989999999999998</v>
      </c>
      <c r="R879" s="2">
        <v>45431</v>
      </c>
      <c r="S879" s="2">
        <v>45518</v>
      </c>
      <c r="T879" s="1" t="s">
        <v>50</v>
      </c>
      <c r="U879" s="1" t="s">
        <v>36</v>
      </c>
      <c r="V879" s="1">
        <v>1</v>
      </c>
      <c r="W879" s="1" t="s">
        <v>37</v>
      </c>
      <c r="X879" s="1" t="s">
        <v>64</v>
      </c>
      <c r="Y879" s="1" t="s">
        <v>5377</v>
      </c>
    </row>
    <row r="880" spans="1:25" x14ac:dyDescent="0.3">
      <c r="A880" s="1" t="s">
        <v>12492</v>
      </c>
      <c r="B880" s="1" t="s">
        <v>14492</v>
      </c>
      <c r="C880" s="1" t="s">
        <v>5378</v>
      </c>
      <c r="D880" s="1" t="s">
        <v>26</v>
      </c>
      <c r="E880" s="1">
        <v>31</v>
      </c>
      <c r="F880" s="1" t="s">
        <v>5379</v>
      </c>
      <c r="G880" s="1" t="s">
        <v>5380</v>
      </c>
      <c r="H880" s="1" t="s">
        <v>1753</v>
      </c>
      <c r="I880" s="1" t="s">
        <v>5381</v>
      </c>
      <c r="J880" s="1" t="s">
        <v>5382</v>
      </c>
      <c r="K880" s="1" t="s">
        <v>47</v>
      </c>
      <c r="L880" s="1" t="s">
        <v>117</v>
      </c>
      <c r="M880" s="1" t="s">
        <v>34</v>
      </c>
      <c r="N880" s="1">
        <v>4</v>
      </c>
      <c r="O880" s="1">
        <v>430.33</v>
      </c>
      <c r="P880" s="1">
        <v>7.0000000000000007E-2</v>
      </c>
      <c r="Q880" s="1">
        <v>18.52</v>
      </c>
      <c r="R880" s="2">
        <v>45194</v>
      </c>
      <c r="S880" s="2">
        <v>45342</v>
      </c>
      <c r="T880" s="1" t="s">
        <v>35</v>
      </c>
      <c r="U880" s="1" t="s">
        <v>51</v>
      </c>
      <c r="V880" s="1">
        <v>4</v>
      </c>
      <c r="W880" s="1" t="s">
        <v>37</v>
      </c>
      <c r="X880" s="1" t="s">
        <v>53</v>
      </c>
      <c r="Y880" s="1" t="s">
        <v>5383</v>
      </c>
    </row>
    <row r="881" spans="1:25" x14ac:dyDescent="0.3">
      <c r="A881" s="1" t="s">
        <v>12493</v>
      </c>
      <c r="B881" s="1" t="s">
        <v>14493</v>
      </c>
      <c r="C881" s="1" t="s">
        <v>5384</v>
      </c>
      <c r="D881" s="1" t="s">
        <v>41</v>
      </c>
      <c r="E881" s="1">
        <v>31</v>
      </c>
      <c r="F881" s="1" t="s">
        <v>5385</v>
      </c>
      <c r="G881" s="1" t="s">
        <v>5386</v>
      </c>
      <c r="H881" s="1" t="s">
        <v>3567</v>
      </c>
      <c r="I881" s="1" t="s">
        <v>5387</v>
      </c>
      <c r="J881" s="1" t="s">
        <v>5388</v>
      </c>
      <c r="K881" s="1" t="s">
        <v>161</v>
      </c>
      <c r="L881" s="1" t="s">
        <v>33</v>
      </c>
      <c r="M881" s="1" t="s">
        <v>62</v>
      </c>
      <c r="N881" s="1">
        <v>4</v>
      </c>
      <c r="O881" s="1">
        <v>694.73</v>
      </c>
      <c r="P881" s="1">
        <v>0.2</v>
      </c>
      <c r="Q881" s="1">
        <v>13.29</v>
      </c>
      <c r="R881" s="2">
        <v>45304</v>
      </c>
      <c r="S881" s="2">
        <v>45447</v>
      </c>
      <c r="T881" s="1" t="s">
        <v>50</v>
      </c>
      <c r="U881" s="1" t="s">
        <v>51</v>
      </c>
      <c r="V881" s="1">
        <v>2</v>
      </c>
      <c r="W881" s="1" t="s">
        <v>37</v>
      </c>
      <c r="X881" s="1" t="s">
        <v>64</v>
      </c>
      <c r="Y881" s="1" t="s">
        <v>5389</v>
      </c>
    </row>
    <row r="882" spans="1:25" x14ac:dyDescent="0.3">
      <c r="A882" s="1" t="s">
        <v>12494</v>
      </c>
      <c r="B882" s="1" t="s">
        <v>14494</v>
      </c>
      <c r="C882" s="1" t="s">
        <v>5390</v>
      </c>
      <c r="D882" s="1" t="s">
        <v>26</v>
      </c>
      <c r="E882" s="1">
        <v>59</v>
      </c>
      <c r="F882" s="1" t="s">
        <v>5391</v>
      </c>
      <c r="G882" s="1" t="s">
        <v>5392</v>
      </c>
      <c r="H882" s="1" t="s">
        <v>683</v>
      </c>
      <c r="I882" s="1" t="s">
        <v>5393</v>
      </c>
      <c r="J882" s="1" t="s">
        <v>5394</v>
      </c>
      <c r="K882" s="1" t="s">
        <v>161</v>
      </c>
      <c r="L882" s="1" t="s">
        <v>72</v>
      </c>
      <c r="M882" s="1" t="s">
        <v>73</v>
      </c>
      <c r="N882" s="1">
        <v>2</v>
      </c>
      <c r="O882" s="1">
        <v>749.22</v>
      </c>
      <c r="P882" s="1">
        <v>0.38</v>
      </c>
      <c r="Q882" s="1">
        <v>19.04</v>
      </c>
      <c r="R882" s="2">
        <v>45611</v>
      </c>
      <c r="S882" s="2">
        <v>45195</v>
      </c>
      <c r="T882" s="1" t="s">
        <v>63</v>
      </c>
      <c r="U882" s="1" t="s">
        <v>36</v>
      </c>
      <c r="V882" s="1">
        <v>2</v>
      </c>
      <c r="W882" s="1" t="s">
        <v>37</v>
      </c>
      <c r="X882" s="1" t="s">
        <v>38</v>
      </c>
      <c r="Y882" s="1" t="s">
        <v>5395</v>
      </c>
    </row>
    <row r="883" spans="1:25" x14ac:dyDescent="0.3">
      <c r="A883" s="1" t="s">
        <v>12495</v>
      </c>
      <c r="B883" s="1" t="s">
        <v>14495</v>
      </c>
      <c r="C883" s="1" t="s">
        <v>5396</v>
      </c>
      <c r="D883" s="1" t="s">
        <v>41</v>
      </c>
      <c r="E883" s="1">
        <v>28</v>
      </c>
      <c r="F883" s="1" t="s">
        <v>5397</v>
      </c>
      <c r="G883" s="1" t="s">
        <v>5398</v>
      </c>
      <c r="H883" s="1" t="s">
        <v>4760</v>
      </c>
      <c r="I883" s="1" t="s">
        <v>5399</v>
      </c>
      <c r="J883" s="1" t="s">
        <v>5400</v>
      </c>
      <c r="K883" s="1" t="s">
        <v>109</v>
      </c>
      <c r="L883" s="1" t="s">
        <v>117</v>
      </c>
      <c r="M883" s="1" t="s">
        <v>62</v>
      </c>
      <c r="N883" s="1">
        <v>4</v>
      </c>
      <c r="O883" s="1">
        <v>785.23</v>
      </c>
      <c r="P883" s="1">
        <v>0.01</v>
      </c>
      <c r="Q883" s="1">
        <v>24.12</v>
      </c>
      <c r="R883" s="2">
        <v>45248</v>
      </c>
      <c r="S883" s="2">
        <v>45451</v>
      </c>
      <c r="T883" s="1" t="s">
        <v>35</v>
      </c>
      <c r="U883" s="1" t="s">
        <v>162</v>
      </c>
      <c r="V883" s="1">
        <v>1</v>
      </c>
      <c r="W883" s="1" t="s">
        <v>37</v>
      </c>
      <c r="X883" s="1" t="s">
        <v>101</v>
      </c>
      <c r="Y883" s="1" t="s">
        <v>5401</v>
      </c>
    </row>
    <row r="884" spans="1:25" x14ac:dyDescent="0.3">
      <c r="A884" s="1" t="s">
        <v>12496</v>
      </c>
      <c r="B884" s="1" t="s">
        <v>14496</v>
      </c>
      <c r="C884" s="1" t="s">
        <v>5402</v>
      </c>
      <c r="D884" s="1" t="s">
        <v>26</v>
      </c>
      <c r="E884" s="1">
        <v>21</v>
      </c>
      <c r="F884" s="1" t="s">
        <v>5403</v>
      </c>
      <c r="G884" s="1" t="s">
        <v>5404</v>
      </c>
      <c r="H884" s="1" t="s">
        <v>1374</v>
      </c>
      <c r="I884" s="1" t="s">
        <v>5405</v>
      </c>
      <c r="J884" s="1" t="s">
        <v>5406</v>
      </c>
      <c r="K884" s="1" t="s">
        <v>109</v>
      </c>
      <c r="L884" s="1" t="s">
        <v>33</v>
      </c>
      <c r="M884" s="1" t="s">
        <v>73</v>
      </c>
      <c r="N884" s="1">
        <v>3</v>
      </c>
      <c r="O884" s="1">
        <v>507.28</v>
      </c>
      <c r="P884" s="1">
        <v>7.0000000000000007E-2</v>
      </c>
      <c r="Q884" s="1">
        <v>7.32</v>
      </c>
      <c r="R884" s="2">
        <v>45293</v>
      </c>
      <c r="S884" s="2">
        <v>45186</v>
      </c>
      <c r="T884" s="1" t="s">
        <v>63</v>
      </c>
      <c r="U884" s="1" t="s">
        <v>51</v>
      </c>
      <c r="V884" s="1">
        <v>4</v>
      </c>
      <c r="W884" s="1" t="s">
        <v>37</v>
      </c>
      <c r="X884" s="1" t="s">
        <v>53</v>
      </c>
      <c r="Y884" s="1" t="s">
        <v>5407</v>
      </c>
    </row>
    <row r="885" spans="1:25" x14ac:dyDescent="0.3">
      <c r="A885" s="1" t="s">
        <v>12497</v>
      </c>
      <c r="B885" s="1" t="s">
        <v>14497</v>
      </c>
      <c r="C885" s="1" t="s">
        <v>5408</v>
      </c>
      <c r="D885" s="1" t="s">
        <v>41</v>
      </c>
      <c r="E885" s="1">
        <v>64</v>
      </c>
      <c r="F885" s="1" t="s">
        <v>5409</v>
      </c>
      <c r="G885" s="1" t="s">
        <v>5410</v>
      </c>
      <c r="H885" s="1" t="s">
        <v>145</v>
      </c>
      <c r="I885" s="1" t="s">
        <v>5411</v>
      </c>
      <c r="J885" s="1" t="s">
        <v>5412</v>
      </c>
      <c r="K885" s="1" t="s">
        <v>61</v>
      </c>
      <c r="L885" s="1" t="s">
        <v>110</v>
      </c>
      <c r="M885" s="1" t="s">
        <v>93</v>
      </c>
      <c r="N885" s="1">
        <v>3</v>
      </c>
      <c r="O885" s="1">
        <v>793.72</v>
      </c>
      <c r="P885" s="1">
        <v>0.5</v>
      </c>
      <c r="Q885" s="1">
        <v>10.73</v>
      </c>
      <c r="R885" s="2">
        <v>45377</v>
      </c>
      <c r="S885" s="2">
        <v>45170</v>
      </c>
      <c r="T885" s="1" t="s">
        <v>35</v>
      </c>
      <c r="U885" s="1" t="s">
        <v>162</v>
      </c>
      <c r="V885" s="1">
        <v>4</v>
      </c>
      <c r="W885" s="1" t="s">
        <v>37</v>
      </c>
      <c r="X885" s="1" t="s">
        <v>101</v>
      </c>
      <c r="Y885" s="1" t="s">
        <v>5413</v>
      </c>
    </row>
    <row r="886" spans="1:25" x14ac:dyDescent="0.3">
      <c r="A886" s="1" t="s">
        <v>12498</v>
      </c>
      <c r="B886" s="1" t="s">
        <v>14498</v>
      </c>
      <c r="C886" s="1" t="s">
        <v>5414</v>
      </c>
      <c r="D886" s="1" t="s">
        <v>41</v>
      </c>
      <c r="E886" s="1">
        <v>69</v>
      </c>
      <c r="F886" s="1" t="s">
        <v>5415</v>
      </c>
      <c r="G886" s="1" t="s">
        <v>5416</v>
      </c>
      <c r="H886" s="1" t="s">
        <v>824</v>
      </c>
      <c r="I886" s="1" t="s">
        <v>5417</v>
      </c>
      <c r="J886" s="1" t="s">
        <v>5418</v>
      </c>
      <c r="K886" s="1" t="s">
        <v>81</v>
      </c>
      <c r="L886" s="1" t="s">
        <v>48</v>
      </c>
      <c r="M886" s="1" t="s">
        <v>62</v>
      </c>
      <c r="N886" s="1">
        <v>3</v>
      </c>
      <c r="O886" s="1">
        <v>35.22</v>
      </c>
      <c r="P886" s="1">
        <v>0.37</v>
      </c>
      <c r="Q886" s="1">
        <v>9.33</v>
      </c>
      <c r="R886" s="2">
        <v>45524</v>
      </c>
      <c r="S886" s="2">
        <v>45259</v>
      </c>
      <c r="T886" s="1" t="s">
        <v>63</v>
      </c>
      <c r="U886" s="1" t="s">
        <v>51</v>
      </c>
      <c r="V886" s="1">
        <v>4</v>
      </c>
      <c r="W886" s="1" t="s">
        <v>37</v>
      </c>
      <c r="X886" s="1" t="s">
        <v>53</v>
      </c>
      <c r="Y886" s="1" t="s">
        <v>5419</v>
      </c>
    </row>
    <row r="887" spans="1:25" x14ac:dyDescent="0.3">
      <c r="A887" s="1" t="s">
        <v>12499</v>
      </c>
      <c r="B887" s="1" t="s">
        <v>14499</v>
      </c>
      <c r="C887" s="1" t="s">
        <v>5420</v>
      </c>
      <c r="D887" s="1" t="s">
        <v>26</v>
      </c>
      <c r="E887" s="1">
        <v>47</v>
      </c>
      <c r="F887" s="1" t="s">
        <v>5421</v>
      </c>
      <c r="G887" s="1" t="s">
        <v>5422</v>
      </c>
      <c r="H887" s="1" t="s">
        <v>903</v>
      </c>
      <c r="I887" s="1" t="s">
        <v>5423</v>
      </c>
      <c r="J887" s="1" t="s">
        <v>5424</v>
      </c>
      <c r="K887" s="1" t="s">
        <v>81</v>
      </c>
      <c r="L887" s="1" t="s">
        <v>48</v>
      </c>
      <c r="M887" s="1" t="s">
        <v>126</v>
      </c>
      <c r="N887" s="1">
        <v>3</v>
      </c>
      <c r="O887" s="1">
        <v>683.6</v>
      </c>
      <c r="P887" s="1">
        <v>0.23</v>
      </c>
      <c r="Q887" s="1">
        <v>7.08</v>
      </c>
      <c r="R887" s="2">
        <v>45139</v>
      </c>
      <c r="S887" s="2">
        <v>45546</v>
      </c>
      <c r="T887" s="1" t="s">
        <v>118</v>
      </c>
      <c r="U887" s="1" t="s">
        <v>51</v>
      </c>
      <c r="V887" s="1">
        <v>1</v>
      </c>
      <c r="W887" s="1" t="s">
        <v>37</v>
      </c>
      <c r="X887" s="1" t="s">
        <v>38</v>
      </c>
      <c r="Y887" s="1" t="s">
        <v>5425</v>
      </c>
    </row>
    <row r="888" spans="1:25" x14ac:dyDescent="0.3">
      <c r="A888" s="1" t="s">
        <v>12500</v>
      </c>
      <c r="B888" s="1" t="s">
        <v>14500</v>
      </c>
      <c r="C888" s="1" t="s">
        <v>5426</v>
      </c>
      <c r="D888" s="1" t="s">
        <v>26</v>
      </c>
      <c r="E888" s="1">
        <v>53</v>
      </c>
      <c r="F888" s="1" t="s">
        <v>5427</v>
      </c>
      <c r="G888" s="1" t="s">
        <v>5428</v>
      </c>
      <c r="H888" s="1" t="s">
        <v>703</v>
      </c>
      <c r="I888" s="1" t="s">
        <v>5429</v>
      </c>
      <c r="J888" s="1" t="s">
        <v>5430</v>
      </c>
      <c r="K888" s="1" t="s">
        <v>61</v>
      </c>
      <c r="L888" s="1" t="s">
        <v>117</v>
      </c>
      <c r="M888" s="1" t="s">
        <v>49</v>
      </c>
      <c r="N888" s="1">
        <v>3</v>
      </c>
      <c r="O888" s="1">
        <v>243.28</v>
      </c>
      <c r="P888" s="1">
        <v>0.31</v>
      </c>
      <c r="Q888" s="1">
        <v>26.67</v>
      </c>
      <c r="R888" s="2">
        <v>45517</v>
      </c>
      <c r="S888" s="2">
        <v>45682</v>
      </c>
      <c r="T888" s="1" t="s">
        <v>118</v>
      </c>
      <c r="U888" s="1" t="s">
        <v>36</v>
      </c>
      <c r="V888" s="1">
        <v>1</v>
      </c>
      <c r="W888" s="1" t="s">
        <v>37</v>
      </c>
      <c r="X888" s="1" t="s">
        <v>53</v>
      </c>
      <c r="Y888" s="1" t="s">
        <v>5431</v>
      </c>
    </row>
    <row r="889" spans="1:25" x14ac:dyDescent="0.3">
      <c r="A889" s="1" t="s">
        <v>12501</v>
      </c>
      <c r="B889" s="1" t="s">
        <v>14501</v>
      </c>
      <c r="C889" s="1" t="s">
        <v>5432</v>
      </c>
      <c r="D889" s="1" t="s">
        <v>26</v>
      </c>
      <c r="E889" s="1">
        <v>37</v>
      </c>
      <c r="F889" s="1" t="s">
        <v>5433</v>
      </c>
      <c r="G889" s="1" t="s">
        <v>5434</v>
      </c>
      <c r="H889" s="1" t="s">
        <v>1805</v>
      </c>
      <c r="I889" s="1" t="s">
        <v>5435</v>
      </c>
      <c r="J889" s="1" t="s">
        <v>5436</v>
      </c>
      <c r="K889" s="1" t="s">
        <v>47</v>
      </c>
      <c r="L889" s="1" t="s">
        <v>82</v>
      </c>
      <c r="M889" s="1" t="s">
        <v>73</v>
      </c>
      <c r="N889" s="1">
        <v>2</v>
      </c>
      <c r="O889" s="1">
        <v>277.82</v>
      </c>
      <c r="P889" s="1">
        <v>0.42</v>
      </c>
      <c r="Q889" s="1">
        <v>20.02</v>
      </c>
      <c r="R889" s="2">
        <v>45640</v>
      </c>
      <c r="S889" s="2">
        <v>45372</v>
      </c>
      <c r="T889" s="1" t="s">
        <v>50</v>
      </c>
      <c r="U889" s="1" t="s">
        <v>51</v>
      </c>
      <c r="V889" s="1">
        <v>1</v>
      </c>
      <c r="W889" s="1" t="s">
        <v>37</v>
      </c>
      <c r="X889" s="1" t="s">
        <v>38</v>
      </c>
      <c r="Y889" s="1" t="s">
        <v>5437</v>
      </c>
    </row>
    <row r="890" spans="1:25" x14ac:dyDescent="0.3">
      <c r="A890" s="1" t="s">
        <v>12502</v>
      </c>
      <c r="B890" s="1" t="s">
        <v>14502</v>
      </c>
      <c r="C890" s="1" t="s">
        <v>5438</v>
      </c>
      <c r="D890" s="1" t="s">
        <v>41</v>
      </c>
      <c r="E890" s="1">
        <v>69</v>
      </c>
      <c r="F890" s="1" t="s">
        <v>5439</v>
      </c>
      <c r="G890" s="1">
        <v>4889102438</v>
      </c>
      <c r="H890" s="1" t="s">
        <v>1374</v>
      </c>
      <c r="I890" s="1" t="s">
        <v>5440</v>
      </c>
      <c r="J890" s="1" t="s">
        <v>5441</v>
      </c>
      <c r="K890" s="1" t="s">
        <v>32</v>
      </c>
      <c r="L890" s="1" t="s">
        <v>72</v>
      </c>
      <c r="M890" s="1" t="s">
        <v>126</v>
      </c>
      <c r="N890" s="1">
        <v>1</v>
      </c>
      <c r="O890" s="1">
        <v>100.39</v>
      </c>
      <c r="P890" s="1">
        <v>0.42</v>
      </c>
      <c r="Q890" s="1">
        <v>47.1</v>
      </c>
      <c r="R890" s="2">
        <v>45503</v>
      </c>
      <c r="S890" s="2">
        <v>45601</v>
      </c>
      <c r="T890" s="1" t="s">
        <v>35</v>
      </c>
      <c r="U890" s="1" t="s">
        <v>84</v>
      </c>
      <c r="V890" s="1">
        <v>5</v>
      </c>
      <c r="W890" s="1" t="s">
        <v>37</v>
      </c>
      <c r="X890" s="1" t="s">
        <v>101</v>
      </c>
      <c r="Y890" s="1" t="s">
        <v>5442</v>
      </c>
    </row>
    <row r="891" spans="1:25" x14ac:dyDescent="0.3">
      <c r="A891" s="1" t="s">
        <v>12503</v>
      </c>
      <c r="B891" s="1" t="s">
        <v>14503</v>
      </c>
      <c r="C891" s="1" t="s">
        <v>5443</v>
      </c>
      <c r="D891" s="1" t="s">
        <v>26</v>
      </c>
      <c r="E891" s="1">
        <v>33</v>
      </c>
      <c r="F891" s="1" t="s">
        <v>5444</v>
      </c>
      <c r="G891" s="1">
        <v>9034706336</v>
      </c>
      <c r="H891" s="1" t="s">
        <v>357</v>
      </c>
      <c r="I891" s="1" t="s">
        <v>5445</v>
      </c>
      <c r="J891" s="1" t="s">
        <v>5446</v>
      </c>
      <c r="K891" s="1" t="s">
        <v>81</v>
      </c>
      <c r="L891" s="1" t="s">
        <v>33</v>
      </c>
      <c r="M891" s="1" t="s">
        <v>73</v>
      </c>
      <c r="N891" s="1">
        <v>4</v>
      </c>
      <c r="O891" s="1">
        <v>200.47</v>
      </c>
      <c r="P891" s="1">
        <v>0.16</v>
      </c>
      <c r="Q891" s="1">
        <v>9.6199999999999992</v>
      </c>
      <c r="R891" s="2">
        <v>45507</v>
      </c>
      <c r="S891" s="2">
        <v>45155</v>
      </c>
      <c r="T891" s="1" t="s">
        <v>35</v>
      </c>
      <c r="U891" s="1" t="s">
        <v>36</v>
      </c>
      <c r="V891" s="1">
        <v>2</v>
      </c>
      <c r="W891" s="1" t="s">
        <v>37</v>
      </c>
      <c r="X891" s="1" t="s">
        <v>74</v>
      </c>
      <c r="Y891" s="1" t="s">
        <v>5447</v>
      </c>
    </row>
    <row r="892" spans="1:25" x14ac:dyDescent="0.3">
      <c r="A892" s="1" t="s">
        <v>12504</v>
      </c>
      <c r="B892" s="1" t="s">
        <v>14504</v>
      </c>
      <c r="C892" s="1" t="s">
        <v>5448</v>
      </c>
      <c r="D892" s="1" t="s">
        <v>26</v>
      </c>
      <c r="E892" s="1">
        <v>51</v>
      </c>
      <c r="F892" s="1" t="s">
        <v>5449</v>
      </c>
      <c r="G892" s="1" t="s">
        <v>5450</v>
      </c>
      <c r="H892" s="1" t="s">
        <v>2728</v>
      </c>
      <c r="I892" s="1" t="s">
        <v>5451</v>
      </c>
      <c r="J892" s="1" t="s">
        <v>5452</v>
      </c>
      <c r="K892" s="1" t="s">
        <v>161</v>
      </c>
      <c r="L892" s="1" t="s">
        <v>48</v>
      </c>
      <c r="M892" s="1" t="s">
        <v>126</v>
      </c>
      <c r="N892" s="1">
        <v>3</v>
      </c>
      <c r="O892" s="1">
        <v>992.09</v>
      </c>
      <c r="P892" s="1">
        <v>0.25</v>
      </c>
      <c r="Q892" s="1">
        <v>46.67</v>
      </c>
      <c r="R892" s="2">
        <v>45493</v>
      </c>
      <c r="S892" s="2">
        <v>45640</v>
      </c>
      <c r="T892" s="1" t="s">
        <v>63</v>
      </c>
      <c r="U892" s="1" t="s">
        <v>84</v>
      </c>
      <c r="V892" s="1">
        <v>5</v>
      </c>
      <c r="W892" s="1" t="s">
        <v>37</v>
      </c>
      <c r="X892" s="1" t="s">
        <v>64</v>
      </c>
      <c r="Y892" s="1" t="s">
        <v>5453</v>
      </c>
    </row>
    <row r="893" spans="1:25" x14ac:dyDescent="0.3">
      <c r="A893" s="1" t="s">
        <v>12505</v>
      </c>
      <c r="B893" s="1" t="s">
        <v>14505</v>
      </c>
      <c r="C893" s="1" t="s">
        <v>5454</v>
      </c>
      <c r="D893" s="1" t="s">
        <v>26</v>
      </c>
      <c r="E893" s="1">
        <v>62</v>
      </c>
      <c r="F893" s="1" t="s">
        <v>5455</v>
      </c>
      <c r="G893" s="1" t="s">
        <v>5456</v>
      </c>
      <c r="H893" s="1" t="s">
        <v>4773</v>
      </c>
      <c r="I893" s="1" t="s">
        <v>5457</v>
      </c>
      <c r="J893" s="1" t="s">
        <v>5458</v>
      </c>
      <c r="K893" s="1" t="s">
        <v>6</v>
      </c>
      <c r="L893" s="1" t="s">
        <v>72</v>
      </c>
      <c r="M893" s="1" t="s">
        <v>93</v>
      </c>
      <c r="N893" s="1">
        <v>4</v>
      </c>
      <c r="O893" s="1">
        <v>421.24</v>
      </c>
      <c r="P893" s="1">
        <v>0.32</v>
      </c>
      <c r="Q893" s="1">
        <v>8.89</v>
      </c>
      <c r="R893" s="2">
        <v>45268</v>
      </c>
      <c r="S893" s="2">
        <v>45407</v>
      </c>
      <c r="T893" s="1" t="s">
        <v>50</v>
      </c>
      <c r="U893" s="1" t="s">
        <v>84</v>
      </c>
      <c r="V893" s="1">
        <v>5</v>
      </c>
      <c r="W893" s="1" t="s">
        <v>37</v>
      </c>
      <c r="X893" s="1" t="s">
        <v>101</v>
      </c>
      <c r="Y893" s="1" t="s">
        <v>5459</v>
      </c>
    </row>
    <row r="894" spans="1:25" x14ac:dyDescent="0.3">
      <c r="A894" s="1" t="s">
        <v>12506</v>
      </c>
      <c r="B894" s="1" t="s">
        <v>14506</v>
      </c>
      <c r="C894" s="1" t="s">
        <v>5460</v>
      </c>
      <c r="D894" s="1" t="s">
        <v>41</v>
      </c>
      <c r="E894" s="1">
        <v>25</v>
      </c>
      <c r="F894" s="1" t="s">
        <v>5461</v>
      </c>
      <c r="G894" s="1" t="s">
        <v>5462</v>
      </c>
      <c r="H894" s="1" t="s">
        <v>1619</v>
      </c>
      <c r="I894" s="1" t="s">
        <v>5463</v>
      </c>
      <c r="J894" s="1" t="s">
        <v>5464</v>
      </c>
      <c r="K894" s="1" t="s">
        <v>47</v>
      </c>
      <c r="L894" s="1" t="s">
        <v>48</v>
      </c>
      <c r="M894" s="1" t="s">
        <v>93</v>
      </c>
      <c r="N894" s="1">
        <v>2</v>
      </c>
      <c r="O894" s="1">
        <v>928.49</v>
      </c>
      <c r="P894" s="1">
        <v>0.04</v>
      </c>
      <c r="Q894" s="1">
        <v>32.86</v>
      </c>
      <c r="R894" s="2">
        <v>45749</v>
      </c>
      <c r="S894" s="2">
        <v>45421</v>
      </c>
      <c r="T894" s="1" t="s">
        <v>50</v>
      </c>
      <c r="U894" s="1" t="s">
        <v>51</v>
      </c>
      <c r="V894" s="1">
        <v>2</v>
      </c>
      <c r="W894" s="1" t="s">
        <v>37</v>
      </c>
      <c r="X894" s="1" t="s">
        <v>74</v>
      </c>
      <c r="Y894" s="1" t="s">
        <v>5465</v>
      </c>
    </row>
    <row r="895" spans="1:25" x14ac:dyDescent="0.3">
      <c r="A895" s="1" t="s">
        <v>12507</v>
      </c>
      <c r="B895" s="1" t="s">
        <v>14507</v>
      </c>
      <c r="C895" s="1" t="s">
        <v>5466</v>
      </c>
      <c r="D895" s="1" t="s">
        <v>26</v>
      </c>
      <c r="E895" s="1">
        <v>62</v>
      </c>
      <c r="F895" s="1" t="s">
        <v>5467</v>
      </c>
      <c r="G895" s="1" t="s">
        <v>5468</v>
      </c>
      <c r="H895" s="1" t="s">
        <v>2809</v>
      </c>
      <c r="I895" s="1" t="s">
        <v>5469</v>
      </c>
      <c r="J895" s="1" t="s">
        <v>5470</v>
      </c>
      <c r="K895" s="1" t="s">
        <v>47</v>
      </c>
      <c r="L895" s="1" t="s">
        <v>48</v>
      </c>
      <c r="M895" s="1" t="s">
        <v>34</v>
      </c>
      <c r="N895" s="1">
        <v>2</v>
      </c>
      <c r="O895" s="1">
        <v>171.27</v>
      </c>
      <c r="P895" s="1">
        <v>0.47</v>
      </c>
      <c r="Q895" s="1">
        <v>16.149999999999999</v>
      </c>
      <c r="R895" s="2">
        <v>45796</v>
      </c>
      <c r="S895" s="2">
        <v>45501</v>
      </c>
      <c r="T895" s="1" t="s">
        <v>35</v>
      </c>
      <c r="U895" s="1" t="s">
        <v>162</v>
      </c>
      <c r="V895" s="1">
        <v>3</v>
      </c>
      <c r="W895" s="1" t="s">
        <v>37</v>
      </c>
      <c r="X895" s="1" t="s">
        <v>101</v>
      </c>
      <c r="Y895" s="1" t="s">
        <v>5471</v>
      </c>
    </row>
    <row r="896" spans="1:25" x14ac:dyDescent="0.3">
      <c r="A896" s="1" t="s">
        <v>12508</v>
      </c>
      <c r="B896" s="1" t="s">
        <v>14508</v>
      </c>
      <c r="C896" s="1" t="s">
        <v>5472</v>
      </c>
      <c r="D896" s="1" t="s">
        <v>26</v>
      </c>
      <c r="E896" s="1">
        <v>37</v>
      </c>
      <c r="F896" s="1" t="s">
        <v>5473</v>
      </c>
      <c r="G896" s="1" t="s">
        <v>5474</v>
      </c>
      <c r="H896" s="1" t="s">
        <v>3726</v>
      </c>
      <c r="I896" s="1" t="s">
        <v>5475</v>
      </c>
      <c r="J896" s="1" t="s">
        <v>5476</v>
      </c>
      <c r="K896" s="1" t="s">
        <v>109</v>
      </c>
      <c r="L896" s="1" t="s">
        <v>48</v>
      </c>
      <c r="M896" s="1" t="s">
        <v>34</v>
      </c>
      <c r="N896" s="1">
        <v>1</v>
      </c>
      <c r="O896" s="1">
        <v>212.02</v>
      </c>
      <c r="P896" s="1">
        <v>0.22</v>
      </c>
      <c r="Q896" s="1">
        <v>42.21</v>
      </c>
      <c r="R896" s="2">
        <v>45401</v>
      </c>
      <c r="S896" s="2">
        <v>45666</v>
      </c>
      <c r="T896" s="1" t="s">
        <v>118</v>
      </c>
      <c r="U896" s="1" t="s">
        <v>36</v>
      </c>
      <c r="V896" s="1">
        <v>3</v>
      </c>
      <c r="W896" s="1" t="s">
        <v>37</v>
      </c>
      <c r="X896" s="1" t="s">
        <v>101</v>
      </c>
      <c r="Y896" s="1" t="s">
        <v>2422</v>
      </c>
    </row>
    <row r="897" spans="1:25" x14ac:dyDescent="0.3">
      <c r="A897" s="1" t="s">
        <v>12509</v>
      </c>
      <c r="B897" s="1" t="s">
        <v>14509</v>
      </c>
      <c r="C897" s="1" t="s">
        <v>5477</v>
      </c>
      <c r="D897" s="1" t="s">
        <v>41</v>
      </c>
      <c r="E897" s="1">
        <v>38</v>
      </c>
      <c r="F897" s="1" t="s">
        <v>5478</v>
      </c>
      <c r="G897" s="1" t="s">
        <v>5479</v>
      </c>
      <c r="H897" s="1" t="s">
        <v>222</v>
      </c>
      <c r="I897" s="1" t="s">
        <v>3229</v>
      </c>
      <c r="J897" s="1" t="s">
        <v>1322</v>
      </c>
      <c r="K897" s="1" t="s">
        <v>92</v>
      </c>
      <c r="L897" s="1" t="s">
        <v>72</v>
      </c>
      <c r="M897" s="1" t="s">
        <v>34</v>
      </c>
      <c r="N897" s="1">
        <v>2</v>
      </c>
      <c r="O897" s="1">
        <v>562.24</v>
      </c>
      <c r="P897" s="1">
        <v>0.19</v>
      </c>
      <c r="Q897" s="1">
        <v>7.77</v>
      </c>
      <c r="R897" s="2">
        <v>45814</v>
      </c>
      <c r="S897" s="2">
        <v>45748</v>
      </c>
      <c r="T897" s="1" t="s">
        <v>35</v>
      </c>
      <c r="U897" s="1" t="s">
        <v>162</v>
      </c>
      <c r="V897" s="1">
        <v>3</v>
      </c>
      <c r="W897" s="1" t="s">
        <v>37</v>
      </c>
      <c r="X897" s="1" t="s">
        <v>53</v>
      </c>
      <c r="Y897" s="1" t="s">
        <v>5480</v>
      </c>
    </row>
    <row r="898" spans="1:25" x14ac:dyDescent="0.3">
      <c r="A898" s="1" t="s">
        <v>12510</v>
      </c>
      <c r="B898" s="1" t="s">
        <v>14510</v>
      </c>
      <c r="C898" s="1" t="s">
        <v>5481</v>
      </c>
      <c r="D898" s="1" t="s">
        <v>26</v>
      </c>
      <c r="E898" s="1">
        <v>57</v>
      </c>
      <c r="F898" s="1" t="s">
        <v>5482</v>
      </c>
      <c r="G898" s="1" t="s">
        <v>5483</v>
      </c>
      <c r="H898" s="1" t="s">
        <v>296</v>
      </c>
      <c r="I898" s="1" t="s">
        <v>5484</v>
      </c>
      <c r="J898" s="1" t="s">
        <v>5485</v>
      </c>
      <c r="K898" s="1" t="s">
        <v>81</v>
      </c>
      <c r="L898" s="1" t="s">
        <v>117</v>
      </c>
      <c r="M898" s="1" t="s">
        <v>62</v>
      </c>
      <c r="N898" s="1">
        <v>1</v>
      </c>
      <c r="O898" s="1">
        <v>356.04</v>
      </c>
      <c r="P898" s="1">
        <v>0.45</v>
      </c>
      <c r="Q898" s="1">
        <v>47.86</v>
      </c>
      <c r="R898" s="2">
        <v>45736</v>
      </c>
      <c r="S898" s="2">
        <v>45284</v>
      </c>
      <c r="T898" s="1" t="s">
        <v>35</v>
      </c>
      <c r="U898" s="1" t="s">
        <v>36</v>
      </c>
      <c r="V898" s="1">
        <v>1</v>
      </c>
      <c r="W898" s="1" t="s">
        <v>37</v>
      </c>
      <c r="X898" s="1" t="s">
        <v>38</v>
      </c>
      <c r="Y898" s="1" t="s">
        <v>5486</v>
      </c>
    </row>
    <row r="899" spans="1:25" x14ac:dyDescent="0.3">
      <c r="A899" s="1" t="s">
        <v>12511</v>
      </c>
      <c r="B899" s="1" t="s">
        <v>14511</v>
      </c>
      <c r="C899" s="1" t="s">
        <v>5487</v>
      </c>
      <c r="D899" s="1" t="s">
        <v>41</v>
      </c>
      <c r="E899" s="1">
        <v>47</v>
      </c>
      <c r="F899" s="1" t="s">
        <v>5488</v>
      </c>
      <c r="G899" s="1" t="s">
        <v>5489</v>
      </c>
      <c r="H899" s="1" t="s">
        <v>5490</v>
      </c>
      <c r="I899" s="1" t="s">
        <v>5491</v>
      </c>
      <c r="J899" s="1" t="s">
        <v>5492</v>
      </c>
      <c r="K899" s="1" t="s">
        <v>32</v>
      </c>
      <c r="L899" s="1" t="s">
        <v>72</v>
      </c>
      <c r="M899" s="1" t="s">
        <v>73</v>
      </c>
      <c r="N899" s="1">
        <v>3</v>
      </c>
      <c r="O899" s="1">
        <v>647.48</v>
      </c>
      <c r="P899" s="1">
        <v>0.06</v>
      </c>
      <c r="Q899" s="1">
        <v>7.13</v>
      </c>
      <c r="R899" s="2">
        <v>45820</v>
      </c>
      <c r="S899" s="2">
        <v>45668</v>
      </c>
      <c r="T899" s="1" t="s">
        <v>83</v>
      </c>
      <c r="U899" s="1" t="s">
        <v>84</v>
      </c>
      <c r="V899" s="1">
        <v>1</v>
      </c>
      <c r="W899" s="1" t="s">
        <v>37</v>
      </c>
      <c r="X899" s="1" t="s">
        <v>38</v>
      </c>
      <c r="Y899" s="1" t="s">
        <v>5493</v>
      </c>
    </row>
    <row r="900" spans="1:25" x14ac:dyDescent="0.3">
      <c r="A900" s="1" t="s">
        <v>12512</v>
      </c>
      <c r="B900" s="1" t="s">
        <v>14512</v>
      </c>
      <c r="C900" s="1" t="s">
        <v>5494</v>
      </c>
      <c r="D900" s="1" t="s">
        <v>41</v>
      </c>
      <c r="E900" s="1">
        <v>53</v>
      </c>
      <c r="F900" s="1" t="s">
        <v>5495</v>
      </c>
      <c r="G900" s="1" t="s">
        <v>5496</v>
      </c>
      <c r="H900" s="1" t="s">
        <v>1259</v>
      </c>
      <c r="I900" s="1" t="s">
        <v>5497</v>
      </c>
      <c r="J900" s="1" t="s">
        <v>5498</v>
      </c>
      <c r="K900" s="1" t="s">
        <v>47</v>
      </c>
      <c r="L900" s="1" t="s">
        <v>72</v>
      </c>
      <c r="M900" s="1" t="s">
        <v>62</v>
      </c>
      <c r="N900" s="1">
        <v>2</v>
      </c>
      <c r="O900" s="1">
        <v>427.83</v>
      </c>
      <c r="P900" s="1">
        <v>0.02</v>
      </c>
      <c r="Q900" s="1">
        <v>15.85</v>
      </c>
      <c r="R900" s="2">
        <v>45667</v>
      </c>
      <c r="S900" s="2">
        <v>45726</v>
      </c>
      <c r="T900" s="1" t="s">
        <v>63</v>
      </c>
      <c r="U900" s="1" t="s">
        <v>51</v>
      </c>
      <c r="V900" s="1">
        <v>4</v>
      </c>
      <c r="W900" s="1" t="s">
        <v>52</v>
      </c>
      <c r="X900" s="1" t="s">
        <v>53</v>
      </c>
      <c r="Y900" s="1" t="s">
        <v>5499</v>
      </c>
    </row>
    <row r="901" spans="1:25" x14ac:dyDescent="0.3">
      <c r="A901" s="1" t="s">
        <v>12513</v>
      </c>
      <c r="B901" s="1" t="s">
        <v>14513</v>
      </c>
      <c r="C901" s="1" t="s">
        <v>5500</v>
      </c>
      <c r="D901" s="1" t="s">
        <v>41</v>
      </c>
      <c r="E901" s="1">
        <v>22</v>
      </c>
      <c r="F901" s="1" t="s">
        <v>5501</v>
      </c>
      <c r="G901" s="1" t="s">
        <v>5502</v>
      </c>
      <c r="H901" s="1" t="s">
        <v>987</v>
      </c>
      <c r="I901" s="1" t="s">
        <v>5503</v>
      </c>
      <c r="J901" s="1" t="s">
        <v>5504</v>
      </c>
      <c r="K901" s="1" t="s">
        <v>81</v>
      </c>
      <c r="L901" s="1" t="s">
        <v>110</v>
      </c>
      <c r="M901" s="1" t="s">
        <v>34</v>
      </c>
      <c r="N901" s="1">
        <v>4</v>
      </c>
      <c r="O901" s="1">
        <v>813.48</v>
      </c>
      <c r="P901" s="1">
        <v>0.34</v>
      </c>
      <c r="Q901" s="1">
        <v>25.89</v>
      </c>
      <c r="R901" s="2">
        <v>45158</v>
      </c>
      <c r="S901" s="2">
        <v>45252</v>
      </c>
      <c r="T901" s="1" t="s">
        <v>63</v>
      </c>
      <c r="U901" s="1" t="s">
        <v>51</v>
      </c>
      <c r="V901" s="1">
        <v>4</v>
      </c>
      <c r="W901" s="1" t="s">
        <v>37</v>
      </c>
      <c r="X901" s="1" t="s">
        <v>53</v>
      </c>
      <c r="Y901" s="1" t="s">
        <v>5505</v>
      </c>
    </row>
    <row r="902" spans="1:25" x14ac:dyDescent="0.3">
      <c r="A902" s="1" t="s">
        <v>12514</v>
      </c>
      <c r="B902" s="1" t="s">
        <v>14514</v>
      </c>
      <c r="C902" s="1" t="s">
        <v>5506</v>
      </c>
      <c r="D902" s="1" t="s">
        <v>41</v>
      </c>
      <c r="E902" s="1">
        <v>38</v>
      </c>
      <c r="F902" s="1" t="s">
        <v>5507</v>
      </c>
      <c r="G902" s="1" t="s">
        <v>5508</v>
      </c>
      <c r="H902" s="1" t="s">
        <v>1967</v>
      </c>
      <c r="I902" s="1" t="s">
        <v>5509</v>
      </c>
      <c r="J902" s="1" t="s">
        <v>5510</v>
      </c>
      <c r="K902" s="1" t="s">
        <v>81</v>
      </c>
      <c r="L902" s="1" t="s">
        <v>82</v>
      </c>
      <c r="M902" s="1" t="s">
        <v>73</v>
      </c>
      <c r="N902" s="1">
        <v>2</v>
      </c>
      <c r="O902" s="1">
        <v>437.24</v>
      </c>
      <c r="P902" s="1">
        <v>0.19</v>
      </c>
      <c r="Q902" s="1">
        <v>39.020000000000003</v>
      </c>
      <c r="R902" s="2">
        <v>45319</v>
      </c>
      <c r="S902" s="2">
        <v>45786</v>
      </c>
      <c r="T902" s="1" t="s">
        <v>83</v>
      </c>
      <c r="U902" s="1" t="s">
        <v>51</v>
      </c>
      <c r="V902" s="1">
        <v>5</v>
      </c>
      <c r="W902" s="1" t="s">
        <v>37</v>
      </c>
      <c r="X902" s="1" t="s">
        <v>101</v>
      </c>
      <c r="Y902" s="1" t="s">
        <v>5511</v>
      </c>
    </row>
    <row r="903" spans="1:25" x14ac:dyDescent="0.3">
      <c r="A903" s="1" t="s">
        <v>12515</v>
      </c>
      <c r="B903" s="1" t="s">
        <v>14515</v>
      </c>
      <c r="C903" s="1" t="s">
        <v>5512</v>
      </c>
      <c r="D903" s="1" t="s">
        <v>41</v>
      </c>
      <c r="E903" s="1">
        <v>55</v>
      </c>
      <c r="F903" s="1" t="s">
        <v>5513</v>
      </c>
      <c r="G903" s="1">
        <v>6062450240</v>
      </c>
      <c r="H903" s="1" t="s">
        <v>3524</v>
      </c>
      <c r="I903" s="1" t="s">
        <v>5514</v>
      </c>
      <c r="J903" s="1" t="s">
        <v>3662</v>
      </c>
      <c r="K903" s="1" t="s">
        <v>109</v>
      </c>
      <c r="L903" s="1" t="s">
        <v>82</v>
      </c>
      <c r="M903" s="1" t="s">
        <v>62</v>
      </c>
      <c r="N903" s="1">
        <v>2</v>
      </c>
      <c r="O903" s="1">
        <v>576.63</v>
      </c>
      <c r="P903" s="1">
        <v>0.38</v>
      </c>
      <c r="Q903" s="1">
        <v>47.8</v>
      </c>
      <c r="R903" s="2">
        <v>45131</v>
      </c>
      <c r="S903" s="2">
        <v>45588</v>
      </c>
      <c r="T903" s="1" t="s">
        <v>50</v>
      </c>
      <c r="U903" s="1" t="s">
        <v>162</v>
      </c>
      <c r="V903" s="1">
        <v>4</v>
      </c>
      <c r="W903" s="1" t="s">
        <v>37</v>
      </c>
      <c r="X903" s="1" t="s">
        <v>38</v>
      </c>
      <c r="Y903" s="1" t="s">
        <v>5515</v>
      </c>
    </row>
    <row r="904" spans="1:25" x14ac:dyDescent="0.3">
      <c r="A904" s="1" t="s">
        <v>12516</v>
      </c>
      <c r="B904" s="1" t="s">
        <v>14516</v>
      </c>
      <c r="C904" s="1" t="s">
        <v>4799</v>
      </c>
      <c r="D904" s="1" t="s">
        <v>41</v>
      </c>
      <c r="E904" s="1">
        <v>40</v>
      </c>
      <c r="F904" s="1" t="s">
        <v>5516</v>
      </c>
      <c r="G904" s="1">
        <v>3636992125</v>
      </c>
      <c r="H904" s="1" t="s">
        <v>337</v>
      </c>
      <c r="I904" s="1" t="s">
        <v>5517</v>
      </c>
      <c r="J904" s="1" t="s">
        <v>5518</v>
      </c>
      <c r="K904" s="1" t="s">
        <v>6</v>
      </c>
      <c r="L904" s="1" t="s">
        <v>117</v>
      </c>
      <c r="M904" s="1" t="s">
        <v>93</v>
      </c>
      <c r="N904" s="1">
        <v>3</v>
      </c>
      <c r="O904" s="1">
        <v>327.86</v>
      </c>
      <c r="P904" s="1">
        <v>0.03</v>
      </c>
      <c r="Q904" s="1">
        <v>24.26</v>
      </c>
      <c r="R904" s="2">
        <v>45601</v>
      </c>
      <c r="S904" s="2">
        <v>45364</v>
      </c>
      <c r="T904" s="1" t="s">
        <v>63</v>
      </c>
      <c r="U904" s="1" t="s">
        <v>51</v>
      </c>
      <c r="V904" s="1">
        <v>1</v>
      </c>
      <c r="W904" s="1" t="s">
        <v>37</v>
      </c>
      <c r="X904" s="1" t="s">
        <v>101</v>
      </c>
      <c r="Y904" s="1" t="s">
        <v>820</v>
      </c>
    </row>
    <row r="905" spans="1:25" x14ac:dyDescent="0.3">
      <c r="A905" s="1" t="s">
        <v>12517</v>
      </c>
      <c r="B905" s="1" t="s">
        <v>14517</v>
      </c>
      <c r="C905" s="1" t="s">
        <v>5519</v>
      </c>
      <c r="D905" s="1" t="s">
        <v>41</v>
      </c>
      <c r="E905" s="1">
        <v>36</v>
      </c>
      <c r="F905" s="1" t="s">
        <v>5520</v>
      </c>
      <c r="G905" s="1" t="s">
        <v>5521</v>
      </c>
      <c r="H905" s="1" t="s">
        <v>2198</v>
      </c>
      <c r="I905" s="1" t="s">
        <v>5522</v>
      </c>
      <c r="J905" s="1" t="s">
        <v>5523</v>
      </c>
      <c r="K905" s="1" t="s">
        <v>47</v>
      </c>
      <c r="L905" s="1" t="s">
        <v>82</v>
      </c>
      <c r="M905" s="1" t="s">
        <v>73</v>
      </c>
      <c r="N905" s="1">
        <v>1</v>
      </c>
      <c r="O905" s="1">
        <v>707</v>
      </c>
      <c r="P905" s="1">
        <v>0.19</v>
      </c>
      <c r="Q905" s="1">
        <v>39.08</v>
      </c>
      <c r="R905" s="2">
        <v>45444</v>
      </c>
      <c r="S905" s="2">
        <v>45306</v>
      </c>
      <c r="T905" s="1" t="s">
        <v>50</v>
      </c>
      <c r="U905" s="1" t="s">
        <v>51</v>
      </c>
      <c r="V905" s="1">
        <v>5</v>
      </c>
      <c r="W905" s="1" t="s">
        <v>37</v>
      </c>
      <c r="X905" s="1" t="s">
        <v>74</v>
      </c>
      <c r="Y905" s="1" t="s">
        <v>5524</v>
      </c>
    </row>
    <row r="906" spans="1:25" x14ac:dyDescent="0.3">
      <c r="A906" s="1" t="s">
        <v>12518</v>
      </c>
      <c r="B906" s="1" t="s">
        <v>14518</v>
      </c>
      <c r="C906" s="1" t="s">
        <v>5525</v>
      </c>
      <c r="D906" s="1" t="s">
        <v>41</v>
      </c>
      <c r="E906" s="1">
        <v>27</v>
      </c>
      <c r="F906" s="1" t="s">
        <v>5526</v>
      </c>
      <c r="G906" s="1">
        <f>1-563-276-344</f>
        <v>-1182</v>
      </c>
      <c r="H906" s="1" t="s">
        <v>743</v>
      </c>
      <c r="I906" s="1" t="s">
        <v>5527</v>
      </c>
      <c r="J906" s="1" t="s">
        <v>5528</v>
      </c>
      <c r="K906" s="1" t="s">
        <v>92</v>
      </c>
      <c r="L906" s="1" t="s">
        <v>117</v>
      </c>
      <c r="M906" s="1" t="s">
        <v>34</v>
      </c>
      <c r="N906" s="1">
        <v>1</v>
      </c>
      <c r="O906" s="1">
        <v>658.19</v>
      </c>
      <c r="P906" s="1">
        <v>0.12</v>
      </c>
      <c r="Q906" s="1">
        <v>37.72</v>
      </c>
      <c r="R906" s="2">
        <v>45128</v>
      </c>
      <c r="S906" s="2">
        <v>45169</v>
      </c>
      <c r="T906" s="1" t="s">
        <v>118</v>
      </c>
      <c r="U906" s="1" t="s">
        <v>162</v>
      </c>
      <c r="V906" s="1">
        <v>4</v>
      </c>
      <c r="W906" s="1" t="s">
        <v>37</v>
      </c>
      <c r="X906" s="1" t="s">
        <v>74</v>
      </c>
      <c r="Y906" s="1" t="s">
        <v>5529</v>
      </c>
    </row>
    <row r="907" spans="1:25" x14ac:dyDescent="0.3">
      <c r="A907" s="1" t="s">
        <v>12519</v>
      </c>
      <c r="B907" s="1" t="s">
        <v>14519</v>
      </c>
      <c r="C907" s="1" t="s">
        <v>5530</v>
      </c>
      <c r="D907" s="1" t="s">
        <v>41</v>
      </c>
      <c r="E907" s="1">
        <v>44</v>
      </c>
      <c r="F907" s="1" t="s">
        <v>5531</v>
      </c>
      <c r="G907" s="1" t="s">
        <v>5532</v>
      </c>
      <c r="H907" s="1" t="s">
        <v>5533</v>
      </c>
      <c r="I907" s="1" t="s">
        <v>5534</v>
      </c>
      <c r="J907" s="1" t="s">
        <v>5535</v>
      </c>
      <c r="K907" s="1" t="s">
        <v>6</v>
      </c>
      <c r="L907" s="1" t="s">
        <v>48</v>
      </c>
      <c r="M907" s="1" t="s">
        <v>93</v>
      </c>
      <c r="N907" s="1">
        <v>2</v>
      </c>
      <c r="O907" s="1">
        <v>403.03</v>
      </c>
      <c r="P907" s="1">
        <v>0.37</v>
      </c>
      <c r="Q907" s="1">
        <v>30.7</v>
      </c>
      <c r="R907" s="2">
        <v>45547</v>
      </c>
      <c r="S907" s="2">
        <v>45767</v>
      </c>
      <c r="T907" s="1" t="s">
        <v>50</v>
      </c>
      <c r="U907" s="1" t="s">
        <v>162</v>
      </c>
      <c r="V907" s="1">
        <v>4</v>
      </c>
      <c r="W907" s="1" t="s">
        <v>37</v>
      </c>
      <c r="X907" s="1" t="s">
        <v>53</v>
      </c>
      <c r="Y907" s="1" t="s">
        <v>5536</v>
      </c>
    </row>
    <row r="908" spans="1:25" x14ac:dyDescent="0.3">
      <c r="A908" s="1" t="s">
        <v>12520</v>
      </c>
      <c r="B908" s="1" t="s">
        <v>14520</v>
      </c>
      <c r="C908" s="1" t="s">
        <v>5537</v>
      </c>
      <c r="D908" s="1" t="s">
        <v>41</v>
      </c>
      <c r="E908" s="1">
        <v>52</v>
      </c>
      <c r="F908" s="1" t="s">
        <v>5538</v>
      </c>
      <c r="G908" s="1" t="s">
        <v>5539</v>
      </c>
      <c r="H908" s="1" t="s">
        <v>1130</v>
      </c>
      <c r="I908" s="1" t="s">
        <v>5540</v>
      </c>
      <c r="J908" s="1" t="s">
        <v>5541</v>
      </c>
      <c r="K908" s="1" t="s">
        <v>32</v>
      </c>
      <c r="L908" s="1" t="s">
        <v>48</v>
      </c>
      <c r="M908" s="1" t="s">
        <v>73</v>
      </c>
      <c r="N908" s="1">
        <v>4</v>
      </c>
      <c r="O908" s="1">
        <v>283.27</v>
      </c>
      <c r="P908" s="1">
        <v>0.11</v>
      </c>
      <c r="Q908" s="1">
        <v>36.090000000000003</v>
      </c>
      <c r="R908" s="2">
        <v>45784</v>
      </c>
      <c r="S908" s="2">
        <v>45603</v>
      </c>
      <c r="T908" s="1" t="s">
        <v>63</v>
      </c>
      <c r="U908" s="1" t="s">
        <v>51</v>
      </c>
      <c r="V908" s="1">
        <v>3</v>
      </c>
      <c r="W908" s="1" t="s">
        <v>37</v>
      </c>
      <c r="X908" s="1" t="s">
        <v>38</v>
      </c>
      <c r="Y908" s="1" t="s">
        <v>5542</v>
      </c>
    </row>
    <row r="909" spans="1:25" x14ac:dyDescent="0.3">
      <c r="A909" s="1" t="s">
        <v>12521</v>
      </c>
      <c r="B909" s="1" t="s">
        <v>14521</v>
      </c>
      <c r="C909" s="1" t="s">
        <v>5543</v>
      </c>
      <c r="D909" s="1" t="s">
        <v>41</v>
      </c>
      <c r="E909" s="1">
        <v>30</v>
      </c>
      <c r="F909" s="1" t="s">
        <v>5544</v>
      </c>
      <c r="G909" s="1" t="s">
        <v>5545</v>
      </c>
      <c r="H909" s="1" t="s">
        <v>1283</v>
      </c>
      <c r="I909" s="1" t="s">
        <v>5546</v>
      </c>
      <c r="J909" s="1" t="s">
        <v>5547</v>
      </c>
      <c r="K909" s="1" t="s">
        <v>92</v>
      </c>
      <c r="L909" s="1" t="s">
        <v>72</v>
      </c>
      <c r="M909" s="1" t="s">
        <v>62</v>
      </c>
      <c r="N909" s="1">
        <v>2</v>
      </c>
      <c r="O909" s="1">
        <v>617.96</v>
      </c>
      <c r="P909" s="1">
        <v>0.23</v>
      </c>
      <c r="Q909" s="1">
        <v>6.71</v>
      </c>
      <c r="R909" s="2">
        <v>45507</v>
      </c>
      <c r="S909" s="2">
        <v>45334</v>
      </c>
      <c r="T909" s="1" t="s">
        <v>50</v>
      </c>
      <c r="U909" s="1" t="s">
        <v>51</v>
      </c>
      <c r="V909" s="1">
        <v>1</v>
      </c>
      <c r="W909" s="1" t="s">
        <v>37</v>
      </c>
      <c r="X909" s="1" t="s">
        <v>74</v>
      </c>
      <c r="Y909" s="1" t="s">
        <v>5548</v>
      </c>
    </row>
    <row r="910" spans="1:25" x14ac:dyDescent="0.3">
      <c r="A910" s="1" t="s">
        <v>12522</v>
      </c>
      <c r="B910" s="1" t="s">
        <v>14522</v>
      </c>
      <c r="C910" s="1" t="s">
        <v>5549</v>
      </c>
      <c r="D910" s="1" t="s">
        <v>41</v>
      </c>
      <c r="E910" s="1">
        <v>26</v>
      </c>
      <c r="F910" s="1" t="s">
        <v>5550</v>
      </c>
      <c r="G910" s="1">
        <v>401121889</v>
      </c>
      <c r="H910" s="1" t="s">
        <v>481</v>
      </c>
      <c r="I910" s="1" t="s">
        <v>5551</v>
      </c>
      <c r="J910" s="1" t="s">
        <v>5552</v>
      </c>
      <c r="K910" s="1" t="s">
        <v>61</v>
      </c>
      <c r="L910" s="1" t="s">
        <v>48</v>
      </c>
      <c r="M910" s="1" t="s">
        <v>49</v>
      </c>
      <c r="N910" s="1">
        <v>4</v>
      </c>
      <c r="O910" s="1">
        <v>943.72</v>
      </c>
      <c r="P910" s="1">
        <v>0.41</v>
      </c>
      <c r="Q910" s="1">
        <v>24.87</v>
      </c>
      <c r="R910" s="2">
        <v>45245</v>
      </c>
      <c r="S910" s="2">
        <v>45744</v>
      </c>
      <c r="T910" s="1" t="s">
        <v>118</v>
      </c>
      <c r="U910" s="1" t="s">
        <v>84</v>
      </c>
      <c r="V910" s="1">
        <v>5</v>
      </c>
      <c r="W910" s="1" t="s">
        <v>37</v>
      </c>
      <c r="X910" s="1" t="s">
        <v>38</v>
      </c>
      <c r="Y910" s="1" t="s">
        <v>5553</v>
      </c>
    </row>
    <row r="911" spans="1:25" x14ac:dyDescent="0.3">
      <c r="A911" s="1" t="s">
        <v>12523</v>
      </c>
      <c r="B911" s="1" t="s">
        <v>14523</v>
      </c>
      <c r="C911" s="1" t="s">
        <v>5554</v>
      </c>
      <c r="D911" s="1" t="s">
        <v>41</v>
      </c>
      <c r="E911" s="1">
        <v>34</v>
      </c>
      <c r="F911" s="1" t="s">
        <v>5555</v>
      </c>
      <c r="G911" s="1" t="s">
        <v>5556</v>
      </c>
      <c r="H911" s="1" t="s">
        <v>44</v>
      </c>
      <c r="I911" s="1" t="s">
        <v>5557</v>
      </c>
      <c r="J911" s="1" t="s">
        <v>5558</v>
      </c>
      <c r="K911" s="1" t="s">
        <v>61</v>
      </c>
      <c r="L911" s="1" t="s">
        <v>82</v>
      </c>
      <c r="M911" s="1" t="s">
        <v>49</v>
      </c>
      <c r="N911" s="1">
        <v>3</v>
      </c>
      <c r="O911" s="1">
        <v>141.32</v>
      </c>
      <c r="P911" s="1">
        <v>0.46</v>
      </c>
      <c r="Q911" s="1">
        <v>40.36</v>
      </c>
      <c r="R911" s="2">
        <v>45347</v>
      </c>
      <c r="S911" s="2">
        <v>45673</v>
      </c>
      <c r="T911" s="1" t="s">
        <v>83</v>
      </c>
      <c r="U911" s="1" t="s">
        <v>51</v>
      </c>
      <c r="V911" s="1">
        <v>2</v>
      </c>
      <c r="W911" s="1" t="s">
        <v>37</v>
      </c>
      <c r="X911" s="1" t="s">
        <v>38</v>
      </c>
      <c r="Y911" s="1" t="s">
        <v>5559</v>
      </c>
    </row>
    <row r="912" spans="1:25" x14ac:dyDescent="0.3">
      <c r="A912" s="1" t="s">
        <v>12524</v>
      </c>
      <c r="B912" s="1" t="s">
        <v>14524</v>
      </c>
      <c r="C912" s="1" t="s">
        <v>5560</v>
      </c>
      <c r="D912" s="1" t="s">
        <v>41</v>
      </c>
      <c r="E912" s="1">
        <v>48</v>
      </c>
      <c r="F912" s="1" t="s">
        <v>5561</v>
      </c>
      <c r="G912" s="1" t="s">
        <v>5562</v>
      </c>
      <c r="H912" s="1" t="s">
        <v>1215</v>
      </c>
      <c r="I912" s="1" t="s">
        <v>5563</v>
      </c>
      <c r="J912" s="1" t="s">
        <v>5564</v>
      </c>
      <c r="K912" s="1" t="s">
        <v>92</v>
      </c>
      <c r="L912" s="1" t="s">
        <v>33</v>
      </c>
      <c r="M912" s="1" t="s">
        <v>34</v>
      </c>
      <c r="N912" s="1">
        <v>3</v>
      </c>
      <c r="O912" s="1">
        <v>801.13</v>
      </c>
      <c r="P912" s="1">
        <v>0.36</v>
      </c>
      <c r="Q912" s="1">
        <v>26.34</v>
      </c>
      <c r="R912" s="2">
        <v>45277</v>
      </c>
      <c r="S912" s="2">
        <v>45130</v>
      </c>
      <c r="T912" s="1" t="s">
        <v>63</v>
      </c>
      <c r="U912" s="1" t="s">
        <v>162</v>
      </c>
      <c r="V912" s="1">
        <v>4</v>
      </c>
      <c r="W912" s="1" t="s">
        <v>37</v>
      </c>
      <c r="X912" s="1" t="s">
        <v>64</v>
      </c>
      <c r="Y912" s="1" t="s">
        <v>5565</v>
      </c>
    </row>
    <row r="913" spans="1:25" x14ac:dyDescent="0.3">
      <c r="A913" s="1" t="s">
        <v>12525</v>
      </c>
      <c r="B913" s="1" t="s">
        <v>14525</v>
      </c>
      <c r="C913" s="1" t="s">
        <v>5566</v>
      </c>
      <c r="D913" s="1" t="s">
        <v>26</v>
      </c>
      <c r="E913" s="1">
        <v>59</v>
      </c>
      <c r="F913" s="1" t="s">
        <v>5567</v>
      </c>
      <c r="G913" s="1" t="s">
        <v>5568</v>
      </c>
      <c r="H913" s="1" t="s">
        <v>1576</v>
      </c>
      <c r="I913" s="1" t="s">
        <v>5569</v>
      </c>
      <c r="J913" s="1" t="s">
        <v>5570</v>
      </c>
      <c r="K913" s="1" t="s">
        <v>61</v>
      </c>
      <c r="L913" s="1" t="s">
        <v>72</v>
      </c>
      <c r="M913" s="1" t="s">
        <v>62</v>
      </c>
      <c r="N913" s="1">
        <v>1</v>
      </c>
      <c r="O913" s="1">
        <v>547.55999999999995</v>
      </c>
      <c r="P913" s="1">
        <v>0.21</v>
      </c>
      <c r="Q913" s="1">
        <v>44.31</v>
      </c>
      <c r="R913" s="2">
        <v>45130</v>
      </c>
      <c r="S913" s="2">
        <v>45521</v>
      </c>
      <c r="T913" s="1" t="s">
        <v>118</v>
      </c>
      <c r="U913" s="1" t="s">
        <v>36</v>
      </c>
      <c r="V913" s="1">
        <v>1</v>
      </c>
      <c r="W913" s="1" t="s">
        <v>37</v>
      </c>
      <c r="X913" s="1" t="s">
        <v>74</v>
      </c>
      <c r="Y913" s="1" t="s">
        <v>5571</v>
      </c>
    </row>
    <row r="914" spans="1:25" x14ac:dyDescent="0.3">
      <c r="A914" s="1" t="s">
        <v>12526</v>
      </c>
      <c r="B914" s="1" t="s">
        <v>14526</v>
      </c>
      <c r="C914" s="1" t="s">
        <v>5572</v>
      </c>
      <c r="D914" s="1" t="s">
        <v>41</v>
      </c>
      <c r="E914" s="1">
        <v>61</v>
      </c>
      <c r="F914" s="1" t="s">
        <v>5573</v>
      </c>
      <c r="G914" s="1">
        <f>1-107-736-243</f>
        <v>-1085</v>
      </c>
      <c r="H914" s="1" t="s">
        <v>1233</v>
      </c>
      <c r="I914" s="1" t="s">
        <v>5574</v>
      </c>
      <c r="J914" s="1" t="s">
        <v>5575</v>
      </c>
      <c r="K914" s="1" t="s">
        <v>32</v>
      </c>
      <c r="L914" s="1" t="s">
        <v>117</v>
      </c>
      <c r="M914" s="1" t="s">
        <v>93</v>
      </c>
      <c r="N914" s="1">
        <v>4</v>
      </c>
      <c r="O914" s="1">
        <v>530.29999999999995</v>
      </c>
      <c r="P914" s="1">
        <v>0.28999999999999998</v>
      </c>
      <c r="Q914" s="1">
        <v>42.51</v>
      </c>
      <c r="R914" s="2">
        <v>45779</v>
      </c>
      <c r="S914" s="2">
        <v>45149</v>
      </c>
      <c r="T914" s="1" t="s">
        <v>35</v>
      </c>
      <c r="U914" s="1" t="s">
        <v>51</v>
      </c>
      <c r="V914" s="1">
        <v>5</v>
      </c>
      <c r="W914" s="1" t="s">
        <v>52</v>
      </c>
      <c r="X914" s="1" t="s">
        <v>74</v>
      </c>
      <c r="Y914" s="1" t="s">
        <v>5576</v>
      </c>
    </row>
    <row r="915" spans="1:25" x14ac:dyDescent="0.3">
      <c r="A915" s="1" t="s">
        <v>12527</v>
      </c>
      <c r="B915" s="1" t="s">
        <v>14527</v>
      </c>
      <c r="C915" s="1" t="s">
        <v>5577</v>
      </c>
      <c r="D915" s="1" t="s">
        <v>26</v>
      </c>
      <c r="E915" s="1">
        <v>62</v>
      </c>
      <c r="F915" s="1" t="s">
        <v>5578</v>
      </c>
      <c r="G915" s="1" t="s">
        <v>5579</v>
      </c>
      <c r="H915" s="1" t="s">
        <v>696</v>
      </c>
      <c r="I915" s="1" t="s">
        <v>5580</v>
      </c>
      <c r="J915" s="1" t="s">
        <v>5581</v>
      </c>
      <c r="K915" s="1" t="s">
        <v>161</v>
      </c>
      <c r="L915" s="1" t="s">
        <v>48</v>
      </c>
      <c r="M915" s="1" t="s">
        <v>93</v>
      </c>
      <c r="N915" s="1">
        <v>2</v>
      </c>
      <c r="O915" s="1">
        <v>962.07</v>
      </c>
      <c r="P915" s="1">
        <v>0.34</v>
      </c>
      <c r="Q915" s="1">
        <v>43.86</v>
      </c>
      <c r="R915" s="2">
        <v>45592</v>
      </c>
      <c r="S915" s="2">
        <v>45322</v>
      </c>
      <c r="T915" s="1" t="s">
        <v>83</v>
      </c>
      <c r="U915" s="1" t="s">
        <v>36</v>
      </c>
      <c r="V915" s="1">
        <v>1</v>
      </c>
      <c r="W915" s="1" t="s">
        <v>37</v>
      </c>
      <c r="X915" s="1" t="s">
        <v>101</v>
      </c>
      <c r="Y915" s="1" t="s">
        <v>5582</v>
      </c>
    </row>
    <row r="916" spans="1:25" x14ac:dyDescent="0.3">
      <c r="A916" s="1" t="s">
        <v>12528</v>
      </c>
      <c r="B916" s="1" t="s">
        <v>14528</v>
      </c>
      <c r="C916" s="1" t="s">
        <v>5583</v>
      </c>
      <c r="D916" s="1" t="s">
        <v>26</v>
      </c>
      <c r="E916" s="1">
        <v>41</v>
      </c>
      <c r="F916" s="1" t="s">
        <v>5584</v>
      </c>
      <c r="G916" s="1" t="s">
        <v>5585</v>
      </c>
      <c r="H916" s="1" t="s">
        <v>1301</v>
      </c>
      <c r="I916" s="1" t="s">
        <v>5586</v>
      </c>
      <c r="J916" s="1" t="s">
        <v>5587</v>
      </c>
      <c r="K916" s="1" t="s">
        <v>47</v>
      </c>
      <c r="L916" s="1" t="s">
        <v>72</v>
      </c>
      <c r="M916" s="1" t="s">
        <v>93</v>
      </c>
      <c r="N916" s="1">
        <v>2</v>
      </c>
      <c r="O916" s="1">
        <v>609.82000000000005</v>
      </c>
      <c r="P916" s="1">
        <v>0.44</v>
      </c>
      <c r="Q916" s="1">
        <v>10.85</v>
      </c>
      <c r="R916" s="2">
        <v>45625</v>
      </c>
      <c r="S916" s="2">
        <v>45413</v>
      </c>
      <c r="T916" s="1" t="s">
        <v>83</v>
      </c>
      <c r="U916" s="1" t="s">
        <v>51</v>
      </c>
      <c r="V916" s="1">
        <v>1</v>
      </c>
      <c r="W916" s="1" t="s">
        <v>37</v>
      </c>
      <c r="X916" s="1" t="s">
        <v>101</v>
      </c>
      <c r="Y916" s="1" t="s">
        <v>5383</v>
      </c>
    </row>
    <row r="917" spans="1:25" x14ac:dyDescent="0.3">
      <c r="A917" s="1" t="s">
        <v>12529</v>
      </c>
      <c r="B917" s="1" t="s">
        <v>14529</v>
      </c>
      <c r="C917" s="1" t="s">
        <v>5588</v>
      </c>
      <c r="D917" s="1" t="s">
        <v>26</v>
      </c>
      <c r="E917" s="1">
        <v>59</v>
      </c>
      <c r="F917" s="1" t="s">
        <v>5589</v>
      </c>
      <c r="G917" s="1" t="s">
        <v>5590</v>
      </c>
      <c r="H917" s="1" t="s">
        <v>488</v>
      </c>
      <c r="I917" s="1" t="s">
        <v>5591</v>
      </c>
      <c r="J917" s="1" t="s">
        <v>1087</v>
      </c>
      <c r="K917" s="1" t="s">
        <v>81</v>
      </c>
      <c r="L917" s="1" t="s">
        <v>72</v>
      </c>
      <c r="M917" s="1" t="s">
        <v>73</v>
      </c>
      <c r="N917" s="1">
        <v>2</v>
      </c>
      <c r="O917" s="1">
        <v>832.21</v>
      </c>
      <c r="P917" s="1">
        <v>0.44</v>
      </c>
      <c r="Q917" s="1">
        <v>15.99</v>
      </c>
      <c r="R917" s="2">
        <v>45653</v>
      </c>
      <c r="S917" s="2">
        <v>45695</v>
      </c>
      <c r="T917" s="1" t="s">
        <v>63</v>
      </c>
      <c r="U917" s="1" t="s">
        <v>51</v>
      </c>
      <c r="V917" s="1">
        <v>5</v>
      </c>
      <c r="W917" s="1" t="s">
        <v>37</v>
      </c>
      <c r="X917" s="1" t="s">
        <v>38</v>
      </c>
      <c r="Y917" s="1" t="s">
        <v>5592</v>
      </c>
    </row>
    <row r="918" spans="1:25" x14ac:dyDescent="0.3">
      <c r="A918" s="1" t="s">
        <v>12530</v>
      </c>
      <c r="B918" s="1" t="s">
        <v>14530</v>
      </c>
      <c r="C918" s="1" t="s">
        <v>5593</v>
      </c>
      <c r="D918" s="1" t="s">
        <v>26</v>
      </c>
      <c r="E918" s="1">
        <v>68</v>
      </c>
      <c r="F918" s="1" t="s">
        <v>5594</v>
      </c>
      <c r="G918" s="1" t="s">
        <v>5595</v>
      </c>
      <c r="H918" s="1" t="s">
        <v>1453</v>
      </c>
      <c r="I918" s="1" t="s">
        <v>5596</v>
      </c>
      <c r="J918" s="1" t="s">
        <v>5597</v>
      </c>
      <c r="K918" s="1" t="s">
        <v>161</v>
      </c>
      <c r="L918" s="1" t="s">
        <v>72</v>
      </c>
      <c r="M918" s="1" t="s">
        <v>34</v>
      </c>
      <c r="N918" s="1">
        <v>2</v>
      </c>
      <c r="O918" s="1">
        <v>519.33000000000004</v>
      </c>
      <c r="P918" s="1">
        <v>0.47</v>
      </c>
      <c r="Q918" s="1">
        <v>6.33</v>
      </c>
      <c r="R918" s="2">
        <v>45548</v>
      </c>
      <c r="S918" s="2">
        <v>45817</v>
      </c>
      <c r="T918" s="1" t="s">
        <v>118</v>
      </c>
      <c r="U918" s="1" t="s">
        <v>84</v>
      </c>
      <c r="V918" s="1">
        <v>3</v>
      </c>
      <c r="W918" s="1" t="s">
        <v>37</v>
      </c>
      <c r="X918" s="1" t="s">
        <v>53</v>
      </c>
      <c r="Y918" s="1" t="s">
        <v>5598</v>
      </c>
    </row>
    <row r="919" spans="1:25" x14ac:dyDescent="0.3">
      <c r="A919" s="1" t="s">
        <v>12531</v>
      </c>
      <c r="B919" s="1" t="s">
        <v>14531</v>
      </c>
      <c r="C919" s="1" t="s">
        <v>5599</v>
      </c>
      <c r="D919" s="1" t="s">
        <v>26</v>
      </c>
      <c r="E919" s="1">
        <v>36</v>
      </c>
      <c r="F919" s="1" t="s">
        <v>5600</v>
      </c>
      <c r="G919" s="1">
        <f>1-399-547-2388</f>
        <v>-3333</v>
      </c>
      <c r="H919" s="1" t="s">
        <v>857</v>
      </c>
      <c r="I919" s="1" t="s">
        <v>5106</v>
      </c>
      <c r="J919" s="1" t="s">
        <v>5601</v>
      </c>
      <c r="K919" s="1" t="s">
        <v>6</v>
      </c>
      <c r="L919" s="1" t="s">
        <v>48</v>
      </c>
      <c r="M919" s="1" t="s">
        <v>49</v>
      </c>
      <c r="N919" s="1">
        <v>3</v>
      </c>
      <c r="O919" s="1">
        <v>257.35000000000002</v>
      </c>
      <c r="P919" s="1">
        <v>0.41</v>
      </c>
      <c r="Q919" s="1">
        <v>49.23</v>
      </c>
      <c r="R919" s="2">
        <v>45464</v>
      </c>
      <c r="S919" s="2">
        <v>45799</v>
      </c>
      <c r="T919" s="1" t="s">
        <v>35</v>
      </c>
      <c r="U919" s="1" t="s">
        <v>51</v>
      </c>
      <c r="V919" s="1">
        <v>3</v>
      </c>
      <c r="W919" s="1" t="s">
        <v>52</v>
      </c>
      <c r="X919" s="1" t="s">
        <v>101</v>
      </c>
      <c r="Y919" s="1" t="s">
        <v>5602</v>
      </c>
    </row>
    <row r="920" spans="1:25" x14ac:dyDescent="0.3">
      <c r="A920" s="1" t="s">
        <v>12532</v>
      </c>
      <c r="B920" s="1" t="s">
        <v>14532</v>
      </c>
      <c r="C920" s="1" t="s">
        <v>5603</v>
      </c>
      <c r="D920" s="1" t="s">
        <v>26</v>
      </c>
      <c r="E920" s="1">
        <v>66</v>
      </c>
      <c r="F920" s="1" t="s">
        <v>5604</v>
      </c>
      <c r="G920" s="1" t="s">
        <v>5605</v>
      </c>
      <c r="H920" s="1" t="s">
        <v>824</v>
      </c>
      <c r="I920" s="1" t="s">
        <v>5606</v>
      </c>
      <c r="J920" s="1" t="s">
        <v>5607</v>
      </c>
      <c r="K920" s="1" t="s">
        <v>6</v>
      </c>
      <c r="L920" s="1" t="s">
        <v>117</v>
      </c>
      <c r="M920" s="1" t="s">
        <v>93</v>
      </c>
      <c r="N920" s="1">
        <v>4</v>
      </c>
      <c r="O920" s="1">
        <v>697.55</v>
      </c>
      <c r="P920" s="1">
        <v>7.0000000000000007E-2</v>
      </c>
      <c r="Q920" s="1">
        <v>15.63</v>
      </c>
      <c r="R920" s="2">
        <v>45659</v>
      </c>
      <c r="S920" s="2">
        <v>45236</v>
      </c>
      <c r="T920" s="1" t="s">
        <v>118</v>
      </c>
      <c r="U920" s="1" t="s">
        <v>162</v>
      </c>
      <c r="V920" s="1">
        <v>4</v>
      </c>
      <c r="W920" s="1" t="s">
        <v>37</v>
      </c>
      <c r="X920" s="1" t="s">
        <v>101</v>
      </c>
      <c r="Y920" s="1" t="s">
        <v>5608</v>
      </c>
    </row>
    <row r="921" spans="1:25" x14ac:dyDescent="0.3">
      <c r="A921" s="1" t="s">
        <v>12533</v>
      </c>
      <c r="B921" s="1" t="s">
        <v>14533</v>
      </c>
      <c r="C921" s="1" t="s">
        <v>5609</v>
      </c>
      <c r="D921" s="1" t="s">
        <v>41</v>
      </c>
      <c r="E921" s="1">
        <v>47</v>
      </c>
      <c r="F921" s="1" t="s">
        <v>5610</v>
      </c>
      <c r="G921" s="1" t="s">
        <v>5611</v>
      </c>
      <c r="H921" s="1" t="s">
        <v>669</v>
      </c>
      <c r="I921" s="1" t="s">
        <v>5612</v>
      </c>
      <c r="J921" s="1" t="s">
        <v>5613</v>
      </c>
      <c r="K921" s="1" t="s">
        <v>81</v>
      </c>
      <c r="L921" s="1" t="s">
        <v>72</v>
      </c>
      <c r="M921" s="1" t="s">
        <v>62</v>
      </c>
      <c r="N921" s="1">
        <v>3</v>
      </c>
      <c r="O921" s="1">
        <v>923.95</v>
      </c>
      <c r="P921" s="1">
        <v>0.37</v>
      </c>
      <c r="Q921" s="1">
        <v>21.52</v>
      </c>
      <c r="R921" s="2">
        <v>45719</v>
      </c>
      <c r="S921" s="2">
        <v>45132</v>
      </c>
      <c r="T921" s="1" t="s">
        <v>50</v>
      </c>
      <c r="U921" s="1" t="s">
        <v>51</v>
      </c>
      <c r="V921" s="1">
        <v>3</v>
      </c>
      <c r="W921" s="1" t="s">
        <v>37</v>
      </c>
      <c r="X921" s="1" t="s">
        <v>38</v>
      </c>
      <c r="Y921" s="1" t="s">
        <v>5614</v>
      </c>
    </row>
    <row r="922" spans="1:25" x14ac:dyDescent="0.3">
      <c r="A922" s="1" t="s">
        <v>12534</v>
      </c>
      <c r="B922" s="1" t="s">
        <v>14534</v>
      </c>
      <c r="C922" s="1" t="s">
        <v>5615</v>
      </c>
      <c r="D922" s="1" t="s">
        <v>26</v>
      </c>
      <c r="E922" s="1">
        <v>22</v>
      </c>
      <c r="F922" s="1" t="s">
        <v>5616</v>
      </c>
      <c r="G922" s="1" t="s">
        <v>5617</v>
      </c>
      <c r="H922" s="1" t="s">
        <v>438</v>
      </c>
      <c r="I922" s="1" t="s">
        <v>5618</v>
      </c>
      <c r="J922" s="1" t="s">
        <v>5619</v>
      </c>
      <c r="K922" s="1" t="s">
        <v>47</v>
      </c>
      <c r="L922" s="1" t="s">
        <v>72</v>
      </c>
      <c r="M922" s="1" t="s">
        <v>34</v>
      </c>
      <c r="N922" s="1">
        <v>4</v>
      </c>
      <c r="O922" s="1">
        <v>842.82</v>
      </c>
      <c r="P922" s="1">
        <v>0.41</v>
      </c>
      <c r="Q922" s="1">
        <v>17.37</v>
      </c>
      <c r="R922" s="2">
        <v>45350</v>
      </c>
      <c r="S922" s="2">
        <v>45221</v>
      </c>
      <c r="T922" s="1" t="s">
        <v>63</v>
      </c>
      <c r="U922" s="1" t="s">
        <v>36</v>
      </c>
      <c r="V922" s="1">
        <v>4</v>
      </c>
      <c r="W922" s="1" t="s">
        <v>37</v>
      </c>
      <c r="X922" s="1" t="s">
        <v>74</v>
      </c>
      <c r="Y922" s="1" t="s">
        <v>5620</v>
      </c>
    </row>
    <row r="923" spans="1:25" x14ac:dyDescent="0.3">
      <c r="A923" s="1" t="s">
        <v>12535</v>
      </c>
      <c r="B923" s="1" t="s">
        <v>14535</v>
      </c>
      <c r="C923" s="1" t="s">
        <v>5621</v>
      </c>
      <c r="D923" s="1" t="s">
        <v>41</v>
      </c>
      <c r="E923" s="1">
        <v>25</v>
      </c>
      <c r="F923" s="1" t="s">
        <v>5622</v>
      </c>
      <c r="G923" s="1" t="s">
        <v>5623</v>
      </c>
      <c r="H923" s="1" t="s">
        <v>152</v>
      </c>
      <c r="I923" s="1" t="s">
        <v>5624</v>
      </c>
      <c r="J923" s="1" t="s">
        <v>5625</v>
      </c>
      <c r="K923" s="1" t="s">
        <v>92</v>
      </c>
      <c r="L923" s="1" t="s">
        <v>72</v>
      </c>
      <c r="M923" s="1" t="s">
        <v>49</v>
      </c>
      <c r="N923" s="1">
        <v>1</v>
      </c>
      <c r="O923" s="1">
        <v>206.38</v>
      </c>
      <c r="P923" s="1">
        <v>0.44</v>
      </c>
      <c r="Q923" s="1">
        <v>6.79</v>
      </c>
      <c r="R923" s="2">
        <v>45702</v>
      </c>
      <c r="S923" s="2">
        <v>45491</v>
      </c>
      <c r="T923" s="1" t="s">
        <v>50</v>
      </c>
      <c r="U923" s="1" t="s">
        <v>51</v>
      </c>
      <c r="V923" s="1">
        <v>4</v>
      </c>
      <c r="W923" s="1" t="s">
        <v>37</v>
      </c>
      <c r="X923" s="1" t="s">
        <v>101</v>
      </c>
      <c r="Y923" s="1" t="s">
        <v>5626</v>
      </c>
    </row>
    <row r="924" spans="1:25" x14ac:dyDescent="0.3">
      <c r="A924" s="1" t="s">
        <v>12536</v>
      </c>
      <c r="B924" s="1" t="s">
        <v>14536</v>
      </c>
      <c r="C924" s="1" t="s">
        <v>5627</v>
      </c>
      <c r="D924" s="1" t="s">
        <v>41</v>
      </c>
      <c r="E924" s="1">
        <v>54</v>
      </c>
      <c r="F924" s="1" t="s">
        <v>5628</v>
      </c>
      <c r="G924" s="1" t="s">
        <v>5629</v>
      </c>
      <c r="H924" s="1" t="s">
        <v>2125</v>
      </c>
      <c r="I924" s="1" t="s">
        <v>5630</v>
      </c>
      <c r="J924" s="1" t="s">
        <v>5631</v>
      </c>
      <c r="K924" s="1" t="s">
        <v>6</v>
      </c>
      <c r="L924" s="1" t="s">
        <v>110</v>
      </c>
      <c r="M924" s="1" t="s">
        <v>62</v>
      </c>
      <c r="N924" s="1">
        <v>4</v>
      </c>
      <c r="O924" s="1">
        <v>323.72000000000003</v>
      </c>
      <c r="P924" s="1">
        <v>0.46</v>
      </c>
      <c r="Q924" s="1">
        <v>16.760000000000002</v>
      </c>
      <c r="R924" s="2">
        <v>45751</v>
      </c>
      <c r="S924" s="2">
        <v>45191</v>
      </c>
      <c r="T924" s="1" t="s">
        <v>50</v>
      </c>
      <c r="U924" s="1" t="s">
        <v>162</v>
      </c>
      <c r="V924" s="1">
        <v>5</v>
      </c>
      <c r="W924" s="1" t="s">
        <v>37</v>
      </c>
      <c r="X924" s="1" t="s">
        <v>53</v>
      </c>
      <c r="Y924" s="1" t="s">
        <v>5632</v>
      </c>
    </row>
    <row r="925" spans="1:25" x14ac:dyDescent="0.3">
      <c r="A925" s="1" t="s">
        <v>12537</v>
      </c>
      <c r="B925" s="1" t="s">
        <v>14537</v>
      </c>
      <c r="C925" s="1" t="s">
        <v>5633</v>
      </c>
      <c r="D925" s="1" t="s">
        <v>26</v>
      </c>
      <c r="E925" s="1">
        <v>64</v>
      </c>
      <c r="F925" s="1" t="s">
        <v>5634</v>
      </c>
      <c r="G925" s="1">
        <v>386454602</v>
      </c>
      <c r="H925" s="1" t="s">
        <v>864</v>
      </c>
      <c r="I925" s="1" t="s">
        <v>5635</v>
      </c>
      <c r="J925" s="1" t="s">
        <v>5636</v>
      </c>
      <c r="K925" s="1" t="s">
        <v>47</v>
      </c>
      <c r="L925" s="1" t="s">
        <v>48</v>
      </c>
      <c r="M925" s="1" t="s">
        <v>62</v>
      </c>
      <c r="N925" s="1">
        <v>2</v>
      </c>
      <c r="O925" s="1">
        <v>521.71</v>
      </c>
      <c r="P925" s="1">
        <v>0.25</v>
      </c>
      <c r="Q925" s="1">
        <v>9.42</v>
      </c>
      <c r="R925" s="2">
        <v>45474</v>
      </c>
      <c r="S925" s="2">
        <v>45564</v>
      </c>
      <c r="T925" s="1" t="s">
        <v>83</v>
      </c>
      <c r="U925" s="1" t="s">
        <v>51</v>
      </c>
      <c r="V925" s="1">
        <v>1</v>
      </c>
      <c r="W925" s="1" t="s">
        <v>37</v>
      </c>
      <c r="X925" s="1" t="s">
        <v>38</v>
      </c>
      <c r="Y925" s="1" t="s">
        <v>5637</v>
      </c>
    </row>
    <row r="926" spans="1:25" x14ac:dyDescent="0.3">
      <c r="A926" s="1" t="s">
        <v>12538</v>
      </c>
      <c r="B926" s="1" t="s">
        <v>14538</v>
      </c>
      <c r="C926" s="1" t="s">
        <v>5638</v>
      </c>
      <c r="D926" s="1" t="s">
        <v>41</v>
      </c>
      <c r="E926" s="1">
        <v>53</v>
      </c>
      <c r="F926" s="1" t="s">
        <v>5639</v>
      </c>
      <c r="G926" s="1" t="s">
        <v>5640</v>
      </c>
      <c r="H926" s="1" t="s">
        <v>3074</v>
      </c>
      <c r="I926" s="1" t="s">
        <v>5641</v>
      </c>
      <c r="J926" s="1" t="s">
        <v>5642</v>
      </c>
      <c r="K926" s="1" t="s">
        <v>92</v>
      </c>
      <c r="L926" s="1" t="s">
        <v>110</v>
      </c>
      <c r="M926" s="1" t="s">
        <v>93</v>
      </c>
      <c r="N926" s="1">
        <v>3</v>
      </c>
      <c r="O926" s="1">
        <v>575.89</v>
      </c>
      <c r="P926" s="1">
        <v>0.33</v>
      </c>
      <c r="Q926" s="1">
        <v>22.74</v>
      </c>
      <c r="R926" s="2">
        <v>45823</v>
      </c>
      <c r="S926" s="2">
        <v>45682</v>
      </c>
      <c r="T926" s="1" t="s">
        <v>83</v>
      </c>
      <c r="U926" s="1" t="s">
        <v>36</v>
      </c>
      <c r="V926" s="1">
        <v>2</v>
      </c>
      <c r="W926" s="1" t="s">
        <v>37</v>
      </c>
      <c r="X926" s="1" t="s">
        <v>74</v>
      </c>
      <c r="Y926" s="1" t="s">
        <v>5643</v>
      </c>
    </row>
    <row r="927" spans="1:25" x14ac:dyDescent="0.3">
      <c r="A927" s="1" t="s">
        <v>12539</v>
      </c>
      <c r="B927" s="1" t="s">
        <v>14539</v>
      </c>
      <c r="C927" s="1" t="s">
        <v>5644</v>
      </c>
      <c r="D927" s="1" t="s">
        <v>41</v>
      </c>
      <c r="E927" s="1">
        <v>42</v>
      </c>
      <c r="F927" s="1" t="s">
        <v>5645</v>
      </c>
      <c r="G927" s="1" t="s">
        <v>5646</v>
      </c>
      <c r="H927" s="1" t="s">
        <v>1472</v>
      </c>
      <c r="I927" s="1" t="s">
        <v>5647</v>
      </c>
      <c r="J927" s="1" t="s">
        <v>5648</v>
      </c>
      <c r="K927" s="1" t="s">
        <v>92</v>
      </c>
      <c r="L927" s="1" t="s">
        <v>82</v>
      </c>
      <c r="M927" s="1" t="s">
        <v>34</v>
      </c>
      <c r="N927" s="1">
        <v>2</v>
      </c>
      <c r="O927" s="1">
        <v>201.88</v>
      </c>
      <c r="P927" s="1">
        <v>0</v>
      </c>
      <c r="Q927" s="1">
        <v>48.51</v>
      </c>
      <c r="R927" s="2">
        <v>45672</v>
      </c>
      <c r="S927" s="2">
        <v>45381</v>
      </c>
      <c r="T927" s="1" t="s">
        <v>50</v>
      </c>
      <c r="U927" s="1" t="s">
        <v>51</v>
      </c>
      <c r="V927" s="1">
        <v>2</v>
      </c>
      <c r="W927" s="1" t="s">
        <v>37</v>
      </c>
      <c r="X927" s="1" t="s">
        <v>64</v>
      </c>
      <c r="Y927" s="1" t="s">
        <v>5649</v>
      </c>
    </row>
    <row r="928" spans="1:25" x14ac:dyDescent="0.3">
      <c r="A928" s="1" t="s">
        <v>12540</v>
      </c>
      <c r="B928" s="1" t="s">
        <v>14540</v>
      </c>
      <c r="C928" s="1" t="s">
        <v>5650</v>
      </c>
      <c r="D928" s="1" t="s">
        <v>26</v>
      </c>
      <c r="E928" s="1">
        <v>62</v>
      </c>
      <c r="F928" s="1" t="s">
        <v>5651</v>
      </c>
      <c r="G928" s="1" t="s">
        <v>5652</v>
      </c>
      <c r="H928" s="1" t="s">
        <v>710</v>
      </c>
      <c r="I928" s="1" t="s">
        <v>5653</v>
      </c>
      <c r="J928" s="1" t="s">
        <v>5654</v>
      </c>
      <c r="K928" s="1" t="s">
        <v>92</v>
      </c>
      <c r="L928" s="1" t="s">
        <v>117</v>
      </c>
      <c r="M928" s="1" t="s">
        <v>126</v>
      </c>
      <c r="N928" s="1">
        <v>4</v>
      </c>
      <c r="O928" s="1">
        <v>237.71</v>
      </c>
      <c r="P928" s="1">
        <v>0.28999999999999998</v>
      </c>
      <c r="Q928" s="1">
        <v>36.42</v>
      </c>
      <c r="R928" s="2">
        <v>45839</v>
      </c>
      <c r="S928" s="2">
        <v>45681</v>
      </c>
      <c r="T928" s="1" t="s">
        <v>118</v>
      </c>
      <c r="U928" s="1" t="s">
        <v>84</v>
      </c>
      <c r="V928" s="1">
        <v>3</v>
      </c>
      <c r="W928" s="1" t="s">
        <v>37</v>
      </c>
      <c r="X928" s="1" t="s">
        <v>53</v>
      </c>
      <c r="Y928" s="1" t="s">
        <v>5655</v>
      </c>
    </row>
    <row r="929" spans="1:25" x14ac:dyDescent="0.3">
      <c r="A929" s="1" t="s">
        <v>12541</v>
      </c>
      <c r="B929" s="1" t="s">
        <v>14541</v>
      </c>
      <c r="C929" s="1" t="s">
        <v>5656</v>
      </c>
      <c r="D929" s="1" t="s">
        <v>41</v>
      </c>
      <c r="E929" s="1">
        <v>66</v>
      </c>
      <c r="F929" s="1" t="s">
        <v>5657</v>
      </c>
      <c r="G929" s="1" t="s">
        <v>5658</v>
      </c>
      <c r="H929" s="1" t="s">
        <v>589</v>
      </c>
      <c r="I929" s="1" t="s">
        <v>5659</v>
      </c>
      <c r="J929" s="1" t="s">
        <v>5660</v>
      </c>
      <c r="K929" s="1" t="s">
        <v>6</v>
      </c>
      <c r="L929" s="1" t="s">
        <v>72</v>
      </c>
      <c r="M929" s="1" t="s">
        <v>73</v>
      </c>
      <c r="N929" s="1">
        <v>4</v>
      </c>
      <c r="O929" s="1">
        <v>761.24</v>
      </c>
      <c r="P929" s="1">
        <v>0.24</v>
      </c>
      <c r="Q929" s="1">
        <v>36.81</v>
      </c>
      <c r="R929" s="2">
        <v>45594</v>
      </c>
      <c r="S929" s="2">
        <v>45282</v>
      </c>
      <c r="T929" s="1" t="s">
        <v>63</v>
      </c>
      <c r="U929" s="1" t="s">
        <v>51</v>
      </c>
      <c r="V929" s="1">
        <v>5</v>
      </c>
      <c r="W929" s="1" t="s">
        <v>37</v>
      </c>
      <c r="X929" s="1" t="s">
        <v>74</v>
      </c>
      <c r="Y929" s="1" t="s">
        <v>5661</v>
      </c>
    </row>
    <row r="930" spans="1:25" x14ac:dyDescent="0.3">
      <c r="A930" s="1" t="s">
        <v>12542</v>
      </c>
      <c r="B930" s="1" t="s">
        <v>14542</v>
      </c>
      <c r="C930" s="1" t="s">
        <v>5662</v>
      </c>
      <c r="D930" s="1" t="s">
        <v>26</v>
      </c>
      <c r="E930" s="1">
        <v>22</v>
      </c>
      <c r="F930" s="1" t="s">
        <v>5663</v>
      </c>
      <c r="G930" s="1" t="s">
        <v>5664</v>
      </c>
      <c r="H930" s="1" t="s">
        <v>296</v>
      </c>
      <c r="I930" s="1" t="s">
        <v>5665</v>
      </c>
      <c r="J930" s="1" t="s">
        <v>5666</v>
      </c>
      <c r="K930" s="1" t="s">
        <v>61</v>
      </c>
      <c r="L930" s="1" t="s">
        <v>110</v>
      </c>
      <c r="M930" s="1" t="s">
        <v>126</v>
      </c>
      <c r="N930" s="1">
        <v>1</v>
      </c>
      <c r="O930" s="1">
        <v>733.01</v>
      </c>
      <c r="P930" s="1">
        <v>0.48</v>
      </c>
      <c r="Q930" s="1">
        <v>25.39</v>
      </c>
      <c r="R930" s="2">
        <v>45469</v>
      </c>
      <c r="S930" s="2">
        <v>45135</v>
      </c>
      <c r="T930" s="1" t="s">
        <v>63</v>
      </c>
      <c r="U930" s="1" t="s">
        <v>36</v>
      </c>
      <c r="V930" s="1">
        <v>2</v>
      </c>
      <c r="W930" s="1" t="s">
        <v>37</v>
      </c>
      <c r="X930" s="1" t="s">
        <v>38</v>
      </c>
      <c r="Y930" s="1" t="s">
        <v>5667</v>
      </c>
    </row>
    <row r="931" spans="1:25" x14ac:dyDescent="0.3">
      <c r="A931" s="1" t="s">
        <v>12543</v>
      </c>
      <c r="B931" s="1" t="s">
        <v>14543</v>
      </c>
      <c r="C931" s="1" t="s">
        <v>5668</v>
      </c>
      <c r="D931" s="1" t="s">
        <v>26</v>
      </c>
      <c r="E931" s="1">
        <v>50</v>
      </c>
      <c r="F931" s="1" t="s">
        <v>5669</v>
      </c>
      <c r="G931" s="1" t="s">
        <v>5670</v>
      </c>
      <c r="H931" s="1" t="s">
        <v>1019</v>
      </c>
      <c r="I931" s="1" t="s">
        <v>5671</v>
      </c>
      <c r="J931" s="1" t="s">
        <v>4314</v>
      </c>
      <c r="K931" s="1" t="s">
        <v>61</v>
      </c>
      <c r="L931" s="1" t="s">
        <v>72</v>
      </c>
      <c r="M931" s="1" t="s">
        <v>73</v>
      </c>
      <c r="N931" s="1">
        <v>4</v>
      </c>
      <c r="O931" s="1">
        <v>840.82</v>
      </c>
      <c r="P931" s="1">
        <v>0.45</v>
      </c>
      <c r="Q931" s="1">
        <v>41.51</v>
      </c>
      <c r="R931" s="2">
        <v>45607</v>
      </c>
      <c r="S931" s="2">
        <v>45741</v>
      </c>
      <c r="T931" s="1" t="s">
        <v>118</v>
      </c>
      <c r="U931" s="1" t="s">
        <v>36</v>
      </c>
      <c r="V931" s="1">
        <v>1</v>
      </c>
      <c r="W931" s="1" t="s">
        <v>37</v>
      </c>
      <c r="X931" s="1" t="s">
        <v>64</v>
      </c>
      <c r="Y931" s="1" t="s">
        <v>5672</v>
      </c>
    </row>
    <row r="932" spans="1:25" x14ac:dyDescent="0.3">
      <c r="A932" s="1" t="s">
        <v>12544</v>
      </c>
      <c r="B932" s="1" t="s">
        <v>14544</v>
      </c>
      <c r="C932" s="1" t="s">
        <v>5673</v>
      </c>
      <c r="D932" s="1" t="s">
        <v>26</v>
      </c>
      <c r="E932" s="1">
        <v>39</v>
      </c>
      <c r="F932" s="1" t="s">
        <v>5674</v>
      </c>
      <c r="G932" s="1" t="s">
        <v>5675</v>
      </c>
      <c r="H932" s="1" t="s">
        <v>641</v>
      </c>
      <c r="I932" s="1" t="s">
        <v>5676</v>
      </c>
      <c r="J932" s="1" t="s">
        <v>5677</v>
      </c>
      <c r="K932" s="1" t="s">
        <v>109</v>
      </c>
      <c r="L932" s="1" t="s">
        <v>110</v>
      </c>
      <c r="M932" s="1" t="s">
        <v>34</v>
      </c>
      <c r="N932" s="1">
        <v>4</v>
      </c>
      <c r="O932" s="1">
        <v>933.6</v>
      </c>
      <c r="P932" s="1">
        <v>0.4</v>
      </c>
      <c r="Q932" s="1">
        <v>45.87</v>
      </c>
      <c r="R932" s="2">
        <v>45629</v>
      </c>
      <c r="S932" s="2">
        <v>45675</v>
      </c>
      <c r="T932" s="1" t="s">
        <v>50</v>
      </c>
      <c r="U932" s="1" t="s">
        <v>36</v>
      </c>
      <c r="V932" s="1">
        <v>4</v>
      </c>
      <c r="W932" s="1" t="s">
        <v>37</v>
      </c>
      <c r="X932" s="1" t="s">
        <v>53</v>
      </c>
      <c r="Y932" s="1" t="s">
        <v>5678</v>
      </c>
    </row>
    <row r="933" spans="1:25" x14ac:dyDescent="0.3">
      <c r="A933" s="1" t="s">
        <v>12545</v>
      </c>
      <c r="B933" s="1" t="s">
        <v>14545</v>
      </c>
      <c r="C933" s="1" t="s">
        <v>5679</v>
      </c>
      <c r="D933" s="1" t="s">
        <v>26</v>
      </c>
      <c r="E933" s="1">
        <v>64</v>
      </c>
      <c r="F933" s="1" t="s">
        <v>5680</v>
      </c>
      <c r="G933" s="1" t="s">
        <v>5681</v>
      </c>
      <c r="H933" s="1" t="s">
        <v>5682</v>
      </c>
      <c r="I933" s="1" t="s">
        <v>5683</v>
      </c>
      <c r="J933" s="1" t="s">
        <v>5684</v>
      </c>
      <c r="K933" s="1" t="s">
        <v>109</v>
      </c>
      <c r="L933" s="1" t="s">
        <v>72</v>
      </c>
      <c r="M933" s="1" t="s">
        <v>49</v>
      </c>
      <c r="N933" s="1">
        <v>2</v>
      </c>
      <c r="O933" s="1">
        <v>315.18</v>
      </c>
      <c r="P933" s="1">
        <v>0.03</v>
      </c>
      <c r="Q933" s="1">
        <v>48.27</v>
      </c>
      <c r="R933" s="2">
        <v>45844</v>
      </c>
      <c r="S933" s="2">
        <v>45707</v>
      </c>
      <c r="T933" s="1" t="s">
        <v>63</v>
      </c>
      <c r="U933" s="1" t="s">
        <v>84</v>
      </c>
      <c r="V933" s="1">
        <v>4</v>
      </c>
      <c r="W933" s="1" t="s">
        <v>37</v>
      </c>
      <c r="X933" s="1" t="s">
        <v>101</v>
      </c>
      <c r="Y933" s="1" t="s">
        <v>5685</v>
      </c>
    </row>
    <row r="934" spans="1:25" x14ac:dyDescent="0.3">
      <c r="A934" s="1" t="s">
        <v>12546</v>
      </c>
      <c r="B934" s="1" t="s">
        <v>14546</v>
      </c>
      <c r="C934" s="1" t="s">
        <v>5686</v>
      </c>
      <c r="D934" s="1" t="s">
        <v>26</v>
      </c>
      <c r="E934" s="1">
        <v>59</v>
      </c>
      <c r="F934" s="1" t="s">
        <v>5687</v>
      </c>
      <c r="G934" s="1" t="s">
        <v>5688</v>
      </c>
      <c r="H934" s="1" t="s">
        <v>4347</v>
      </c>
      <c r="I934" s="1" t="s">
        <v>5689</v>
      </c>
      <c r="J934" s="1" t="s">
        <v>1389</v>
      </c>
      <c r="K934" s="1" t="s">
        <v>6</v>
      </c>
      <c r="L934" s="1" t="s">
        <v>48</v>
      </c>
      <c r="M934" s="1" t="s">
        <v>93</v>
      </c>
      <c r="N934" s="1">
        <v>4</v>
      </c>
      <c r="O934" s="1">
        <v>861</v>
      </c>
      <c r="P934" s="1">
        <v>0.2</v>
      </c>
      <c r="Q934" s="1">
        <v>9.4499999999999993</v>
      </c>
      <c r="R934" s="2">
        <v>45309</v>
      </c>
      <c r="S934" s="2">
        <v>45710</v>
      </c>
      <c r="T934" s="1" t="s">
        <v>83</v>
      </c>
      <c r="U934" s="1" t="s">
        <v>51</v>
      </c>
      <c r="V934" s="1">
        <v>5</v>
      </c>
      <c r="W934" s="1" t="s">
        <v>37</v>
      </c>
      <c r="X934" s="1" t="s">
        <v>101</v>
      </c>
      <c r="Y934" s="1" t="s">
        <v>5690</v>
      </c>
    </row>
    <row r="935" spans="1:25" x14ac:dyDescent="0.3">
      <c r="A935" s="1" t="s">
        <v>12547</v>
      </c>
      <c r="B935" s="1" t="s">
        <v>14547</v>
      </c>
      <c r="C935" s="1" t="s">
        <v>5691</v>
      </c>
      <c r="D935" s="1" t="s">
        <v>41</v>
      </c>
      <c r="E935" s="1">
        <v>42</v>
      </c>
      <c r="F935" s="1" t="s">
        <v>5692</v>
      </c>
      <c r="G935" s="1" t="s">
        <v>5693</v>
      </c>
      <c r="H935" s="1" t="s">
        <v>883</v>
      </c>
      <c r="I935" s="1" t="s">
        <v>5694</v>
      </c>
      <c r="J935" s="1" t="s">
        <v>5695</v>
      </c>
      <c r="K935" s="1" t="s">
        <v>61</v>
      </c>
      <c r="L935" s="1" t="s">
        <v>82</v>
      </c>
      <c r="M935" s="1" t="s">
        <v>34</v>
      </c>
      <c r="N935" s="1">
        <v>4</v>
      </c>
      <c r="O935" s="1">
        <v>669.35</v>
      </c>
      <c r="P935" s="1">
        <v>0.35</v>
      </c>
      <c r="Q935" s="1">
        <v>44.58</v>
      </c>
      <c r="R935" s="2">
        <v>45217</v>
      </c>
      <c r="S935" s="2">
        <v>45628</v>
      </c>
      <c r="T935" s="1" t="s">
        <v>35</v>
      </c>
      <c r="U935" s="1" t="s">
        <v>36</v>
      </c>
      <c r="V935" s="1">
        <v>3</v>
      </c>
      <c r="W935" s="1" t="s">
        <v>37</v>
      </c>
      <c r="X935" s="1" t="s">
        <v>53</v>
      </c>
      <c r="Y935" s="1" t="s">
        <v>5696</v>
      </c>
    </row>
    <row r="936" spans="1:25" x14ac:dyDescent="0.3">
      <c r="A936" s="1" t="s">
        <v>12548</v>
      </c>
      <c r="B936" s="1" t="s">
        <v>14548</v>
      </c>
      <c r="C936" s="1" t="s">
        <v>5697</v>
      </c>
      <c r="D936" s="1" t="s">
        <v>26</v>
      </c>
      <c r="E936" s="1">
        <v>60</v>
      </c>
      <c r="F936" s="1" t="s">
        <v>5698</v>
      </c>
      <c r="G936" s="1" t="s">
        <v>5699</v>
      </c>
      <c r="H936" s="1" t="s">
        <v>1040</v>
      </c>
      <c r="I936" s="1" t="s">
        <v>5700</v>
      </c>
      <c r="J936" s="1" t="s">
        <v>5701</v>
      </c>
      <c r="K936" s="1" t="s">
        <v>47</v>
      </c>
      <c r="L936" s="1" t="s">
        <v>72</v>
      </c>
      <c r="M936" s="1" t="s">
        <v>126</v>
      </c>
      <c r="N936" s="1">
        <v>3</v>
      </c>
      <c r="O936" s="1">
        <v>958.19</v>
      </c>
      <c r="P936" s="1">
        <v>0.01</v>
      </c>
      <c r="Q936" s="1">
        <v>15.13</v>
      </c>
      <c r="R936" s="2">
        <v>45535</v>
      </c>
      <c r="S936" s="2">
        <v>45510</v>
      </c>
      <c r="T936" s="1" t="s">
        <v>83</v>
      </c>
      <c r="U936" s="1" t="s">
        <v>84</v>
      </c>
      <c r="V936" s="1">
        <v>1</v>
      </c>
      <c r="W936" s="1" t="s">
        <v>37</v>
      </c>
      <c r="X936" s="1" t="s">
        <v>101</v>
      </c>
      <c r="Y936" s="1" t="s">
        <v>5702</v>
      </c>
    </row>
    <row r="937" spans="1:25" x14ac:dyDescent="0.3">
      <c r="A937" s="1" t="s">
        <v>12549</v>
      </c>
      <c r="B937" s="1" t="s">
        <v>14549</v>
      </c>
      <c r="C937" s="1" t="s">
        <v>5703</v>
      </c>
      <c r="D937" s="1" t="s">
        <v>26</v>
      </c>
      <c r="E937" s="1">
        <v>67</v>
      </c>
      <c r="F937" s="1" t="s">
        <v>5704</v>
      </c>
      <c r="G937" s="1" t="s">
        <v>5705</v>
      </c>
      <c r="H937" s="1" t="s">
        <v>4194</v>
      </c>
      <c r="I937" s="1" t="s">
        <v>5706</v>
      </c>
      <c r="J937" s="1" t="s">
        <v>5707</v>
      </c>
      <c r="K937" s="1" t="s">
        <v>109</v>
      </c>
      <c r="L937" s="1" t="s">
        <v>110</v>
      </c>
      <c r="M937" s="1" t="s">
        <v>62</v>
      </c>
      <c r="N937" s="1">
        <v>3</v>
      </c>
      <c r="O937" s="1">
        <v>279.35000000000002</v>
      </c>
      <c r="P937" s="1">
        <v>0.12</v>
      </c>
      <c r="Q937" s="1">
        <v>22.88</v>
      </c>
      <c r="R937" s="2">
        <v>45759</v>
      </c>
      <c r="S937" s="2">
        <v>45392</v>
      </c>
      <c r="T937" s="1" t="s">
        <v>118</v>
      </c>
      <c r="U937" s="1" t="s">
        <v>84</v>
      </c>
      <c r="V937" s="1">
        <v>3</v>
      </c>
      <c r="W937" s="1" t="s">
        <v>37</v>
      </c>
      <c r="X937" s="1" t="s">
        <v>38</v>
      </c>
      <c r="Y937" s="1" t="s">
        <v>5708</v>
      </c>
    </row>
    <row r="938" spans="1:25" x14ac:dyDescent="0.3">
      <c r="A938" s="1" t="s">
        <v>12550</v>
      </c>
      <c r="B938" s="1" t="s">
        <v>14550</v>
      </c>
      <c r="C938" s="1" t="s">
        <v>5709</v>
      </c>
      <c r="D938" s="1" t="s">
        <v>41</v>
      </c>
      <c r="E938" s="1">
        <v>46</v>
      </c>
      <c r="F938" s="1" t="s">
        <v>5710</v>
      </c>
      <c r="G938" s="1" t="s">
        <v>5711</v>
      </c>
      <c r="H938" s="1" t="s">
        <v>2637</v>
      </c>
      <c r="I938" s="1" t="s">
        <v>5712</v>
      </c>
      <c r="J938" s="1" t="s">
        <v>5713</v>
      </c>
      <c r="K938" s="1" t="s">
        <v>109</v>
      </c>
      <c r="L938" s="1" t="s">
        <v>72</v>
      </c>
      <c r="M938" s="1" t="s">
        <v>73</v>
      </c>
      <c r="N938" s="1">
        <v>1</v>
      </c>
      <c r="O938" s="1">
        <v>276.97000000000003</v>
      </c>
      <c r="P938" s="1">
        <v>0.44</v>
      </c>
      <c r="Q938" s="1">
        <v>20.55</v>
      </c>
      <c r="R938" s="2">
        <v>45485</v>
      </c>
      <c r="S938" s="2">
        <v>45167</v>
      </c>
      <c r="T938" s="1" t="s">
        <v>35</v>
      </c>
      <c r="U938" s="1" t="s">
        <v>36</v>
      </c>
      <c r="V938" s="1">
        <v>3</v>
      </c>
      <c r="W938" s="1" t="s">
        <v>37</v>
      </c>
      <c r="X938" s="1" t="s">
        <v>53</v>
      </c>
      <c r="Y938" s="1" t="s">
        <v>5714</v>
      </c>
    </row>
    <row r="939" spans="1:25" x14ac:dyDescent="0.3">
      <c r="A939" s="1" t="s">
        <v>12551</v>
      </c>
      <c r="B939" s="1" t="s">
        <v>14551</v>
      </c>
      <c r="C939" s="1" t="s">
        <v>5715</v>
      </c>
      <c r="D939" s="1" t="s">
        <v>26</v>
      </c>
      <c r="E939" s="1">
        <v>62</v>
      </c>
      <c r="F939" s="1" t="s">
        <v>5716</v>
      </c>
      <c r="G939" s="1" t="s">
        <v>5717</v>
      </c>
      <c r="H939" s="1" t="s">
        <v>1033</v>
      </c>
      <c r="I939" s="1" t="s">
        <v>5718</v>
      </c>
      <c r="J939" s="1" t="s">
        <v>5719</v>
      </c>
      <c r="K939" s="1" t="s">
        <v>61</v>
      </c>
      <c r="L939" s="1" t="s">
        <v>48</v>
      </c>
      <c r="M939" s="1" t="s">
        <v>73</v>
      </c>
      <c r="N939" s="1">
        <v>1</v>
      </c>
      <c r="O939" s="1">
        <v>707.25</v>
      </c>
      <c r="P939" s="1">
        <v>0.06</v>
      </c>
      <c r="Q939" s="1">
        <v>35.380000000000003</v>
      </c>
      <c r="R939" s="2">
        <v>45284</v>
      </c>
      <c r="S939" s="2">
        <v>45486</v>
      </c>
      <c r="T939" s="1" t="s">
        <v>63</v>
      </c>
      <c r="U939" s="1" t="s">
        <v>162</v>
      </c>
      <c r="V939" s="1">
        <v>5</v>
      </c>
      <c r="W939" s="1" t="s">
        <v>37</v>
      </c>
      <c r="X939" s="1" t="s">
        <v>53</v>
      </c>
      <c r="Y939" s="1" t="s">
        <v>5720</v>
      </c>
    </row>
    <row r="940" spans="1:25" x14ac:dyDescent="0.3">
      <c r="A940" s="1" t="s">
        <v>12552</v>
      </c>
      <c r="B940" s="1" t="s">
        <v>14552</v>
      </c>
      <c r="C940" s="1" t="s">
        <v>5721</v>
      </c>
      <c r="D940" s="1" t="s">
        <v>26</v>
      </c>
      <c r="E940" s="1">
        <v>69</v>
      </c>
      <c r="F940" s="1" t="s">
        <v>5722</v>
      </c>
      <c r="G940" s="1" t="s">
        <v>5723</v>
      </c>
      <c r="H940" s="1" t="s">
        <v>3713</v>
      </c>
      <c r="I940" s="1" t="s">
        <v>5724</v>
      </c>
      <c r="J940" s="1" t="s">
        <v>5725</v>
      </c>
      <c r="K940" s="1" t="s">
        <v>47</v>
      </c>
      <c r="L940" s="1" t="s">
        <v>117</v>
      </c>
      <c r="M940" s="1" t="s">
        <v>126</v>
      </c>
      <c r="N940" s="1">
        <v>2</v>
      </c>
      <c r="O940" s="1">
        <v>929.13</v>
      </c>
      <c r="P940" s="1">
        <v>0.03</v>
      </c>
      <c r="Q940" s="1">
        <v>31.91</v>
      </c>
      <c r="R940" s="2">
        <v>45709</v>
      </c>
      <c r="S940" s="2">
        <v>45229</v>
      </c>
      <c r="T940" s="1" t="s">
        <v>63</v>
      </c>
      <c r="U940" s="1" t="s">
        <v>51</v>
      </c>
      <c r="V940" s="1">
        <v>4</v>
      </c>
      <c r="W940" s="1" t="s">
        <v>37</v>
      </c>
      <c r="X940" s="1" t="s">
        <v>101</v>
      </c>
      <c r="Y940" s="1" t="s">
        <v>5726</v>
      </c>
    </row>
    <row r="941" spans="1:25" x14ac:dyDescent="0.3">
      <c r="A941" s="1" t="s">
        <v>12553</v>
      </c>
      <c r="B941" s="1" t="s">
        <v>14553</v>
      </c>
      <c r="C941" s="1" t="s">
        <v>5727</v>
      </c>
      <c r="D941" s="1" t="s">
        <v>26</v>
      </c>
      <c r="E941" s="1">
        <v>47</v>
      </c>
      <c r="F941" s="1" t="s">
        <v>5728</v>
      </c>
      <c r="G941" s="1" t="s">
        <v>5729</v>
      </c>
      <c r="H941" s="1" t="s">
        <v>98</v>
      </c>
      <c r="I941" s="1" t="s">
        <v>5730</v>
      </c>
      <c r="J941" s="1" t="s">
        <v>5731</v>
      </c>
      <c r="K941" s="1" t="s">
        <v>109</v>
      </c>
      <c r="L941" s="1" t="s">
        <v>117</v>
      </c>
      <c r="M941" s="1" t="s">
        <v>93</v>
      </c>
      <c r="N941" s="1">
        <v>2</v>
      </c>
      <c r="O941" s="1">
        <v>826.31</v>
      </c>
      <c r="P941" s="1">
        <v>0.28999999999999998</v>
      </c>
      <c r="Q941" s="1">
        <v>9.91</v>
      </c>
      <c r="R941" s="2">
        <v>45228</v>
      </c>
      <c r="S941" s="2">
        <v>45805</v>
      </c>
      <c r="T941" s="1" t="s">
        <v>35</v>
      </c>
      <c r="U941" s="1" t="s">
        <v>36</v>
      </c>
      <c r="V941" s="1">
        <v>3</v>
      </c>
      <c r="W941" s="1" t="s">
        <v>37</v>
      </c>
      <c r="X941" s="1" t="s">
        <v>53</v>
      </c>
      <c r="Y941" s="1" t="s">
        <v>5732</v>
      </c>
    </row>
    <row r="942" spans="1:25" x14ac:dyDescent="0.3">
      <c r="A942" s="1" t="s">
        <v>12554</v>
      </c>
      <c r="B942" s="1" t="s">
        <v>14554</v>
      </c>
      <c r="C942" s="1" t="s">
        <v>5733</v>
      </c>
      <c r="D942" s="1" t="s">
        <v>26</v>
      </c>
      <c r="E942" s="1">
        <v>65</v>
      </c>
      <c r="F942" s="1" t="s">
        <v>5734</v>
      </c>
      <c r="G942" s="1" t="s">
        <v>5735</v>
      </c>
      <c r="H942" s="1" t="s">
        <v>270</v>
      </c>
      <c r="I942" s="1" t="s">
        <v>5736</v>
      </c>
      <c r="J942" s="1" t="s">
        <v>5737</v>
      </c>
      <c r="K942" s="1" t="s">
        <v>81</v>
      </c>
      <c r="L942" s="1" t="s">
        <v>82</v>
      </c>
      <c r="M942" s="1" t="s">
        <v>34</v>
      </c>
      <c r="N942" s="1">
        <v>3</v>
      </c>
      <c r="O942" s="1">
        <v>729.77</v>
      </c>
      <c r="P942" s="1">
        <v>0.47</v>
      </c>
      <c r="Q942" s="1">
        <v>40.229999999999997</v>
      </c>
      <c r="R942" s="2">
        <v>45347</v>
      </c>
      <c r="S942" s="2">
        <v>45543</v>
      </c>
      <c r="T942" s="1" t="s">
        <v>63</v>
      </c>
      <c r="U942" s="1" t="s">
        <v>51</v>
      </c>
      <c r="V942" s="1">
        <v>3</v>
      </c>
      <c r="W942" s="1" t="s">
        <v>37</v>
      </c>
      <c r="X942" s="1" t="s">
        <v>64</v>
      </c>
      <c r="Y942" s="1" t="s">
        <v>5738</v>
      </c>
    </row>
    <row r="943" spans="1:25" x14ac:dyDescent="0.3">
      <c r="A943" s="1" t="s">
        <v>12555</v>
      </c>
      <c r="B943" s="1" t="s">
        <v>14555</v>
      </c>
      <c r="C943" s="1" t="s">
        <v>2861</v>
      </c>
      <c r="D943" s="1" t="s">
        <v>26</v>
      </c>
      <c r="E943" s="1">
        <v>68</v>
      </c>
      <c r="F943" s="1" t="s">
        <v>5739</v>
      </c>
      <c r="G943" s="1" t="s">
        <v>5740</v>
      </c>
      <c r="H943" s="1" t="s">
        <v>2132</v>
      </c>
      <c r="I943" s="1" t="s">
        <v>5741</v>
      </c>
      <c r="J943" s="1" t="s">
        <v>5742</v>
      </c>
      <c r="K943" s="1" t="s">
        <v>92</v>
      </c>
      <c r="L943" s="1" t="s">
        <v>117</v>
      </c>
      <c r="M943" s="1" t="s">
        <v>126</v>
      </c>
      <c r="N943" s="1">
        <v>3</v>
      </c>
      <c r="O943" s="1">
        <v>393.44</v>
      </c>
      <c r="P943" s="1">
        <v>0.42</v>
      </c>
      <c r="Q943" s="1">
        <v>24.78</v>
      </c>
      <c r="R943" s="2">
        <v>45669</v>
      </c>
      <c r="S943" s="2">
        <v>45786</v>
      </c>
      <c r="T943" s="1" t="s">
        <v>35</v>
      </c>
      <c r="U943" s="1" t="s">
        <v>84</v>
      </c>
      <c r="V943" s="1">
        <v>1</v>
      </c>
      <c r="W943" s="1" t="s">
        <v>37</v>
      </c>
      <c r="X943" s="1" t="s">
        <v>53</v>
      </c>
      <c r="Y943" s="1" t="s">
        <v>5743</v>
      </c>
    </row>
    <row r="944" spans="1:25" x14ac:dyDescent="0.3">
      <c r="A944" s="1" t="s">
        <v>12556</v>
      </c>
      <c r="B944" s="1" t="s">
        <v>14556</v>
      </c>
      <c r="C944" s="1" t="s">
        <v>5744</v>
      </c>
      <c r="D944" s="1" t="s">
        <v>26</v>
      </c>
      <c r="E944" s="1">
        <v>47</v>
      </c>
      <c r="F944" s="1" t="s">
        <v>5745</v>
      </c>
      <c r="G944" s="1">
        <f>1-669-163-6962</f>
        <v>-7793</v>
      </c>
      <c r="H944" s="1" t="s">
        <v>2181</v>
      </c>
      <c r="I944" s="1" t="s">
        <v>5746</v>
      </c>
      <c r="J944" s="1" t="s">
        <v>5747</v>
      </c>
      <c r="K944" s="1" t="s">
        <v>47</v>
      </c>
      <c r="L944" s="1" t="s">
        <v>72</v>
      </c>
      <c r="M944" s="1" t="s">
        <v>34</v>
      </c>
      <c r="N944" s="1">
        <v>3</v>
      </c>
      <c r="O944" s="1">
        <v>720.59</v>
      </c>
      <c r="P944" s="1">
        <v>0.49</v>
      </c>
      <c r="Q944" s="1">
        <v>5.0999999999999996</v>
      </c>
      <c r="R944" s="2">
        <v>45750</v>
      </c>
      <c r="S944" s="2">
        <v>45757</v>
      </c>
      <c r="T944" s="1" t="s">
        <v>50</v>
      </c>
      <c r="U944" s="1" t="s">
        <v>51</v>
      </c>
      <c r="V944" s="1">
        <v>4</v>
      </c>
      <c r="W944" s="1" t="s">
        <v>37</v>
      </c>
      <c r="X944" s="1" t="s">
        <v>101</v>
      </c>
      <c r="Y944" s="1" t="s">
        <v>5748</v>
      </c>
    </row>
    <row r="945" spans="1:25" x14ac:dyDescent="0.3">
      <c r="A945" s="1" t="s">
        <v>12557</v>
      </c>
      <c r="B945" s="1" t="s">
        <v>14557</v>
      </c>
      <c r="C945" s="1" t="s">
        <v>5749</v>
      </c>
      <c r="D945" s="1" t="s">
        <v>26</v>
      </c>
      <c r="E945" s="1">
        <v>61</v>
      </c>
      <c r="F945" s="1" t="s">
        <v>5750</v>
      </c>
      <c r="G945" s="1" t="s">
        <v>5751</v>
      </c>
      <c r="H945" s="1" t="s">
        <v>337</v>
      </c>
      <c r="I945" s="1" t="s">
        <v>5752</v>
      </c>
      <c r="J945" s="1" t="s">
        <v>5753</v>
      </c>
      <c r="K945" s="1" t="s">
        <v>81</v>
      </c>
      <c r="L945" s="1" t="s">
        <v>48</v>
      </c>
      <c r="M945" s="1" t="s">
        <v>93</v>
      </c>
      <c r="N945" s="1">
        <v>1</v>
      </c>
      <c r="O945" s="1">
        <v>803.08</v>
      </c>
      <c r="P945" s="1">
        <v>0.38</v>
      </c>
      <c r="Q945" s="1">
        <v>23.65</v>
      </c>
      <c r="R945" s="2">
        <v>45293</v>
      </c>
      <c r="S945" s="2">
        <v>45267</v>
      </c>
      <c r="T945" s="1" t="s">
        <v>118</v>
      </c>
      <c r="U945" s="1" t="s">
        <v>162</v>
      </c>
      <c r="V945" s="1">
        <v>3</v>
      </c>
      <c r="W945" s="1" t="s">
        <v>37</v>
      </c>
      <c r="X945" s="1" t="s">
        <v>101</v>
      </c>
      <c r="Y945" s="1" t="s">
        <v>5754</v>
      </c>
    </row>
    <row r="946" spans="1:25" x14ac:dyDescent="0.3">
      <c r="A946" s="1" t="s">
        <v>12558</v>
      </c>
      <c r="B946" s="1" t="s">
        <v>14558</v>
      </c>
      <c r="C946" s="1" t="s">
        <v>5755</v>
      </c>
      <c r="D946" s="1" t="s">
        <v>41</v>
      </c>
      <c r="E946" s="1">
        <v>63</v>
      </c>
      <c r="F946" s="1" t="s">
        <v>5756</v>
      </c>
      <c r="G946" s="1" t="s">
        <v>5757</v>
      </c>
      <c r="H946" s="1" t="s">
        <v>296</v>
      </c>
      <c r="I946" s="1" t="s">
        <v>5758</v>
      </c>
      <c r="J946" s="1" t="s">
        <v>5759</v>
      </c>
      <c r="K946" s="1" t="s">
        <v>61</v>
      </c>
      <c r="L946" s="1" t="s">
        <v>72</v>
      </c>
      <c r="M946" s="1" t="s">
        <v>62</v>
      </c>
      <c r="N946" s="1">
        <v>1</v>
      </c>
      <c r="O946" s="1">
        <v>755.75</v>
      </c>
      <c r="P946" s="1">
        <v>0.22</v>
      </c>
      <c r="Q946" s="1">
        <v>28.23</v>
      </c>
      <c r="R946" s="2">
        <v>45734</v>
      </c>
      <c r="S946" s="2">
        <v>45708</v>
      </c>
      <c r="T946" s="1" t="s">
        <v>83</v>
      </c>
      <c r="U946" s="1" t="s">
        <v>51</v>
      </c>
      <c r="V946" s="1">
        <v>2</v>
      </c>
      <c r="W946" s="1" t="s">
        <v>37</v>
      </c>
      <c r="X946" s="1" t="s">
        <v>101</v>
      </c>
      <c r="Y946" s="1" t="s">
        <v>5760</v>
      </c>
    </row>
    <row r="947" spans="1:25" x14ac:dyDescent="0.3">
      <c r="A947" s="1" t="s">
        <v>12559</v>
      </c>
      <c r="B947" s="1" t="s">
        <v>14559</v>
      </c>
      <c r="C947" s="1" t="s">
        <v>5761</v>
      </c>
      <c r="D947" s="1" t="s">
        <v>26</v>
      </c>
      <c r="E947" s="1">
        <v>48</v>
      </c>
      <c r="F947" s="1" t="s">
        <v>5762</v>
      </c>
      <c r="G947" s="1">
        <v>9900863818</v>
      </c>
      <c r="H947" s="1" t="s">
        <v>2198</v>
      </c>
      <c r="I947" s="1" t="s">
        <v>5763</v>
      </c>
      <c r="J947" s="1" t="s">
        <v>5764</v>
      </c>
      <c r="K947" s="1" t="s">
        <v>61</v>
      </c>
      <c r="L947" s="1" t="s">
        <v>72</v>
      </c>
      <c r="M947" s="1" t="s">
        <v>34</v>
      </c>
      <c r="N947" s="1">
        <v>4</v>
      </c>
      <c r="O947" s="1">
        <v>680.04</v>
      </c>
      <c r="P947" s="1">
        <v>0.47</v>
      </c>
      <c r="Q947" s="1">
        <v>8.1</v>
      </c>
      <c r="R947" s="2">
        <v>45400</v>
      </c>
      <c r="S947" s="2">
        <v>45459</v>
      </c>
      <c r="T947" s="1" t="s">
        <v>35</v>
      </c>
      <c r="U947" s="1" t="s">
        <v>36</v>
      </c>
      <c r="V947" s="1">
        <v>2</v>
      </c>
      <c r="W947" s="1" t="s">
        <v>37</v>
      </c>
      <c r="X947" s="1" t="s">
        <v>101</v>
      </c>
      <c r="Y947" s="1" t="s">
        <v>5765</v>
      </c>
    </row>
    <row r="948" spans="1:25" x14ac:dyDescent="0.3">
      <c r="A948" s="1" t="s">
        <v>12560</v>
      </c>
      <c r="B948" s="1" t="s">
        <v>14560</v>
      </c>
      <c r="C948" s="1" t="s">
        <v>5766</v>
      </c>
      <c r="D948" s="1" t="s">
        <v>41</v>
      </c>
      <c r="E948" s="1">
        <v>51</v>
      </c>
      <c r="F948" s="1" t="s">
        <v>5767</v>
      </c>
      <c r="G948" s="1" t="s">
        <v>5768</v>
      </c>
      <c r="H948" s="1" t="s">
        <v>883</v>
      </c>
      <c r="I948" s="1" t="s">
        <v>1459</v>
      </c>
      <c r="J948" s="1" t="s">
        <v>5769</v>
      </c>
      <c r="K948" s="1" t="s">
        <v>109</v>
      </c>
      <c r="L948" s="1" t="s">
        <v>82</v>
      </c>
      <c r="M948" s="1" t="s">
        <v>93</v>
      </c>
      <c r="N948" s="1">
        <v>1</v>
      </c>
      <c r="O948" s="1">
        <v>56.66</v>
      </c>
      <c r="P948" s="1">
        <v>0.21</v>
      </c>
      <c r="Q948" s="1">
        <v>11.8</v>
      </c>
      <c r="R948" s="2">
        <v>45356</v>
      </c>
      <c r="S948" s="2">
        <v>45280</v>
      </c>
      <c r="T948" s="1" t="s">
        <v>35</v>
      </c>
      <c r="U948" s="1" t="s">
        <v>36</v>
      </c>
      <c r="V948" s="1">
        <v>4</v>
      </c>
      <c r="W948" s="1" t="s">
        <v>37</v>
      </c>
      <c r="X948" s="1" t="s">
        <v>38</v>
      </c>
      <c r="Y948" s="1" t="s">
        <v>5770</v>
      </c>
    </row>
    <row r="949" spans="1:25" x14ac:dyDescent="0.3">
      <c r="A949" s="1" t="s">
        <v>12561</v>
      </c>
      <c r="B949" s="1" t="s">
        <v>14561</v>
      </c>
      <c r="C949" s="1" t="s">
        <v>5771</v>
      </c>
      <c r="D949" s="1" t="s">
        <v>26</v>
      </c>
      <c r="E949" s="1">
        <v>45</v>
      </c>
      <c r="F949" s="1" t="s">
        <v>5772</v>
      </c>
      <c r="G949" s="1" t="s">
        <v>5773</v>
      </c>
      <c r="H949" s="1" t="s">
        <v>980</v>
      </c>
      <c r="I949" s="1" t="s">
        <v>5774</v>
      </c>
      <c r="J949" s="1" t="s">
        <v>3056</v>
      </c>
      <c r="K949" s="1" t="s">
        <v>6</v>
      </c>
      <c r="L949" s="1" t="s">
        <v>117</v>
      </c>
      <c r="M949" s="1" t="s">
        <v>126</v>
      </c>
      <c r="N949" s="1">
        <v>4</v>
      </c>
      <c r="O949" s="1">
        <v>663.12</v>
      </c>
      <c r="P949" s="1">
        <v>0.18</v>
      </c>
      <c r="Q949" s="1">
        <v>49.71</v>
      </c>
      <c r="R949" s="2">
        <v>45185</v>
      </c>
      <c r="S949" s="2">
        <v>45239</v>
      </c>
      <c r="T949" s="1" t="s">
        <v>50</v>
      </c>
      <c r="U949" s="1" t="s">
        <v>36</v>
      </c>
      <c r="V949" s="1">
        <v>4</v>
      </c>
      <c r="W949" s="1" t="s">
        <v>37</v>
      </c>
      <c r="X949" s="1" t="s">
        <v>101</v>
      </c>
      <c r="Y949" s="1" t="s">
        <v>5775</v>
      </c>
    </row>
    <row r="950" spans="1:25" x14ac:dyDescent="0.3">
      <c r="A950" s="1" t="s">
        <v>12562</v>
      </c>
      <c r="B950" s="1" t="s">
        <v>14562</v>
      </c>
      <c r="C950" s="1" t="s">
        <v>5776</v>
      </c>
      <c r="D950" s="1" t="s">
        <v>26</v>
      </c>
      <c r="E950" s="1">
        <v>27</v>
      </c>
      <c r="F950" s="1" t="s">
        <v>5777</v>
      </c>
      <c r="G950" s="1" t="s">
        <v>5778</v>
      </c>
      <c r="H950" s="1" t="s">
        <v>243</v>
      </c>
      <c r="I950" s="1" t="s">
        <v>3469</v>
      </c>
      <c r="J950" s="1" t="s">
        <v>5779</v>
      </c>
      <c r="K950" s="1" t="s">
        <v>32</v>
      </c>
      <c r="L950" s="1" t="s">
        <v>117</v>
      </c>
      <c r="M950" s="1" t="s">
        <v>49</v>
      </c>
      <c r="N950" s="1">
        <v>2</v>
      </c>
      <c r="O950" s="1">
        <v>483.51</v>
      </c>
      <c r="P950" s="1">
        <v>0.22</v>
      </c>
      <c r="Q950" s="1">
        <v>44.2</v>
      </c>
      <c r="R950" s="2">
        <v>45748</v>
      </c>
      <c r="S950" s="2">
        <v>45136</v>
      </c>
      <c r="T950" s="1" t="s">
        <v>83</v>
      </c>
      <c r="U950" s="1" t="s">
        <v>51</v>
      </c>
      <c r="V950" s="1">
        <v>5</v>
      </c>
      <c r="W950" s="1" t="s">
        <v>37</v>
      </c>
      <c r="X950" s="1" t="s">
        <v>64</v>
      </c>
      <c r="Y950" s="1" t="s">
        <v>5780</v>
      </c>
    </row>
    <row r="951" spans="1:25" x14ac:dyDescent="0.3">
      <c r="A951" s="1" t="s">
        <v>12563</v>
      </c>
      <c r="B951" s="1" t="s">
        <v>14563</v>
      </c>
      <c r="C951" s="1" t="s">
        <v>5781</v>
      </c>
      <c r="D951" s="1" t="s">
        <v>26</v>
      </c>
      <c r="E951" s="1">
        <v>21</v>
      </c>
      <c r="F951" s="1" t="s">
        <v>5782</v>
      </c>
      <c r="G951" s="1" t="s">
        <v>5783</v>
      </c>
      <c r="H951" s="1" t="s">
        <v>270</v>
      </c>
      <c r="I951" s="1" t="s">
        <v>5784</v>
      </c>
      <c r="J951" s="1" t="s">
        <v>5785</v>
      </c>
      <c r="K951" s="1" t="s">
        <v>161</v>
      </c>
      <c r="L951" s="1" t="s">
        <v>117</v>
      </c>
      <c r="M951" s="1" t="s">
        <v>62</v>
      </c>
      <c r="N951" s="1">
        <v>1</v>
      </c>
      <c r="O951" s="1">
        <v>961.95</v>
      </c>
      <c r="P951" s="1">
        <v>0.41</v>
      </c>
      <c r="Q951" s="1">
        <v>11</v>
      </c>
      <c r="R951" s="2">
        <v>45698</v>
      </c>
      <c r="S951" s="2">
        <v>45422</v>
      </c>
      <c r="T951" s="1" t="s">
        <v>50</v>
      </c>
      <c r="U951" s="1" t="s">
        <v>36</v>
      </c>
      <c r="V951" s="1">
        <v>3</v>
      </c>
      <c r="W951" s="1" t="s">
        <v>52</v>
      </c>
      <c r="X951" s="1" t="s">
        <v>53</v>
      </c>
      <c r="Y951" s="1" t="s">
        <v>5786</v>
      </c>
    </row>
    <row r="952" spans="1:25" x14ac:dyDescent="0.3">
      <c r="A952" s="1" t="s">
        <v>12564</v>
      </c>
      <c r="B952" s="1" t="s">
        <v>14564</v>
      </c>
      <c r="C952" s="1" t="s">
        <v>5787</v>
      </c>
      <c r="D952" s="1" t="s">
        <v>41</v>
      </c>
      <c r="E952" s="1">
        <v>50</v>
      </c>
      <c r="F952" s="1" t="s">
        <v>5788</v>
      </c>
      <c r="G952" s="1" t="s">
        <v>5789</v>
      </c>
      <c r="H952" s="1" t="s">
        <v>1638</v>
      </c>
      <c r="I952" s="1" t="s">
        <v>5790</v>
      </c>
      <c r="J952" s="1" t="s">
        <v>5791</v>
      </c>
      <c r="K952" s="1" t="s">
        <v>81</v>
      </c>
      <c r="L952" s="1" t="s">
        <v>110</v>
      </c>
      <c r="M952" s="1" t="s">
        <v>62</v>
      </c>
      <c r="N952" s="1">
        <v>2</v>
      </c>
      <c r="O952" s="1">
        <v>611.12</v>
      </c>
      <c r="P952" s="1">
        <v>0.46</v>
      </c>
      <c r="Q952" s="1">
        <v>31.11</v>
      </c>
      <c r="R952" s="2">
        <v>45633</v>
      </c>
      <c r="S952" s="2">
        <v>45545</v>
      </c>
      <c r="T952" s="1" t="s">
        <v>50</v>
      </c>
      <c r="U952" s="1" t="s">
        <v>51</v>
      </c>
      <c r="V952" s="1">
        <v>2</v>
      </c>
      <c r="W952" s="1" t="s">
        <v>37</v>
      </c>
      <c r="X952" s="1" t="s">
        <v>74</v>
      </c>
      <c r="Y952" s="1" t="s">
        <v>5792</v>
      </c>
    </row>
    <row r="953" spans="1:25" x14ac:dyDescent="0.3">
      <c r="A953" s="1" t="s">
        <v>12565</v>
      </c>
      <c r="B953" s="1" t="s">
        <v>14565</v>
      </c>
      <c r="C953" s="1" t="s">
        <v>5793</v>
      </c>
      <c r="D953" s="1" t="s">
        <v>41</v>
      </c>
      <c r="E953" s="1">
        <v>34</v>
      </c>
      <c r="F953" s="1" t="s">
        <v>5794</v>
      </c>
      <c r="G953" s="1" t="s">
        <v>5795</v>
      </c>
      <c r="H953" s="1" t="s">
        <v>2673</v>
      </c>
      <c r="I953" s="1" t="s">
        <v>5796</v>
      </c>
      <c r="J953" s="1" t="s">
        <v>5797</v>
      </c>
      <c r="K953" s="1" t="s">
        <v>81</v>
      </c>
      <c r="L953" s="1" t="s">
        <v>72</v>
      </c>
      <c r="M953" s="1" t="s">
        <v>62</v>
      </c>
      <c r="N953" s="1">
        <v>4</v>
      </c>
      <c r="O953" s="1">
        <v>612.14</v>
      </c>
      <c r="P953" s="1">
        <v>0.18</v>
      </c>
      <c r="Q953" s="1">
        <v>22.07</v>
      </c>
      <c r="R953" s="2">
        <v>45709</v>
      </c>
      <c r="S953" s="2">
        <v>45246</v>
      </c>
      <c r="T953" s="1" t="s">
        <v>118</v>
      </c>
      <c r="U953" s="1" t="s">
        <v>51</v>
      </c>
      <c r="V953" s="1">
        <v>2</v>
      </c>
      <c r="W953" s="1" t="s">
        <v>37</v>
      </c>
      <c r="X953" s="1" t="s">
        <v>74</v>
      </c>
      <c r="Y953" s="1" t="s">
        <v>5798</v>
      </c>
    </row>
    <row r="954" spans="1:25" x14ac:dyDescent="0.3">
      <c r="A954" s="1" t="s">
        <v>12566</v>
      </c>
      <c r="B954" s="1" t="s">
        <v>14566</v>
      </c>
      <c r="C954" s="1" t="s">
        <v>5799</v>
      </c>
      <c r="D954" s="1" t="s">
        <v>41</v>
      </c>
      <c r="E954" s="1">
        <v>28</v>
      </c>
      <c r="F954" s="1" t="s">
        <v>5800</v>
      </c>
      <c r="G954" s="1" t="s">
        <v>5801</v>
      </c>
      <c r="H954" s="1" t="s">
        <v>3074</v>
      </c>
      <c r="I954" s="1" t="s">
        <v>5802</v>
      </c>
      <c r="J954" s="1" t="s">
        <v>5803</v>
      </c>
      <c r="K954" s="1" t="s">
        <v>161</v>
      </c>
      <c r="L954" s="1" t="s">
        <v>48</v>
      </c>
      <c r="M954" s="1" t="s">
        <v>73</v>
      </c>
      <c r="N954" s="1">
        <v>2</v>
      </c>
      <c r="O954" s="1">
        <v>994.11</v>
      </c>
      <c r="P954" s="1">
        <v>0.23</v>
      </c>
      <c r="Q954" s="1">
        <v>29.47</v>
      </c>
      <c r="R954" s="2">
        <v>45378</v>
      </c>
      <c r="S954" s="2">
        <v>45785</v>
      </c>
      <c r="T954" s="1" t="s">
        <v>63</v>
      </c>
      <c r="U954" s="1" t="s">
        <v>36</v>
      </c>
      <c r="V954" s="1">
        <v>4</v>
      </c>
      <c r="W954" s="1" t="s">
        <v>37</v>
      </c>
      <c r="X954" s="1" t="s">
        <v>38</v>
      </c>
      <c r="Y954" s="1" t="s">
        <v>5804</v>
      </c>
    </row>
    <row r="955" spans="1:25" x14ac:dyDescent="0.3">
      <c r="A955" s="1" t="s">
        <v>12567</v>
      </c>
      <c r="B955" s="1" t="s">
        <v>14567</v>
      </c>
      <c r="C955" s="1" t="s">
        <v>3455</v>
      </c>
      <c r="D955" s="1" t="s">
        <v>26</v>
      </c>
      <c r="E955" s="1">
        <v>24</v>
      </c>
      <c r="F955" s="1" t="s">
        <v>5805</v>
      </c>
      <c r="G955" s="1" t="s">
        <v>5806</v>
      </c>
      <c r="H955" s="1" t="s">
        <v>683</v>
      </c>
      <c r="I955" s="1" t="s">
        <v>5807</v>
      </c>
      <c r="J955" s="1" t="s">
        <v>2370</v>
      </c>
      <c r="K955" s="1" t="s">
        <v>161</v>
      </c>
      <c r="L955" s="1" t="s">
        <v>48</v>
      </c>
      <c r="M955" s="1" t="s">
        <v>49</v>
      </c>
      <c r="N955" s="1">
        <v>2</v>
      </c>
      <c r="O955" s="1">
        <v>102.65</v>
      </c>
      <c r="P955" s="1">
        <v>0.45</v>
      </c>
      <c r="Q955" s="1">
        <v>26.17</v>
      </c>
      <c r="R955" s="2">
        <v>45200</v>
      </c>
      <c r="S955" s="2">
        <v>45504</v>
      </c>
      <c r="T955" s="1" t="s">
        <v>83</v>
      </c>
      <c r="U955" s="1" t="s">
        <v>162</v>
      </c>
      <c r="V955" s="1">
        <v>4</v>
      </c>
      <c r="W955" s="1" t="s">
        <v>37</v>
      </c>
      <c r="X955" s="1" t="s">
        <v>74</v>
      </c>
      <c r="Y955" s="1" t="s">
        <v>5808</v>
      </c>
    </row>
    <row r="956" spans="1:25" x14ac:dyDescent="0.3">
      <c r="A956" s="1" t="s">
        <v>12568</v>
      </c>
      <c r="B956" s="1" t="s">
        <v>14568</v>
      </c>
      <c r="C956" s="1" t="s">
        <v>5809</v>
      </c>
      <c r="D956" s="1" t="s">
        <v>26</v>
      </c>
      <c r="E956" s="1">
        <v>34</v>
      </c>
      <c r="F956" s="1" t="s">
        <v>5810</v>
      </c>
      <c r="G956" s="1" t="s">
        <v>5811</v>
      </c>
      <c r="H956" s="1" t="s">
        <v>941</v>
      </c>
      <c r="I956" s="1" t="s">
        <v>5812</v>
      </c>
      <c r="J956" s="1" t="s">
        <v>5813</v>
      </c>
      <c r="K956" s="1" t="s">
        <v>47</v>
      </c>
      <c r="L956" s="1" t="s">
        <v>72</v>
      </c>
      <c r="M956" s="1" t="s">
        <v>93</v>
      </c>
      <c r="N956" s="1">
        <v>1</v>
      </c>
      <c r="O956" s="1">
        <v>283.55</v>
      </c>
      <c r="P956" s="1">
        <v>0.02</v>
      </c>
      <c r="Q956" s="1">
        <v>7.17</v>
      </c>
      <c r="R956" s="2">
        <v>45528</v>
      </c>
      <c r="S956" s="2">
        <v>45539</v>
      </c>
      <c r="T956" s="1" t="s">
        <v>50</v>
      </c>
      <c r="U956" s="1" t="s">
        <v>36</v>
      </c>
      <c r="V956" s="1">
        <v>1</v>
      </c>
      <c r="W956" s="1" t="s">
        <v>37</v>
      </c>
      <c r="X956" s="1" t="s">
        <v>101</v>
      </c>
      <c r="Y956" s="1" t="s">
        <v>5814</v>
      </c>
    </row>
    <row r="957" spans="1:25" x14ac:dyDescent="0.3">
      <c r="A957" s="1" t="s">
        <v>12569</v>
      </c>
      <c r="B957" s="1" t="s">
        <v>14569</v>
      </c>
      <c r="C957" s="1" t="s">
        <v>2973</v>
      </c>
      <c r="D957" s="1" t="s">
        <v>41</v>
      </c>
      <c r="E957" s="1">
        <v>45</v>
      </c>
      <c r="F957" s="1" t="s">
        <v>5815</v>
      </c>
      <c r="G957" s="1" t="s">
        <v>5816</v>
      </c>
      <c r="H957" s="1" t="s">
        <v>784</v>
      </c>
      <c r="I957" s="1" t="s">
        <v>5817</v>
      </c>
      <c r="J957" s="1" t="s">
        <v>5818</v>
      </c>
      <c r="K957" s="1" t="s">
        <v>47</v>
      </c>
      <c r="L957" s="1" t="s">
        <v>33</v>
      </c>
      <c r="M957" s="1" t="s">
        <v>34</v>
      </c>
      <c r="N957" s="1">
        <v>4</v>
      </c>
      <c r="O957" s="1">
        <v>659.52</v>
      </c>
      <c r="P957" s="1">
        <v>0.39</v>
      </c>
      <c r="Q957" s="1">
        <v>19.190000000000001</v>
      </c>
      <c r="R957" s="2">
        <v>45693</v>
      </c>
      <c r="S957" s="2">
        <v>45601</v>
      </c>
      <c r="T957" s="1" t="s">
        <v>63</v>
      </c>
      <c r="U957" s="1" t="s">
        <v>84</v>
      </c>
      <c r="V957" s="1">
        <v>1</v>
      </c>
      <c r="W957" s="1" t="s">
        <v>52</v>
      </c>
      <c r="X957" s="1" t="s">
        <v>74</v>
      </c>
      <c r="Y957" s="1" t="s">
        <v>5819</v>
      </c>
    </row>
    <row r="958" spans="1:25" x14ac:dyDescent="0.3">
      <c r="A958" s="1" t="s">
        <v>12570</v>
      </c>
      <c r="B958" s="1" t="s">
        <v>14570</v>
      </c>
      <c r="C958" s="1" t="s">
        <v>5820</v>
      </c>
      <c r="D958" s="1" t="s">
        <v>41</v>
      </c>
      <c r="E958" s="1">
        <v>34</v>
      </c>
      <c r="F958" s="1" t="s">
        <v>5821</v>
      </c>
      <c r="G958" s="1" t="s">
        <v>5822</v>
      </c>
      <c r="H958" s="1" t="s">
        <v>405</v>
      </c>
      <c r="I958" s="1" t="s">
        <v>5823</v>
      </c>
      <c r="J958" s="1" t="s">
        <v>5824</v>
      </c>
      <c r="K958" s="1" t="s">
        <v>61</v>
      </c>
      <c r="L958" s="1" t="s">
        <v>72</v>
      </c>
      <c r="M958" s="1" t="s">
        <v>126</v>
      </c>
      <c r="N958" s="1">
        <v>4</v>
      </c>
      <c r="O958" s="1">
        <v>322.08</v>
      </c>
      <c r="P958" s="1">
        <v>0.23</v>
      </c>
      <c r="Q958" s="1">
        <v>10.65</v>
      </c>
      <c r="R958" s="2">
        <v>45834</v>
      </c>
      <c r="S958" s="2">
        <v>45484</v>
      </c>
      <c r="T958" s="1" t="s">
        <v>63</v>
      </c>
      <c r="U958" s="1" t="s">
        <v>84</v>
      </c>
      <c r="V958" s="1">
        <v>4</v>
      </c>
      <c r="W958" s="1" t="s">
        <v>37</v>
      </c>
      <c r="X958" s="1" t="s">
        <v>64</v>
      </c>
      <c r="Y958" s="1" t="s">
        <v>5825</v>
      </c>
    </row>
    <row r="959" spans="1:25" x14ac:dyDescent="0.3">
      <c r="A959" s="1" t="s">
        <v>12571</v>
      </c>
      <c r="B959" s="1" t="s">
        <v>14571</v>
      </c>
      <c r="C959" s="1" t="s">
        <v>5826</v>
      </c>
      <c r="D959" s="1" t="s">
        <v>26</v>
      </c>
      <c r="E959" s="1">
        <v>58</v>
      </c>
      <c r="F959" s="1" t="s">
        <v>5827</v>
      </c>
      <c r="G959" s="1" t="s">
        <v>5828</v>
      </c>
      <c r="H959" s="1" t="s">
        <v>431</v>
      </c>
      <c r="I959" s="1" t="s">
        <v>5829</v>
      </c>
      <c r="J959" s="1" t="s">
        <v>5830</v>
      </c>
      <c r="K959" s="1" t="s">
        <v>92</v>
      </c>
      <c r="L959" s="1" t="s">
        <v>110</v>
      </c>
      <c r="M959" s="1" t="s">
        <v>62</v>
      </c>
      <c r="N959" s="1">
        <v>3</v>
      </c>
      <c r="O959" s="1">
        <v>352.69</v>
      </c>
      <c r="P959" s="1">
        <v>0.19</v>
      </c>
      <c r="Q959" s="1">
        <v>27</v>
      </c>
      <c r="R959" s="2">
        <v>45756</v>
      </c>
      <c r="S959" s="2">
        <v>45826</v>
      </c>
      <c r="T959" s="1" t="s">
        <v>63</v>
      </c>
      <c r="U959" s="1" t="s">
        <v>162</v>
      </c>
      <c r="V959" s="1">
        <v>1</v>
      </c>
      <c r="W959" s="1" t="s">
        <v>37</v>
      </c>
      <c r="X959" s="1" t="s">
        <v>101</v>
      </c>
      <c r="Y959" s="1" t="s">
        <v>5831</v>
      </c>
    </row>
    <row r="960" spans="1:25" x14ac:dyDescent="0.3">
      <c r="A960" s="1" t="s">
        <v>12572</v>
      </c>
      <c r="B960" s="1" t="s">
        <v>14572</v>
      </c>
      <c r="C960" s="1" t="s">
        <v>5832</v>
      </c>
      <c r="D960" s="1" t="s">
        <v>26</v>
      </c>
      <c r="E960" s="1">
        <v>27</v>
      </c>
      <c r="F960" s="1" t="s">
        <v>5833</v>
      </c>
      <c r="G960" s="1">
        <v>275813353</v>
      </c>
      <c r="H960" s="1" t="s">
        <v>980</v>
      </c>
      <c r="I960" s="1" t="s">
        <v>5834</v>
      </c>
      <c r="J960" s="1" t="s">
        <v>5835</v>
      </c>
      <c r="K960" s="1" t="s">
        <v>6</v>
      </c>
      <c r="L960" s="1" t="s">
        <v>117</v>
      </c>
      <c r="M960" s="1" t="s">
        <v>62</v>
      </c>
      <c r="N960" s="1">
        <v>1</v>
      </c>
      <c r="O960" s="1">
        <v>893.72</v>
      </c>
      <c r="P960" s="1">
        <v>0.22</v>
      </c>
      <c r="Q960" s="1">
        <v>45.83</v>
      </c>
      <c r="R960" s="2">
        <v>45161</v>
      </c>
      <c r="S960" s="2">
        <v>45654</v>
      </c>
      <c r="T960" s="1" t="s">
        <v>63</v>
      </c>
      <c r="U960" s="1" t="s">
        <v>84</v>
      </c>
      <c r="V960" s="1">
        <v>4</v>
      </c>
      <c r="W960" s="1" t="s">
        <v>37</v>
      </c>
      <c r="X960" s="1" t="s">
        <v>74</v>
      </c>
      <c r="Y960" s="1" t="s">
        <v>5770</v>
      </c>
    </row>
    <row r="961" spans="1:25" x14ac:dyDescent="0.3">
      <c r="A961" s="1" t="s">
        <v>12573</v>
      </c>
      <c r="B961" s="1" t="s">
        <v>14573</v>
      </c>
      <c r="C961" s="1" t="s">
        <v>5836</v>
      </c>
      <c r="D961" s="1" t="s">
        <v>26</v>
      </c>
      <c r="E961" s="1">
        <v>43</v>
      </c>
      <c r="F961" s="1" t="s">
        <v>5837</v>
      </c>
      <c r="G961" s="1" t="s">
        <v>5838</v>
      </c>
      <c r="H961" s="1" t="s">
        <v>282</v>
      </c>
      <c r="I961" s="1" t="s">
        <v>5839</v>
      </c>
      <c r="J961" s="1" t="s">
        <v>5840</v>
      </c>
      <c r="K961" s="1" t="s">
        <v>61</v>
      </c>
      <c r="L961" s="1" t="s">
        <v>72</v>
      </c>
      <c r="M961" s="1" t="s">
        <v>62</v>
      </c>
      <c r="N961" s="1">
        <v>1</v>
      </c>
      <c r="O961" s="1">
        <v>583.55999999999995</v>
      </c>
      <c r="P961" s="1">
        <v>0.21</v>
      </c>
      <c r="Q961" s="1">
        <v>49.8</v>
      </c>
      <c r="R961" s="2">
        <v>45762</v>
      </c>
      <c r="S961" s="2">
        <v>45197</v>
      </c>
      <c r="T961" s="1" t="s">
        <v>118</v>
      </c>
      <c r="U961" s="1" t="s">
        <v>162</v>
      </c>
      <c r="V961" s="1">
        <v>4</v>
      </c>
      <c r="W961" s="1" t="s">
        <v>37</v>
      </c>
      <c r="X961" s="1" t="s">
        <v>101</v>
      </c>
      <c r="Y961" s="1" t="s">
        <v>5841</v>
      </c>
    </row>
    <row r="962" spans="1:25" x14ac:dyDescent="0.3">
      <c r="A962" s="1" t="s">
        <v>12574</v>
      </c>
      <c r="B962" s="1" t="s">
        <v>14574</v>
      </c>
      <c r="C962" s="1" t="s">
        <v>5842</v>
      </c>
      <c r="D962" s="1" t="s">
        <v>41</v>
      </c>
      <c r="E962" s="1">
        <v>23</v>
      </c>
      <c r="F962" s="1" t="s">
        <v>5843</v>
      </c>
      <c r="G962" s="1" t="s">
        <v>5844</v>
      </c>
      <c r="H962" s="1" t="s">
        <v>1465</v>
      </c>
      <c r="I962" s="1" t="s">
        <v>5845</v>
      </c>
      <c r="J962" s="1" t="s">
        <v>5846</v>
      </c>
      <c r="K962" s="1" t="s">
        <v>109</v>
      </c>
      <c r="L962" s="1" t="s">
        <v>110</v>
      </c>
      <c r="M962" s="1" t="s">
        <v>93</v>
      </c>
      <c r="N962" s="1">
        <v>4</v>
      </c>
      <c r="O962" s="1">
        <v>111.84</v>
      </c>
      <c r="P962" s="1">
        <v>0.38</v>
      </c>
      <c r="Q962" s="1">
        <v>47.49</v>
      </c>
      <c r="R962" s="2">
        <v>45148</v>
      </c>
      <c r="S962" s="2">
        <v>45335</v>
      </c>
      <c r="T962" s="1" t="s">
        <v>118</v>
      </c>
      <c r="U962" s="1" t="s">
        <v>51</v>
      </c>
      <c r="V962" s="1">
        <v>5</v>
      </c>
      <c r="W962" s="1" t="s">
        <v>37</v>
      </c>
      <c r="X962" s="1" t="s">
        <v>38</v>
      </c>
      <c r="Y962" s="1" t="s">
        <v>5847</v>
      </c>
    </row>
    <row r="963" spans="1:25" x14ac:dyDescent="0.3">
      <c r="A963" s="1" t="s">
        <v>12575</v>
      </c>
      <c r="B963" s="1" t="s">
        <v>14575</v>
      </c>
      <c r="C963" s="1" t="s">
        <v>5848</v>
      </c>
      <c r="D963" s="1" t="s">
        <v>41</v>
      </c>
      <c r="E963" s="1">
        <v>34</v>
      </c>
      <c r="F963" s="1" t="s">
        <v>5849</v>
      </c>
      <c r="G963" s="1">
        <v>7178078590</v>
      </c>
      <c r="H963" s="1" t="s">
        <v>309</v>
      </c>
      <c r="I963" s="1" t="s">
        <v>5850</v>
      </c>
      <c r="J963" s="1" t="s">
        <v>5851</v>
      </c>
      <c r="K963" s="1" t="s">
        <v>6</v>
      </c>
      <c r="L963" s="1" t="s">
        <v>33</v>
      </c>
      <c r="M963" s="1" t="s">
        <v>126</v>
      </c>
      <c r="N963" s="1">
        <v>1</v>
      </c>
      <c r="O963" s="1">
        <v>317.75</v>
      </c>
      <c r="P963" s="1">
        <v>0.46</v>
      </c>
      <c r="Q963" s="1">
        <v>49.36</v>
      </c>
      <c r="R963" s="2">
        <v>45742</v>
      </c>
      <c r="S963" s="2">
        <v>45821</v>
      </c>
      <c r="T963" s="1" t="s">
        <v>50</v>
      </c>
      <c r="U963" s="1" t="s">
        <v>84</v>
      </c>
      <c r="V963" s="1">
        <v>1</v>
      </c>
      <c r="W963" s="1" t="s">
        <v>37</v>
      </c>
      <c r="X963" s="1" t="s">
        <v>64</v>
      </c>
      <c r="Y963" s="1" t="s">
        <v>5852</v>
      </c>
    </row>
    <row r="964" spans="1:25" x14ac:dyDescent="0.3">
      <c r="A964" s="1" t="s">
        <v>12576</v>
      </c>
      <c r="B964" s="1" t="s">
        <v>14576</v>
      </c>
      <c r="C964" s="1" t="s">
        <v>5853</v>
      </c>
      <c r="D964" s="1" t="s">
        <v>26</v>
      </c>
      <c r="E964" s="1">
        <v>33</v>
      </c>
      <c r="F964" s="1" t="s">
        <v>5854</v>
      </c>
      <c r="G964" s="1" t="s">
        <v>5855</v>
      </c>
      <c r="H964" s="1" t="s">
        <v>1849</v>
      </c>
      <c r="I964" s="1" t="s">
        <v>5856</v>
      </c>
      <c r="J964" s="1" t="s">
        <v>5857</v>
      </c>
      <c r="K964" s="1" t="s">
        <v>109</v>
      </c>
      <c r="L964" s="1" t="s">
        <v>72</v>
      </c>
      <c r="M964" s="1" t="s">
        <v>93</v>
      </c>
      <c r="N964" s="1">
        <v>2</v>
      </c>
      <c r="O964" s="1">
        <v>85.3</v>
      </c>
      <c r="P964" s="1">
        <v>0.25</v>
      </c>
      <c r="Q964" s="1">
        <v>5.69</v>
      </c>
      <c r="R964" s="2">
        <v>45423</v>
      </c>
      <c r="S964" s="2">
        <v>45407</v>
      </c>
      <c r="T964" s="1" t="s">
        <v>63</v>
      </c>
      <c r="U964" s="1" t="s">
        <v>162</v>
      </c>
      <c r="V964" s="1">
        <v>3</v>
      </c>
      <c r="W964" s="1" t="s">
        <v>37</v>
      </c>
      <c r="X964" s="1" t="s">
        <v>53</v>
      </c>
      <c r="Y964" s="1" t="s">
        <v>5858</v>
      </c>
    </row>
    <row r="965" spans="1:25" x14ac:dyDescent="0.3">
      <c r="A965" s="1" t="s">
        <v>12577</v>
      </c>
      <c r="B965" s="1" t="s">
        <v>14577</v>
      </c>
      <c r="C965" s="1" t="s">
        <v>5859</v>
      </c>
      <c r="D965" s="1" t="s">
        <v>26</v>
      </c>
      <c r="E965" s="1">
        <v>56</v>
      </c>
      <c r="F965" s="1" t="s">
        <v>5860</v>
      </c>
      <c r="G965" s="1" t="s">
        <v>5861</v>
      </c>
      <c r="H965" s="1" t="s">
        <v>743</v>
      </c>
      <c r="I965" s="1" t="s">
        <v>5862</v>
      </c>
      <c r="J965" s="1" t="s">
        <v>5863</v>
      </c>
      <c r="K965" s="1" t="s">
        <v>81</v>
      </c>
      <c r="L965" s="1" t="s">
        <v>117</v>
      </c>
      <c r="M965" s="1" t="s">
        <v>126</v>
      </c>
      <c r="N965" s="1">
        <v>3</v>
      </c>
      <c r="O965" s="1">
        <v>560.57000000000005</v>
      </c>
      <c r="P965" s="1">
        <v>0.42</v>
      </c>
      <c r="Q965" s="1">
        <v>37.83</v>
      </c>
      <c r="R965" s="2">
        <v>45350</v>
      </c>
      <c r="S965" s="2">
        <v>45633</v>
      </c>
      <c r="T965" s="1" t="s">
        <v>50</v>
      </c>
      <c r="U965" s="1" t="s">
        <v>36</v>
      </c>
      <c r="V965" s="1">
        <v>3</v>
      </c>
      <c r="W965" s="1" t="s">
        <v>37</v>
      </c>
      <c r="X965" s="1" t="s">
        <v>101</v>
      </c>
      <c r="Y965" s="1" t="s">
        <v>5864</v>
      </c>
    </row>
    <row r="966" spans="1:25" x14ac:dyDescent="0.3">
      <c r="A966" s="1" t="s">
        <v>12578</v>
      </c>
      <c r="B966" s="1" t="s">
        <v>14578</v>
      </c>
      <c r="C966" s="1" t="s">
        <v>5865</v>
      </c>
      <c r="D966" s="1" t="s">
        <v>26</v>
      </c>
      <c r="E966" s="1">
        <v>68</v>
      </c>
      <c r="F966" s="1" t="s">
        <v>5866</v>
      </c>
      <c r="G966" s="1" t="s">
        <v>5867</v>
      </c>
      <c r="H966" s="1" t="s">
        <v>542</v>
      </c>
      <c r="I966" s="1" t="s">
        <v>5868</v>
      </c>
      <c r="J966" s="1" t="s">
        <v>5869</v>
      </c>
      <c r="K966" s="1" t="s">
        <v>161</v>
      </c>
      <c r="L966" s="1" t="s">
        <v>82</v>
      </c>
      <c r="M966" s="1" t="s">
        <v>34</v>
      </c>
      <c r="N966" s="1">
        <v>4</v>
      </c>
      <c r="O966" s="1">
        <v>181.54</v>
      </c>
      <c r="P966" s="1">
        <v>0.37</v>
      </c>
      <c r="Q966" s="1">
        <v>17.28</v>
      </c>
      <c r="R966" s="2">
        <v>45190</v>
      </c>
      <c r="S966" s="2">
        <v>45395</v>
      </c>
      <c r="T966" s="1" t="s">
        <v>35</v>
      </c>
      <c r="U966" s="1" t="s">
        <v>84</v>
      </c>
      <c r="V966" s="1">
        <v>5</v>
      </c>
      <c r="W966" s="1" t="s">
        <v>37</v>
      </c>
      <c r="X966" s="1" t="s">
        <v>64</v>
      </c>
      <c r="Y966" s="1" t="s">
        <v>5870</v>
      </c>
    </row>
    <row r="967" spans="1:25" x14ac:dyDescent="0.3">
      <c r="A967" s="1" t="s">
        <v>12579</v>
      </c>
      <c r="B967" s="1" t="s">
        <v>14579</v>
      </c>
      <c r="C967" s="1" t="s">
        <v>5871</v>
      </c>
      <c r="D967" s="1" t="s">
        <v>41</v>
      </c>
      <c r="E967" s="1">
        <v>43</v>
      </c>
      <c r="F967" s="1" t="s">
        <v>5872</v>
      </c>
      <c r="G967" s="1">
        <v>2547282091</v>
      </c>
      <c r="H967" s="1" t="s">
        <v>757</v>
      </c>
      <c r="I967" s="1" t="s">
        <v>5873</v>
      </c>
      <c r="J967" s="1" t="s">
        <v>5874</v>
      </c>
      <c r="K967" s="1" t="s">
        <v>61</v>
      </c>
      <c r="L967" s="1" t="s">
        <v>48</v>
      </c>
      <c r="M967" s="1" t="s">
        <v>73</v>
      </c>
      <c r="N967" s="1">
        <v>1</v>
      </c>
      <c r="O967" s="1">
        <v>858.54</v>
      </c>
      <c r="P967" s="1">
        <v>0.17</v>
      </c>
      <c r="Q967" s="1">
        <v>43.95</v>
      </c>
      <c r="R967" s="2">
        <v>45498</v>
      </c>
      <c r="S967" s="2">
        <v>45374</v>
      </c>
      <c r="T967" s="1" t="s">
        <v>118</v>
      </c>
      <c r="U967" s="1" t="s">
        <v>84</v>
      </c>
      <c r="V967" s="1">
        <v>3</v>
      </c>
      <c r="W967" s="1" t="s">
        <v>37</v>
      </c>
      <c r="X967" s="1" t="s">
        <v>38</v>
      </c>
      <c r="Y967" s="1" t="s">
        <v>5875</v>
      </c>
    </row>
    <row r="968" spans="1:25" x14ac:dyDescent="0.3">
      <c r="A968" s="1" t="s">
        <v>12580</v>
      </c>
      <c r="B968" s="1" t="s">
        <v>14580</v>
      </c>
      <c r="C968" s="1" t="s">
        <v>5876</v>
      </c>
      <c r="D968" s="1" t="s">
        <v>26</v>
      </c>
      <c r="E968" s="1">
        <v>21</v>
      </c>
      <c r="F968" s="1" t="s">
        <v>5877</v>
      </c>
      <c r="G968" s="1">
        <v>5440439480</v>
      </c>
      <c r="H968" s="1" t="s">
        <v>1453</v>
      </c>
      <c r="I968" s="1" t="s">
        <v>5351</v>
      </c>
      <c r="J968" s="1" t="s">
        <v>5878</v>
      </c>
      <c r="K968" s="1" t="s">
        <v>47</v>
      </c>
      <c r="L968" s="1" t="s">
        <v>33</v>
      </c>
      <c r="M968" s="1" t="s">
        <v>126</v>
      </c>
      <c r="N968" s="1">
        <v>1</v>
      </c>
      <c r="O968" s="1">
        <v>581.54</v>
      </c>
      <c r="P968" s="1">
        <v>0.28999999999999998</v>
      </c>
      <c r="Q968" s="1">
        <v>41.62</v>
      </c>
      <c r="R968" s="2">
        <v>45628</v>
      </c>
      <c r="S968" s="2">
        <v>45654</v>
      </c>
      <c r="T968" s="1" t="s">
        <v>118</v>
      </c>
      <c r="U968" s="1" t="s">
        <v>162</v>
      </c>
      <c r="V968" s="1">
        <v>3</v>
      </c>
      <c r="W968" s="1" t="s">
        <v>37</v>
      </c>
      <c r="X968" s="1" t="s">
        <v>38</v>
      </c>
      <c r="Y968" s="1" t="s">
        <v>5879</v>
      </c>
    </row>
    <row r="969" spans="1:25" x14ac:dyDescent="0.3">
      <c r="A969" s="1" t="s">
        <v>12581</v>
      </c>
      <c r="B969" s="1" t="s">
        <v>14581</v>
      </c>
      <c r="C969" s="1" t="s">
        <v>5880</v>
      </c>
      <c r="D969" s="1" t="s">
        <v>41</v>
      </c>
      <c r="E969" s="1">
        <v>37</v>
      </c>
      <c r="F969" s="1" t="s">
        <v>5881</v>
      </c>
      <c r="G969" s="1" t="s">
        <v>5882</v>
      </c>
      <c r="H969" s="1" t="s">
        <v>575</v>
      </c>
      <c r="I969" s="1" t="s">
        <v>5883</v>
      </c>
      <c r="J969" s="1" t="s">
        <v>5884</v>
      </c>
      <c r="K969" s="1" t="s">
        <v>161</v>
      </c>
      <c r="L969" s="1" t="s">
        <v>82</v>
      </c>
      <c r="M969" s="1" t="s">
        <v>49</v>
      </c>
      <c r="N969" s="1">
        <v>2</v>
      </c>
      <c r="O969" s="1">
        <v>68.78</v>
      </c>
      <c r="P969" s="1">
        <v>0.33</v>
      </c>
      <c r="Q969" s="1">
        <v>24.07</v>
      </c>
      <c r="R969" s="2">
        <v>45722</v>
      </c>
      <c r="S969" s="2">
        <v>45572</v>
      </c>
      <c r="T969" s="1" t="s">
        <v>83</v>
      </c>
      <c r="U969" s="1" t="s">
        <v>51</v>
      </c>
      <c r="V969" s="1">
        <v>5</v>
      </c>
      <c r="W969" s="1" t="s">
        <v>37</v>
      </c>
      <c r="X969" s="1" t="s">
        <v>64</v>
      </c>
      <c r="Y969" s="1" t="s">
        <v>5885</v>
      </c>
    </row>
    <row r="970" spans="1:25" x14ac:dyDescent="0.3">
      <c r="A970" s="1" t="s">
        <v>12582</v>
      </c>
      <c r="B970" s="1" t="s">
        <v>14582</v>
      </c>
      <c r="C970" s="1" t="s">
        <v>5886</v>
      </c>
      <c r="D970" s="1" t="s">
        <v>41</v>
      </c>
      <c r="E970" s="1">
        <v>66</v>
      </c>
      <c r="F970" s="1" t="s">
        <v>5887</v>
      </c>
      <c r="G970" s="1" t="s">
        <v>5888</v>
      </c>
      <c r="H970" s="1" t="s">
        <v>316</v>
      </c>
      <c r="I970" s="1" t="s">
        <v>5889</v>
      </c>
      <c r="J970" s="1" t="s">
        <v>5890</v>
      </c>
      <c r="K970" s="1" t="s">
        <v>61</v>
      </c>
      <c r="L970" s="1" t="s">
        <v>48</v>
      </c>
      <c r="M970" s="1" t="s">
        <v>93</v>
      </c>
      <c r="N970" s="1">
        <v>1</v>
      </c>
      <c r="O970" s="1">
        <v>307.87</v>
      </c>
      <c r="P970" s="1">
        <v>0.01</v>
      </c>
      <c r="Q970" s="1">
        <v>26.3</v>
      </c>
      <c r="R970" s="2">
        <v>45615</v>
      </c>
      <c r="S970" s="2">
        <v>45416</v>
      </c>
      <c r="T970" s="1" t="s">
        <v>35</v>
      </c>
      <c r="U970" s="1" t="s">
        <v>162</v>
      </c>
      <c r="V970" s="1">
        <v>2</v>
      </c>
      <c r="W970" s="1" t="s">
        <v>37</v>
      </c>
      <c r="X970" s="1" t="s">
        <v>74</v>
      </c>
      <c r="Y970" s="1" t="s">
        <v>5891</v>
      </c>
    </row>
    <row r="971" spans="1:25" x14ac:dyDescent="0.3">
      <c r="A971" s="1" t="s">
        <v>12583</v>
      </c>
      <c r="B971" s="1" t="s">
        <v>14583</v>
      </c>
      <c r="C971" s="1" t="s">
        <v>5892</v>
      </c>
      <c r="D971" s="1" t="s">
        <v>41</v>
      </c>
      <c r="E971" s="1">
        <v>58</v>
      </c>
      <c r="F971" s="1" t="s">
        <v>5893</v>
      </c>
      <c r="G971" s="1" t="s">
        <v>5894</v>
      </c>
      <c r="H971" s="1" t="s">
        <v>864</v>
      </c>
      <c r="I971" s="1" t="s">
        <v>5895</v>
      </c>
      <c r="J971" s="1" t="s">
        <v>5896</v>
      </c>
      <c r="K971" s="1" t="s">
        <v>32</v>
      </c>
      <c r="L971" s="1" t="s">
        <v>82</v>
      </c>
      <c r="M971" s="1" t="s">
        <v>93</v>
      </c>
      <c r="N971" s="1">
        <v>1</v>
      </c>
      <c r="O971" s="1">
        <v>620.16999999999996</v>
      </c>
      <c r="P971" s="1">
        <v>0.2</v>
      </c>
      <c r="Q971" s="1">
        <v>16.93</v>
      </c>
      <c r="R971" s="2">
        <v>45489</v>
      </c>
      <c r="S971" s="2">
        <v>45816</v>
      </c>
      <c r="T971" s="1" t="s">
        <v>118</v>
      </c>
      <c r="U971" s="1" t="s">
        <v>162</v>
      </c>
      <c r="V971" s="1">
        <v>5</v>
      </c>
      <c r="W971" s="1" t="s">
        <v>37</v>
      </c>
      <c r="X971" s="1" t="s">
        <v>64</v>
      </c>
      <c r="Y971" s="1" t="s">
        <v>5897</v>
      </c>
    </row>
    <row r="972" spans="1:25" x14ac:dyDescent="0.3">
      <c r="A972" s="1" t="s">
        <v>12584</v>
      </c>
      <c r="B972" s="1" t="s">
        <v>14584</v>
      </c>
      <c r="C972" s="1" t="s">
        <v>5898</v>
      </c>
      <c r="D972" s="1" t="s">
        <v>26</v>
      </c>
      <c r="E972" s="1">
        <v>28</v>
      </c>
      <c r="F972" s="1" t="s">
        <v>5899</v>
      </c>
      <c r="G972" s="1" t="s">
        <v>5900</v>
      </c>
      <c r="H972" s="1" t="s">
        <v>3005</v>
      </c>
      <c r="I972" s="1" t="s">
        <v>5901</v>
      </c>
      <c r="J972" s="1" t="s">
        <v>5902</v>
      </c>
      <c r="K972" s="1" t="s">
        <v>6</v>
      </c>
      <c r="L972" s="1" t="s">
        <v>72</v>
      </c>
      <c r="M972" s="1" t="s">
        <v>93</v>
      </c>
      <c r="N972" s="1">
        <v>2</v>
      </c>
      <c r="O972" s="1">
        <v>342.14</v>
      </c>
      <c r="P972" s="1">
        <v>0.5</v>
      </c>
      <c r="Q972" s="1">
        <v>18</v>
      </c>
      <c r="R972" s="2">
        <v>45476</v>
      </c>
      <c r="S972" s="2">
        <v>45800</v>
      </c>
      <c r="T972" s="1" t="s">
        <v>63</v>
      </c>
      <c r="U972" s="1" t="s">
        <v>84</v>
      </c>
      <c r="V972" s="1">
        <v>5</v>
      </c>
      <c r="W972" s="1" t="s">
        <v>37</v>
      </c>
      <c r="X972" s="1" t="s">
        <v>74</v>
      </c>
      <c r="Y972" s="1" t="s">
        <v>5903</v>
      </c>
    </row>
    <row r="973" spans="1:25" x14ac:dyDescent="0.3">
      <c r="A973" s="1" t="s">
        <v>12585</v>
      </c>
      <c r="B973" s="1" t="s">
        <v>14585</v>
      </c>
      <c r="C973" s="1" t="s">
        <v>5904</v>
      </c>
      <c r="D973" s="1" t="s">
        <v>26</v>
      </c>
      <c r="E973" s="1">
        <v>40</v>
      </c>
      <c r="F973" s="1" t="s">
        <v>5905</v>
      </c>
      <c r="G973" s="1" t="s">
        <v>5906</v>
      </c>
      <c r="H973" s="1" t="s">
        <v>2198</v>
      </c>
      <c r="I973" s="1" t="s">
        <v>5907</v>
      </c>
      <c r="J973" s="1" t="s">
        <v>5908</v>
      </c>
      <c r="K973" s="1" t="s">
        <v>92</v>
      </c>
      <c r="L973" s="1" t="s">
        <v>72</v>
      </c>
      <c r="M973" s="1" t="s">
        <v>73</v>
      </c>
      <c r="N973" s="1">
        <v>1</v>
      </c>
      <c r="O973" s="1">
        <v>518.04</v>
      </c>
      <c r="P973" s="1">
        <v>0.32</v>
      </c>
      <c r="Q973" s="1">
        <v>49.15</v>
      </c>
      <c r="R973" s="2">
        <v>45683</v>
      </c>
      <c r="S973" s="2">
        <v>45703</v>
      </c>
      <c r="T973" s="1" t="s">
        <v>63</v>
      </c>
      <c r="U973" s="1" t="s">
        <v>162</v>
      </c>
      <c r="V973" s="1">
        <v>1</v>
      </c>
      <c r="W973" s="1" t="s">
        <v>37</v>
      </c>
      <c r="X973" s="1" t="s">
        <v>74</v>
      </c>
      <c r="Y973" s="1" t="s">
        <v>5909</v>
      </c>
    </row>
    <row r="974" spans="1:25" x14ac:dyDescent="0.3">
      <c r="A974" s="1" t="s">
        <v>12586</v>
      </c>
      <c r="B974" s="1" t="s">
        <v>14586</v>
      </c>
      <c r="C974" s="1" t="s">
        <v>5910</v>
      </c>
      <c r="D974" s="1" t="s">
        <v>41</v>
      </c>
      <c r="E974" s="1">
        <v>50</v>
      </c>
      <c r="F974" s="1" t="s">
        <v>5911</v>
      </c>
      <c r="G974" s="1" t="s">
        <v>5912</v>
      </c>
      <c r="H974" s="1" t="s">
        <v>5533</v>
      </c>
      <c r="I974" s="1" t="s">
        <v>5913</v>
      </c>
      <c r="J974" s="1" t="s">
        <v>5914</v>
      </c>
      <c r="K974" s="1" t="s">
        <v>81</v>
      </c>
      <c r="L974" s="1" t="s">
        <v>48</v>
      </c>
      <c r="M974" s="1" t="s">
        <v>126</v>
      </c>
      <c r="N974" s="1">
        <v>3</v>
      </c>
      <c r="O974" s="1">
        <v>910.27</v>
      </c>
      <c r="P974" s="1">
        <v>0.17</v>
      </c>
      <c r="Q974" s="1">
        <v>45</v>
      </c>
      <c r="R974" s="2">
        <v>45582</v>
      </c>
      <c r="S974" s="2">
        <v>45534</v>
      </c>
      <c r="T974" s="1" t="s">
        <v>63</v>
      </c>
      <c r="U974" s="1" t="s">
        <v>36</v>
      </c>
      <c r="V974" s="1">
        <v>3</v>
      </c>
      <c r="W974" s="1" t="s">
        <v>37</v>
      </c>
      <c r="X974" s="1" t="s">
        <v>64</v>
      </c>
      <c r="Y974" s="1" t="s">
        <v>5915</v>
      </c>
    </row>
    <row r="975" spans="1:25" x14ac:dyDescent="0.3">
      <c r="A975" s="1" t="s">
        <v>12587</v>
      </c>
      <c r="B975" s="1" t="s">
        <v>14587</v>
      </c>
      <c r="C975" s="1" t="s">
        <v>5916</v>
      </c>
      <c r="D975" s="1" t="s">
        <v>41</v>
      </c>
      <c r="E975" s="1">
        <v>48</v>
      </c>
      <c r="F975" s="1" t="s">
        <v>5917</v>
      </c>
      <c r="G975" s="1" t="s">
        <v>5918</v>
      </c>
      <c r="H975" s="1" t="s">
        <v>3627</v>
      </c>
      <c r="I975" s="1" t="s">
        <v>5919</v>
      </c>
      <c r="J975" s="1" t="s">
        <v>5920</v>
      </c>
      <c r="K975" s="1" t="s">
        <v>32</v>
      </c>
      <c r="L975" s="1" t="s">
        <v>48</v>
      </c>
      <c r="M975" s="1" t="s">
        <v>126</v>
      </c>
      <c r="N975" s="1">
        <v>2</v>
      </c>
      <c r="O975" s="1">
        <v>356.54</v>
      </c>
      <c r="P975" s="1">
        <v>0.13</v>
      </c>
      <c r="Q975" s="1">
        <v>13.63</v>
      </c>
      <c r="R975" s="2">
        <v>45584</v>
      </c>
      <c r="S975" s="2">
        <v>45448</v>
      </c>
      <c r="T975" s="1" t="s">
        <v>50</v>
      </c>
      <c r="U975" s="1" t="s">
        <v>162</v>
      </c>
      <c r="V975" s="1">
        <v>3</v>
      </c>
      <c r="W975" s="1" t="s">
        <v>37</v>
      </c>
      <c r="X975" s="1" t="s">
        <v>38</v>
      </c>
      <c r="Y975" s="1" t="s">
        <v>5921</v>
      </c>
    </row>
    <row r="976" spans="1:25" x14ac:dyDescent="0.3">
      <c r="A976" s="1" t="s">
        <v>12588</v>
      </c>
      <c r="B976" s="1" t="s">
        <v>14588</v>
      </c>
      <c r="C976" s="1" t="s">
        <v>5922</v>
      </c>
      <c r="D976" s="1" t="s">
        <v>26</v>
      </c>
      <c r="E976" s="1">
        <v>24</v>
      </c>
      <c r="F976" s="1" t="s">
        <v>5923</v>
      </c>
      <c r="G976" s="1" t="s">
        <v>5924</v>
      </c>
      <c r="H976" s="1" t="s">
        <v>1374</v>
      </c>
      <c r="I976" s="1" t="s">
        <v>5925</v>
      </c>
      <c r="J976" s="1" t="s">
        <v>5926</v>
      </c>
      <c r="K976" s="1" t="s">
        <v>32</v>
      </c>
      <c r="L976" s="1" t="s">
        <v>72</v>
      </c>
      <c r="M976" s="1" t="s">
        <v>126</v>
      </c>
      <c r="N976" s="1">
        <v>4</v>
      </c>
      <c r="O976" s="1">
        <v>342.51</v>
      </c>
      <c r="P976" s="1">
        <v>0.1</v>
      </c>
      <c r="Q976" s="1">
        <v>17.399999999999999</v>
      </c>
      <c r="R976" s="2">
        <v>45152</v>
      </c>
      <c r="S976" s="2">
        <v>45669</v>
      </c>
      <c r="T976" s="1" t="s">
        <v>118</v>
      </c>
      <c r="U976" s="1" t="s">
        <v>36</v>
      </c>
      <c r="V976" s="1">
        <v>2</v>
      </c>
      <c r="W976" s="1" t="s">
        <v>37</v>
      </c>
      <c r="X976" s="1" t="s">
        <v>53</v>
      </c>
      <c r="Y976" s="1" t="s">
        <v>5927</v>
      </c>
    </row>
    <row r="977" spans="1:25" x14ac:dyDescent="0.3">
      <c r="A977" s="1" t="s">
        <v>12589</v>
      </c>
      <c r="B977" s="1" t="s">
        <v>14589</v>
      </c>
      <c r="C977" s="1" t="s">
        <v>5928</v>
      </c>
      <c r="D977" s="1" t="s">
        <v>41</v>
      </c>
      <c r="E977" s="1">
        <v>39</v>
      </c>
      <c r="F977" s="1" t="s">
        <v>5929</v>
      </c>
      <c r="G977" s="1" t="s">
        <v>5930</v>
      </c>
      <c r="H977" s="1" t="s">
        <v>495</v>
      </c>
      <c r="I977" s="1" t="s">
        <v>5931</v>
      </c>
      <c r="J977" s="1" t="s">
        <v>5932</v>
      </c>
      <c r="K977" s="1" t="s">
        <v>61</v>
      </c>
      <c r="L977" s="1" t="s">
        <v>72</v>
      </c>
      <c r="M977" s="1" t="s">
        <v>126</v>
      </c>
      <c r="N977" s="1">
        <v>3</v>
      </c>
      <c r="O977" s="1">
        <v>821.56</v>
      </c>
      <c r="P977" s="1">
        <v>0.2</v>
      </c>
      <c r="Q977" s="1">
        <v>9.89</v>
      </c>
      <c r="R977" s="2">
        <v>45462</v>
      </c>
      <c r="S977" s="2">
        <v>45579</v>
      </c>
      <c r="T977" s="1" t="s">
        <v>50</v>
      </c>
      <c r="U977" s="1" t="s">
        <v>36</v>
      </c>
      <c r="V977" s="1">
        <v>5</v>
      </c>
      <c r="W977" s="1" t="s">
        <v>37</v>
      </c>
      <c r="X977" s="1" t="s">
        <v>53</v>
      </c>
      <c r="Y977" s="1" t="s">
        <v>5933</v>
      </c>
    </row>
    <row r="978" spans="1:25" x14ac:dyDescent="0.3">
      <c r="A978" s="1" t="s">
        <v>12590</v>
      </c>
      <c r="B978" s="1" t="s">
        <v>14590</v>
      </c>
      <c r="C978" s="1" t="s">
        <v>5934</v>
      </c>
      <c r="D978" s="1" t="s">
        <v>26</v>
      </c>
      <c r="E978" s="1">
        <v>22</v>
      </c>
      <c r="F978" s="1" t="s">
        <v>5935</v>
      </c>
      <c r="G978" s="1" t="s">
        <v>5936</v>
      </c>
      <c r="H978" s="1" t="s">
        <v>1805</v>
      </c>
      <c r="I978" s="1" t="s">
        <v>5937</v>
      </c>
      <c r="J978" s="1" t="s">
        <v>5938</v>
      </c>
      <c r="K978" s="1" t="s">
        <v>6</v>
      </c>
      <c r="L978" s="1" t="s">
        <v>110</v>
      </c>
      <c r="M978" s="1" t="s">
        <v>62</v>
      </c>
      <c r="N978" s="1">
        <v>1</v>
      </c>
      <c r="O978" s="1">
        <v>325.57</v>
      </c>
      <c r="P978" s="1">
        <v>0.1</v>
      </c>
      <c r="Q978" s="1">
        <v>49.5</v>
      </c>
      <c r="R978" s="2">
        <v>45316</v>
      </c>
      <c r="S978" s="2">
        <v>45614</v>
      </c>
      <c r="T978" s="1" t="s">
        <v>118</v>
      </c>
      <c r="U978" s="1" t="s">
        <v>162</v>
      </c>
      <c r="V978" s="1">
        <v>4</v>
      </c>
      <c r="W978" s="1" t="s">
        <v>37</v>
      </c>
      <c r="X978" s="1" t="s">
        <v>64</v>
      </c>
      <c r="Y978" s="1" t="s">
        <v>5939</v>
      </c>
    </row>
    <row r="979" spans="1:25" x14ac:dyDescent="0.3">
      <c r="A979" s="1" t="s">
        <v>12591</v>
      </c>
      <c r="B979" s="1" t="s">
        <v>14591</v>
      </c>
      <c r="C979" s="1" t="s">
        <v>5940</v>
      </c>
      <c r="D979" s="1" t="s">
        <v>26</v>
      </c>
      <c r="E979" s="1">
        <v>54</v>
      </c>
      <c r="F979" s="1" t="s">
        <v>5941</v>
      </c>
      <c r="G979" s="1">
        <v>3929793198</v>
      </c>
      <c r="H979" s="1" t="s">
        <v>3061</v>
      </c>
      <c r="I979" s="1" t="s">
        <v>5942</v>
      </c>
      <c r="J979" s="1" t="s">
        <v>5943</v>
      </c>
      <c r="K979" s="1" t="s">
        <v>61</v>
      </c>
      <c r="L979" s="1" t="s">
        <v>48</v>
      </c>
      <c r="M979" s="1" t="s">
        <v>62</v>
      </c>
      <c r="N979" s="1">
        <v>2</v>
      </c>
      <c r="O979" s="1">
        <v>87.18</v>
      </c>
      <c r="P979" s="1">
        <v>7.0000000000000007E-2</v>
      </c>
      <c r="Q979" s="1">
        <v>45.82</v>
      </c>
      <c r="R979" s="2">
        <v>45276</v>
      </c>
      <c r="S979" s="2">
        <v>45608</v>
      </c>
      <c r="T979" s="1" t="s">
        <v>83</v>
      </c>
      <c r="U979" s="1" t="s">
        <v>51</v>
      </c>
      <c r="V979" s="1">
        <v>2</v>
      </c>
      <c r="W979" s="1" t="s">
        <v>37</v>
      </c>
      <c r="X979" s="1" t="s">
        <v>101</v>
      </c>
      <c r="Y979" s="1" t="s">
        <v>5944</v>
      </c>
    </row>
    <row r="980" spans="1:25" x14ac:dyDescent="0.3">
      <c r="A980" s="1" t="s">
        <v>12592</v>
      </c>
      <c r="B980" s="1" t="s">
        <v>14592</v>
      </c>
      <c r="C980" s="1" t="s">
        <v>5945</v>
      </c>
      <c r="D980" s="1" t="s">
        <v>26</v>
      </c>
      <c r="E980" s="1">
        <v>18</v>
      </c>
      <c r="F980" s="1" t="s">
        <v>5946</v>
      </c>
      <c r="G980" s="1" t="s">
        <v>5947</v>
      </c>
      <c r="H980" s="1" t="s">
        <v>655</v>
      </c>
      <c r="I980" s="1" t="s">
        <v>3493</v>
      </c>
      <c r="J980" s="1" t="s">
        <v>5948</v>
      </c>
      <c r="K980" s="1" t="s">
        <v>161</v>
      </c>
      <c r="L980" s="1" t="s">
        <v>48</v>
      </c>
      <c r="M980" s="1" t="s">
        <v>49</v>
      </c>
      <c r="N980" s="1">
        <v>2</v>
      </c>
      <c r="O980" s="1">
        <v>189.14</v>
      </c>
      <c r="P980" s="1">
        <v>0.18</v>
      </c>
      <c r="Q980" s="1">
        <v>29.84</v>
      </c>
      <c r="R980" s="2">
        <v>45529</v>
      </c>
      <c r="S980" s="2">
        <v>45637</v>
      </c>
      <c r="T980" s="1" t="s">
        <v>50</v>
      </c>
      <c r="U980" s="1" t="s">
        <v>36</v>
      </c>
      <c r="V980" s="1">
        <v>2</v>
      </c>
      <c r="W980" s="1" t="s">
        <v>37</v>
      </c>
      <c r="X980" s="1" t="s">
        <v>64</v>
      </c>
      <c r="Y980" s="1" t="s">
        <v>5949</v>
      </c>
    </row>
    <row r="981" spans="1:25" x14ac:dyDescent="0.3">
      <c r="A981" s="1" t="s">
        <v>12593</v>
      </c>
      <c r="B981" s="1" t="s">
        <v>14593</v>
      </c>
      <c r="C981" s="1" t="s">
        <v>5950</v>
      </c>
      <c r="D981" s="1" t="s">
        <v>26</v>
      </c>
      <c r="E981" s="1">
        <v>23</v>
      </c>
      <c r="F981" s="1" t="s">
        <v>5951</v>
      </c>
      <c r="G981" s="1" t="s">
        <v>5952</v>
      </c>
      <c r="H981" s="1" t="s">
        <v>1892</v>
      </c>
      <c r="I981" s="1" t="s">
        <v>5953</v>
      </c>
      <c r="J981" s="1" t="s">
        <v>5954</v>
      </c>
      <c r="K981" s="1" t="s">
        <v>6</v>
      </c>
      <c r="L981" s="1" t="s">
        <v>110</v>
      </c>
      <c r="M981" s="1" t="s">
        <v>93</v>
      </c>
      <c r="N981" s="1">
        <v>1</v>
      </c>
      <c r="O981" s="1">
        <v>949.31</v>
      </c>
      <c r="P981" s="1">
        <v>0.3</v>
      </c>
      <c r="Q981" s="1">
        <v>36.18</v>
      </c>
      <c r="R981" s="2">
        <v>45345</v>
      </c>
      <c r="S981" s="2">
        <v>45565</v>
      </c>
      <c r="T981" s="1" t="s">
        <v>118</v>
      </c>
      <c r="U981" s="1" t="s">
        <v>36</v>
      </c>
      <c r="V981" s="1">
        <v>3</v>
      </c>
      <c r="W981" s="1" t="s">
        <v>37</v>
      </c>
      <c r="X981" s="1" t="s">
        <v>53</v>
      </c>
      <c r="Y981" s="1" t="s">
        <v>5955</v>
      </c>
    </row>
    <row r="982" spans="1:25" x14ac:dyDescent="0.3">
      <c r="A982" s="1" t="s">
        <v>12594</v>
      </c>
      <c r="B982" s="1" t="s">
        <v>14594</v>
      </c>
      <c r="C982" s="1" t="s">
        <v>2800</v>
      </c>
      <c r="D982" s="1" t="s">
        <v>41</v>
      </c>
      <c r="E982" s="1">
        <v>62</v>
      </c>
      <c r="F982" s="1" t="s">
        <v>5956</v>
      </c>
      <c r="G982" s="1">
        <v>4501307577</v>
      </c>
      <c r="H982" s="1" t="s">
        <v>3567</v>
      </c>
      <c r="I982" s="1" t="s">
        <v>5957</v>
      </c>
      <c r="J982" s="1" t="s">
        <v>5958</v>
      </c>
      <c r="K982" s="1" t="s">
        <v>161</v>
      </c>
      <c r="L982" s="1" t="s">
        <v>48</v>
      </c>
      <c r="M982" s="1" t="s">
        <v>62</v>
      </c>
      <c r="N982" s="1">
        <v>4</v>
      </c>
      <c r="O982" s="1">
        <v>933.96</v>
      </c>
      <c r="P982" s="1">
        <v>7.0000000000000007E-2</v>
      </c>
      <c r="Q982" s="1">
        <v>38.659999999999997</v>
      </c>
      <c r="R982" s="2">
        <v>45504</v>
      </c>
      <c r="S982" s="2">
        <v>45148</v>
      </c>
      <c r="T982" s="1" t="s">
        <v>83</v>
      </c>
      <c r="U982" s="1" t="s">
        <v>36</v>
      </c>
      <c r="V982" s="1">
        <v>3</v>
      </c>
      <c r="W982" s="1" t="s">
        <v>37</v>
      </c>
      <c r="X982" s="1" t="s">
        <v>64</v>
      </c>
      <c r="Y982" s="1" t="s">
        <v>5959</v>
      </c>
    </row>
    <row r="983" spans="1:25" x14ac:dyDescent="0.3">
      <c r="A983" s="1" t="s">
        <v>12595</v>
      </c>
      <c r="B983" s="1" t="s">
        <v>14595</v>
      </c>
      <c r="C983" s="1" t="s">
        <v>5960</v>
      </c>
      <c r="D983" s="1" t="s">
        <v>26</v>
      </c>
      <c r="E983" s="1">
        <v>64</v>
      </c>
      <c r="F983" s="1" t="s">
        <v>5961</v>
      </c>
      <c r="G983" s="1" t="s">
        <v>5962</v>
      </c>
      <c r="H983" s="1" t="s">
        <v>1472</v>
      </c>
      <c r="I983" s="1" t="s">
        <v>5963</v>
      </c>
      <c r="J983" s="1" t="s">
        <v>298</v>
      </c>
      <c r="K983" s="1" t="s">
        <v>32</v>
      </c>
      <c r="L983" s="1" t="s">
        <v>117</v>
      </c>
      <c r="M983" s="1" t="s">
        <v>126</v>
      </c>
      <c r="N983" s="1">
        <v>3</v>
      </c>
      <c r="O983" s="1">
        <v>232.56</v>
      </c>
      <c r="P983" s="1">
        <v>0.02</v>
      </c>
      <c r="Q983" s="1">
        <v>14.17</v>
      </c>
      <c r="R983" s="2">
        <v>45422</v>
      </c>
      <c r="S983" s="2">
        <v>45424</v>
      </c>
      <c r="T983" s="1" t="s">
        <v>118</v>
      </c>
      <c r="U983" s="1" t="s">
        <v>51</v>
      </c>
      <c r="V983" s="1">
        <v>3</v>
      </c>
      <c r="W983" s="1" t="s">
        <v>37</v>
      </c>
      <c r="X983" s="1" t="s">
        <v>38</v>
      </c>
      <c r="Y983" s="1" t="s">
        <v>5964</v>
      </c>
    </row>
    <row r="984" spans="1:25" x14ac:dyDescent="0.3">
      <c r="A984" s="1" t="s">
        <v>12596</v>
      </c>
      <c r="B984" s="1" t="s">
        <v>14596</v>
      </c>
      <c r="C984" s="1" t="s">
        <v>5965</v>
      </c>
      <c r="D984" s="1" t="s">
        <v>41</v>
      </c>
      <c r="E984" s="1">
        <v>21</v>
      </c>
      <c r="F984" s="1" t="s">
        <v>5966</v>
      </c>
      <c r="G984" s="1">
        <v>3132075256</v>
      </c>
      <c r="H984" s="1" t="s">
        <v>883</v>
      </c>
      <c r="I984" s="1" t="s">
        <v>5967</v>
      </c>
      <c r="J984" s="1" t="s">
        <v>5968</v>
      </c>
      <c r="K984" s="1" t="s">
        <v>109</v>
      </c>
      <c r="L984" s="1" t="s">
        <v>110</v>
      </c>
      <c r="M984" s="1" t="s">
        <v>126</v>
      </c>
      <c r="N984" s="1">
        <v>1</v>
      </c>
      <c r="O984" s="1">
        <v>557.97</v>
      </c>
      <c r="P984" s="1">
        <v>0.02</v>
      </c>
      <c r="Q984" s="1">
        <v>47.06</v>
      </c>
      <c r="R984" s="2">
        <v>45726</v>
      </c>
      <c r="S984" s="2">
        <v>45143</v>
      </c>
      <c r="T984" s="1" t="s">
        <v>35</v>
      </c>
      <c r="U984" s="1" t="s">
        <v>162</v>
      </c>
      <c r="V984" s="1">
        <v>3</v>
      </c>
      <c r="W984" s="1" t="s">
        <v>37</v>
      </c>
      <c r="X984" s="1" t="s">
        <v>53</v>
      </c>
      <c r="Y984" s="1" t="s">
        <v>5969</v>
      </c>
    </row>
    <row r="985" spans="1:25" x14ac:dyDescent="0.3">
      <c r="A985" s="1" t="s">
        <v>12597</v>
      </c>
      <c r="B985" s="1" t="s">
        <v>14597</v>
      </c>
      <c r="C985" s="1" t="s">
        <v>5970</v>
      </c>
      <c r="D985" s="1" t="s">
        <v>41</v>
      </c>
      <c r="E985" s="1">
        <v>47</v>
      </c>
      <c r="F985" s="1" t="s">
        <v>5971</v>
      </c>
      <c r="G985" s="1" t="s">
        <v>5972</v>
      </c>
      <c r="H985" s="1" t="s">
        <v>229</v>
      </c>
      <c r="I985" s="1" t="s">
        <v>5973</v>
      </c>
      <c r="J985" s="1" t="s">
        <v>5974</v>
      </c>
      <c r="K985" s="1" t="s">
        <v>81</v>
      </c>
      <c r="L985" s="1" t="s">
        <v>117</v>
      </c>
      <c r="M985" s="1" t="s">
        <v>62</v>
      </c>
      <c r="N985" s="1">
        <v>4</v>
      </c>
      <c r="O985" s="1">
        <v>145.99</v>
      </c>
      <c r="P985" s="1">
        <v>0.13</v>
      </c>
      <c r="Q985" s="1">
        <v>28.7</v>
      </c>
      <c r="R985" s="2">
        <v>45200</v>
      </c>
      <c r="S985" s="2">
        <v>45315</v>
      </c>
      <c r="T985" s="1" t="s">
        <v>50</v>
      </c>
      <c r="U985" s="1" t="s">
        <v>51</v>
      </c>
      <c r="V985" s="1">
        <v>2</v>
      </c>
      <c r="W985" s="1" t="s">
        <v>37</v>
      </c>
      <c r="X985" s="1" t="s">
        <v>53</v>
      </c>
      <c r="Y985" s="1" t="s">
        <v>5975</v>
      </c>
    </row>
    <row r="986" spans="1:25" x14ac:dyDescent="0.3">
      <c r="A986" s="1" t="s">
        <v>12598</v>
      </c>
      <c r="B986" s="1" t="s">
        <v>14598</v>
      </c>
      <c r="C986" s="1" t="s">
        <v>5976</v>
      </c>
      <c r="D986" s="1" t="s">
        <v>41</v>
      </c>
      <c r="E986" s="1">
        <v>47</v>
      </c>
      <c r="F986" s="1" t="s">
        <v>5977</v>
      </c>
      <c r="G986" s="1" t="s">
        <v>5978</v>
      </c>
      <c r="H986" s="1" t="s">
        <v>1849</v>
      </c>
      <c r="I986" s="1" t="s">
        <v>5979</v>
      </c>
      <c r="J986" s="1" t="s">
        <v>5980</v>
      </c>
      <c r="K986" s="1" t="s">
        <v>161</v>
      </c>
      <c r="L986" s="1" t="s">
        <v>72</v>
      </c>
      <c r="M986" s="1" t="s">
        <v>34</v>
      </c>
      <c r="N986" s="1">
        <v>2</v>
      </c>
      <c r="O986" s="1">
        <v>677.93</v>
      </c>
      <c r="P986" s="1">
        <v>0.1</v>
      </c>
      <c r="Q986" s="1">
        <v>9.16</v>
      </c>
      <c r="R986" s="2">
        <v>45680</v>
      </c>
      <c r="S986" s="2">
        <v>45154</v>
      </c>
      <c r="T986" s="1" t="s">
        <v>63</v>
      </c>
      <c r="U986" s="1" t="s">
        <v>162</v>
      </c>
      <c r="V986" s="1">
        <v>5</v>
      </c>
      <c r="W986" s="1" t="s">
        <v>37</v>
      </c>
      <c r="X986" s="1" t="s">
        <v>53</v>
      </c>
      <c r="Y986" s="1" t="s">
        <v>5981</v>
      </c>
    </row>
    <row r="987" spans="1:25" x14ac:dyDescent="0.3">
      <c r="A987" s="1" t="s">
        <v>12599</v>
      </c>
      <c r="B987" s="1" t="s">
        <v>14599</v>
      </c>
      <c r="C987" s="1" t="s">
        <v>5982</v>
      </c>
      <c r="D987" s="1" t="s">
        <v>26</v>
      </c>
      <c r="E987" s="1">
        <v>34</v>
      </c>
      <c r="F987" s="1" t="s">
        <v>5983</v>
      </c>
      <c r="G987" s="1" t="s">
        <v>5984</v>
      </c>
      <c r="H987" s="1" t="s">
        <v>954</v>
      </c>
      <c r="I987" s="1" t="s">
        <v>5985</v>
      </c>
      <c r="J987" s="1" t="s">
        <v>1844</v>
      </c>
      <c r="K987" s="1" t="s">
        <v>32</v>
      </c>
      <c r="L987" s="1" t="s">
        <v>117</v>
      </c>
      <c r="M987" s="1" t="s">
        <v>49</v>
      </c>
      <c r="N987" s="1">
        <v>2</v>
      </c>
      <c r="O987" s="1">
        <v>193.45</v>
      </c>
      <c r="P987" s="1">
        <v>0.27</v>
      </c>
      <c r="Q987" s="1">
        <v>22.87</v>
      </c>
      <c r="R987" s="2">
        <v>45190</v>
      </c>
      <c r="S987" s="2">
        <v>45280</v>
      </c>
      <c r="T987" s="1" t="s">
        <v>83</v>
      </c>
      <c r="U987" s="1" t="s">
        <v>36</v>
      </c>
      <c r="V987" s="1">
        <v>3</v>
      </c>
      <c r="W987" s="1" t="s">
        <v>37</v>
      </c>
      <c r="X987" s="1" t="s">
        <v>38</v>
      </c>
      <c r="Y987" s="1" t="s">
        <v>5986</v>
      </c>
    </row>
    <row r="988" spans="1:25" x14ac:dyDescent="0.3">
      <c r="A988" s="1" t="s">
        <v>12600</v>
      </c>
      <c r="B988" s="1" t="s">
        <v>14600</v>
      </c>
      <c r="C988" s="1" t="s">
        <v>5987</v>
      </c>
      <c r="D988" s="1" t="s">
        <v>26</v>
      </c>
      <c r="E988" s="1">
        <v>41</v>
      </c>
      <c r="F988" s="1" t="s">
        <v>5988</v>
      </c>
      <c r="G988" s="1" t="s">
        <v>5989</v>
      </c>
      <c r="H988" s="1" t="s">
        <v>910</v>
      </c>
      <c r="I988" s="1" t="s">
        <v>5990</v>
      </c>
      <c r="J988" s="1" t="s">
        <v>5991</v>
      </c>
      <c r="K988" s="1" t="s">
        <v>61</v>
      </c>
      <c r="L988" s="1" t="s">
        <v>33</v>
      </c>
      <c r="M988" s="1" t="s">
        <v>93</v>
      </c>
      <c r="N988" s="1">
        <v>2</v>
      </c>
      <c r="O988" s="1">
        <v>59.29</v>
      </c>
      <c r="P988" s="1">
        <v>0.23</v>
      </c>
      <c r="Q988" s="1">
        <v>32.07</v>
      </c>
      <c r="R988" s="2">
        <v>45527</v>
      </c>
      <c r="S988" s="2">
        <v>45837</v>
      </c>
      <c r="T988" s="1" t="s">
        <v>83</v>
      </c>
      <c r="U988" s="1" t="s">
        <v>84</v>
      </c>
      <c r="V988" s="1">
        <v>1</v>
      </c>
      <c r="W988" s="1" t="s">
        <v>37</v>
      </c>
      <c r="X988" s="1" t="s">
        <v>53</v>
      </c>
      <c r="Y988" s="1" t="s">
        <v>5992</v>
      </c>
    </row>
    <row r="989" spans="1:25" x14ac:dyDescent="0.3">
      <c r="A989" s="1" t="s">
        <v>12601</v>
      </c>
      <c r="B989" s="1" t="s">
        <v>14601</v>
      </c>
      <c r="C989" s="1" t="s">
        <v>5993</v>
      </c>
      <c r="D989" s="1" t="s">
        <v>41</v>
      </c>
      <c r="E989" s="1">
        <v>48</v>
      </c>
      <c r="F989" s="1" t="s">
        <v>5994</v>
      </c>
      <c r="G989" s="1" t="s">
        <v>5995</v>
      </c>
      <c r="H989" s="1" t="s">
        <v>690</v>
      </c>
      <c r="I989" s="1" t="s">
        <v>5996</v>
      </c>
      <c r="J989" s="1" t="s">
        <v>5997</v>
      </c>
      <c r="K989" s="1" t="s">
        <v>92</v>
      </c>
      <c r="L989" s="1" t="s">
        <v>72</v>
      </c>
      <c r="M989" s="1" t="s">
        <v>73</v>
      </c>
      <c r="N989" s="1">
        <v>1</v>
      </c>
      <c r="O989" s="1">
        <v>826.65</v>
      </c>
      <c r="P989" s="1">
        <v>0.16</v>
      </c>
      <c r="Q989" s="1">
        <v>20.88</v>
      </c>
      <c r="R989" s="2">
        <v>45438</v>
      </c>
      <c r="S989" s="2">
        <v>45847</v>
      </c>
      <c r="T989" s="1" t="s">
        <v>63</v>
      </c>
      <c r="U989" s="1" t="s">
        <v>36</v>
      </c>
      <c r="V989" s="1">
        <v>2</v>
      </c>
      <c r="W989" s="1" t="s">
        <v>52</v>
      </c>
      <c r="X989" s="1" t="s">
        <v>101</v>
      </c>
      <c r="Y989" s="1" t="s">
        <v>5998</v>
      </c>
    </row>
    <row r="990" spans="1:25" x14ac:dyDescent="0.3">
      <c r="A990" s="1" t="s">
        <v>12602</v>
      </c>
      <c r="B990" s="1" t="s">
        <v>14602</v>
      </c>
      <c r="C990" s="1" t="s">
        <v>5999</v>
      </c>
      <c r="D990" s="1" t="s">
        <v>26</v>
      </c>
      <c r="E990" s="1">
        <v>45</v>
      </c>
      <c r="F990" s="1" t="s">
        <v>6000</v>
      </c>
      <c r="G990" s="1" t="s">
        <v>6001</v>
      </c>
      <c r="H990" s="1" t="s">
        <v>683</v>
      </c>
      <c r="I990" s="1" t="s">
        <v>6002</v>
      </c>
      <c r="J990" s="1" t="s">
        <v>6003</v>
      </c>
      <c r="K990" s="1" t="s">
        <v>92</v>
      </c>
      <c r="L990" s="1" t="s">
        <v>33</v>
      </c>
      <c r="M990" s="1" t="s">
        <v>49</v>
      </c>
      <c r="N990" s="1">
        <v>4</v>
      </c>
      <c r="O990" s="1">
        <v>332.15</v>
      </c>
      <c r="P990" s="1">
        <v>0.42</v>
      </c>
      <c r="Q990" s="1">
        <v>36.46</v>
      </c>
      <c r="R990" s="2">
        <v>45225</v>
      </c>
      <c r="S990" s="2">
        <v>45434</v>
      </c>
      <c r="T990" s="1" t="s">
        <v>83</v>
      </c>
      <c r="U990" s="1" t="s">
        <v>162</v>
      </c>
      <c r="V990" s="1">
        <v>4</v>
      </c>
      <c r="W990" s="1" t="s">
        <v>52</v>
      </c>
      <c r="X990" s="1" t="s">
        <v>53</v>
      </c>
      <c r="Y990" s="1" t="s">
        <v>6004</v>
      </c>
    </row>
    <row r="991" spans="1:25" x14ac:dyDescent="0.3">
      <c r="A991" s="1" t="s">
        <v>12603</v>
      </c>
      <c r="B991" s="1" t="s">
        <v>14603</v>
      </c>
      <c r="C991" s="1" t="s">
        <v>6005</v>
      </c>
      <c r="D991" s="1" t="s">
        <v>26</v>
      </c>
      <c r="E991" s="1">
        <v>62</v>
      </c>
      <c r="F991" s="1" t="s">
        <v>6006</v>
      </c>
      <c r="G991" s="1" t="s">
        <v>6007</v>
      </c>
      <c r="H991" s="1" t="s">
        <v>2102</v>
      </c>
      <c r="I991" s="1" t="s">
        <v>6008</v>
      </c>
      <c r="J991" s="1" t="s">
        <v>6009</v>
      </c>
      <c r="K991" s="1" t="s">
        <v>81</v>
      </c>
      <c r="L991" s="1" t="s">
        <v>82</v>
      </c>
      <c r="M991" s="1" t="s">
        <v>93</v>
      </c>
      <c r="N991" s="1">
        <v>1</v>
      </c>
      <c r="O991" s="1">
        <v>117.44</v>
      </c>
      <c r="P991" s="1">
        <v>0.25</v>
      </c>
      <c r="Q991" s="1">
        <v>44.69</v>
      </c>
      <c r="R991" s="2">
        <v>45223</v>
      </c>
      <c r="S991" s="2">
        <v>45340</v>
      </c>
      <c r="T991" s="1" t="s">
        <v>63</v>
      </c>
      <c r="U991" s="1" t="s">
        <v>51</v>
      </c>
      <c r="V991" s="1">
        <v>4</v>
      </c>
      <c r="W991" s="1" t="s">
        <v>37</v>
      </c>
      <c r="X991" s="1" t="s">
        <v>64</v>
      </c>
      <c r="Y991" s="1" t="s">
        <v>6010</v>
      </c>
    </row>
    <row r="992" spans="1:25" x14ac:dyDescent="0.3">
      <c r="A992" s="1" t="s">
        <v>12604</v>
      </c>
      <c r="B992" s="1" t="s">
        <v>14604</v>
      </c>
      <c r="C992" s="1" t="s">
        <v>6011</v>
      </c>
      <c r="D992" s="1" t="s">
        <v>26</v>
      </c>
      <c r="E992" s="1">
        <v>60</v>
      </c>
      <c r="F992" s="1" t="s">
        <v>6012</v>
      </c>
      <c r="G992" s="1" t="s">
        <v>6013</v>
      </c>
      <c r="H992" s="1" t="s">
        <v>1924</v>
      </c>
      <c r="I992" s="1" t="s">
        <v>6014</v>
      </c>
      <c r="J992" s="1" t="s">
        <v>6015</v>
      </c>
      <c r="K992" s="1" t="s">
        <v>161</v>
      </c>
      <c r="L992" s="1" t="s">
        <v>33</v>
      </c>
      <c r="M992" s="1" t="s">
        <v>93</v>
      </c>
      <c r="N992" s="1">
        <v>1</v>
      </c>
      <c r="O992" s="1">
        <v>835.56</v>
      </c>
      <c r="P992" s="1">
        <v>0.05</v>
      </c>
      <c r="Q992" s="1">
        <v>39.74</v>
      </c>
      <c r="R992" s="2">
        <v>45632</v>
      </c>
      <c r="S992" s="2">
        <v>45402</v>
      </c>
      <c r="T992" s="1" t="s">
        <v>63</v>
      </c>
      <c r="U992" s="1" t="s">
        <v>36</v>
      </c>
      <c r="V992" s="1">
        <v>5</v>
      </c>
      <c r="W992" s="1" t="s">
        <v>37</v>
      </c>
      <c r="X992" s="1" t="s">
        <v>101</v>
      </c>
      <c r="Y992" s="1" t="s">
        <v>6016</v>
      </c>
    </row>
    <row r="993" spans="1:25" x14ac:dyDescent="0.3">
      <c r="A993" s="1" t="s">
        <v>12605</v>
      </c>
      <c r="B993" s="1" t="s">
        <v>14605</v>
      </c>
      <c r="C993" s="1" t="s">
        <v>6017</v>
      </c>
      <c r="D993" s="1" t="s">
        <v>26</v>
      </c>
      <c r="E993" s="1">
        <v>21</v>
      </c>
      <c r="F993" s="1" t="s">
        <v>6018</v>
      </c>
      <c r="G993" s="1" t="s">
        <v>6019</v>
      </c>
      <c r="H993" s="1" t="s">
        <v>1948</v>
      </c>
      <c r="I993" s="1" t="s">
        <v>6020</v>
      </c>
      <c r="J993" s="1" t="s">
        <v>1204</v>
      </c>
      <c r="K993" s="1" t="s">
        <v>32</v>
      </c>
      <c r="L993" s="1" t="s">
        <v>82</v>
      </c>
      <c r="M993" s="1" t="s">
        <v>93</v>
      </c>
      <c r="N993" s="1">
        <v>3</v>
      </c>
      <c r="O993" s="1">
        <v>764.77</v>
      </c>
      <c r="P993" s="1">
        <v>0.15</v>
      </c>
      <c r="Q993" s="1">
        <v>33.92</v>
      </c>
      <c r="R993" s="2">
        <v>45719</v>
      </c>
      <c r="S993" s="2">
        <v>45270</v>
      </c>
      <c r="T993" s="1" t="s">
        <v>118</v>
      </c>
      <c r="U993" s="1" t="s">
        <v>36</v>
      </c>
      <c r="V993" s="1">
        <v>2</v>
      </c>
      <c r="W993" s="1" t="s">
        <v>37</v>
      </c>
      <c r="X993" s="1" t="s">
        <v>74</v>
      </c>
      <c r="Y993" s="1" t="s">
        <v>6021</v>
      </c>
    </row>
    <row r="994" spans="1:25" x14ac:dyDescent="0.3">
      <c r="A994" s="1" t="s">
        <v>12606</v>
      </c>
      <c r="B994" s="1" t="s">
        <v>14606</v>
      </c>
      <c r="C994" s="1" t="s">
        <v>6022</v>
      </c>
      <c r="D994" s="1" t="s">
        <v>26</v>
      </c>
      <c r="E994" s="1">
        <v>56</v>
      </c>
      <c r="F994" s="1" t="s">
        <v>6023</v>
      </c>
      <c r="G994" s="1" t="s">
        <v>6024</v>
      </c>
      <c r="H994" s="1" t="s">
        <v>6025</v>
      </c>
      <c r="I994" s="1" t="s">
        <v>6026</v>
      </c>
      <c r="J994" s="1" t="s">
        <v>6027</v>
      </c>
      <c r="K994" s="1" t="s">
        <v>6</v>
      </c>
      <c r="L994" s="1" t="s">
        <v>33</v>
      </c>
      <c r="M994" s="1" t="s">
        <v>49</v>
      </c>
      <c r="N994" s="1">
        <v>3</v>
      </c>
      <c r="O994" s="1">
        <v>686.92</v>
      </c>
      <c r="P994" s="1">
        <v>0.49</v>
      </c>
      <c r="Q994" s="1">
        <v>28.05</v>
      </c>
      <c r="R994" s="2">
        <v>45613</v>
      </c>
      <c r="S994" s="2">
        <v>45385</v>
      </c>
      <c r="T994" s="1" t="s">
        <v>50</v>
      </c>
      <c r="U994" s="1" t="s">
        <v>162</v>
      </c>
      <c r="V994" s="1">
        <v>2</v>
      </c>
      <c r="W994" s="1" t="s">
        <v>37</v>
      </c>
      <c r="X994" s="1" t="s">
        <v>53</v>
      </c>
      <c r="Y994" s="1" t="s">
        <v>6028</v>
      </c>
    </row>
    <row r="995" spans="1:25" x14ac:dyDescent="0.3">
      <c r="A995" s="1" t="s">
        <v>12607</v>
      </c>
      <c r="B995" s="1" t="s">
        <v>14607</v>
      </c>
      <c r="C995" s="1" t="s">
        <v>6029</v>
      </c>
      <c r="D995" s="1" t="s">
        <v>41</v>
      </c>
      <c r="E995" s="1">
        <v>36</v>
      </c>
      <c r="F995" s="1" t="s">
        <v>6030</v>
      </c>
      <c r="G995" s="1" t="s">
        <v>6031</v>
      </c>
      <c r="H995" s="1" t="s">
        <v>1047</v>
      </c>
      <c r="I995" s="1" t="s">
        <v>6032</v>
      </c>
      <c r="J995" s="1" t="s">
        <v>6033</v>
      </c>
      <c r="K995" s="1" t="s">
        <v>92</v>
      </c>
      <c r="L995" s="1" t="s">
        <v>82</v>
      </c>
      <c r="M995" s="1" t="s">
        <v>49</v>
      </c>
      <c r="N995" s="1">
        <v>3</v>
      </c>
      <c r="O995" s="1">
        <v>912.14</v>
      </c>
      <c r="P995" s="1">
        <v>0.49</v>
      </c>
      <c r="Q995" s="1">
        <v>16.45</v>
      </c>
      <c r="R995" s="2">
        <v>45191</v>
      </c>
      <c r="S995" s="2">
        <v>45770</v>
      </c>
      <c r="T995" s="1" t="s">
        <v>35</v>
      </c>
      <c r="U995" s="1" t="s">
        <v>162</v>
      </c>
      <c r="V995" s="1">
        <v>2</v>
      </c>
      <c r="W995" s="1" t="s">
        <v>37</v>
      </c>
      <c r="X995" s="1" t="s">
        <v>74</v>
      </c>
      <c r="Y995" s="1" t="s">
        <v>6034</v>
      </c>
    </row>
    <row r="996" spans="1:25" x14ac:dyDescent="0.3">
      <c r="A996" s="1" t="s">
        <v>12608</v>
      </c>
      <c r="B996" s="1" t="s">
        <v>14608</v>
      </c>
      <c r="C996" s="1" t="s">
        <v>6035</v>
      </c>
      <c r="D996" s="1" t="s">
        <v>26</v>
      </c>
      <c r="E996" s="1">
        <v>41</v>
      </c>
      <c r="F996" s="1" t="s">
        <v>6036</v>
      </c>
      <c r="G996" s="1">
        <v>7760411550</v>
      </c>
      <c r="H996" s="1" t="s">
        <v>2095</v>
      </c>
      <c r="I996" s="1" t="s">
        <v>6037</v>
      </c>
      <c r="J996" s="1" t="s">
        <v>6038</v>
      </c>
      <c r="K996" s="1" t="s">
        <v>61</v>
      </c>
      <c r="L996" s="1" t="s">
        <v>82</v>
      </c>
      <c r="M996" s="1" t="s">
        <v>62</v>
      </c>
      <c r="N996" s="1">
        <v>4</v>
      </c>
      <c r="O996" s="1">
        <v>494.33</v>
      </c>
      <c r="P996" s="1">
        <v>0.13</v>
      </c>
      <c r="Q996" s="1">
        <v>25.47</v>
      </c>
      <c r="R996" s="2">
        <v>45245</v>
      </c>
      <c r="S996" s="2">
        <v>45274</v>
      </c>
      <c r="T996" s="1" t="s">
        <v>83</v>
      </c>
      <c r="U996" s="1" t="s">
        <v>84</v>
      </c>
      <c r="V996" s="1">
        <v>1</v>
      </c>
      <c r="W996" s="1" t="s">
        <v>37</v>
      </c>
      <c r="X996" s="1" t="s">
        <v>74</v>
      </c>
      <c r="Y996" s="1" t="s">
        <v>6039</v>
      </c>
    </row>
    <row r="997" spans="1:25" x14ac:dyDescent="0.3">
      <c r="A997" s="1" t="s">
        <v>12609</v>
      </c>
      <c r="B997" s="1" t="s">
        <v>14567</v>
      </c>
      <c r="C997" s="1" t="s">
        <v>6040</v>
      </c>
      <c r="D997" s="1" t="s">
        <v>26</v>
      </c>
      <c r="E997" s="1">
        <v>24</v>
      </c>
      <c r="F997" s="1" t="s">
        <v>6041</v>
      </c>
      <c r="G997" s="1" t="s">
        <v>6042</v>
      </c>
      <c r="H997" s="1" t="s">
        <v>562</v>
      </c>
      <c r="I997" s="1" t="s">
        <v>6043</v>
      </c>
      <c r="J997" s="1" t="s">
        <v>6044</v>
      </c>
      <c r="K997" s="1" t="s">
        <v>92</v>
      </c>
      <c r="L997" s="1" t="s">
        <v>72</v>
      </c>
      <c r="M997" s="1" t="s">
        <v>93</v>
      </c>
      <c r="N997" s="1">
        <v>2</v>
      </c>
      <c r="O997" s="1">
        <v>136.78</v>
      </c>
      <c r="P997" s="1">
        <v>0.08</v>
      </c>
      <c r="Q997" s="1">
        <v>18.18</v>
      </c>
      <c r="R997" s="2">
        <v>45207</v>
      </c>
      <c r="S997" s="2">
        <v>45688</v>
      </c>
      <c r="T997" s="1" t="s">
        <v>118</v>
      </c>
      <c r="U997" s="1" t="s">
        <v>36</v>
      </c>
      <c r="V997" s="1">
        <v>1</v>
      </c>
      <c r="W997" s="1" t="s">
        <v>52</v>
      </c>
      <c r="X997" s="1" t="s">
        <v>38</v>
      </c>
      <c r="Y997" s="1" t="s">
        <v>6045</v>
      </c>
    </row>
    <row r="998" spans="1:25" x14ac:dyDescent="0.3">
      <c r="A998" s="1" t="s">
        <v>12610</v>
      </c>
      <c r="B998" s="1" t="s">
        <v>14609</v>
      </c>
      <c r="C998" s="1" t="s">
        <v>6046</v>
      </c>
      <c r="D998" s="1" t="s">
        <v>41</v>
      </c>
      <c r="E998" s="1">
        <v>63</v>
      </c>
      <c r="F998" s="1" t="s">
        <v>6047</v>
      </c>
      <c r="G998" s="1" t="s">
        <v>6048</v>
      </c>
      <c r="H998" s="1" t="s">
        <v>1259</v>
      </c>
      <c r="I998" s="1" t="s">
        <v>6049</v>
      </c>
      <c r="J998" s="1" t="s">
        <v>6050</v>
      </c>
      <c r="K998" s="1" t="s">
        <v>32</v>
      </c>
      <c r="L998" s="1" t="s">
        <v>48</v>
      </c>
      <c r="M998" s="1" t="s">
        <v>126</v>
      </c>
      <c r="N998" s="1">
        <v>3</v>
      </c>
      <c r="O998" s="1">
        <v>70.73</v>
      </c>
      <c r="P998" s="1">
        <v>0.25</v>
      </c>
      <c r="Q998" s="1">
        <v>47.03</v>
      </c>
      <c r="R998" s="2">
        <v>45279</v>
      </c>
      <c r="S998" s="2">
        <v>45657</v>
      </c>
      <c r="T998" s="1" t="s">
        <v>35</v>
      </c>
      <c r="U998" s="1" t="s">
        <v>36</v>
      </c>
      <c r="V998" s="1">
        <v>3</v>
      </c>
      <c r="W998" s="1" t="s">
        <v>37</v>
      </c>
      <c r="X998" s="1" t="s">
        <v>64</v>
      </c>
      <c r="Y998" s="1" t="s">
        <v>6051</v>
      </c>
    </row>
    <row r="999" spans="1:25" x14ac:dyDescent="0.3">
      <c r="A999" s="1" t="s">
        <v>12611</v>
      </c>
      <c r="B999" s="1" t="s">
        <v>14610</v>
      </c>
      <c r="C999" s="1" t="s">
        <v>6052</v>
      </c>
      <c r="D999" s="1" t="s">
        <v>26</v>
      </c>
      <c r="E999" s="1">
        <v>65</v>
      </c>
      <c r="F999" s="1" t="s">
        <v>6053</v>
      </c>
      <c r="G999" s="1" t="s">
        <v>6054</v>
      </c>
      <c r="H999" s="1" t="s">
        <v>4306</v>
      </c>
      <c r="I999" s="1" t="s">
        <v>6055</v>
      </c>
      <c r="J999" s="1" t="s">
        <v>6056</v>
      </c>
      <c r="K999" s="1" t="s">
        <v>6</v>
      </c>
      <c r="L999" s="1" t="s">
        <v>48</v>
      </c>
      <c r="M999" s="1" t="s">
        <v>93</v>
      </c>
      <c r="N999" s="1">
        <v>2</v>
      </c>
      <c r="O999" s="1">
        <v>325.26</v>
      </c>
      <c r="P999" s="1">
        <v>0.24</v>
      </c>
      <c r="Q999" s="1">
        <v>45.83</v>
      </c>
      <c r="R999" s="2">
        <v>45306</v>
      </c>
      <c r="S999" s="2">
        <v>45471</v>
      </c>
      <c r="T999" s="1" t="s">
        <v>35</v>
      </c>
      <c r="U999" s="1" t="s">
        <v>36</v>
      </c>
      <c r="V999" s="1">
        <v>4</v>
      </c>
      <c r="W999" s="1" t="s">
        <v>37</v>
      </c>
      <c r="X999" s="1" t="s">
        <v>64</v>
      </c>
      <c r="Y999" s="1" t="s">
        <v>6057</v>
      </c>
    </row>
    <row r="1000" spans="1:25" x14ac:dyDescent="0.3">
      <c r="A1000" s="1" t="s">
        <v>12612</v>
      </c>
      <c r="B1000" s="1" t="s">
        <v>14611</v>
      </c>
      <c r="C1000" s="1" t="s">
        <v>6058</v>
      </c>
      <c r="D1000" s="1" t="s">
        <v>41</v>
      </c>
      <c r="E1000" s="1">
        <v>26</v>
      </c>
      <c r="F1000" s="1" t="s">
        <v>6059</v>
      </c>
      <c r="G1000" s="1" t="s">
        <v>6060</v>
      </c>
      <c r="H1000" s="1" t="s">
        <v>431</v>
      </c>
      <c r="I1000" s="1" t="s">
        <v>6061</v>
      </c>
      <c r="J1000" s="1" t="s">
        <v>6062</v>
      </c>
      <c r="K1000" s="1" t="s">
        <v>6</v>
      </c>
      <c r="L1000" s="1" t="s">
        <v>72</v>
      </c>
      <c r="M1000" s="1" t="s">
        <v>126</v>
      </c>
      <c r="N1000" s="1">
        <v>4</v>
      </c>
      <c r="O1000" s="1">
        <v>95.96</v>
      </c>
      <c r="P1000" s="1">
        <v>0.21</v>
      </c>
      <c r="Q1000" s="1">
        <v>12.01</v>
      </c>
      <c r="R1000" s="2">
        <v>45295</v>
      </c>
      <c r="S1000" s="2">
        <v>45393</v>
      </c>
      <c r="T1000" s="1" t="s">
        <v>83</v>
      </c>
      <c r="U1000" s="1" t="s">
        <v>84</v>
      </c>
      <c r="V1000" s="1">
        <v>1</v>
      </c>
      <c r="W1000" s="1" t="s">
        <v>37</v>
      </c>
      <c r="X1000" s="1" t="s">
        <v>74</v>
      </c>
      <c r="Y1000" s="1" t="s">
        <v>6063</v>
      </c>
    </row>
    <row r="1001" spans="1:25" x14ac:dyDescent="0.3">
      <c r="A1001" s="1" t="s">
        <v>12613</v>
      </c>
      <c r="B1001" s="1" t="s">
        <v>14612</v>
      </c>
      <c r="C1001" s="1" t="s">
        <v>6064</v>
      </c>
      <c r="D1001" s="1" t="s">
        <v>41</v>
      </c>
      <c r="E1001" s="1">
        <v>39</v>
      </c>
      <c r="F1001" s="1" t="s">
        <v>6065</v>
      </c>
      <c r="G1001" s="1" t="s">
        <v>6066</v>
      </c>
      <c r="H1001" s="1" t="s">
        <v>864</v>
      </c>
      <c r="I1001" s="1" t="s">
        <v>6067</v>
      </c>
      <c r="J1001" s="1" t="s">
        <v>6068</v>
      </c>
      <c r="K1001" s="1" t="s">
        <v>6</v>
      </c>
      <c r="L1001" s="1" t="s">
        <v>82</v>
      </c>
      <c r="M1001" s="1" t="s">
        <v>62</v>
      </c>
      <c r="N1001" s="1">
        <v>3</v>
      </c>
      <c r="O1001" s="1">
        <v>540.15</v>
      </c>
      <c r="P1001" s="1">
        <v>0.26</v>
      </c>
      <c r="Q1001" s="1">
        <v>42.02</v>
      </c>
      <c r="R1001" s="2">
        <v>45748</v>
      </c>
      <c r="S1001" s="2">
        <v>45475</v>
      </c>
      <c r="T1001" s="1" t="s">
        <v>83</v>
      </c>
      <c r="U1001" s="1" t="s">
        <v>84</v>
      </c>
      <c r="V1001" s="1">
        <v>4</v>
      </c>
      <c r="W1001" s="1" t="s">
        <v>37</v>
      </c>
      <c r="X1001" s="1" t="s">
        <v>38</v>
      </c>
      <c r="Y1001" s="1" t="s">
        <v>6069</v>
      </c>
    </row>
    <row r="1002" spans="1:25" x14ac:dyDescent="0.3">
      <c r="A1002" s="1" t="s">
        <v>12614</v>
      </c>
      <c r="B1002" s="1" t="s">
        <v>14613</v>
      </c>
      <c r="C1002" s="1" t="s">
        <v>6070</v>
      </c>
      <c r="D1002" s="1" t="s">
        <v>26</v>
      </c>
      <c r="E1002" s="1">
        <v>19</v>
      </c>
      <c r="F1002" s="1" t="s">
        <v>6071</v>
      </c>
      <c r="G1002" s="1" t="s">
        <v>6072</v>
      </c>
      <c r="H1002" s="1" t="s">
        <v>5490</v>
      </c>
      <c r="I1002" s="1" t="s">
        <v>6073</v>
      </c>
      <c r="J1002" s="1" t="s">
        <v>6074</v>
      </c>
      <c r="K1002" s="1" t="s">
        <v>92</v>
      </c>
      <c r="L1002" s="1" t="s">
        <v>48</v>
      </c>
      <c r="M1002" s="1" t="s">
        <v>62</v>
      </c>
      <c r="N1002" s="1">
        <v>3</v>
      </c>
      <c r="O1002" s="1">
        <v>24.35</v>
      </c>
      <c r="P1002" s="1">
        <v>0.12</v>
      </c>
      <c r="Q1002" s="1">
        <v>36.630000000000003</v>
      </c>
      <c r="R1002" s="2">
        <v>45794</v>
      </c>
      <c r="S1002" s="2">
        <v>45292</v>
      </c>
      <c r="T1002" s="1" t="s">
        <v>118</v>
      </c>
      <c r="U1002" s="1" t="s">
        <v>36</v>
      </c>
      <c r="V1002" s="1">
        <v>2</v>
      </c>
      <c r="W1002" s="1" t="s">
        <v>37</v>
      </c>
      <c r="X1002" s="1" t="s">
        <v>101</v>
      </c>
      <c r="Y1002" s="1" t="s">
        <v>6075</v>
      </c>
    </row>
    <row r="1003" spans="1:25" x14ac:dyDescent="0.3">
      <c r="A1003" s="1" t="s">
        <v>12615</v>
      </c>
      <c r="B1003" s="1" t="s">
        <v>14614</v>
      </c>
      <c r="C1003" s="1" t="s">
        <v>6076</v>
      </c>
      <c r="D1003" s="1" t="s">
        <v>41</v>
      </c>
      <c r="E1003" s="1">
        <v>44</v>
      </c>
      <c r="F1003" s="1" t="s">
        <v>6077</v>
      </c>
      <c r="G1003" s="1">
        <v>8627735828</v>
      </c>
      <c r="H1003" s="1" t="s">
        <v>5490</v>
      </c>
      <c r="I1003" s="1" t="s">
        <v>6078</v>
      </c>
      <c r="J1003" s="1" t="s">
        <v>6079</v>
      </c>
      <c r="K1003" s="1" t="s">
        <v>81</v>
      </c>
      <c r="L1003" s="1" t="s">
        <v>48</v>
      </c>
      <c r="M1003" s="1" t="s">
        <v>93</v>
      </c>
      <c r="N1003" s="1">
        <v>2</v>
      </c>
      <c r="O1003" s="1">
        <v>449.33</v>
      </c>
      <c r="P1003" s="1">
        <v>0.06</v>
      </c>
      <c r="Q1003" s="1">
        <v>48.88</v>
      </c>
      <c r="R1003" s="2">
        <v>45762</v>
      </c>
      <c r="S1003" s="2">
        <v>45726</v>
      </c>
      <c r="T1003" s="1" t="s">
        <v>83</v>
      </c>
      <c r="U1003" s="1" t="s">
        <v>162</v>
      </c>
      <c r="V1003" s="1">
        <v>1</v>
      </c>
      <c r="W1003" s="1" t="s">
        <v>37</v>
      </c>
      <c r="X1003" s="1" t="s">
        <v>53</v>
      </c>
      <c r="Y1003" s="1" t="s">
        <v>6080</v>
      </c>
    </row>
    <row r="1004" spans="1:25" x14ac:dyDescent="0.3">
      <c r="A1004" s="1" t="s">
        <v>12616</v>
      </c>
      <c r="B1004" s="1" t="s">
        <v>14615</v>
      </c>
      <c r="C1004" s="1" t="s">
        <v>6081</v>
      </c>
      <c r="D1004" s="1" t="s">
        <v>41</v>
      </c>
      <c r="E1004" s="1">
        <v>33</v>
      </c>
      <c r="F1004" s="1" t="s">
        <v>6082</v>
      </c>
      <c r="G1004" s="1" t="s">
        <v>6083</v>
      </c>
      <c r="H1004" s="1" t="s">
        <v>3080</v>
      </c>
      <c r="I1004" s="1" t="s">
        <v>6084</v>
      </c>
      <c r="J1004" s="1" t="s">
        <v>446</v>
      </c>
      <c r="K1004" s="1" t="s">
        <v>61</v>
      </c>
      <c r="L1004" s="1" t="s">
        <v>33</v>
      </c>
      <c r="M1004" s="1" t="s">
        <v>49</v>
      </c>
      <c r="N1004" s="1">
        <v>1</v>
      </c>
      <c r="O1004" s="1">
        <v>186.68</v>
      </c>
      <c r="P1004" s="1">
        <v>0.28999999999999998</v>
      </c>
      <c r="Q1004" s="1">
        <v>25.85</v>
      </c>
      <c r="R1004" s="2">
        <v>45405</v>
      </c>
      <c r="S1004" s="2">
        <v>45487</v>
      </c>
      <c r="T1004" s="1" t="s">
        <v>35</v>
      </c>
      <c r="U1004" s="1" t="s">
        <v>51</v>
      </c>
      <c r="V1004" s="1">
        <v>4</v>
      </c>
      <c r="W1004" s="1" t="s">
        <v>37</v>
      </c>
      <c r="X1004" s="1" t="s">
        <v>101</v>
      </c>
      <c r="Y1004" s="1" t="s">
        <v>6085</v>
      </c>
    </row>
    <row r="1005" spans="1:25" x14ac:dyDescent="0.3">
      <c r="A1005" s="1" t="s">
        <v>12617</v>
      </c>
      <c r="B1005" s="1" t="s">
        <v>14616</v>
      </c>
      <c r="C1005" s="1" t="s">
        <v>6086</v>
      </c>
      <c r="D1005" s="1" t="s">
        <v>26</v>
      </c>
      <c r="E1005" s="1">
        <v>22</v>
      </c>
      <c r="F1005" s="1" t="s">
        <v>6087</v>
      </c>
      <c r="G1005" s="1" t="s">
        <v>6088</v>
      </c>
      <c r="H1005" s="1" t="s">
        <v>1823</v>
      </c>
      <c r="I1005" s="1" t="s">
        <v>6089</v>
      </c>
      <c r="J1005" s="1" t="s">
        <v>6090</v>
      </c>
      <c r="K1005" s="1" t="s">
        <v>6</v>
      </c>
      <c r="L1005" s="1" t="s">
        <v>117</v>
      </c>
      <c r="M1005" s="1" t="s">
        <v>126</v>
      </c>
      <c r="N1005" s="1">
        <v>4</v>
      </c>
      <c r="O1005" s="1">
        <v>374.59</v>
      </c>
      <c r="P1005" s="1">
        <v>0.47</v>
      </c>
      <c r="Q1005" s="1">
        <v>37.5</v>
      </c>
      <c r="R1005" s="2">
        <v>45194</v>
      </c>
      <c r="S1005" s="2">
        <v>45619</v>
      </c>
      <c r="T1005" s="1" t="s">
        <v>83</v>
      </c>
      <c r="U1005" s="1" t="s">
        <v>36</v>
      </c>
      <c r="V1005" s="1">
        <v>1</v>
      </c>
      <c r="W1005" s="1" t="s">
        <v>37</v>
      </c>
      <c r="X1005" s="1" t="s">
        <v>53</v>
      </c>
      <c r="Y1005" s="1" t="s">
        <v>6091</v>
      </c>
    </row>
    <row r="1006" spans="1:25" x14ac:dyDescent="0.3">
      <c r="A1006" s="1" t="s">
        <v>12618</v>
      </c>
      <c r="B1006" s="1" t="s">
        <v>14617</v>
      </c>
      <c r="C1006" s="1" t="s">
        <v>6092</v>
      </c>
      <c r="D1006" s="1" t="s">
        <v>41</v>
      </c>
      <c r="E1006" s="1">
        <v>29</v>
      </c>
      <c r="F1006" s="1" t="s">
        <v>6093</v>
      </c>
      <c r="G1006" s="1" t="s">
        <v>6094</v>
      </c>
      <c r="H1006" s="1" t="s">
        <v>1315</v>
      </c>
      <c r="I1006" s="1" t="s">
        <v>6095</v>
      </c>
      <c r="J1006" s="1" t="s">
        <v>6096</v>
      </c>
      <c r="K1006" s="1" t="s">
        <v>32</v>
      </c>
      <c r="L1006" s="1" t="s">
        <v>72</v>
      </c>
      <c r="M1006" s="1" t="s">
        <v>126</v>
      </c>
      <c r="N1006" s="1">
        <v>4</v>
      </c>
      <c r="O1006" s="1">
        <v>678.28</v>
      </c>
      <c r="P1006" s="1">
        <v>7.0000000000000007E-2</v>
      </c>
      <c r="Q1006" s="1">
        <v>28.3</v>
      </c>
      <c r="R1006" s="2">
        <v>45778</v>
      </c>
      <c r="S1006" s="2">
        <v>45818</v>
      </c>
      <c r="T1006" s="1" t="s">
        <v>118</v>
      </c>
      <c r="U1006" s="1" t="s">
        <v>36</v>
      </c>
      <c r="V1006" s="1">
        <v>2</v>
      </c>
      <c r="W1006" s="1" t="s">
        <v>37</v>
      </c>
      <c r="X1006" s="1" t="s">
        <v>74</v>
      </c>
      <c r="Y1006" s="1" t="s">
        <v>6097</v>
      </c>
    </row>
    <row r="1007" spans="1:25" x14ac:dyDescent="0.3">
      <c r="A1007" s="1" t="s">
        <v>12619</v>
      </c>
      <c r="B1007" s="1" t="s">
        <v>14618</v>
      </c>
      <c r="C1007" s="1" t="s">
        <v>6098</v>
      </c>
      <c r="D1007" s="1" t="s">
        <v>26</v>
      </c>
      <c r="E1007" s="1">
        <v>69</v>
      </c>
      <c r="F1007" s="1" t="s">
        <v>6099</v>
      </c>
      <c r="G1007" s="1" t="s">
        <v>6100</v>
      </c>
      <c r="H1007" s="1" t="s">
        <v>595</v>
      </c>
      <c r="I1007" s="1" t="s">
        <v>6037</v>
      </c>
      <c r="J1007" s="1" t="s">
        <v>6101</v>
      </c>
      <c r="K1007" s="1" t="s">
        <v>6</v>
      </c>
      <c r="L1007" s="1" t="s">
        <v>117</v>
      </c>
      <c r="M1007" s="1" t="s">
        <v>126</v>
      </c>
      <c r="N1007" s="1">
        <v>3</v>
      </c>
      <c r="O1007" s="1">
        <v>357.45</v>
      </c>
      <c r="P1007" s="1">
        <v>0.35</v>
      </c>
      <c r="Q1007" s="1">
        <v>8.1199999999999992</v>
      </c>
      <c r="R1007" s="2">
        <v>45782</v>
      </c>
      <c r="S1007" s="2">
        <v>45355</v>
      </c>
      <c r="T1007" s="1" t="s">
        <v>118</v>
      </c>
      <c r="U1007" s="1" t="s">
        <v>36</v>
      </c>
      <c r="V1007" s="1">
        <v>2</v>
      </c>
      <c r="W1007" s="1" t="s">
        <v>37</v>
      </c>
      <c r="X1007" s="1" t="s">
        <v>38</v>
      </c>
      <c r="Y1007" s="1" t="s">
        <v>6102</v>
      </c>
    </row>
    <row r="1008" spans="1:25" x14ac:dyDescent="0.3">
      <c r="A1008" s="1" t="s">
        <v>12620</v>
      </c>
      <c r="B1008" s="1" t="s">
        <v>14619</v>
      </c>
      <c r="C1008" s="1" t="s">
        <v>6103</v>
      </c>
      <c r="D1008" s="1" t="s">
        <v>41</v>
      </c>
      <c r="E1008" s="1">
        <v>43</v>
      </c>
      <c r="F1008" s="1" t="s">
        <v>6104</v>
      </c>
      <c r="G1008" s="1" t="s">
        <v>6105</v>
      </c>
      <c r="H1008" s="1" t="s">
        <v>481</v>
      </c>
      <c r="I1008" s="1" t="s">
        <v>6106</v>
      </c>
      <c r="J1008" s="1" t="s">
        <v>6107</v>
      </c>
      <c r="K1008" s="1" t="s">
        <v>61</v>
      </c>
      <c r="L1008" s="1" t="s">
        <v>82</v>
      </c>
      <c r="M1008" s="1" t="s">
        <v>126</v>
      </c>
      <c r="N1008" s="1">
        <v>4</v>
      </c>
      <c r="O1008" s="1">
        <v>347.93</v>
      </c>
      <c r="P1008" s="1">
        <v>0.22</v>
      </c>
      <c r="Q1008" s="1">
        <v>7.1</v>
      </c>
      <c r="R1008" s="2">
        <v>45779</v>
      </c>
      <c r="S1008" s="2">
        <v>45554</v>
      </c>
      <c r="T1008" s="1" t="s">
        <v>118</v>
      </c>
      <c r="U1008" s="1" t="s">
        <v>162</v>
      </c>
      <c r="V1008" s="1">
        <v>2</v>
      </c>
      <c r="W1008" s="1" t="s">
        <v>37</v>
      </c>
      <c r="X1008" s="1" t="s">
        <v>38</v>
      </c>
      <c r="Y1008" s="1" t="s">
        <v>6108</v>
      </c>
    </row>
    <row r="1009" spans="1:25" x14ac:dyDescent="0.3">
      <c r="A1009" s="1" t="s">
        <v>12621</v>
      </c>
      <c r="B1009" s="1" t="s">
        <v>14620</v>
      </c>
      <c r="C1009" s="1" t="s">
        <v>6109</v>
      </c>
      <c r="D1009" s="1" t="s">
        <v>26</v>
      </c>
      <c r="E1009" s="1">
        <v>32</v>
      </c>
      <c r="F1009" s="1" t="s">
        <v>6110</v>
      </c>
      <c r="G1009" s="1" t="s">
        <v>6111</v>
      </c>
      <c r="H1009" s="1" t="s">
        <v>2109</v>
      </c>
      <c r="I1009" s="1" t="s">
        <v>6112</v>
      </c>
      <c r="J1009" s="1" t="s">
        <v>5266</v>
      </c>
      <c r="K1009" s="1" t="s">
        <v>161</v>
      </c>
      <c r="L1009" s="1" t="s">
        <v>33</v>
      </c>
      <c r="M1009" s="1" t="s">
        <v>73</v>
      </c>
      <c r="N1009" s="1">
        <v>2</v>
      </c>
      <c r="O1009" s="1">
        <v>990.84</v>
      </c>
      <c r="P1009" s="1">
        <v>0.15</v>
      </c>
      <c r="Q1009" s="1">
        <v>10.5</v>
      </c>
      <c r="R1009" s="2">
        <v>45434</v>
      </c>
      <c r="S1009" s="2">
        <v>45787</v>
      </c>
      <c r="T1009" s="1" t="s">
        <v>83</v>
      </c>
      <c r="U1009" s="1" t="s">
        <v>84</v>
      </c>
      <c r="V1009" s="1">
        <v>3</v>
      </c>
      <c r="W1009" s="1" t="s">
        <v>37</v>
      </c>
      <c r="X1009" s="1" t="s">
        <v>64</v>
      </c>
      <c r="Y1009" s="1" t="s">
        <v>6113</v>
      </c>
    </row>
    <row r="1010" spans="1:25" x14ac:dyDescent="0.3">
      <c r="A1010" s="1" t="s">
        <v>12622</v>
      </c>
      <c r="B1010" s="1" t="s">
        <v>14621</v>
      </c>
      <c r="C1010" s="1" t="s">
        <v>6114</v>
      </c>
      <c r="D1010" s="1" t="s">
        <v>41</v>
      </c>
      <c r="E1010" s="1">
        <v>20</v>
      </c>
      <c r="F1010" s="1" t="s">
        <v>6115</v>
      </c>
      <c r="G1010" s="1" t="s">
        <v>6116</v>
      </c>
      <c r="H1010" s="1" t="s">
        <v>1156</v>
      </c>
      <c r="I1010" s="1" t="s">
        <v>6117</v>
      </c>
      <c r="J1010" s="1" t="s">
        <v>6118</v>
      </c>
      <c r="K1010" s="1" t="s">
        <v>47</v>
      </c>
      <c r="L1010" s="1" t="s">
        <v>48</v>
      </c>
      <c r="M1010" s="1" t="s">
        <v>62</v>
      </c>
      <c r="N1010" s="1">
        <v>1</v>
      </c>
      <c r="O1010" s="1">
        <v>721.63</v>
      </c>
      <c r="P1010" s="1">
        <v>0.43</v>
      </c>
      <c r="Q1010" s="1">
        <v>18.329999999999998</v>
      </c>
      <c r="R1010" s="2">
        <v>45262</v>
      </c>
      <c r="S1010" s="2">
        <v>45240</v>
      </c>
      <c r="T1010" s="1" t="s">
        <v>50</v>
      </c>
      <c r="U1010" s="1" t="s">
        <v>51</v>
      </c>
      <c r="V1010" s="1">
        <v>4</v>
      </c>
      <c r="W1010" s="1" t="s">
        <v>37</v>
      </c>
      <c r="X1010" s="1" t="s">
        <v>64</v>
      </c>
      <c r="Y1010" s="1" t="s">
        <v>6119</v>
      </c>
    </row>
    <row r="1011" spans="1:25" x14ac:dyDescent="0.3">
      <c r="A1011" s="1" t="s">
        <v>12623</v>
      </c>
      <c r="B1011" s="1" t="s">
        <v>14622</v>
      </c>
      <c r="C1011" s="1" t="s">
        <v>6120</v>
      </c>
      <c r="D1011" s="1" t="s">
        <v>26</v>
      </c>
      <c r="E1011" s="1">
        <v>26</v>
      </c>
      <c r="F1011" s="1" t="s">
        <v>6121</v>
      </c>
      <c r="G1011" s="1" t="s">
        <v>6122</v>
      </c>
      <c r="H1011" s="1" t="s">
        <v>2069</v>
      </c>
      <c r="I1011" s="1" t="s">
        <v>6123</v>
      </c>
      <c r="J1011" s="1" t="s">
        <v>6124</v>
      </c>
      <c r="K1011" s="1" t="s">
        <v>161</v>
      </c>
      <c r="L1011" s="1" t="s">
        <v>110</v>
      </c>
      <c r="M1011" s="1" t="s">
        <v>126</v>
      </c>
      <c r="N1011" s="1">
        <v>1</v>
      </c>
      <c r="O1011" s="1">
        <v>518.72</v>
      </c>
      <c r="P1011" s="1">
        <v>0.23</v>
      </c>
      <c r="Q1011" s="1">
        <v>16.66</v>
      </c>
      <c r="R1011" s="2">
        <v>45645</v>
      </c>
      <c r="S1011" s="2">
        <v>45650</v>
      </c>
      <c r="T1011" s="1" t="s">
        <v>118</v>
      </c>
      <c r="U1011" s="1" t="s">
        <v>51</v>
      </c>
      <c r="V1011" s="1">
        <v>3</v>
      </c>
      <c r="W1011" s="1" t="s">
        <v>37</v>
      </c>
      <c r="X1011" s="1" t="s">
        <v>101</v>
      </c>
      <c r="Y1011" s="1" t="s">
        <v>6125</v>
      </c>
    </row>
    <row r="1012" spans="1:25" x14ac:dyDescent="0.3">
      <c r="A1012" s="1" t="s">
        <v>12624</v>
      </c>
      <c r="B1012" s="1" t="s">
        <v>14623</v>
      </c>
      <c r="C1012" s="1" t="s">
        <v>6126</v>
      </c>
      <c r="D1012" s="1" t="s">
        <v>26</v>
      </c>
      <c r="E1012" s="1">
        <v>45</v>
      </c>
      <c r="F1012" s="1" t="s">
        <v>6127</v>
      </c>
      <c r="G1012" s="1" t="s">
        <v>6128</v>
      </c>
      <c r="H1012" s="1" t="s">
        <v>250</v>
      </c>
      <c r="I1012" s="1" t="s">
        <v>6129</v>
      </c>
      <c r="J1012" s="1" t="s">
        <v>6130</v>
      </c>
      <c r="K1012" s="1" t="s">
        <v>47</v>
      </c>
      <c r="L1012" s="1" t="s">
        <v>33</v>
      </c>
      <c r="M1012" s="1" t="s">
        <v>73</v>
      </c>
      <c r="N1012" s="1">
        <v>4</v>
      </c>
      <c r="O1012" s="1">
        <v>583.58000000000004</v>
      </c>
      <c r="P1012" s="1">
        <v>0.28999999999999998</v>
      </c>
      <c r="Q1012" s="1">
        <v>37.770000000000003</v>
      </c>
      <c r="R1012" s="2">
        <v>45764</v>
      </c>
      <c r="S1012" s="2">
        <v>45299</v>
      </c>
      <c r="T1012" s="1" t="s">
        <v>50</v>
      </c>
      <c r="U1012" s="1" t="s">
        <v>84</v>
      </c>
      <c r="V1012" s="1">
        <v>5</v>
      </c>
      <c r="W1012" s="1" t="s">
        <v>37</v>
      </c>
      <c r="X1012" s="1" t="s">
        <v>64</v>
      </c>
      <c r="Y1012" s="1" t="s">
        <v>6131</v>
      </c>
    </row>
    <row r="1013" spans="1:25" x14ac:dyDescent="0.3">
      <c r="A1013" s="1" t="s">
        <v>12625</v>
      </c>
      <c r="B1013" s="1" t="s">
        <v>14624</v>
      </c>
      <c r="C1013" s="1" t="s">
        <v>6132</v>
      </c>
      <c r="D1013" s="1" t="s">
        <v>41</v>
      </c>
      <c r="E1013" s="1">
        <v>56</v>
      </c>
      <c r="F1013" s="1" t="s">
        <v>6133</v>
      </c>
      <c r="G1013" s="1">
        <v>3572368615</v>
      </c>
      <c r="H1013" s="1" t="s">
        <v>6025</v>
      </c>
      <c r="I1013" s="1" t="s">
        <v>6134</v>
      </c>
      <c r="J1013" s="1" t="s">
        <v>949</v>
      </c>
      <c r="K1013" s="1" t="s">
        <v>161</v>
      </c>
      <c r="L1013" s="1" t="s">
        <v>72</v>
      </c>
      <c r="M1013" s="1" t="s">
        <v>73</v>
      </c>
      <c r="N1013" s="1">
        <v>1</v>
      </c>
      <c r="O1013" s="1">
        <v>623.98</v>
      </c>
      <c r="P1013" s="1">
        <v>0.22</v>
      </c>
      <c r="Q1013" s="1">
        <v>37.22</v>
      </c>
      <c r="R1013" s="2">
        <v>45405</v>
      </c>
      <c r="S1013" s="2">
        <v>45589</v>
      </c>
      <c r="T1013" s="1" t="s">
        <v>63</v>
      </c>
      <c r="U1013" s="1" t="s">
        <v>36</v>
      </c>
      <c r="V1013" s="1">
        <v>5</v>
      </c>
      <c r="W1013" s="1" t="s">
        <v>37</v>
      </c>
      <c r="X1013" s="1" t="s">
        <v>53</v>
      </c>
      <c r="Y1013" s="1" t="s">
        <v>6135</v>
      </c>
    </row>
    <row r="1014" spans="1:25" x14ac:dyDescent="0.3">
      <c r="A1014" s="1" t="s">
        <v>12626</v>
      </c>
      <c r="B1014" s="1" t="s">
        <v>14625</v>
      </c>
      <c r="C1014" s="1" t="s">
        <v>6136</v>
      </c>
      <c r="D1014" s="1" t="s">
        <v>41</v>
      </c>
      <c r="E1014" s="1">
        <v>53</v>
      </c>
      <c r="F1014" s="1" t="s">
        <v>6137</v>
      </c>
      <c r="G1014" s="1" t="s">
        <v>6138</v>
      </c>
      <c r="H1014" s="1" t="s">
        <v>344</v>
      </c>
      <c r="I1014" s="1" t="s">
        <v>6139</v>
      </c>
      <c r="J1014" s="1" t="s">
        <v>6140</v>
      </c>
      <c r="K1014" s="1" t="s">
        <v>81</v>
      </c>
      <c r="L1014" s="1" t="s">
        <v>82</v>
      </c>
      <c r="M1014" s="1" t="s">
        <v>62</v>
      </c>
      <c r="N1014" s="1">
        <v>2</v>
      </c>
      <c r="O1014" s="1">
        <v>34.33</v>
      </c>
      <c r="P1014" s="1">
        <v>0.04</v>
      </c>
      <c r="Q1014" s="1">
        <v>48.71</v>
      </c>
      <c r="R1014" s="2">
        <v>45128</v>
      </c>
      <c r="S1014" s="2">
        <v>45672</v>
      </c>
      <c r="T1014" s="1" t="s">
        <v>118</v>
      </c>
      <c r="U1014" s="1" t="s">
        <v>36</v>
      </c>
      <c r="V1014" s="1">
        <v>1</v>
      </c>
      <c r="W1014" s="1" t="s">
        <v>52</v>
      </c>
      <c r="X1014" s="1" t="s">
        <v>38</v>
      </c>
      <c r="Y1014" s="1" t="s">
        <v>6141</v>
      </c>
    </row>
    <row r="1015" spans="1:25" x14ac:dyDescent="0.3">
      <c r="A1015" s="1" t="s">
        <v>12627</v>
      </c>
      <c r="B1015" s="1" t="s">
        <v>14626</v>
      </c>
      <c r="C1015" s="1" t="s">
        <v>6142</v>
      </c>
      <c r="D1015" s="1" t="s">
        <v>26</v>
      </c>
      <c r="E1015" s="1">
        <v>42</v>
      </c>
      <c r="F1015" s="1" t="s">
        <v>6143</v>
      </c>
      <c r="G1015" s="1" t="s">
        <v>6144</v>
      </c>
      <c r="H1015" s="1" t="s">
        <v>1301</v>
      </c>
      <c r="I1015" s="1" t="s">
        <v>6145</v>
      </c>
      <c r="J1015" s="1" t="s">
        <v>6146</v>
      </c>
      <c r="K1015" s="1" t="s">
        <v>6</v>
      </c>
      <c r="L1015" s="1" t="s">
        <v>33</v>
      </c>
      <c r="M1015" s="1" t="s">
        <v>34</v>
      </c>
      <c r="N1015" s="1">
        <v>3</v>
      </c>
      <c r="O1015" s="1">
        <v>89.46</v>
      </c>
      <c r="P1015" s="1">
        <v>0.3</v>
      </c>
      <c r="Q1015" s="1">
        <v>18.97</v>
      </c>
      <c r="R1015" s="2">
        <v>45133</v>
      </c>
      <c r="S1015" s="2">
        <v>45448</v>
      </c>
      <c r="T1015" s="1" t="s">
        <v>50</v>
      </c>
      <c r="U1015" s="1" t="s">
        <v>51</v>
      </c>
      <c r="V1015" s="1">
        <v>1</v>
      </c>
      <c r="W1015" s="1" t="s">
        <v>52</v>
      </c>
      <c r="X1015" s="1" t="s">
        <v>38</v>
      </c>
      <c r="Y1015" s="1" t="s">
        <v>6147</v>
      </c>
    </row>
    <row r="1016" spans="1:25" x14ac:dyDescent="0.3">
      <c r="A1016" s="1" t="s">
        <v>12628</v>
      </c>
      <c r="B1016" s="1" t="s">
        <v>14627</v>
      </c>
      <c r="C1016" s="1" t="s">
        <v>6148</v>
      </c>
      <c r="D1016" s="1" t="s">
        <v>41</v>
      </c>
      <c r="E1016" s="1">
        <v>58</v>
      </c>
      <c r="F1016" s="1" t="s">
        <v>6149</v>
      </c>
      <c r="G1016" s="1" t="s">
        <v>6150</v>
      </c>
      <c r="H1016" s="1" t="s">
        <v>1503</v>
      </c>
      <c r="I1016" s="1" t="s">
        <v>6151</v>
      </c>
      <c r="J1016" s="1" t="s">
        <v>6152</v>
      </c>
      <c r="K1016" s="1" t="s">
        <v>32</v>
      </c>
      <c r="L1016" s="1" t="s">
        <v>33</v>
      </c>
      <c r="M1016" s="1" t="s">
        <v>93</v>
      </c>
      <c r="N1016" s="1">
        <v>3</v>
      </c>
      <c r="O1016" s="1">
        <v>652.70000000000005</v>
      </c>
      <c r="P1016" s="1">
        <v>0.21</v>
      </c>
      <c r="Q1016" s="1">
        <v>47.23</v>
      </c>
      <c r="R1016" s="2">
        <v>45606</v>
      </c>
      <c r="S1016" s="2">
        <v>45801</v>
      </c>
      <c r="T1016" s="1" t="s">
        <v>50</v>
      </c>
      <c r="U1016" s="1" t="s">
        <v>51</v>
      </c>
      <c r="V1016" s="1">
        <v>1</v>
      </c>
      <c r="W1016" s="1" t="s">
        <v>37</v>
      </c>
      <c r="X1016" s="1" t="s">
        <v>74</v>
      </c>
      <c r="Y1016" s="1" t="s">
        <v>6153</v>
      </c>
    </row>
    <row r="1017" spans="1:25" x14ac:dyDescent="0.3">
      <c r="A1017" s="1" t="s">
        <v>12629</v>
      </c>
      <c r="B1017" s="1" t="s">
        <v>14628</v>
      </c>
      <c r="C1017" s="1" t="s">
        <v>6154</v>
      </c>
      <c r="D1017" s="1" t="s">
        <v>41</v>
      </c>
      <c r="E1017" s="1">
        <v>45</v>
      </c>
      <c r="F1017" s="1" t="s">
        <v>6155</v>
      </c>
      <c r="G1017" s="1" t="s">
        <v>6156</v>
      </c>
      <c r="H1017" s="1" t="s">
        <v>263</v>
      </c>
      <c r="I1017" s="1" t="s">
        <v>6157</v>
      </c>
      <c r="J1017" s="1" t="s">
        <v>6158</v>
      </c>
      <c r="K1017" s="1" t="s">
        <v>61</v>
      </c>
      <c r="L1017" s="1" t="s">
        <v>33</v>
      </c>
      <c r="M1017" s="1" t="s">
        <v>62</v>
      </c>
      <c r="N1017" s="1">
        <v>4</v>
      </c>
      <c r="O1017" s="1">
        <v>370.82</v>
      </c>
      <c r="P1017" s="1">
        <v>0.04</v>
      </c>
      <c r="Q1017" s="1">
        <v>32.58</v>
      </c>
      <c r="R1017" s="2">
        <v>45711</v>
      </c>
      <c r="S1017" s="2">
        <v>45167</v>
      </c>
      <c r="T1017" s="1" t="s">
        <v>35</v>
      </c>
      <c r="U1017" s="1" t="s">
        <v>36</v>
      </c>
      <c r="V1017" s="1">
        <v>3</v>
      </c>
      <c r="W1017" s="1" t="s">
        <v>52</v>
      </c>
      <c r="X1017" s="1" t="s">
        <v>74</v>
      </c>
      <c r="Y1017" s="1" t="s">
        <v>6159</v>
      </c>
    </row>
    <row r="1018" spans="1:25" x14ac:dyDescent="0.3">
      <c r="A1018" s="1" t="s">
        <v>12630</v>
      </c>
      <c r="B1018" s="1" t="s">
        <v>14629</v>
      </c>
      <c r="C1018" s="1" t="s">
        <v>6160</v>
      </c>
      <c r="D1018" s="1" t="s">
        <v>41</v>
      </c>
      <c r="E1018" s="1">
        <v>64</v>
      </c>
      <c r="F1018" s="1" t="s">
        <v>6161</v>
      </c>
      <c r="G1018" s="1" t="s">
        <v>6162</v>
      </c>
      <c r="H1018" s="1" t="s">
        <v>777</v>
      </c>
      <c r="I1018" s="1" t="s">
        <v>6163</v>
      </c>
      <c r="J1018" s="1" t="s">
        <v>6164</v>
      </c>
      <c r="K1018" s="1" t="s">
        <v>92</v>
      </c>
      <c r="L1018" s="1" t="s">
        <v>48</v>
      </c>
      <c r="M1018" s="1" t="s">
        <v>34</v>
      </c>
      <c r="N1018" s="1">
        <v>4</v>
      </c>
      <c r="O1018" s="1">
        <v>64.89</v>
      </c>
      <c r="P1018" s="1">
        <v>0.3</v>
      </c>
      <c r="Q1018" s="1">
        <v>27.29</v>
      </c>
      <c r="R1018" s="2">
        <v>45818</v>
      </c>
      <c r="S1018" s="2">
        <v>45677</v>
      </c>
      <c r="T1018" s="1" t="s">
        <v>50</v>
      </c>
      <c r="U1018" s="1" t="s">
        <v>162</v>
      </c>
      <c r="V1018" s="1">
        <v>2</v>
      </c>
      <c r="W1018" s="1" t="s">
        <v>37</v>
      </c>
      <c r="X1018" s="1" t="s">
        <v>101</v>
      </c>
      <c r="Y1018" s="1" t="s">
        <v>6165</v>
      </c>
    </row>
    <row r="1019" spans="1:25" x14ac:dyDescent="0.3">
      <c r="A1019" s="1" t="s">
        <v>12631</v>
      </c>
      <c r="B1019" s="1" t="s">
        <v>14630</v>
      </c>
      <c r="C1019" s="1" t="s">
        <v>6166</v>
      </c>
      <c r="D1019" s="1" t="s">
        <v>26</v>
      </c>
      <c r="E1019" s="1">
        <v>38</v>
      </c>
      <c r="F1019" s="1" t="s">
        <v>6167</v>
      </c>
      <c r="G1019" s="1" t="s">
        <v>6168</v>
      </c>
      <c r="H1019" s="1" t="s">
        <v>309</v>
      </c>
      <c r="I1019" s="1" t="s">
        <v>6169</v>
      </c>
      <c r="J1019" s="1" t="s">
        <v>6170</v>
      </c>
      <c r="K1019" s="1" t="s">
        <v>6</v>
      </c>
      <c r="L1019" s="1" t="s">
        <v>82</v>
      </c>
      <c r="M1019" s="1" t="s">
        <v>49</v>
      </c>
      <c r="N1019" s="1">
        <v>4</v>
      </c>
      <c r="O1019" s="1">
        <v>304.54000000000002</v>
      </c>
      <c r="P1019" s="1">
        <v>0</v>
      </c>
      <c r="Q1019" s="1">
        <v>35.049999999999997</v>
      </c>
      <c r="R1019" s="2">
        <v>45612</v>
      </c>
      <c r="S1019" s="2">
        <v>45430</v>
      </c>
      <c r="T1019" s="1" t="s">
        <v>35</v>
      </c>
      <c r="U1019" s="1" t="s">
        <v>36</v>
      </c>
      <c r="V1019" s="1">
        <v>1</v>
      </c>
      <c r="W1019" s="1" t="s">
        <v>37</v>
      </c>
      <c r="X1019" s="1" t="s">
        <v>74</v>
      </c>
      <c r="Y1019" s="1" t="s">
        <v>6171</v>
      </c>
    </row>
    <row r="1020" spans="1:25" x14ac:dyDescent="0.3">
      <c r="A1020" s="1" t="s">
        <v>12632</v>
      </c>
      <c r="B1020" s="1" t="s">
        <v>14631</v>
      </c>
      <c r="C1020" s="1" t="s">
        <v>6172</v>
      </c>
      <c r="D1020" s="1" t="s">
        <v>26</v>
      </c>
      <c r="E1020" s="1">
        <v>46</v>
      </c>
      <c r="F1020" s="1" t="s">
        <v>6173</v>
      </c>
      <c r="G1020" s="1" t="s">
        <v>6174</v>
      </c>
      <c r="H1020" s="1" t="s">
        <v>703</v>
      </c>
      <c r="I1020" s="1" t="s">
        <v>6175</v>
      </c>
      <c r="J1020" s="1" t="s">
        <v>6176</v>
      </c>
      <c r="K1020" s="1" t="s">
        <v>161</v>
      </c>
      <c r="L1020" s="1" t="s">
        <v>48</v>
      </c>
      <c r="M1020" s="1" t="s">
        <v>93</v>
      </c>
      <c r="N1020" s="1">
        <v>3</v>
      </c>
      <c r="O1020" s="1">
        <v>138.97999999999999</v>
      </c>
      <c r="P1020" s="1">
        <v>0.1</v>
      </c>
      <c r="Q1020" s="1">
        <v>36.619999999999997</v>
      </c>
      <c r="R1020" s="2">
        <v>45123</v>
      </c>
      <c r="S1020" s="2">
        <v>45517</v>
      </c>
      <c r="T1020" s="1" t="s">
        <v>50</v>
      </c>
      <c r="U1020" s="1" t="s">
        <v>162</v>
      </c>
      <c r="V1020" s="1">
        <v>1</v>
      </c>
      <c r="W1020" s="1" t="s">
        <v>37</v>
      </c>
      <c r="X1020" s="1" t="s">
        <v>53</v>
      </c>
      <c r="Y1020" s="1" t="s">
        <v>6177</v>
      </c>
    </row>
    <row r="1021" spans="1:25" x14ac:dyDescent="0.3">
      <c r="A1021" s="1" t="s">
        <v>12633</v>
      </c>
      <c r="B1021" s="1" t="s">
        <v>14632</v>
      </c>
      <c r="C1021" s="1" t="s">
        <v>6178</v>
      </c>
      <c r="D1021" s="1" t="s">
        <v>26</v>
      </c>
      <c r="E1021" s="1">
        <v>42</v>
      </c>
      <c r="F1021" s="1" t="s">
        <v>6179</v>
      </c>
      <c r="G1021" s="1" t="s">
        <v>6180</v>
      </c>
      <c r="H1021" s="1" t="s">
        <v>1308</v>
      </c>
      <c r="I1021" s="1" t="s">
        <v>6181</v>
      </c>
      <c r="J1021" s="1" t="s">
        <v>6101</v>
      </c>
      <c r="K1021" s="1" t="s">
        <v>92</v>
      </c>
      <c r="L1021" s="1" t="s">
        <v>33</v>
      </c>
      <c r="M1021" s="1" t="s">
        <v>93</v>
      </c>
      <c r="N1021" s="1">
        <v>4</v>
      </c>
      <c r="O1021" s="1">
        <v>917.15</v>
      </c>
      <c r="P1021" s="1">
        <v>0.39</v>
      </c>
      <c r="Q1021" s="1">
        <v>12.74</v>
      </c>
      <c r="R1021" s="2">
        <v>45618</v>
      </c>
      <c r="S1021" s="2">
        <v>45299</v>
      </c>
      <c r="T1021" s="1" t="s">
        <v>50</v>
      </c>
      <c r="U1021" s="1" t="s">
        <v>36</v>
      </c>
      <c r="V1021" s="1">
        <v>5</v>
      </c>
      <c r="W1021" s="1" t="s">
        <v>37</v>
      </c>
      <c r="X1021" s="1" t="s">
        <v>64</v>
      </c>
      <c r="Y1021" s="1" t="s">
        <v>820</v>
      </c>
    </row>
    <row r="1022" spans="1:25" x14ac:dyDescent="0.3">
      <c r="A1022" s="1" t="s">
        <v>12634</v>
      </c>
      <c r="B1022" s="1" t="s">
        <v>14633</v>
      </c>
      <c r="C1022" s="1" t="s">
        <v>6182</v>
      </c>
      <c r="D1022" s="1" t="s">
        <v>41</v>
      </c>
      <c r="E1022" s="1">
        <v>47</v>
      </c>
      <c r="F1022" s="1" t="s">
        <v>6183</v>
      </c>
      <c r="G1022" s="1" t="s">
        <v>6184</v>
      </c>
      <c r="H1022" s="1" t="s">
        <v>6185</v>
      </c>
      <c r="I1022" s="1" t="s">
        <v>6186</v>
      </c>
      <c r="J1022" s="1" t="s">
        <v>6187</v>
      </c>
      <c r="K1022" s="1" t="s">
        <v>81</v>
      </c>
      <c r="L1022" s="1" t="s">
        <v>48</v>
      </c>
      <c r="M1022" s="1" t="s">
        <v>93</v>
      </c>
      <c r="N1022" s="1">
        <v>1</v>
      </c>
      <c r="O1022" s="1">
        <v>210.9</v>
      </c>
      <c r="P1022" s="1">
        <v>0.02</v>
      </c>
      <c r="Q1022" s="1">
        <v>38.83</v>
      </c>
      <c r="R1022" s="2">
        <v>45771</v>
      </c>
      <c r="S1022" s="2">
        <v>45539</v>
      </c>
      <c r="T1022" s="1" t="s">
        <v>63</v>
      </c>
      <c r="U1022" s="1" t="s">
        <v>51</v>
      </c>
      <c r="V1022" s="1">
        <v>2</v>
      </c>
      <c r="W1022" s="1" t="s">
        <v>37</v>
      </c>
      <c r="X1022" s="1" t="s">
        <v>64</v>
      </c>
      <c r="Y1022" s="1" t="s">
        <v>1852</v>
      </c>
    </row>
    <row r="1023" spans="1:25" x14ac:dyDescent="0.3">
      <c r="A1023" s="1" t="s">
        <v>12635</v>
      </c>
      <c r="B1023" s="1" t="s">
        <v>14634</v>
      </c>
      <c r="C1023" s="1" t="s">
        <v>6188</v>
      </c>
      <c r="D1023" s="1" t="s">
        <v>41</v>
      </c>
      <c r="E1023" s="1">
        <v>56</v>
      </c>
      <c r="F1023" s="1" t="s">
        <v>6189</v>
      </c>
      <c r="G1023" s="1" t="s">
        <v>6190</v>
      </c>
      <c r="H1023" s="1" t="s">
        <v>2448</v>
      </c>
      <c r="I1023" s="1" t="s">
        <v>6191</v>
      </c>
      <c r="J1023" s="1" t="s">
        <v>6192</v>
      </c>
      <c r="K1023" s="1" t="s">
        <v>109</v>
      </c>
      <c r="L1023" s="1" t="s">
        <v>48</v>
      </c>
      <c r="M1023" s="1" t="s">
        <v>73</v>
      </c>
      <c r="N1023" s="1">
        <v>3</v>
      </c>
      <c r="O1023" s="1">
        <v>152.25</v>
      </c>
      <c r="P1023" s="1">
        <v>0.32</v>
      </c>
      <c r="Q1023" s="1">
        <v>37.630000000000003</v>
      </c>
      <c r="R1023" s="2">
        <v>45151</v>
      </c>
      <c r="S1023" s="2">
        <v>45839</v>
      </c>
      <c r="T1023" s="1" t="s">
        <v>50</v>
      </c>
      <c r="U1023" s="1" t="s">
        <v>36</v>
      </c>
      <c r="V1023" s="1">
        <v>3</v>
      </c>
      <c r="W1023" s="1" t="s">
        <v>37</v>
      </c>
      <c r="X1023" s="1" t="s">
        <v>101</v>
      </c>
      <c r="Y1023" s="1" t="s">
        <v>6193</v>
      </c>
    </row>
    <row r="1024" spans="1:25" x14ac:dyDescent="0.3">
      <c r="A1024" s="1" t="s">
        <v>12636</v>
      </c>
      <c r="B1024" s="1" t="s">
        <v>14635</v>
      </c>
      <c r="C1024" s="1" t="s">
        <v>6194</v>
      </c>
      <c r="D1024" s="1" t="s">
        <v>41</v>
      </c>
      <c r="E1024" s="1">
        <v>28</v>
      </c>
      <c r="F1024" s="1" t="s">
        <v>6195</v>
      </c>
      <c r="G1024" s="1" t="s">
        <v>6196</v>
      </c>
      <c r="H1024" s="1" t="s">
        <v>438</v>
      </c>
      <c r="I1024" s="1" t="s">
        <v>6197</v>
      </c>
      <c r="J1024" s="1" t="s">
        <v>6198</v>
      </c>
      <c r="K1024" s="1" t="s">
        <v>47</v>
      </c>
      <c r="L1024" s="1" t="s">
        <v>72</v>
      </c>
      <c r="M1024" s="1" t="s">
        <v>126</v>
      </c>
      <c r="N1024" s="1">
        <v>2</v>
      </c>
      <c r="O1024" s="1">
        <v>629.91</v>
      </c>
      <c r="P1024" s="1">
        <v>0.47</v>
      </c>
      <c r="Q1024" s="1">
        <v>49.89</v>
      </c>
      <c r="R1024" s="2">
        <v>45459</v>
      </c>
      <c r="S1024" s="2">
        <v>45370</v>
      </c>
      <c r="T1024" s="1" t="s">
        <v>83</v>
      </c>
      <c r="U1024" s="1" t="s">
        <v>36</v>
      </c>
      <c r="V1024" s="1">
        <v>2</v>
      </c>
      <c r="W1024" s="1" t="s">
        <v>37</v>
      </c>
      <c r="X1024" s="1" t="s">
        <v>64</v>
      </c>
      <c r="Y1024" s="1" t="s">
        <v>6199</v>
      </c>
    </row>
    <row r="1025" spans="1:25" x14ac:dyDescent="0.3">
      <c r="A1025" s="1" t="s">
        <v>12637</v>
      </c>
      <c r="B1025" s="1" t="s">
        <v>14636</v>
      </c>
      <c r="C1025" s="1" t="s">
        <v>6200</v>
      </c>
      <c r="D1025" s="1" t="s">
        <v>26</v>
      </c>
      <c r="E1025" s="1">
        <v>36</v>
      </c>
      <c r="F1025" s="1" t="s">
        <v>6201</v>
      </c>
      <c r="G1025" s="1" t="s">
        <v>6202</v>
      </c>
      <c r="H1025" s="1" t="s">
        <v>634</v>
      </c>
      <c r="I1025" s="1" t="s">
        <v>6203</v>
      </c>
      <c r="J1025" s="1" t="s">
        <v>6204</v>
      </c>
      <c r="K1025" s="1" t="s">
        <v>32</v>
      </c>
      <c r="L1025" s="1" t="s">
        <v>117</v>
      </c>
      <c r="M1025" s="1" t="s">
        <v>93</v>
      </c>
      <c r="N1025" s="1">
        <v>4</v>
      </c>
      <c r="O1025" s="1">
        <v>526.69000000000005</v>
      </c>
      <c r="P1025" s="1">
        <v>0.09</v>
      </c>
      <c r="Q1025" s="1">
        <v>46.04</v>
      </c>
      <c r="R1025" s="2">
        <v>45246</v>
      </c>
      <c r="S1025" s="2">
        <v>45516</v>
      </c>
      <c r="T1025" s="1" t="s">
        <v>83</v>
      </c>
      <c r="U1025" s="1" t="s">
        <v>84</v>
      </c>
      <c r="V1025" s="1">
        <v>5</v>
      </c>
      <c r="W1025" s="1" t="s">
        <v>37</v>
      </c>
      <c r="X1025" s="1" t="s">
        <v>38</v>
      </c>
      <c r="Y1025" s="1" t="s">
        <v>6205</v>
      </c>
    </row>
    <row r="1026" spans="1:25" x14ac:dyDescent="0.3">
      <c r="A1026" s="1" t="s">
        <v>12638</v>
      </c>
      <c r="B1026" s="1" t="s">
        <v>14637</v>
      </c>
      <c r="C1026" s="1" t="s">
        <v>6206</v>
      </c>
      <c r="D1026" s="1" t="s">
        <v>26</v>
      </c>
      <c r="E1026" s="1">
        <v>28</v>
      </c>
      <c r="F1026" s="1" t="s">
        <v>6207</v>
      </c>
      <c r="G1026" s="1" t="s">
        <v>6208</v>
      </c>
      <c r="H1026" s="1" t="s">
        <v>903</v>
      </c>
      <c r="I1026" s="1" t="s">
        <v>6209</v>
      </c>
      <c r="J1026" s="1" t="s">
        <v>6210</v>
      </c>
      <c r="K1026" s="1" t="s">
        <v>161</v>
      </c>
      <c r="L1026" s="1" t="s">
        <v>117</v>
      </c>
      <c r="M1026" s="1" t="s">
        <v>126</v>
      </c>
      <c r="N1026" s="1">
        <v>3</v>
      </c>
      <c r="O1026" s="1">
        <v>580.16999999999996</v>
      </c>
      <c r="P1026" s="1">
        <v>0.21</v>
      </c>
      <c r="Q1026" s="1">
        <v>35.81</v>
      </c>
      <c r="R1026" s="2">
        <v>45654</v>
      </c>
      <c r="S1026" s="2">
        <v>45456</v>
      </c>
      <c r="T1026" s="1" t="s">
        <v>83</v>
      </c>
      <c r="U1026" s="1" t="s">
        <v>36</v>
      </c>
      <c r="V1026" s="1">
        <v>3</v>
      </c>
      <c r="W1026" s="1" t="s">
        <v>37</v>
      </c>
      <c r="X1026" s="1" t="s">
        <v>64</v>
      </c>
      <c r="Y1026" s="1" t="s">
        <v>6211</v>
      </c>
    </row>
    <row r="1027" spans="1:25" x14ac:dyDescent="0.3">
      <c r="A1027" s="1" t="s">
        <v>12639</v>
      </c>
      <c r="B1027" s="1" t="s">
        <v>14638</v>
      </c>
      <c r="C1027" s="1" t="s">
        <v>6212</v>
      </c>
      <c r="D1027" s="1" t="s">
        <v>26</v>
      </c>
      <c r="E1027" s="1">
        <v>42</v>
      </c>
      <c r="F1027" s="1" t="s">
        <v>6213</v>
      </c>
      <c r="G1027" s="1" t="s">
        <v>6214</v>
      </c>
      <c r="H1027" s="1" t="s">
        <v>167</v>
      </c>
      <c r="I1027" s="1" t="s">
        <v>6215</v>
      </c>
      <c r="J1027" s="1" t="s">
        <v>6216</v>
      </c>
      <c r="K1027" s="1" t="s">
        <v>161</v>
      </c>
      <c r="L1027" s="1" t="s">
        <v>72</v>
      </c>
      <c r="M1027" s="1" t="s">
        <v>93</v>
      </c>
      <c r="N1027" s="1">
        <v>4</v>
      </c>
      <c r="O1027" s="1">
        <v>441.59</v>
      </c>
      <c r="P1027" s="1">
        <v>0.28999999999999998</v>
      </c>
      <c r="Q1027" s="1">
        <v>37.06</v>
      </c>
      <c r="R1027" s="2">
        <v>45233</v>
      </c>
      <c r="S1027" s="2">
        <v>45559</v>
      </c>
      <c r="T1027" s="1" t="s">
        <v>63</v>
      </c>
      <c r="U1027" s="1" t="s">
        <v>36</v>
      </c>
      <c r="V1027" s="1">
        <v>4</v>
      </c>
      <c r="W1027" s="1" t="s">
        <v>37</v>
      </c>
      <c r="X1027" s="1" t="s">
        <v>74</v>
      </c>
      <c r="Y1027" s="1" t="s">
        <v>6217</v>
      </c>
    </row>
    <row r="1028" spans="1:25" x14ac:dyDescent="0.3">
      <c r="A1028" s="1" t="s">
        <v>12640</v>
      </c>
      <c r="B1028" s="1" t="s">
        <v>14639</v>
      </c>
      <c r="C1028" s="1" t="s">
        <v>6218</v>
      </c>
      <c r="D1028" s="1" t="s">
        <v>26</v>
      </c>
      <c r="E1028" s="1">
        <v>18</v>
      </c>
      <c r="F1028" s="1" t="s">
        <v>6219</v>
      </c>
      <c r="G1028" s="1" t="s">
        <v>6220</v>
      </c>
      <c r="H1028" s="1" t="s">
        <v>1692</v>
      </c>
      <c r="I1028" s="1" t="s">
        <v>6221</v>
      </c>
      <c r="J1028" s="1" t="s">
        <v>6222</v>
      </c>
      <c r="K1028" s="1" t="s">
        <v>47</v>
      </c>
      <c r="L1028" s="1" t="s">
        <v>72</v>
      </c>
      <c r="M1028" s="1" t="s">
        <v>73</v>
      </c>
      <c r="N1028" s="1">
        <v>3</v>
      </c>
      <c r="O1028" s="1">
        <v>472.5</v>
      </c>
      <c r="P1028" s="1">
        <v>0.23</v>
      </c>
      <c r="Q1028" s="1">
        <v>47.57</v>
      </c>
      <c r="R1028" s="2">
        <v>45846</v>
      </c>
      <c r="S1028" s="2">
        <v>45690</v>
      </c>
      <c r="T1028" s="1" t="s">
        <v>50</v>
      </c>
      <c r="U1028" s="1" t="s">
        <v>36</v>
      </c>
      <c r="V1028" s="1">
        <v>1</v>
      </c>
      <c r="W1028" s="1" t="s">
        <v>37</v>
      </c>
      <c r="X1028" s="1" t="s">
        <v>38</v>
      </c>
      <c r="Y1028" s="1" t="s">
        <v>6223</v>
      </c>
    </row>
    <row r="1029" spans="1:25" x14ac:dyDescent="0.3">
      <c r="A1029" s="1" t="s">
        <v>12641</v>
      </c>
      <c r="B1029" s="1" t="s">
        <v>14640</v>
      </c>
      <c r="C1029" s="1" t="s">
        <v>6224</v>
      </c>
      <c r="D1029" s="1" t="s">
        <v>41</v>
      </c>
      <c r="E1029" s="1">
        <v>49</v>
      </c>
      <c r="F1029" s="1" t="s">
        <v>6225</v>
      </c>
      <c r="G1029" s="1" t="s">
        <v>6226</v>
      </c>
      <c r="H1029" s="1" t="s">
        <v>1156</v>
      </c>
      <c r="I1029" s="1" t="s">
        <v>6227</v>
      </c>
      <c r="J1029" s="1" t="s">
        <v>6228</v>
      </c>
      <c r="K1029" s="1" t="s">
        <v>161</v>
      </c>
      <c r="L1029" s="1" t="s">
        <v>110</v>
      </c>
      <c r="M1029" s="1" t="s">
        <v>49</v>
      </c>
      <c r="N1029" s="1">
        <v>3</v>
      </c>
      <c r="O1029" s="1">
        <v>781.01</v>
      </c>
      <c r="P1029" s="1">
        <v>0.31</v>
      </c>
      <c r="Q1029" s="1">
        <v>48.52</v>
      </c>
      <c r="R1029" s="2">
        <v>45652</v>
      </c>
      <c r="S1029" s="2">
        <v>45372</v>
      </c>
      <c r="T1029" s="1" t="s">
        <v>63</v>
      </c>
      <c r="U1029" s="1" t="s">
        <v>51</v>
      </c>
      <c r="V1029" s="1">
        <v>3</v>
      </c>
      <c r="W1029" s="1" t="s">
        <v>37</v>
      </c>
      <c r="X1029" s="1" t="s">
        <v>74</v>
      </c>
      <c r="Y1029" s="1" t="s">
        <v>6229</v>
      </c>
    </row>
    <row r="1030" spans="1:25" x14ac:dyDescent="0.3">
      <c r="A1030" s="1" t="s">
        <v>12642</v>
      </c>
      <c r="B1030" s="1" t="s">
        <v>14641</v>
      </c>
      <c r="C1030" s="1" t="s">
        <v>6230</v>
      </c>
      <c r="D1030" s="1" t="s">
        <v>41</v>
      </c>
      <c r="E1030" s="1">
        <v>38</v>
      </c>
      <c r="F1030" s="1" t="s">
        <v>6231</v>
      </c>
      <c r="G1030" s="1" t="s">
        <v>6232</v>
      </c>
      <c r="H1030" s="1" t="s">
        <v>263</v>
      </c>
      <c r="I1030" s="1" t="s">
        <v>6233</v>
      </c>
      <c r="J1030" s="1" t="s">
        <v>6234</v>
      </c>
      <c r="K1030" s="1" t="s">
        <v>6</v>
      </c>
      <c r="L1030" s="1" t="s">
        <v>48</v>
      </c>
      <c r="M1030" s="1" t="s">
        <v>93</v>
      </c>
      <c r="N1030" s="1">
        <v>3</v>
      </c>
      <c r="O1030" s="1">
        <v>227.72</v>
      </c>
      <c r="P1030" s="1">
        <v>0.2</v>
      </c>
      <c r="Q1030" s="1">
        <v>42.21</v>
      </c>
      <c r="R1030" s="2">
        <v>45418</v>
      </c>
      <c r="S1030" s="2">
        <v>45186</v>
      </c>
      <c r="T1030" s="1" t="s">
        <v>50</v>
      </c>
      <c r="U1030" s="1" t="s">
        <v>36</v>
      </c>
      <c r="V1030" s="1">
        <v>5</v>
      </c>
      <c r="W1030" s="1" t="s">
        <v>37</v>
      </c>
      <c r="X1030" s="1" t="s">
        <v>74</v>
      </c>
      <c r="Y1030" s="1" t="s">
        <v>6235</v>
      </c>
    </row>
    <row r="1031" spans="1:25" x14ac:dyDescent="0.3">
      <c r="A1031" s="1" t="s">
        <v>12643</v>
      </c>
      <c r="B1031" s="1" t="s">
        <v>14642</v>
      </c>
      <c r="C1031" s="1" t="s">
        <v>6236</v>
      </c>
      <c r="D1031" s="1" t="s">
        <v>41</v>
      </c>
      <c r="E1031" s="1">
        <v>62</v>
      </c>
      <c r="F1031" s="1" t="s">
        <v>6237</v>
      </c>
      <c r="G1031" s="1">
        <f>1-738-446-9564</f>
        <v>-10747</v>
      </c>
      <c r="H1031" s="1" t="s">
        <v>145</v>
      </c>
      <c r="I1031" s="1" t="s">
        <v>5003</v>
      </c>
      <c r="J1031" s="1" t="s">
        <v>6238</v>
      </c>
      <c r="K1031" s="1" t="s">
        <v>6</v>
      </c>
      <c r="L1031" s="1" t="s">
        <v>110</v>
      </c>
      <c r="M1031" s="1" t="s">
        <v>62</v>
      </c>
      <c r="N1031" s="1">
        <v>2</v>
      </c>
      <c r="O1031" s="1">
        <v>402.56</v>
      </c>
      <c r="P1031" s="1">
        <v>7.0000000000000007E-2</v>
      </c>
      <c r="Q1031" s="1">
        <v>39.53</v>
      </c>
      <c r="R1031" s="2">
        <v>45503</v>
      </c>
      <c r="S1031" s="2">
        <v>45135</v>
      </c>
      <c r="T1031" s="1" t="s">
        <v>35</v>
      </c>
      <c r="U1031" s="1" t="s">
        <v>162</v>
      </c>
      <c r="V1031" s="1">
        <v>2</v>
      </c>
      <c r="W1031" s="1" t="s">
        <v>37</v>
      </c>
      <c r="X1031" s="1" t="s">
        <v>101</v>
      </c>
      <c r="Y1031" s="1" t="s">
        <v>6239</v>
      </c>
    </row>
    <row r="1032" spans="1:25" x14ac:dyDescent="0.3">
      <c r="A1032" s="1" t="s">
        <v>12644</v>
      </c>
      <c r="B1032" s="1" t="s">
        <v>14643</v>
      </c>
      <c r="C1032" s="1" t="s">
        <v>6240</v>
      </c>
      <c r="D1032" s="1" t="s">
        <v>26</v>
      </c>
      <c r="E1032" s="1">
        <v>30</v>
      </c>
      <c r="F1032" s="1" t="s">
        <v>6241</v>
      </c>
      <c r="G1032" s="1" t="s">
        <v>6242</v>
      </c>
      <c r="H1032" s="1" t="s">
        <v>669</v>
      </c>
      <c r="I1032" s="1" t="s">
        <v>6243</v>
      </c>
      <c r="J1032" s="1" t="s">
        <v>6244</v>
      </c>
      <c r="K1032" s="1" t="s">
        <v>109</v>
      </c>
      <c r="L1032" s="1" t="s">
        <v>48</v>
      </c>
      <c r="M1032" s="1" t="s">
        <v>34</v>
      </c>
      <c r="N1032" s="1">
        <v>3</v>
      </c>
      <c r="O1032" s="1">
        <v>958.25</v>
      </c>
      <c r="P1032" s="1">
        <v>0.04</v>
      </c>
      <c r="Q1032" s="1">
        <v>10.01</v>
      </c>
      <c r="R1032" s="2">
        <v>45314</v>
      </c>
      <c r="S1032" s="2">
        <v>45573</v>
      </c>
      <c r="T1032" s="1" t="s">
        <v>63</v>
      </c>
      <c r="U1032" s="1" t="s">
        <v>162</v>
      </c>
      <c r="V1032" s="1">
        <v>3</v>
      </c>
      <c r="W1032" s="1" t="s">
        <v>37</v>
      </c>
      <c r="X1032" s="1" t="s">
        <v>101</v>
      </c>
      <c r="Y1032" s="1" t="s">
        <v>6245</v>
      </c>
    </row>
    <row r="1033" spans="1:25" x14ac:dyDescent="0.3">
      <c r="A1033" s="1" t="s">
        <v>12645</v>
      </c>
      <c r="B1033" s="1" t="s">
        <v>14644</v>
      </c>
      <c r="C1033" s="1" t="s">
        <v>6246</v>
      </c>
      <c r="D1033" s="1" t="s">
        <v>41</v>
      </c>
      <c r="E1033" s="1">
        <v>51</v>
      </c>
      <c r="F1033" s="1" t="s">
        <v>6247</v>
      </c>
      <c r="G1033" s="1" t="s">
        <v>6248</v>
      </c>
      <c r="H1033" s="1" t="s">
        <v>2964</v>
      </c>
      <c r="I1033" s="1" t="s">
        <v>6249</v>
      </c>
      <c r="J1033" s="1" t="s">
        <v>6250</v>
      </c>
      <c r="K1033" s="1" t="s">
        <v>61</v>
      </c>
      <c r="L1033" s="1" t="s">
        <v>82</v>
      </c>
      <c r="M1033" s="1" t="s">
        <v>93</v>
      </c>
      <c r="N1033" s="1">
        <v>1</v>
      </c>
      <c r="O1033" s="1">
        <v>198.09</v>
      </c>
      <c r="P1033" s="1">
        <v>0.37</v>
      </c>
      <c r="Q1033" s="1">
        <v>42.36</v>
      </c>
      <c r="R1033" s="2">
        <v>45449</v>
      </c>
      <c r="S1033" s="2">
        <v>45711</v>
      </c>
      <c r="T1033" s="1" t="s">
        <v>83</v>
      </c>
      <c r="U1033" s="1" t="s">
        <v>36</v>
      </c>
      <c r="V1033" s="1">
        <v>5</v>
      </c>
      <c r="W1033" s="1" t="s">
        <v>52</v>
      </c>
      <c r="X1033" s="1" t="s">
        <v>38</v>
      </c>
      <c r="Y1033" s="1" t="s">
        <v>6251</v>
      </c>
    </row>
    <row r="1034" spans="1:25" x14ac:dyDescent="0.3">
      <c r="A1034" s="1" t="s">
        <v>12646</v>
      </c>
      <c r="B1034" s="1" t="s">
        <v>14645</v>
      </c>
      <c r="C1034" s="1" t="s">
        <v>6252</v>
      </c>
      <c r="D1034" s="1" t="s">
        <v>41</v>
      </c>
      <c r="E1034" s="1">
        <v>34</v>
      </c>
      <c r="F1034" s="1" t="s">
        <v>6253</v>
      </c>
      <c r="G1034" s="1" t="s">
        <v>6254</v>
      </c>
      <c r="H1034" s="1" t="s">
        <v>89</v>
      </c>
      <c r="I1034" s="1" t="s">
        <v>6255</v>
      </c>
      <c r="J1034" s="1" t="s">
        <v>6256</v>
      </c>
      <c r="K1034" s="1" t="s">
        <v>92</v>
      </c>
      <c r="L1034" s="1" t="s">
        <v>117</v>
      </c>
      <c r="M1034" s="1" t="s">
        <v>34</v>
      </c>
      <c r="N1034" s="1">
        <v>4</v>
      </c>
      <c r="O1034" s="1">
        <v>300.83999999999997</v>
      </c>
      <c r="P1034" s="1">
        <v>0.12</v>
      </c>
      <c r="Q1034" s="1">
        <v>16.39</v>
      </c>
      <c r="R1034" s="2">
        <v>45720</v>
      </c>
      <c r="S1034" s="2">
        <v>45713</v>
      </c>
      <c r="T1034" s="1" t="s">
        <v>83</v>
      </c>
      <c r="U1034" s="1" t="s">
        <v>51</v>
      </c>
      <c r="V1034" s="1">
        <v>3</v>
      </c>
      <c r="W1034" s="1" t="s">
        <v>37</v>
      </c>
      <c r="X1034" s="1" t="s">
        <v>64</v>
      </c>
      <c r="Y1034" s="1" t="s">
        <v>6257</v>
      </c>
    </row>
    <row r="1035" spans="1:25" x14ac:dyDescent="0.3">
      <c r="A1035" s="1" t="s">
        <v>12647</v>
      </c>
      <c r="B1035" s="1" t="s">
        <v>14646</v>
      </c>
      <c r="C1035" s="1" t="s">
        <v>6258</v>
      </c>
      <c r="D1035" s="1" t="s">
        <v>26</v>
      </c>
      <c r="E1035" s="1">
        <v>68</v>
      </c>
      <c r="F1035" s="1" t="s">
        <v>6259</v>
      </c>
      <c r="G1035" s="1" t="s">
        <v>6260</v>
      </c>
      <c r="H1035" s="1" t="s">
        <v>2132</v>
      </c>
      <c r="I1035" s="1" t="s">
        <v>1459</v>
      </c>
      <c r="J1035" s="1" t="s">
        <v>6261</v>
      </c>
      <c r="K1035" s="1" t="s">
        <v>161</v>
      </c>
      <c r="L1035" s="1" t="s">
        <v>48</v>
      </c>
      <c r="M1035" s="1" t="s">
        <v>34</v>
      </c>
      <c r="N1035" s="1">
        <v>4</v>
      </c>
      <c r="O1035" s="1">
        <v>199.65</v>
      </c>
      <c r="P1035" s="1">
        <v>0.42</v>
      </c>
      <c r="Q1035" s="1">
        <v>30.37</v>
      </c>
      <c r="R1035" s="2">
        <v>45160</v>
      </c>
      <c r="S1035" s="2">
        <v>45719</v>
      </c>
      <c r="T1035" s="1" t="s">
        <v>83</v>
      </c>
      <c r="U1035" s="1" t="s">
        <v>162</v>
      </c>
      <c r="V1035" s="1">
        <v>1</v>
      </c>
      <c r="W1035" s="1" t="s">
        <v>37</v>
      </c>
      <c r="X1035" s="1" t="s">
        <v>53</v>
      </c>
      <c r="Y1035" s="1" t="s">
        <v>6262</v>
      </c>
    </row>
    <row r="1036" spans="1:25" x14ac:dyDescent="0.3">
      <c r="A1036" s="1" t="s">
        <v>12648</v>
      </c>
      <c r="B1036" s="1" t="s">
        <v>14647</v>
      </c>
      <c r="C1036" s="1" t="s">
        <v>6263</v>
      </c>
      <c r="D1036" s="1" t="s">
        <v>26</v>
      </c>
      <c r="E1036" s="1">
        <v>64</v>
      </c>
      <c r="F1036" s="1" t="s">
        <v>6264</v>
      </c>
      <c r="G1036" s="1" t="s">
        <v>6265</v>
      </c>
      <c r="H1036" s="1" t="s">
        <v>4127</v>
      </c>
      <c r="I1036" s="1" t="s">
        <v>6266</v>
      </c>
      <c r="J1036" s="1" t="s">
        <v>5021</v>
      </c>
      <c r="K1036" s="1" t="s">
        <v>92</v>
      </c>
      <c r="L1036" s="1" t="s">
        <v>82</v>
      </c>
      <c r="M1036" s="1" t="s">
        <v>73</v>
      </c>
      <c r="N1036" s="1">
        <v>4</v>
      </c>
      <c r="O1036" s="1">
        <v>30.29</v>
      </c>
      <c r="P1036" s="1">
        <v>0.37</v>
      </c>
      <c r="Q1036" s="1">
        <v>23.24</v>
      </c>
      <c r="R1036" s="2">
        <v>45118</v>
      </c>
      <c r="S1036" s="2">
        <v>45438</v>
      </c>
      <c r="T1036" s="1" t="s">
        <v>50</v>
      </c>
      <c r="U1036" s="1" t="s">
        <v>36</v>
      </c>
      <c r="V1036" s="1">
        <v>2</v>
      </c>
      <c r="W1036" s="1" t="s">
        <v>37</v>
      </c>
      <c r="X1036" s="1" t="s">
        <v>64</v>
      </c>
      <c r="Y1036" s="1" t="s">
        <v>6267</v>
      </c>
    </row>
    <row r="1037" spans="1:25" x14ac:dyDescent="0.3">
      <c r="A1037" s="1" t="s">
        <v>12649</v>
      </c>
      <c r="B1037" s="1" t="s">
        <v>14648</v>
      </c>
      <c r="C1037" s="1" t="s">
        <v>6268</v>
      </c>
      <c r="D1037" s="1" t="s">
        <v>41</v>
      </c>
      <c r="E1037" s="1">
        <v>36</v>
      </c>
      <c r="F1037" s="1" t="s">
        <v>6269</v>
      </c>
      <c r="G1037" s="1" t="s">
        <v>6270</v>
      </c>
      <c r="H1037" s="1" t="s">
        <v>4961</v>
      </c>
      <c r="I1037" s="1" t="s">
        <v>6271</v>
      </c>
      <c r="J1037" s="1" t="s">
        <v>6272</v>
      </c>
      <c r="K1037" s="1" t="s">
        <v>161</v>
      </c>
      <c r="L1037" s="1" t="s">
        <v>110</v>
      </c>
      <c r="M1037" s="1" t="s">
        <v>49</v>
      </c>
      <c r="N1037" s="1">
        <v>3</v>
      </c>
      <c r="O1037" s="1">
        <v>277.13</v>
      </c>
      <c r="P1037" s="1">
        <v>0.02</v>
      </c>
      <c r="Q1037" s="1">
        <v>20.55</v>
      </c>
      <c r="R1037" s="2">
        <v>45830</v>
      </c>
      <c r="S1037" s="2">
        <v>45581</v>
      </c>
      <c r="T1037" s="1" t="s">
        <v>50</v>
      </c>
      <c r="U1037" s="1" t="s">
        <v>36</v>
      </c>
      <c r="V1037" s="1">
        <v>2</v>
      </c>
      <c r="W1037" s="1" t="s">
        <v>37</v>
      </c>
      <c r="X1037" s="1" t="s">
        <v>38</v>
      </c>
      <c r="Y1037" s="1" t="s">
        <v>6273</v>
      </c>
    </row>
    <row r="1038" spans="1:25" x14ac:dyDescent="0.3">
      <c r="A1038" s="1" t="s">
        <v>12650</v>
      </c>
      <c r="B1038" s="1" t="s">
        <v>14649</v>
      </c>
      <c r="C1038" s="1" t="s">
        <v>6274</v>
      </c>
      <c r="D1038" s="1" t="s">
        <v>26</v>
      </c>
      <c r="E1038" s="1">
        <v>27</v>
      </c>
      <c r="F1038" s="1" t="s">
        <v>6275</v>
      </c>
      <c r="G1038" s="1" t="s">
        <v>6276</v>
      </c>
      <c r="H1038" s="1" t="s">
        <v>5490</v>
      </c>
      <c r="I1038" s="1" t="s">
        <v>6277</v>
      </c>
      <c r="J1038" s="1" t="s">
        <v>6278</v>
      </c>
      <c r="K1038" s="1" t="s">
        <v>92</v>
      </c>
      <c r="L1038" s="1" t="s">
        <v>117</v>
      </c>
      <c r="M1038" s="1" t="s">
        <v>34</v>
      </c>
      <c r="N1038" s="1">
        <v>4</v>
      </c>
      <c r="O1038" s="1">
        <v>56</v>
      </c>
      <c r="P1038" s="1">
        <v>0.1</v>
      </c>
      <c r="Q1038" s="1">
        <v>18.96</v>
      </c>
      <c r="R1038" s="2">
        <v>45368</v>
      </c>
      <c r="S1038" s="2">
        <v>45570</v>
      </c>
      <c r="T1038" s="1" t="s">
        <v>63</v>
      </c>
      <c r="U1038" s="1" t="s">
        <v>162</v>
      </c>
      <c r="V1038" s="1">
        <v>3</v>
      </c>
      <c r="W1038" s="1" t="s">
        <v>37</v>
      </c>
      <c r="X1038" s="1" t="s">
        <v>53</v>
      </c>
      <c r="Y1038" s="1" t="s">
        <v>6279</v>
      </c>
    </row>
    <row r="1039" spans="1:25" x14ac:dyDescent="0.3">
      <c r="A1039" s="1" t="s">
        <v>12651</v>
      </c>
      <c r="B1039" s="1" t="s">
        <v>14650</v>
      </c>
      <c r="C1039" s="1" t="s">
        <v>6280</v>
      </c>
      <c r="D1039" s="1" t="s">
        <v>41</v>
      </c>
      <c r="E1039" s="1">
        <v>59</v>
      </c>
      <c r="F1039" s="1" t="s">
        <v>6281</v>
      </c>
      <c r="G1039" s="1">
        <v>4079823112</v>
      </c>
      <c r="H1039" s="1" t="s">
        <v>4961</v>
      </c>
      <c r="I1039" s="1" t="s">
        <v>6282</v>
      </c>
      <c r="J1039" s="1" t="s">
        <v>6283</v>
      </c>
      <c r="K1039" s="1" t="s">
        <v>109</v>
      </c>
      <c r="L1039" s="1" t="s">
        <v>82</v>
      </c>
      <c r="M1039" s="1" t="s">
        <v>73</v>
      </c>
      <c r="N1039" s="1">
        <v>1</v>
      </c>
      <c r="O1039" s="1">
        <v>163.13999999999999</v>
      </c>
      <c r="P1039" s="1">
        <v>0.15</v>
      </c>
      <c r="Q1039" s="1">
        <v>43.49</v>
      </c>
      <c r="R1039" s="2">
        <v>45296</v>
      </c>
      <c r="S1039" s="2">
        <v>45757</v>
      </c>
      <c r="T1039" s="1" t="s">
        <v>118</v>
      </c>
      <c r="U1039" s="1" t="s">
        <v>51</v>
      </c>
      <c r="V1039" s="1">
        <v>5</v>
      </c>
      <c r="W1039" s="1" t="s">
        <v>37</v>
      </c>
      <c r="X1039" s="1" t="s">
        <v>74</v>
      </c>
      <c r="Y1039" s="1" t="s">
        <v>6284</v>
      </c>
    </row>
    <row r="1040" spans="1:25" x14ac:dyDescent="0.3">
      <c r="A1040" s="1" t="s">
        <v>12652</v>
      </c>
      <c r="B1040" s="1" t="s">
        <v>14651</v>
      </c>
      <c r="C1040" s="1" t="s">
        <v>6285</v>
      </c>
      <c r="D1040" s="1" t="s">
        <v>41</v>
      </c>
      <c r="E1040" s="1">
        <v>26</v>
      </c>
      <c r="F1040" s="1" t="s">
        <v>6286</v>
      </c>
      <c r="G1040" s="1" t="s">
        <v>6287</v>
      </c>
      <c r="H1040" s="1" t="s">
        <v>750</v>
      </c>
      <c r="I1040" s="1" t="s">
        <v>6288</v>
      </c>
      <c r="J1040" s="1" t="s">
        <v>6289</v>
      </c>
      <c r="K1040" s="1" t="s">
        <v>92</v>
      </c>
      <c r="L1040" s="1" t="s">
        <v>82</v>
      </c>
      <c r="M1040" s="1" t="s">
        <v>49</v>
      </c>
      <c r="N1040" s="1">
        <v>1</v>
      </c>
      <c r="O1040" s="1">
        <v>369.06</v>
      </c>
      <c r="P1040" s="1">
        <v>0.3</v>
      </c>
      <c r="Q1040" s="1">
        <v>39.61</v>
      </c>
      <c r="R1040" s="2">
        <v>45678</v>
      </c>
      <c r="S1040" s="2">
        <v>45560</v>
      </c>
      <c r="T1040" s="1" t="s">
        <v>50</v>
      </c>
      <c r="U1040" s="1" t="s">
        <v>51</v>
      </c>
      <c r="V1040" s="1">
        <v>1</v>
      </c>
      <c r="W1040" s="1" t="s">
        <v>37</v>
      </c>
      <c r="X1040" s="1" t="s">
        <v>74</v>
      </c>
      <c r="Y1040" s="1" t="s">
        <v>6290</v>
      </c>
    </row>
    <row r="1041" spans="1:25" x14ac:dyDescent="0.3">
      <c r="A1041" s="1" t="s">
        <v>12653</v>
      </c>
      <c r="B1041" s="1" t="s">
        <v>14652</v>
      </c>
      <c r="C1041" s="1" t="s">
        <v>6291</v>
      </c>
      <c r="D1041" s="1" t="s">
        <v>26</v>
      </c>
      <c r="E1041" s="1">
        <v>68</v>
      </c>
      <c r="F1041" s="1" t="s">
        <v>6292</v>
      </c>
      <c r="G1041" s="1" t="s">
        <v>6293</v>
      </c>
      <c r="H1041" s="1" t="s">
        <v>1472</v>
      </c>
      <c r="I1041" s="1" t="s">
        <v>6294</v>
      </c>
      <c r="J1041" s="1" t="s">
        <v>6295</v>
      </c>
      <c r="K1041" s="1" t="s">
        <v>161</v>
      </c>
      <c r="L1041" s="1" t="s">
        <v>72</v>
      </c>
      <c r="M1041" s="1" t="s">
        <v>93</v>
      </c>
      <c r="N1041" s="1">
        <v>1</v>
      </c>
      <c r="O1041" s="1">
        <v>30.51</v>
      </c>
      <c r="P1041" s="1">
        <v>0.4</v>
      </c>
      <c r="Q1041" s="1">
        <v>28.56</v>
      </c>
      <c r="R1041" s="2">
        <v>45304</v>
      </c>
      <c r="S1041" s="2">
        <v>45187</v>
      </c>
      <c r="T1041" s="1" t="s">
        <v>118</v>
      </c>
      <c r="U1041" s="1" t="s">
        <v>162</v>
      </c>
      <c r="V1041" s="1">
        <v>1</v>
      </c>
      <c r="W1041" s="1" t="s">
        <v>37</v>
      </c>
      <c r="X1041" s="1" t="s">
        <v>53</v>
      </c>
      <c r="Y1041" s="1" t="s">
        <v>6296</v>
      </c>
    </row>
    <row r="1042" spans="1:25" x14ac:dyDescent="0.3">
      <c r="A1042" s="1" t="s">
        <v>12654</v>
      </c>
      <c r="B1042" s="1" t="s">
        <v>14653</v>
      </c>
      <c r="C1042" s="1" t="s">
        <v>6297</v>
      </c>
      <c r="D1042" s="1" t="s">
        <v>26</v>
      </c>
      <c r="E1042" s="1">
        <v>28</v>
      </c>
      <c r="F1042" s="1" t="s">
        <v>6298</v>
      </c>
      <c r="G1042" s="1" t="s">
        <v>6299</v>
      </c>
      <c r="H1042" s="1" t="s">
        <v>1315</v>
      </c>
      <c r="I1042" s="1" t="s">
        <v>6300</v>
      </c>
      <c r="J1042" s="1" t="s">
        <v>6301</v>
      </c>
      <c r="K1042" s="1" t="s">
        <v>161</v>
      </c>
      <c r="L1042" s="1" t="s">
        <v>33</v>
      </c>
      <c r="M1042" s="1" t="s">
        <v>126</v>
      </c>
      <c r="N1042" s="1">
        <v>2</v>
      </c>
      <c r="O1042" s="1">
        <v>755.43</v>
      </c>
      <c r="P1042" s="1">
        <v>0.03</v>
      </c>
      <c r="Q1042" s="1">
        <v>34.9</v>
      </c>
      <c r="R1042" s="2">
        <v>45437</v>
      </c>
      <c r="S1042" s="2">
        <v>45632</v>
      </c>
      <c r="T1042" s="1" t="s">
        <v>118</v>
      </c>
      <c r="U1042" s="1" t="s">
        <v>36</v>
      </c>
      <c r="V1042" s="1">
        <v>3</v>
      </c>
      <c r="W1042" s="1" t="s">
        <v>37</v>
      </c>
      <c r="X1042" s="1" t="s">
        <v>74</v>
      </c>
      <c r="Y1042" s="1" t="s">
        <v>6302</v>
      </c>
    </row>
    <row r="1043" spans="1:25" x14ac:dyDescent="0.3">
      <c r="A1043" s="1" t="s">
        <v>12655</v>
      </c>
      <c r="B1043" s="1" t="s">
        <v>14654</v>
      </c>
      <c r="C1043" s="1" t="s">
        <v>6303</v>
      </c>
      <c r="D1043" s="1" t="s">
        <v>41</v>
      </c>
      <c r="E1043" s="1">
        <v>55</v>
      </c>
      <c r="F1043" s="1" t="s">
        <v>6304</v>
      </c>
      <c r="G1043" s="1" t="s">
        <v>6305</v>
      </c>
      <c r="H1043" s="1" t="s">
        <v>6306</v>
      </c>
      <c r="I1043" s="1" t="s">
        <v>6307</v>
      </c>
      <c r="J1043" s="1" t="s">
        <v>6308</v>
      </c>
      <c r="K1043" s="1" t="s">
        <v>61</v>
      </c>
      <c r="L1043" s="1" t="s">
        <v>33</v>
      </c>
      <c r="M1043" s="1" t="s">
        <v>73</v>
      </c>
      <c r="N1043" s="1">
        <v>1</v>
      </c>
      <c r="O1043" s="1">
        <v>797.63</v>
      </c>
      <c r="P1043" s="1">
        <v>0.12</v>
      </c>
      <c r="Q1043" s="1">
        <v>49.3</v>
      </c>
      <c r="R1043" s="2">
        <v>45123</v>
      </c>
      <c r="S1043" s="2">
        <v>45774</v>
      </c>
      <c r="T1043" s="1" t="s">
        <v>50</v>
      </c>
      <c r="U1043" s="1" t="s">
        <v>51</v>
      </c>
      <c r="V1043" s="1">
        <v>4</v>
      </c>
      <c r="W1043" s="1" t="s">
        <v>37</v>
      </c>
      <c r="X1043" s="1" t="s">
        <v>64</v>
      </c>
      <c r="Y1043" s="1" t="s">
        <v>6309</v>
      </c>
    </row>
    <row r="1044" spans="1:25" x14ac:dyDescent="0.3">
      <c r="A1044" s="1" t="s">
        <v>12656</v>
      </c>
      <c r="B1044" s="1" t="s">
        <v>14655</v>
      </c>
      <c r="C1044" s="1" t="s">
        <v>6310</v>
      </c>
      <c r="D1044" s="1" t="s">
        <v>26</v>
      </c>
      <c r="E1044" s="1">
        <v>48</v>
      </c>
      <c r="F1044" s="1" t="s">
        <v>6311</v>
      </c>
      <c r="G1044" s="1" t="s">
        <v>6312</v>
      </c>
      <c r="H1044" s="1" t="s">
        <v>2109</v>
      </c>
      <c r="I1044" s="1" t="s">
        <v>6313</v>
      </c>
      <c r="J1044" s="1" t="s">
        <v>6314</v>
      </c>
      <c r="K1044" s="1" t="s">
        <v>6</v>
      </c>
      <c r="L1044" s="1" t="s">
        <v>33</v>
      </c>
      <c r="M1044" s="1" t="s">
        <v>34</v>
      </c>
      <c r="N1044" s="1">
        <v>1</v>
      </c>
      <c r="O1044" s="1">
        <v>417.3</v>
      </c>
      <c r="P1044" s="1">
        <v>0.19</v>
      </c>
      <c r="Q1044" s="1">
        <v>22.89</v>
      </c>
      <c r="R1044" s="2">
        <v>45788</v>
      </c>
      <c r="S1044" s="2">
        <v>45543</v>
      </c>
      <c r="T1044" s="1" t="s">
        <v>63</v>
      </c>
      <c r="U1044" s="1" t="s">
        <v>84</v>
      </c>
      <c r="V1044" s="1">
        <v>3</v>
      </c>
      <c r="W1044" s="1" t="s">
        <v>37</v>
      </c>
      <c r="X1044" s="1" t="s">
        <v>101</v>
      </c>
      <c r="Y1044" s="1" t="s">
        <v>6315</v>
      </c>
    </row>
    <row r="1045" spans="1:25" x14ac:dyDescent="0.3">
      <c r="A1045" s="1" t="s">
        <v>12657</v>
      </c>
      <c r="B1045" s="1" t="s">
        <v>14656</v>
      </c>
      <c r="C1045" s="1" t="s">
        <v>6316</v>
      </c>
      <c r="D1045" s="1" t="s">
        <v>26</v>
      </c>
      <c r="E1045" s="1">
        <v>19</v>
      </c>
      <c r="F1045" s="1" t="s">
        <v>6317</v>
      </c>
      <c r="G1045" s="1">
        <v>8915793908</v>
      </c>
      <c r="H1045" s="1" t="s">
        <v>1422</v>
      </c>
      <c r="I1045" s="1" t="s">
        <v>6318</v>
      </c>
      <c r="J1045" s="1" t="s">
        <v>6319</v>
      </c>
      <c r="K1045" s="1" t="s">
        <v>109</v>
      </c>
      <c r="L1045" s="1" t="s">
        <v>82</v>
      </c>
      <c r="M1045" s="1" t="s">
        <v>34</v>
      </c>
      <c r="N1045" s="1">
        <v>4</v>
      </c>
      <c r="O1045" s="1">
        <v>984.82</v>
      </c>
      <c r="P1045" s="1">
        <v>0.09</v>
      </c>
      <c r="Q1045" s="1">
        <v>29.8</v>
      </c>
      <c r="R1045" s="2">
        <v>45691</v>
      </c>
      <c r="S1045" s="2">
        <v>45469</v>
      </c>
      <c r="T1045" s="1" t="s">
        <v>118</v>
      </c>
      <c r="U1045" s="1" t="s">
        <v>36</v>
      </c>
      <c r="V1045" s="1">
        <v>1</v>
      </c>
      <c r="W1045" s="1" t="s">
        <v>37</v>
      </c>
      <c r="X1045" s="1" t="s">
        <v>64</v>
      </c>
      <c r="Y1045" s="1" t="s">
        <v>6320</v>
      </c>
    </row>
    <row r="1046" spans="1:25" x14ac:dyDescent="0.3">
      <c r="A1046" s="1" t="s">
        <v>12658</v>
      </c>
      <c r="B1046" s="1" t="s">
        <v>14657</v>
      </c>
      <c r="C1046" s="1" t="s">
        <v>6321</v>
      </c>
      <c r="D1046" s="1" t="s">
        <v>41</v>
      </c>
      <c r="E1046" s="1">
        <v>41</v>
      </c>
      <c r="F1046" s="1" t="s">
        <v>6322</v>
      </c>
      <c r="G1046" s="1">
        <f>1-534-283-187</f>
        <v>-1003</v>
      </c>
      <c r="H1046" s="1" t="s">
        <v>357</v>
      </c>
      <c r="I1046" s="1" t="s">
        <v>1183</v>
      </c>
      <c r="J1046" s="1" t="s">
        <v>6323</v>
      </c>
      <c r="K1046" s="1" t="s">
        <v>47</v>
      </c>
      <c r="L1046" s="1" t="s">
        <v>48</v>
      </c>
      <c r="M1046" s="1" t="s">
        <v>93</v>
      </c>
      <c r="N1046" s="1">
        <v>3</v>
      </c>
      <c r="O1046" s="1">
        <v>682.2</v>
      </c>
      <c r="P1046" s="1">
        <v>0.27</v>
      </c>
      <c r="Q1046" s="1">
        <v>29.01</v>
      </c>
      <c r="R1046" s="2">
        <v>45271</v>
      </c>
      <c r="S1046" s="2">
        <v>45406</v>
      </c>
      <c r="T1046" s="1" t="s">
        <v>63</v>
      </c>
      <c r="U1046" s="1" t="s">
        <v>51</v>
      </c>
      <c r="V1046" s="1">
        <v>2</v>
      </c>
      <c r="W1046" s="1" t="s">
        <v>37</v>
      </c>
      <c r="X1046" s="1" t="s">
        <v>74</v>
      </c>
      <c r="Y1046" s="1" t="s">
        <v>6324</v>
      </c>
    </row>
    <row r="1047" spans="1:25" x14ac:dyDescent="0.3">
      <c r="A1047" s="1" t="s">
        <v>12659</v>
      </c>
      <c r="B1047" s="1" t="s">
        <v>14658</v>
      </c>
      <c r="C1047" s="1" t="s">
        <v>6325</v>
      </c>
      <c r="D1047" s="1" t="s">
        <v>41</v>
      </c>
      <c r="E1047" s="1">
        <v>59</v>
      </c>
      <c r="F1047" s="1" t="s">
        <v>6326</v>
      </c>
      <c r="G1047" s="1">
        <f>1-94-565-3932</f>
        <v>-4590</v>
      </c>
      <c r="H1047" s="1" t="s">
        <v>555</v>
      </c>
      <c r="I1047" s="1" t="s">
        <v>6327</v>
      </c>
      <c r="J1047" s="1" t="s">
        <v>6328</v>
      </c>
      <c r="K1047" s="1" t="s">
        <v>92</v>
      </c>
      <c r="L1047" s="1" t="s">
        <v>110</v>
      </c>
      <c r="M1047" s="1" t="s">
        <v>73</v>
      </c>
      <c r="N1047" s="1">
        <v>4</v>
      </c>
      <c r="O1047" s="1">
        <v>746.28</v>
      </c>
      <c r="P1047" s="1">
        <v>0.24</v>
      </c>
      <c r="Q1047" s="1">
        <v>47.12</v>
      </c>
      <c r="R1047" s="2">
        <v>45290</v>
      </c>
      <c r="S1047" s="2">
        <v>45382</v>
      </c>
      <c r="T1047" s="1" t="s">
        <v>63</v>
      </c>
      <c r="U1047" s="1" t="s">
        <v>36</v>
      </c>
      <c r="V1047" s="1">
        <v>3</v>
      </c>
      <c r="W1047" s="1" t="s">
        <v>37</v>
      </c>
      <c r="X1047" s="1" t="s">
        <v>101</v>
      </c>
      <c r="Y1047" s="1" t="s">
        <v>6329</v>
      </c>
    </row>
    <row r="1048" spans="1:25" x14ac:dyDescent="0.3">
      <c r="A1048" s="1" t="s">
        <v>12660</v>
      </c>
      <c r="B1048" s="1" t="s">
        <v>14659</v>
      </c>
      <c r="C1048" s="1" t="s">
        <v>6330</v>
      </c>
      <c r="D1048" s="1" t="s">
        <v>41</v>
      </c>
      <c r="E1048" s="1">
        <v>64</v>
      </c>
      <c r="F1048" s="1" t="s">
        <v>6331</v>
      </c>
      <c r="G1048" s="1" t="s">
        <v>6332</v>
      </c>
      <c r="H1048" s="1" t="s">
        <v>3228</v>
      </c>
      <c r="I1048" s="1" t="s">
        <v>6333</v>
      </c>
      <c r="J1048" s="1" t="s">
        <v>6334</v>
      </c>
      <c r="K1048" s="1" t="s">
        <v>47</v>
      </c>
      <c r="L1048" s="1" t="s">
        <v>33</v>
      </c>
      <c r="M1048" s="1" t="s">
        <v>93</v>
      </c>
      <c r="N1048" s="1">
        <v>2</v>
      </c>
      <c r="O1048" s="1">
        <v>200.38</v>
      </c>
      <c r="P1048" s="1">
        <v>0.16</v>
      </c>
      <c r="Q1048" s="1">
        <v>20.82</v>
      </c>
      <c r="R1048" s="2">
        <v>45149</v>
      </c>
      <c r="S1048" s="2">
        <v>45577</v>
      </c>
      <c r="T1048" s="1" t="s">
        <v>50</v>
      </c>
      <c r="U1048" s="1" t="s">
        <v>84</v>
      </c>
      <c r="V1048" s="1">
        <v>3</v>
      </c>
      <c r="W1048" s="1" t="s">
        <v>37</v>
      </c>
      <c r="X1048" s="1" t="s">
        <v>64</v>
      </c>
      <c r="Y1048" s="1" t="s">
        <v>6335</v>
      </c>
    </row>
    <row r="1049" spans="1:25" x14ac:dyDescent="0.3">
      <c r="A1049" s="1" t="s">
        <v>12661</v>
      </c>
      <c r="B1049" s="1" t="s">
        <v>14660</v>
      </c>
      <c r="C1049" s="1" t="s">
        <v>6336</v>
      </c>
      <c r="D1049" s="1" t="s">
        <v>26</v>
      </c>
      <c r="E1049" s="1">
        <v>22</v>
      </c>
      <c r="F1049" s="1" t="s">
        <v>6337</v>
      </c>
      <c r="G1049" s="1" t="s">
        <v>6338</v>
      </c>
      <c r="H1049" s="1" t="s">
        <v>123</v>
      </c>
      <c r="I1049" s="1" t="s">
        <v>6339</v>
      </c>
      <c r="J1049" s="1" t="s">
        <v>6340</v>
      </c>
      <c r="K1049" s="1" t="s">
        <v>92</v>
      </c>
      <c r="L1049" s="1" t="s">
        <v>48</v>
      </c>
      <c r="M1049" s="1" t="s">
        <v>73</v>
      </c>
      <c r="N1049" s="1">
        <v>2</v>
      </c>
      <c r="O1049" s="1">
        <v>839.06</v>
      </c>
      <c r="P1049" s="1">
        <v>0.26</v>
      </c>
      <c r="Q1049" s="1">
        <v>49.38</v>
      </c>
      <c r="R1049" s="2">
        <v>45605</v>
      </c>
      <c r="S1049" s="2">
        <v>45840</v>
      </c>
      <c r="T1049" s="1" t="s">
        <v>118</v>
      </c>
      <c r="U1049" s="1" t="s">
        <v>162</v>
      </c>
      <c r="V1049" s="1">
        <v>2</v>
      </c>
      <c r="W1049" s="1" t="s">
        <v>37</v>
      </c>
      <c r="X1049" s="1" t="s">
        <v>74</v>
      </c>
      <c r="Y1049" s="1" t="s">
        <v>6341</v>
      </c>
    </row>
    <row r="1050" spans="1:25" x14ac:dyDescent="0.3">
      <c r="A1050" s="1" t="s">
        <v>12662</v>
      </c>
      <c r="B1050" s="1" t="s">
        <v>14661</v>
      </c>
      <c r="C1050" s="1" t="s">
        <v>6342</v>
      </c>
      <c r="D1050" s="1" t="s">
        <v>26</v>
      </c>
      <c r="E1050" s="1">
        <v>67</v>
      </c>
      <c r="F1050" s="1" t="s">
        <v>6343</v>
      </c>
      <c r="G1050" s="1" t="s">
        <v>6344</v>
      </c>
      <c r="H1050" s="1" t="s">
        <v>1766</v>
      </c>
      <c r="I1050" s="1" t="s">
        <v>6345</v>
      </c>
      <c r="J1050" s="1" t="s">
        <v>6346</v>
      </c>
      <c r="K1050" s="1" t="s">
        <v>161</v>
      </c>
      <c r="L1050" s="1" t="s">
        <v>117</v>
      </c>
      <c r="M1050" s="1" t="s">
        <v>126</v>
      </c>
      <c r="N1050" s="1">
        <v>2</v>
      </c>
      <c r="O1050" s="1">
        <v>945.6</v>
      </c>
      <c r="P1050" s="1">
        <v>0.18</v>
      </c>
      <c r="Q1050" s="1">
        <v>18.71</v>
      </c>
      <c r="R1050" s="2">
        <v>45337</v>
      </c>
      <c r="S1050" s="2">
        <v>45799</v>
      </c>
      <c r="T1050" s="1" t="s">
        <v>63</v>
      </c>
      <c r="U1050" s="1" t="s">
        <v>84</v>
      </c>
      <c r="V1050" s="1">
        <v>3</v>
      </c>
      <c r="W1050" s="1" t="s">
        <v>52</v>
      </c>
      <c r="X1050" s="1" t="s">
        <v>64</v>
      </c>
      <c r="Y1050" s="1" t="s">
        <v>6347</v>
      </c>
    </row>
    <row r="1051" spans="1:25" x14ac:dyDescent="0.3">
      <c r="A1051" s="1" t="s">
        <v>12663</v>
      </c>
      <c r="B1051" s="1" t="s">
        <v>14662</v>
      </c>
      <c r="C1051" s="1" t="s">
        <v>6348</v>
      </c>
      <c r="D1051" s="1" t="s">
        <v>26</v>
      </c>
      <c r="E1051" s="1">
        <v>47</v>
      </c>
      <c r="F1051" s="1" t="s">
        <v>6349</v>
      </c>
      <c r="G1051" s="1" t="s">
        <v>6350</v>
      </c>
      <c r="H1051" s="1" t="s">
        <v>662</v>
      </c>
      <c r="I1051" s="1" t="s">
        <v>6351</v>
      </c>
      <c r="J1051" s="1" t="s">
        <v>6352</v>
      </c>
      <c r="K1051" s="1" t="s">
        <v>6</v>
      </c>
      <c r="L1051" s="1" t="s">
        <v>110</v>
      </c>
      <c r="M1051" s="1" t="s">
        <v>62</v>
      </c>
      <c r="N1051" s="1">
        <v>1</v>
      </c>
      <c r="O1051" s="1">
        <v>243.95</v>
      </c>
      <c r="P1051" s="1">
        <v>0.17</v>
      </c>
      <c r="Q1051" s="1">
        <v>9.9</v>
      </c>
      <c r="R1051" s="2">
        <v>45436</v>
      </c>
      <c r="S1051" s="2">
        <v>45332</v>
      </c>
      <c r="T1051" s="1" t="s">
        <v>118</v>
      </c>
      <c r="U1051" s="1" t="s">
        <v>36</v>
      </c>
      <c r="V1051" s="1">
        <v>5</v>
      </c>
      <c r="W1051" s="1" t="s">
        <v>37</v>
      </c>
      <c r="X1051" s="1" t="s">
        <v>74</v>
      </c>
      <c r="Y1051" s="1" t="s">
        <v>6353</v>
      </c>
    </row>
    <row r="1052" spans="1:25" x14ac:dyDescent="0.3">
      <c r="A1052" s="1" t="s">
        <v>12664</v>
      </c>
      <c r="B1052" s="1" t="s">
        <v>14663</v>
      </c>
      <c r="C1052" s="1" t="s">
        <v>6354</v>
      </c>
      <c r="D1052" s="1" t="s">
        <v>41</v>
      </c>
      <c r="E1052" s="1">
        <v>56</v>
      </c>
      <c r="F1052" s="1" t="s">
        <v>6355</v>
      </c>
      <c r="G1052" s="1">
        <v>2524086264</v>
      </c>
      <c r="H1052" s="1" t="s">
        <v>4760</v>
      </c>
      <c r="I1052" s="1" t="s">
        <v>6356</v>
      </c>
      <c r="J1052" s="1" t="s">
        <v>6357</v>
      </c>
      <c r="K1052" s="1" t="s">
        <v>109</v>
      </c>
      <c r="L1052" s="1" t="s">
        <v>110</v>
      </c>
      <c r="M1052" s="1" t="s">
        <v>93</v>
      </c>
      <c r="N1052" s="1">
        <v>1</v>
      </c>
      <c r="O1052" s="1">
        <v>689.6</v>
      </c>
      <c r="P1052" s="1">
        <v>0.13</v>
      </c>
      <c r="Q1052" s="1">
        <v>13.61</v>
      </c>
      <c r="R1052" s="2">
        <v>45595</v>
      </c>
      <c r="S1052" s="2">
        <v>45303</v>
      </c>
      <c r="T1052" s="1" t="s">
        <v>63</v>
      </c>
      <c r="U1052" s="1" t="s">
        <v>162</v>
      </c>
      <c r="V1052" s="1">
        <v>2</v>
      </c>
      <c r="W1052" s="1" t="s">
        <v>52</v>
      </c>
      <c r="X1052" s="1" t="s">
        <v>38</v>
      </c>
      <c r="Y1052" s="1" t="s">
        <v>6358</v>
      </c>
    </row>
    <row r="1053" spans="1:25" x14ac:dyDescent="0.3">
      <c r="A1053" s="1" t="s">
        <v>12665</v>
      </c>
      <c r="B1053" s="1" t="s">
        <v>14664</v>
      </c>
      <c r="C1053" s="1" t="s">
        <v>6359</v>
      </c>
      <c r="D1053" s="1" t="s">
        <v>26</v>
      </c>
      <c r="E1053" s="1">
        <v>52</v>
      </c>
      <c r="F1053" s="1" t="s">
        <v>6360</v>
      </c>
      <c r="G1053" s="1" t="s">
        <v>6361</v>
      </c>
      <c r="H1053" s="1" t="s">
        <v>1785</v>
      </c>
      <c r="I1053" s="1" t="s">
        <v>6362</v>
      </c>
      <c r="J1053" s="1" t="s">
        <v>6363</v>
      </c>
      <c r="K1053" s="1" t="s">
        <v>6</v>
      </c>
      <c r="L1053" s="1" t="s">
        <v>33</v>
      </c>
      <c r="M1053" s="1" t="s">
        <v>34</v>
      </c>
      <c r="N1053" s="1">
        <v>1</v>
      </c>
      <c r="O1053" s="1">
        <v>749.47</v>
      </c>
      <c r="P1053" s="1">
        <v>0.27</v>
      </c>
      <c r="Q1053" s="1">
        <v>24.18</v>
      </c>
      <c r="R1053" s="2">
        <v>45752</v>
      </c>
      <c r="S1053" s="2">
        <v>45720</v>
      </c>
      <c r="T1053" s="1" t="s">
        <v>50</v>
      </c>
      <c r="U1053" s="1" t="s">
        <v>84</v>
      </c>
      <c r="V1053" s="1">
        <v>2</v>
      </c>
      <c r="W1053" s="1" t="s">
        <v>37</v>
      </c>
      <c r="X1053" s="1" t="s">
        <v>53</v>
      </c>
      <c r="Y1053" s="1" t="s">
        <v>6364</v>
      </c>
    </row>
    <row r="1054" spans="1:25" x14ac:dyDescent="0.3">
      <c r="A1054" s="1" t="s">
        <v>12666</v>
      </c>
      <c r="B1054" s="1" t="s">
        <v>14665</v>
      </c>
      <c r="C1054" s="1" t="s">
        <v>6365</v>
      </c>
      <c r="D1054" s="1" t="s">
        <v>41</v>
      </c>
      <c r="E1054" s="1">
        <v>65</v>
      </c>
      <c r="F1054" s="1" t="s">
        <v>6366</v>
      </c>
      <c r="G1054" s="1" t="s">
        <v>6367</v>
      </c>
      <c r="H1054" s="1" t="s">
        <v>1156</v>
      </c>
      <c r="I1054" s="1" t="s">
        <v>6368</v>
      </c>
      <c r="J1054" s="1" t="s">
        <v>6369</v>
      </c>
      <c r="K1054" s="1" t="s">
        <v>161</v>
      </c>
      <c r="L1054" s="1" t="s">
        <v>82</v>
      </c>
      <c r="M1054" s="1" t="s">
        <v>93</v>
      </c>
      <c r="N1054" s="1">
        <v>3</v>
      </c>
      <c r="O1054" s="1">
        <v>312.12</v>
      </c>
      <c r="P1054" s="1">
        <v>0.22</v>
      </c>
      <c r="Q1054" s="1">
        <v>34.24</v>
      </c>
      <c r="R1054" s="2">
        <v>45170</v>
      </c>
      <c r="S1054" s="2">
        <v>45763</v>
      </c>
      <c r="T1054" s="1" t="s">
        <v>63</v>
      </c>
      <c r="U1054" s="1" t="s">
        <v>51</v>
      </c>
      <c r="V1054" s="1">
        <v>2</v>
      </c>
      <c r="W1054" s="1" t="s">
        <v>37</v>
      </c>
      <c r="X1054" s="1" t="s">
        <v>74</v>
      </c>
      <c r="Y1054" s="1" t="s">
        <v>6370</v>
      </c>
    </row>
    <row r="1055" spans="1:25" x14ac:dyDescent="0.3">
      <c r="A1055" s="1" t="s">
        <v>12667</v>
      </c>
      <c r="B1055" s="1" t="s">
        <v>14666</v>
      </c>
      <c r="C1055" s="1" t="s">
        <v>6371</v>
      </c>
      <c r="D1055" s="1" t="s">
        <v>26</v>
      </c>
      <c r="E1055" s="1">
        <v>34</v>
      </c>
      <c r="F1055" s="1" t="s">
        <v>6372</v>
      </c>
      <c r="G1055" s="1">
        <v>7609355688</v>
      </c>
      <c r="H1055" s="1" t="s">
        <v>431</v>
      </c>
      <c r="I1055" s="1" t="s">
        <v>6373</v>
      </c>
      <c r="J1055" s="1" t="s">
        <v>6374</v>
      </c>
      <c r="K1055" s="1" t="s">
        <v>161</v>
      </c>
      <c r="L1055" s="1" t="s">
        <v>72</v>
      </c>
      <c r="M1055" s="1" t="s">
        <v>73</v>
      </c>
      <c r="N1055" s="1">
        <v>4</v>
      </c>
      <c r="O1055" s="1">
        <v>480.26</v>
      </c>
      <c r="P1055" s="1">
        <v>0.1</v>
      </c>
      <c r="Q1055" s="1">
        <v>28.26</v>
      </c>
      <c r="R1055" s="2">
        <v>45183</v>
      </c>
      <c r="S1055" s="2">
        <v>45234</v>
      </c>
      <c r="T1055" s="1" t="s">
        <v>50</v>
      </c>
      <c r="U1055" s="1" t="s">
        <v>84</v>
      </c>
      <c r="V1055" s="1">
        <v>1</v>
      </c>
      <c r="W1055" s="1" t="s">
        <v>52</v>
      </c>
      <c r="X1055" s="1" t="s">
        <v>64</v>
      </c>
      <c r="Y1055" s="1" t="s">
        <v>6375</v>
      </c>
    </row>
    <row r="1056" spans="1:25" x14ac:dyDescent="0.3">
      <c r="A1056" s="1" t="s">
        <v>12668</v>
      </c>
      <c r="B1056" s="1" t="s">
        <v>14667</v>
      </c>
      <c r="C1056" s="1" t="s">
        <v>6376</v>
      </c>
      <c r="D1056" s="1" t="s">
        <v>41</v>
      </c>
      <c r="E1056" s="1">
        <v>48</v>
      </c>
      <c r="F1056" s="1" t="s">
        <v>6377</v>
      </c>
      <c r="G1056" s="1" t="s">
        <v>6378</v>
      </c>
      <c r="H1056" s="1" t="s">
        <v>215</v>
      </c>
      <c r="I1056" s="1" t="s">
        <v>6379</v>
      </c>
      <c r="J1056" s="1" t="s">
        <v>6380</v>
      </c>
      <c r="K1056" s="1" t="s">
        <v>161</v>
      </c>
      <c r="L1056" s="1" t="s">
        <v>82</v>
      </c>
      <c r="M1056" s="1" t="s">
        <v>93</v>
      </c>
      <c r="N1056" s="1">
        <v>1</v>
      </c>
      <c r="O1056" s="1">
        <v>106.56</v>
      </c>
      <c r="P1056" s="1">
        <v>0.01</v>
      </c>
      <c r="Q1056" s="1">
        <v>21.93</v>
      </c>
      <c r="R1056" s="2">
        <v>45589</v>
      </c>
      <c r="S1056" s="2">
        <v>45706</v>
      </c>
      <c r="T1056" s="1" t="s">
        <v>50</v>
      </c>
      <c r="U1056" s="1" t="s">
        <v>36</v>
      </c>
      <c r="V1056" s="1">
        <v>3</v>
      </c>
      <c r="W1056" s="1" t="s">
        <v>37</v>
      </c>
      <c r="X1056" s="1" t="s">
        <v>74</v>
      </c>
      <c r="Y1056" s="1" t="s">
        <v>6381</v>
      </c>
    </row>
    <row r="1057" spans="1:25" x14ac:dyDescent="0.3">
      <c r="A1057" s="1" t="s">
        <v>12669</v>
      </c>
      <c r="B1057" s="1" t="s">
        <v>14668</v>
      </c>
      <c r="C1057" s="1" t="s">
        <v>6382</v>
      </c>
      <c r="D1057" s="1" t="s">
        <v>26</v>
      </c>
      <c r="E1057" s="1">
        <v>19</v>
      </c>
      <c r="F1057" s="1" t="s">
        <v>6383</v>
      </c>
      <c r="G1057" s="1" t="s">
        <v>6384</v>
      </c>
      <c r="H1057" s="1" t="s">
        <v>1026</v>
      </c>
      <c r="I1057" s="1" t="s">
        <v>6385</v>
      </c>
      <c r="J1057" s="1" t="s">
        <v>6386</v>
      </c>
      <c r="K1057" s="1" t="s">
        <v>47</v>
      </c>
      <c r="L1057" s="1" t="s">
        <v>110</v>
      </c>
      <c r="M1057" s="1" t="s">
        <v>126</v>
      </c>
      <c r="N1057" s="1">
        <v>2</v>
      </c>
      <c r="O1057" s="1">
        <v>181.36</v>
      </c>
      <c r="P1057" s="1">
        <v>0.08</v>
      </c>
      <c r="Q1057" s="1">
        <v>30.29</v>
      </c>
      <c r="R1057" s="2">
        <v>45558</v>
      </c>
      <c r="S1057" s="2">
        <v>45594</v>
      </c>
      <c r="T1057" s="1" t="s">
        <v>118</v>
      </c>
      <c r="U1057" s="1" t="s">
        <v>51</v>
      </c>
      <c r="V1057" s="1">
        <v>4</v>
      </c>
      <c r="W1057" s="1" t="s">
        <v>37</v>
      </c>
      <c r="X1057" s="1" t="s">
        <v>74</v>
      </c>
      <c r="Y1057" s="1" t="s">
        <v>6387</v>
      </c>
    </row>
    <row r="1058" spans="1:25" x14ac:dyDescent="0.3">
      <c r="A1058" s="1" t="s">
        <v>12670</v>
      </c>
      <c r="B1058" s="1" t="s">
        <v>14669</v>
      </c>
      <c r="C1058" s="1" t="s">
        <v>6388</v>
      </c>
      <c r="D1058" s="1" t="s">
        <v>41</v>
      </c>
      <c r="E1058" s="1">
        <v>33</v>
      </c>
      <c r="F1058" s="1" t="s">
        <v>6389</v>
      </c>
      <c r="G1058" s="1" t="s">
        <v>6390</v>
      </c>
      <c r="H1058" s="1" t="s">
        <v>850</v>
      </c>
      <c r="I1058" s="1" t="s">
        <v>6391</v>
      </c>
      <c r="J1058" s="1" t="s">
        <v>6392</v>
      </c>
      <c r="K1058" s="1" t="s">
        <v>161</v>
      </c>
      <c r="L1058" s="1" t="s">
        <v>48</v>
      </c>
      <c r="M1058" s="1" t="s">
        <v>73</v>
      </c>
      <c r="N1058" s="1">
        <v>3</v>
      </c>
      <c r="O1058" s="1">
        <v>70.95</v>
      </c>
      <c r="P1058" s="1">
        <v>0.02</v>
      </c>
      <c r="Q1058" s="1">
        <v>42.75</v>
      </c>
      <c r="R1058" s="2">
        <v>45506</v>
      </c>
      <c r="S1058" s="2">
        <v>45650</v>
      </c>
      <c r="T1058" s="1" t="s">
        <v>118</v>
      </c>
      <c r="U1058" s="1" t="s">
        <v>84</v>
      </c>
      <c r="V1058" s="1">
        <v>3</v>
      </c>
      <c r="W1058" s="1" t="s">
        <v>52</v>
      </c>
      <c r="X1058" s="1" t="s">
        <v>64</v>
      </c>
      <c r="Y1058" s="1" t="s">
        <v>6393</v>
      </c>
    </row>
    <row r="1059" spans="1:25" x14ac:dyDescent="0.3">
      <c r="A1059" s="1" t="s">
        <v>12671</v>
      </c>
      <c r="B1059" s="1" t="s">
        <v>14670</v>
      </c>
      <c r="C1059" s="1" t="s">
        <v>6394</v>
      </c>
      <c r="D1059" s="1" t="s">
        <v>41</v>
      </c>
      <c r="E1059" s="1">
        <v>38</v>
      </c>
      <c r="F1059" s="1" t="s">
        <v>6395</v>
      </c>
      <c r="G1059" s="1" t="s">
        <v>6396</v>
      </c>
      <c r="H1059" s="1" t="s">
        <v>1085</v>
      </c>
      <c r="I1059" s="1" t="s">
        <v>6397</v>
      </c>
      <c r="J1059" s="1" t="s">
        <v>5660</v>
      </c>
      <c r="K1059" s="1" t="s">
        <v>161</v>
      </c>
      <c r="L1059" s="1" t="s">
        <v>117</v>
      </c>
      <c r="M1059" s="1" t="s">
        <v>49</v>
      </c>
      <c r="N1059" s="1">
        <v>3</v>
      </c>
      <c r="O1059" s="1">
        <v>564.55999999999995</v>
      </c>
      <c r="P1059" s="1">
        <v>0.22</v>
      </c>
      <c r="Q1059" s="1">
        <v>42.75</v>
      </c>
      <c r="R1059" s="2">
        <v>45205</v>
      </c>
      <c r="S1059" s="2">
        <v>45601</v>
      </c>
      <c r="T1059" s="1" t="s">
        <v>118</v>
      </c>
      <c r="U1059" s="1" t="s">
        <v>36</v>
      </c>
      <c r="V1059" s="1">
        <v>3</v>
      </c>
      <c r="W1059" s="1" t="s">
        <v>37</v>
      </c>
      <c r="X1059" s="1" t="s">
        <v>64</v>
      </c>
      <c r="Y1059" s="1" t="s">
        <v>6398</v>
      </c>
    </row>
    <row r="1060" spans="1:25" x14ac:dyDescent="0.3">
      <c r="A1060" s="1" t="s">
        <v>12672</v>
      </c>
      <c r="B1060" s="1" t="s">
        <v>14671</v>
      </c>
      <c r="C1060" s="1" t="s">
        <v>6399</v>
      </c>
      <c r="D1060" s="1" t="s">
        <v>41</v>
      </c>
      <c r="E1060" s="1">
        <v>47</v>
      </c>
      <c r="F1060" s="1" t="s">
        <v>6400</v>
      </c>
      <c r="G1060" s="1" t="s">
        <v>6401</v>
      </c>
      <c r="H1060" s="1" t="s">
        <v>495</v>
      </c>
      <c r="I1060" s="1" t="s">
        <v>6402</v>
      </c>
      <c r="J1060" s="1" t="s">
        <v>6403</v>
      </c>
      <c r="K1060" s="1" t="s">
        <v>47</v>
      </c>
      <c r="L1060" s="1" t="s">
        <v>110</v>
      </c>
      <c r="M1060" s="1" t="s">
        <v>34</v>
      </c>
      <c r="N1060" s="1">
        <v>2</v>
      </c>
      <c r="O1060" s="1">
        <v>629.01</v>
      </c>
      <c r="P1060" s="1">
        <v>0.11</v>
      </c>
      <c r="Q1060" s="1">
        <v>37.68</v>
      </c>
      <c r="R1060" s="2">
        <v>45806</v>
      </c>
      <c r="S1060" s="2">
        <v>45598</v>
      </c>
      <c r="T1060" s="1" t="s">
        <v>35</v>
      </c>
      <c r="U1060" s="1" t="s">
        <v>162</v>
      </c>
      <c r="V1060" s="1">
        <v>1</v>
      </c>
      <c r="W1060" s="1" t="s">
        <v>37</v>
      </c>
      <c r="X1060" s="1" t="s">
        <v>101</v>
      </c>
      <c r="Y1060" s="1" t="s">
        <v>6404</v>
      </c>
    </row>
    <row r="1061" spans="1:25" x14ac:dyDescent="0.3">
      <c r="A1061" s="1" t="s">
        <v>12673</v>
      </c>
      <c r="B1061" s="1" t="s">
        <v>14672</v>
      </c>
      <c r="C1061" s="1" t="s">
        <v>6405</v>
      </c>
      <c r="D1061" s="1" t="s">
        <v>41</v>
      </c>
      <c r="E1061" s="1">
        <v>69</v>
      </c>
      <c r="F1061" s="1" t="s">
        <v>6406</v>
      </c>
      <c r="G1061" s="1" t="s">
        <v>6407</v>
      </c>
      <c r="H1061" s="1" t="s">
        <v>3567</v>
      </c>
      <c r="I1061" s="1" t="s">
        <v>6408</v>
      </c>
      <c r="J1061" s="1" t="s">
        <v>6409</v>
      </c>
      <c r="K1061" s="1" t="s">
        <v>6</v>
      </c>
      <c r="L1061" s="1" t="s">
        <v>82</v>
      </c>
      <c r="M1061" s="1" t="s">
        <v>34</v>
      </c>
      <c r="N1061" s="1">
        <v>1</v>
      </c>
      <c r="O1061" s="1">
        <v>916.96</v>
      </c>
      <c r="P1061" s="1">
        <v>0.21</v>
      </c>
      <c r="Q1061" s="1">
        <v>47.86</v>
      </c>
      <c r="R1061" s="2">
        <v>45204</v>
      </c>
      <c r="S1061" s="2">
        <v>45501</v>
      </c>
      <c r="T1061" s="1" t="s">
        <v>118</v>
      </c>
      <c r="U1061" s="1" t="s">
        <v>84</v>
      </c>
      <c r="V1061" s="1">
        <v>5</v>
      </c>
      <c r="W1061" s="1" t="s">
        <v>37</v>
      </c>
      <c r="X1061" s="1" t="s">
        <v>74</v>
      </c>
      <c r="Y1061" s="1" t="s">
        <v>6410</v>
      </c>
    </row>
    <row r="1062" spans="1:25" x14ac:dyDescent="0.3">
      <c r="A1062" s="1" t="s">
        <v>12674</v>
      </c>
      <c r="B1062" s="1" t="s">
        <v>14673</v>
      </c>
      <c r="C1062" s="1" t="s">
        <v>6411</v>
      </c>
      <c r="D1062" s="1" t="s">
        <v>26</v>
      </c>
      <c r="E1062" s="1">
        <v>18</v>
      </c>
      <c r="F1062" s="1" t="s">
        <v>6412</v>
      </c>
      <c r="G1062" s="1" t="s">
        <v>6413</v>
      </c>
      <c r="H1062" s="1" t="s">
        <v>2747</v>
      </c>
      <c r="I1062" s="1" t="s">
        <v>6414</v>
      </c>
      <c r="J1062" s="1" t="s">
        <v>6415</v>
      </c>
      <c r="K1062" s="1" t="s">
        <v>92</v>
      </c>
      <c r="L1062" s="1" t="s">
        <v>110</v>
      </c>
      <c r="M1062" s="1" t="s">
        <v>73</v>
      </c>
      <c r="N1062" s="1">
        <v>3</v>
      </c>
      <c r="O1062" s="1">
        <v>546.76</v>
      </c>
      <c r="P1062" s="1">
        <v>0.16</v>
      </c>
      <c r="Q1062" s="1">
        <v>31.56</v>
      </c>
      <c r="R1062" s="2">
        <v>45818</v>
      </c>
      <c r="S1062" s="2">
        <v>45684</v>
      </c>
      <c r="T1062" s="1" t="s">
        <v>118</v>
      </c>
      <c r="U1062" s="1" t="s">
        <v>162</v>
      </c>
      <c r="V1062" s="1">
        <v>5</v>
      </c>
      <c r="W1062" s="1" t="s">
        <v>37</v>
      </c>
      <c r="X1062" s="1" t="s">
        <v>38</v>
      </c>
      <c r="Y1062" s="1" t="s">
        <v>6416</v>
      </c>
    </row>
    <row r="1063" spans="1:25" x14ac:dyDescent="0.3">
      <c r="A1063" s="1" t="s">
        <v>12675</v>
      </c>
      <c r="B1063" s="1" t="s">
        <v>14674</v>
      </c>
      <c r="C1063" s="1" t="s">
        <v>6417</v>
      </c>
      <c r="D1063" s="1" t="s">
        <v>26</v>
      </c>
      <c r="E1063" s="1">
        <v>31</v>
      </c>
      <c r="F1063" s="1" t="s">
        <v>6418</v>
      </c>
      <c r="G1063" s="1" t="s">
        <v>6419</v>
      </c>
      <c r="H1063" s="1" t="s">
        <v>883</v>
      </c>
      <c r="I1063" s="1" t="s">
        <v>6420</v>
      </c>
      <c r="J1063" s="1" t="s">
        <v>6421</v>
      </c>
      <c r="K1063" s="1" t="s">
        <v>6</v>
      </c>
      <c r="L1063" s="1" t="s">
        <v>72</v>
      </c>
      <c r="M1063" s="1" t="s">
        <v>49</v>
      </c>
      <c r="N1063" s="1">
        <v>2</v>
      </c>
      <c r="O1063" s="1">
        <v>268.01</v>
      </c>
      <c r="P1063" s="1">
        <v>0.27</v>
      </c>
      <c r="Q1063" s="1">
        <v>5.34</v>
      </c>
      <c r="R1063" s="2">
        <v>45512</v>
      </c>
      <c r="S1063" s="2">
        <v>45830</v>
      </c>
      <c r="T1063" s="1" t="s">
        <v>63</v>
      </c>
      <c r="U1063" s="1" t="s">
        <v>51</v>
      </c>
      <c r="V1063" s="1">
        <v>1</v>
      </c>
      <c r="W1063" s="1" t="s">
        <v>37</v>
      </c>
      <c r="X1063" s="1" t="s">
        <v>53</v>
      </c>
      <c r="Y1063" s="1" t="s">
        <v>6422</v>
      </c>
    </row>
    <row r="1064" spans="1:25" x14ac:dyDescent="0.3">
      <c r="A1064" s="1" t="s">
        <v>12676</v>
      </c>
      <c r="B1064" s="1" t="s">
        <v>14675</v>
      </c>
      <c r="C1064" s="1" t="s">
        <v>6423</v>
      </c>
      <c r="D1064" s="1" t="s">
        <v>26</v>
      </c>
      <c r="E1064" s="1">
        <v>33</v>
      </c>
      <c r="F1064" s="1" t="s">
        <v>6424</v>
      </c>
      <c r="G1064" s="1" t="s">
        <v>6425</v>
      </c>
      <c r="H1064" s="1" t="s">
        <v>4749</v>
      </c>
      <c r="I1064" s="1" t="s">
        <v>6426</v>
      </c>
      <c r="J1064" s="1" t="s">
        <v>6427</v>
      </c>
      <c r="K1064" s="1" t="s">
        <v>81</v>
      </c>
      <c r="L1064" s="1" t="s">
        <v>72</v>
      </c>
      <c r="M1064" s="1" t="s">
        <v>126</v>
      </c>
      <c r="N1064" s="1">
        <v>1</v>
      </c>
      <c r="O1064" s="1">
        <v>68.88</v>
      </c>
      <c r="P1064" s="1">
        <v>0.36</v>
      </c>
      <c r="Q1064" s="1">
        <v>18.09</v>
      </c>
      <c r="R1064" s="2">
        <v>45432</v>
      </c>
      <c r="S1064" s="2">
        <v>45678</v>
      </c>
      <c r="T1064" s="1" t="s">
        <v>35</v>
      </c>
      <c r="U1064" s="1" t="s">
        <v>162</v>
      </c>
      <c r="V1064" s="1">
        <v>1</v>
      </c>
      <c r="W1064" s="1" t="s">
        <v>37</v>
      </c>
      <c r="X1064" s="1" t="s">
        <v>74</v>
      </c>
      <c r="Y1064" s="1" t="s">
        <v>6428</v>
      </c>
    </row>
    <row r="1065" spans="1:25" x14ac:dyDescent="0.3">
      <c r="A1065" s="1" t="s">
        <v>12677</v>
      </c>
      <c r="B1065" s="1" t="s">
        <v>14676</v>
      </c>
      <c r="C1065" s="1" t="s">
        <v>6429</v>
      </c>
      <c r="D1065" s="1" t="s">
        <v>26</v>
      </c>
      <c r="E1065" s="1">
        <v>26</v>
      </c>
      <c r="F1065" s="1" t="s">
        <v>6430</v>
      </c>
      <c r="G1065" s="1" t="s">
        <v>6431</v>
      </c>
      <c r="H1065" s="1" t="s">
        <v>1740</v>
      </c>
      <c r="I1065" s="1" t="s">
        <v>6432</v>
      </c>
      <c r="J1065" s="1" t="s">
        <v>6433</v>
      </c>
      <c r="K1065" s="1" t="s">
        <v>109</v>
      </c>
      <c r="L1065" s="1" t="s">
        <v>117</v>
      </c>
      <c r="M1065" s="1" t="s">
        <v>93</v>
      </c>
      <c r="N1065" s="1">
        <v>3</v>
      </c>
      <c r="O1065" s="1">
        <v>886.1</v>
      </c>
      <c r="P1065" s="1">
        <v>0.24</v>
      </c>
      <c r="Q1065" s="1">
        <v>19.77</v>
      </c>
      <c r="R1065" s="2">
        <v>45508</v>
      </c>
      <c r="S1065" s="2">
        <v>45464</v>
      </c>
      <c r="T1065" s="1" t="s">
        <v>35</v>
      </c>
      <c r="U1065" s="1" t="s">
        <v>36</v>
      </c>
      <c r="V1065" s="1">
        <v>1</v>
      </c>
      <c r="W1065" s="1" t="s">
        <v>37</v>
      </c>
      <c r="X1065" s="1" t="s">
        <v>64</v>
      </c>
      <c r="Y1065" s="1" t="s">
        <v>6434</v>
      </c>
    </row>
    <row r="1066" spans="1:25" x14ac:dyDescent="0.3">
      <c r="A1066" s="1" t="s">
        <v>12678</v>
      </c>
      <c r="B1066" s="1" t="s">
        <v>14677</v>
      </c>
      <c r="C1066" s="1" t="s">
        <v>6435</v>
      </c>
      <c r="D1066" s="1" t="s">
        <v>26</v>
      </c>
      <c r="E1066" s="1">
        <v>66</v>
      </c>
      <c r="F1066" s="1" t="s">
        <v>6436</v>
      </c>
      <c r="G1066" s="1">
        <v>3566003185</v>
      </c>
      <c r="H1066" s="1" t="s">
        <v>4749</v>
      </c>
      <c r="I1066" s="1" t="s">
        <v>6437</v>
      </c>
      <c r="J1066" s="1" t="s">
        <v>6438</v>
      </c>
      <c r="K1066" s="1" t="s">
        <v>161</v>
      </c>
      <c r="L1066" s="1" t="s">
        <v>33</v>
      </c>
      <c r="M1066" s="1" t="s">
        <v>62</v>
      </c>
      <c r="N1066" s="1">
        <v>3</v>
      </c>
      <c r="O1066" s="1">
        <v>484.07</v>
      </c>
      <c r="P1066" s="1">
        <v>0.03</v>
      </c>
      <c r="Q1066" s="1">
        <v>29.63</v>
      </c>
      <c r="R1066" s="2">
        <v>45364</v>
      </c>
      <c r="S1066" s="2">
        <v>45744</v>
      </c>
      <c r="T1066" s="1" t="s">
        <v>63</v>
      </c>
      <c r="U1066" s="1" t="s">
        <v>51</v>
      </c>
      <c r="V1066" s="1">
        <v>3</v>
      </c>
      <c r="W1066" s="1" t="s">
        <v>37</v>
      </c>
      <c r="X1066" s="1" t="s">
        <v>101</v>
      </c>
      <c r="Y1066" s="1" t="s">
        <v>6439</v>
      </c>
    </row>
    <row r="1067" spans="1:25" x14ac:dyDescent="0.3">
      <c r="A1067" s="1" t="s">
        <v>12679</v>
      </c>
      <c r="B1067" s="1" t="s">
        <v>14678</v>
      </c>
      <c r="C1067" s="1" t="s">
        <v>5798</v>
      </c>
      <c r="D1067" s="1" t="s">
        <v>41</v>
      </c>
      <c r="E1067" s="1">
        <v>25</v>
      </c>
      <c r="F1067" s="1" t="s">
        <v>6440</v>
      </c>
      <c r="G1067" s="1" t="s">
        <v>6441</v>
      </c>
      <c r="H1067" s="1" t="s">
        <v>2020</v>
      </c>
      <c r="I1067" s="1" t="s">
        <v>6442</v>
      </c>
      <c r="J1067" s="1" t="s">
        <v>6443</v>
      </c>
      <c r="K1067" s="1" t="s">
        <v>81</v>
      </c>
      <c r="L1067" s="1" t="s">
        <v>82</v>
      </c>
      <c r="M1067" s="1" t="s">
        <v>34</v>
      </c>
      <c r="N1067" s="1">
        <v>4</v>
      </c>
      <c r="O1067" s="1">
        <v>739.95</v>
      </c>
      <c r="P1067" s="1">
        <v>0.01</v>
      </c>
      <c r="Q1067" s="1">
        <v>45.72</v>
      </c>
      <c r="R1067" s="2">
        <v>45574</v>
      </c>
      <c r="S1067" s="2">
        <v>45180</v>
      </c>
      <c r="T1067" s="1" t="s">
        <v>118</v>
      </c>
      <c r="U1067" s="1" t="s">
        <v>84</v>
      </c>
      <c r="V1067" s="1">
        <v>1</v>
      </c>
      <c r="W1067" s="1" t="s">
        <v>37</v>
      </c>
      <c r="X1067" s="1" t="s">
        <v>74</v>
      </c>
      <c r="Y1067" s="1" t="s">
        <v>6444</v>
      </c>
    </row>
    <row r="1068" spans="1:25" x14ac:dyDescent="0.3">
      <c r="A1068" s="1" t="s">
        <v>12680</v>
      </c>
      <c r="B1068" s="1" t="s">
        <v>14679</v>
      </c>
      <c r="C1068" s="1" t="s">
        <v>6445</v>
      </c>
      <c r="D1068" s="1" t="s">
        <v>26</v>
      </c>
      <c r="E1068" s="1">
        <v>26</v>
      </c>
      <c r="F1068" s="1" t="s">
        <v>6446</v>
      </c>
      <c r="G1068" s="1" t="s">
        <v>6447</v>
      </c>
      <c r="H1068" s="1" t="s">
        <v>1503</v>
      </c>
      <c r="I1068" s="1" t="s">
        <v>6448</v>
      </c>
      <c r="J1068" s="1" t="s">
        <v>3254</v>
      </c>
      <c r="K1068" s="1" t="s">
        <v>161</v>
      </c>
      <c r="L1068" s="1" t="s">
        <v>110</v>
      </c>
      <c r="M1068" s="1" t="s">
        <v>126</v>
      </c>
      <c r="N1068" s="1">
        <v>4</v>
      </c>
      <c r="O1068" s="1">
        <v>24.5</v>
      </c>
      <c r="P1068" s="1">
        <v>0.11</v>
      </c>
      <c r="Q1068" s="1">
        <v>42.72</v>
      </c>
      <c r="R1068" s="2">
        <v>45741</v>
      </c>
      <c r="S1068" s="2">
        <v>45491</v>
      </c>
      <c r="T1068" s="1" t="s">
        <v>83</v>
      </c>
      <c r="U1068" s="1" t="s">
        <v>162</v>
      </c>
      <c r="V1068" s="1">
        <v>4</v>
      </c>
      <c r="W1068" s="1" t="s">
        <v>37</v>
      </c>
      <c r="X1068" s="1" t="s">
        <v>38</v>
      </c>
      <c r="Y1068" s="1" t="s">
        <v>6449</v>
      </c>
    </row>
    <row r="1069" spans="1:25" x14ac:dyDescent="0.3">
      <c r="A1069" s="1" t="s">
        <v>12681</v>
      </c>
      <c r="B1069" s="1" t="s">
        <v>14680</v>
      </c>
      <c r="C1069" s="1" t="s">
        <v>6450</v>
      </c>
      <c r="D1069" s="1" t="s">
        <v>26</v>
      </c>
      <c r="E1069" s="1">
        <v>51</v>
      </c>
      <c r="F1069" s="1" t="s">
        <v>6451</v>
      </c>
      <c r="G1069" s="1" t="s">
        <v>6452</v>
      </c>
      <c r="H1069" s="1" t="s">
        <v>777</v>
      </c>
      <c r="I1069" s="1" t="s">
        <v>6453</v>
      </c>
      <c r="J1069" s="1" t="s">
        <v>6454</v>
      </c>
      <c r="K1069" s="1" t="s">
        <v>6</v>
      </c>
      <c r="L1069" s="1" t="s">
        <v>82</v>
      </c>
      <c r="M1069" s="1" t="s">
        <v>126</v>
      </c>
      <c r="N1069" s="1">
        <v>3</v>
      </c>
      <c r="O1069" s="1">
        <v>493.26</v>
      </c>
      <c r="P1069" s="1">
        <v>0.21</v>
      </c>
      <c r="Q1069" s="1">
        <v>15.45</v>
      </c>
      <c r="R1069" s="2">
        <v>45168</v>
      </c>
      <c r="S1069" s="2">
        <v>45673</v>
      </c>
      <c r="T1069" s="1" t="s">
        <v>50</v>
      </c>
      <c r="U1069" s="1" t="s">
        <v>51</v>
      </c>
      <c r="V1069" s="1">
        <v>2</v>
      </c>
      <c r="W1069" s="1" t="s">
        <v>37</v>
      </c>
      <c r="X1069" s="1" t="s">
        <v>64</v>
      </c>
      <c r="Y1069" s="1" t="s">
        <v>6455</v>
      </c>
    </row>
    <row r="1070" spans="1:25" x14ac:dyDescent="0.3">
      <c r="A1070" s="1" t="s">
        <v>12682</v>
      </c>
      <c r="B1070" s="1" t="s">
        <v>14681</v>
      </c>
      <c r="C1070" s="1" t="s">
        <v>6456</v>
      </c>
      <c r="D1070" s="1" t="s">
        <v>41</v>
      </c>
      <c r="E1070" s="1">
        <v>62</v>
      </c>
      <c r="F1070" s="1" t="s">
        <v>6457</v>
      </c>
      <c r="G1070" s="1" t="s">
        <v>6458</v>
      </c>
      <c r="H1070" s="1" t="s">
        <v>145</v>
      </c>
      <c r="I1070" s="1" t="s">
        <v>6459</v>
      </c>
      <c r="J1070" s="1" t="s">
        <v>6460</v>
      </c>
      <c r="K1070" s="1" t="s">
        <v>32</v>
      </c>
      <c r="L1070" s="1" t="s">
        <v>72</v>
      </c>
      <c r="M1070" s="1" t="s">
        <v>126</v>
      </c>
      <c r="N1070" s="1">
        <v>3</v>
      </c>
      <c r="O1070" s="1">
        <v>332.47</v>
      </c>
      <c r="P1070" s="1">
        <v>0.02</v>
      </c>
      <c r="Q1070" s="1">
        <v>28.37</v>
      </c>
      <c r="R1070" s="2">
        <v>45598</v>
      </c>
      <c r="S1070" s="2">
        <v>45400</v>
      </c>
      <c r="T1070" s="1" t="s">
        <v>35</v>
      </c>
      <c r="U1070" s="1" t="s">
        <v>51</v>
      </c>
      <c r="V1070" s="1">
        <v>5</v>
      </c>
      <c r="W1070" s="1" t="s">
        <v>37</v>
      </c>
      <c r="X1070" s="1" t="s">
        <v>38</v>
      </c>
      <c r="Y1070" s="1" t="s">
        <v>6461</v>
      </c>
    </row>
    <row r="1071" spans="1:25" x14ac:dyDescent="0.3">
      <c r="A1071" s="1" t="s">
        <v>12683</v>
      </c>
      <c r="B1071" s="1" t="s">
        <v>14682</v>
      </c>
      <c r="C1071" s="1" t="s">
        <v>6462</v>
      </c>
      <c r="D1071" s="1" t="s">
        <v>26</v>
      </c>
      <c r="E1071" s="1">
        <v>50</v>
      </c>
      <c r="F1071" s="1" t="s">
        <v>6463</v>
      </c>
      <c r="G1071" s="1">
        <v>5587700737</v>
      </c>
      <c r="H1071" s="1" t="s">
        <v>1054</v>
      </c>
      <c r="I1071" s="1" t="s">
        <v>6464</v>
      </c>
      <c r="J1071" s="1" t="s">
        <v>6465</v>
      </c>
      <c r="K1071" s="1" t="s">
        <v>161</v>
      </c>
      <c r="L1071" s="1" t="s">
        <v>48</v>
      </c>
      <c r="M1071" s="1" t="s">
        <v>93</v>
      </c>
      <c r="N1071" s="1">
        <v>3</v>
      </c>
      <c r="O1071" s="1">
        <v>40.03</v>
      </c>
      <c r="P1071" s="1">
        <v>0.16</v>
      </c>
      <c r="Q1071" s="1">
        <v>34.659999999999997</v>
      </c>
      <c r="R1071" s="2">
        <v>45475</v>
      </c>
      <c r="S1071" s="2">
        <v>45763</v>
      </c>
      <c r="T1071" s="1" t="s">
        <v>63</v>
      </c>
      <c r="U1071" s="1" t="s">
        <v>84</v>
      </c>
      <c r="V1071" s="1">
        <v>4</v>
      </c>
      <c r="W1071" s="1" t="s">
        <v>37</v>
      </c>
      <c r="X1071" s="1" t="s">
        <v>38</v>
      </c>
      <c r="Y1071" s="1" t="s">
        <v>6466</v>
      </c>
    </row>
    <row r="1072" spans="1:25" x14ac:dyDescent="0.3">
      <c r="A1072" s="1" t="s">
        <v>12684</v>
      </c>
      <c r="B1072" s="1" t="s">
        <v>14683</v>
      </c>
      <c r="C1072" s="1" t="s">
        <v>6467</v>
      </c>
      <c r="D1072" s="1" t="s">
        <v>26</v>
      </c>
      <c r="E1072" s="1">
        <v>39</v>
      </c>
      <c r="F1072" s="1" t="s">
        <v>6468</v>
      </c>
      <c r="G1072" s="1" t="s">
        <v>6469</v>
      </c>
      <c r="H1072" s="1" t="s">
        <v>2448</v>
      </c>
      <c r="I1072" s="1" t="s">
        <v>6470</v>
      </c>
      <c r="J1072" s="1" t="s">
        <v>6471</v>
      </c>
      <c r="K1072" s="1" t="s">
        <v>47</v>
      </c>
      <c r="L1072" s="1" t="s">
        <v>82</v>
      </c>
      <c r="M1072" s="1" t="s">
        <v>126</v>
      </c>
      <c r="N1072" s="1">
        <v>4</v>
      </c>
      <c r="O1072" s="1">
        <v>777.92</v>
      </c>
      <c r="P1072" s="1">
        <v>0.44</v>
      </c>
      <c r="Q1072" s="1">
        <v>49.44</v>
      </c>
      <c r="R1072" s="2">
        <v>45313</v>
      </c>
      <c r="S1072" s="2">
        <v>45274</v>
      </c>
      <c r="T1072" s="1" t="s">
        <v>83</v>
      </c>
      <c r="U1072" s="1" t="s">
        <v>84</v>
      </c>
      <c r="V1072" s="1">
        <v>5</v>
      </c>
      <c r="W1072" s="1" t="s">
        <v>37</v>
      </c>
      <c r="X1072" s="1" t="s">
        <v>53</v>
      </c>
      <c r="Y1072" s="1" t="s">
        <v>6472</v>
      </c>
    </row>
    <row r="1073" spans="1:25" x14ac:dyDescent="0.3">
      <c r="A1073" s="1" t="s">
        <v>12685</v>
      </c>
      <c r="B1073" s="1" t="s">
        <v>14684</v>
      </c>
      <c r="C1073" s="1" t="s">
        <v>6473</v>
      </c>
      <c r="D1073" s="1" t="s">
        <v>26</v>
      </c>
      <c r="E1073" s="1">
        <v>47</v>
      </c>
      <c r="F1073" s="1" t="s">
        <v>6474</v>
      </c>
      <c r="G1073" s="1" t="s">
        <v>6475</v>
      </c>
      <c r="H1073" s="1" t="s">
        <v>2217</v>
      </c>
      <c r="I1073" s="1" t="s">
        <v>6476</v>
      </c>
      <c r="J1073" s="1" t="s">
        <v>6477</v>
      </c>
      <c r="K1073" s="1" t="s">
        <v>61</v>
      </c>
      <c r="L1073" s="1" t="s">
        <v>72</v>
      </c>
      <c r="M1073" s="1" t="s">
        <v>126</v>
      </c>
      <c r="N1073" s="1">
        <v>1</v>
      </c>
      <c r="O1073" s="1">
        <v>517.77</v>
      </c>
      <c r="P1073" s="1">
        <v>0.05</v>
      </c>
      <c r="Q1073" s="1">
        <v>6.41</v>
      </c>
      <c r="R1073" s="2">
        <v>45616</v>
      </c>
      <c r="S1073" s="2">
        <v>45523</v>
      </c>
      <c r="T1073" s="1" t="s">
        <v>50</v>
      </c>
      <c r="U1073" s="1" t="s">
        <v>84</v>
      </c>
      <c r="V1073" s="1">
        <v>3</v>
      </c>
      <c r="W1073" s="1" t="s">
        <v>37</v>
      </c>
      <c r="X1073" s="1" t="s">
        <v>53</v>
      </c>
      <c r="Y1073" s="1" t="s">
        <v>6478</v>
      </c>
    </row>
    <row r="1074" spans="1:25" x14ac:dyDescent="0.3">
      <c r="A1074" s="1" t="s">
        <v>12686</v>
      </c>
      <c r="B1074" s="1" t="s">
        <v>14685</v>
      </c>
      <c r="C1074" s="1" t="s">
        <v>6479</v>
      </c>
      <c r="D1074" s="1" t="s">
        <v>41</v>
      </c>
      <c r="E1074" s="1">
        <v>24</v>
      </c>
      <c r="F1074" s="1" t="s">
        <v>6480</v>
      </c>
      <c r="G1074" s="1" t="s">
        <v>6481</v>
      </c>
      <c r="H1074" s="1" t="s">
        <v>1607</v>
      </c>
      <c r="I1074" s="1" t="s">
        <v>6482</v>
      </c>
      <c r="J1074" s="1" t="s">
        <v>6483</v>
      </c>
      <c r="K1074" s="1" t="s">
        <v>109</v>
      </c>
      <c r="L1074" s="1" t="s">
        <v>48</v>
      </c>
      <c r="M1074" s="1" t="s">
        <v>73</v>
      </c>
      <c r="N1074" s="1">
        <v>4</v>
      </c>
      <c r="O1074" s="1">
        <v>339.85</v>
      </c>
      <c r="P1074" s="1">
        <v>0.47</v>
      </c>
      <c r="Q1074" s="1">
        <v>25.87</v>
      </c>
      <c r="R1074" s="2">
        <v>45120</v>
      </c>
      <c r="S1074" s="2">
        <v>45344</v>
      </c>
      <c r="T1074" s="1" t="s">
        <v>83</v>
      </c>
      <c r="U1074" s="1" t="s">
        <v>84</v>
      </c>
      <c r="V1074" s="1">
        <v>3</v>
      </c>
      <c r="W1074" s="1" t="s">
        <v>37</v>
      </c>
      <c r="X1074" s="1" t="s">
        <v>74</v>
      </c>
      <c r="Y1074" s="1" t="s">
        <v>6484</v>
      </c>
    </row>
    <row r="1075" spans="1:25" x14ac:dyDescent="0.3">
      <c r="A1075" s="1" t="s">
        <v>12687</v>
      </c>
      <c r="B1075" s="1" t="s">
        <v>14686</v>
      </c>
      <c r="C1075" s="1" t="s">
        <v>6485</v>
      </c>
      <c r="D1075" s="1" t="s">
        <v>41</v>
      </c>
      <c r="E1075" s="1">
        <v>35</v>
      </c>
      <c r="F1075" s="1" t="s">
        <v>6486</v>
      </c>
      <c r="G1075" s="1" t="s">
        <v>6487</v>
      </c>
      <c r="H1075" s="1" t="s">
        <v>1233</v>
      </c>
      <c r="I1075" s="1" t="s">
        <v>6488</v>
      </c>
      <c r="J1075" s="1" t="s">
        <v>6489</v>
      </c>
      <c r="K1075" s="1" t="s">
        <v>109</v>
      </c>
      <c r="L1075" s="1" t="s">
        <v>33</v>
      </c>
      <c r="M1075" s="1" t="s">
        <v>73</v>
      </c>
      <c r="N1075" s="1">
        <v>2</v>
      </c>
      <c r="O1075" s="1">
        <v>807.74</v>
      </c>
      <c r="P1075" s="1">
        <v>0.43</v>
      </c>
      <c r="Q1075" s="1">
        <v>49.46</v>
      </c>
      <c r="R1075" s="2">
        <v>45496</v>
      </c>
      <c r="S1075" s="2">
        <v>45232</v>
      </c>
      <c r="T1075" s="1" t="s">
        <v>118</v>
      </c>
      <c r="U1075" s="1" t="s">
        <v>162</v>
      </c>
      <c r="V1075" s="1">
        <v>1</v>
      </c>
      <c r="W1075" s="1" t="s">
        <v>37</v>
      </c>
      <c r="X1075" s="1" t="s">
        <v>53</v>
      </c>
      <c r="Y1075" s="1" t="s">
        <v>6490</v>
      </c>
    </row>
    <row r="1076" spans="1:25" x14ac:dyDescent="0.3">
      <c r="A1076" s="1" t="s">
        <v>12688</v>
      </c>
      <c r="B1076" s="1" t="s">
        <v>14687</v>
      </c>
      <c r="C1076" s="1" t="s">
        <v>6491</v>
      </c>
      <c r="D1076" s="1" t="s">
        <v>26</v>
      </c>
      <c r="E1076" s="1">
        <v>38</v>
      </c>
      <c r="F1076" s="1" t="s">
        <v>6492</v>
      </c>
      <c r="G1076" s="1" t="s">
        <v>6493</v>
      </c>
      <c r="H1076" s="1" t="s">
        <v>58</v>
      </c>
      <c r="I1076" s="1" t="s">
        <v>6494</v>
      </c>
      <c r="J1076" s="1" t="s">
        <v>6495</v>
      </c>
      <c r="K1076" s="1" t="s">
        <v>47</v>
      </c>
      <c r="L1076" s="1" t="s">
        <v>33</v>
      </c>
      <c r="M1076" s="1" t="s">
        <v>126</v>
      </c>
      <c r="N1076" s="1">
        <v>3</v>
      </c>
      <c r="O1076" s="1">
        <v>452.45</v>
      </c>
      <c r="P1076" s="1">
        <v>0.42</v>
      </c>
      <c r="Q1076" s="1">
        <v>48.97</v>
      </c>
      <c r="R1076" s="2">
        <v>45163</v>
      </c>
      <c r="S1076" s="2">
        <v>45514</v>
      </c>
      <c r="T1076" s="1" t="s">
        <v>63</v>
      </c>
      <c r="U1076" s="1" t="s">
        <v>51</v>
      </c>
      <c r="V1076" s="1">
        <v>5</v>
      </c>
      <c r="W1076" s="1" t="s">
        <v>37</v>
      </c>
      <c r="X1076" s="1" t="s">
        <v>74</v>
      </c>
      <c r="Y1076" s="1" t="s">
        <v>6496</v>
      </c>
    </row>
    <row r="1077" spans="1:25" x14ac:dyDescent="0.3">
      <c r="A1077" s="1" t="s">
        <v>12689</v>
      </c>
      <c r="B1077" s="1" t="s">
        <v>14688</v>
      </c>
      <c r="C1077" s="1" t="s">
        <v>6497</v>
      </c>
      <c r="D1077" s="1" t="s">
        <v>41</v>
      </c>
      <c r="E1077" s="1">
        <v>22</v>
      </c>
      <c r="F1077" s="1" t="s">
        <v>6498</v>
      </c>
      <c r="G1077" s="1" t="s">
        <v>6499</v>
      </c>
      <c r="H1077" s="1" t="s">
        <v>4243</v>
      </c>
      <c r="I1077" s="1" t="s">
        <v>6500</v>
      </c>
      <c r="J1077" s="1" t="s">
        <v>6501</v>
      </c>
      <c r="K1077" s="1" t="s">
        <v>61</v>
      </c>
      <c r="L1077" s="1" t="s">
        <v>72</v>
      </c>
      <c r="M1077" s="1" t="s">
        <v>126</v>
      </c>
      <c r="N1077" s="1">
        <v>2</v>
      </c>
      <c r="O1077" s="1">
        <v>13.46</v>
      </c>
      <c r="P1077" s="1">
        <v>0.43</v>
      </c>
      <c r="Q1077" s="1">
        <v>19.88</v>
      </c>
      <c r="R1077" s="2">
        <v>45568</v>
      </c>
      <c r="S1077" s="2">
        <v>45633</v>
      </c>
      <c r="T1077" s="1" t="s">
        <v>50</v>
      </c>
      <c r="U1077" s="1" t="s">
        <v>84</v>
      </c>
      <c r="V1077" s="1">
        <v>3</v>
      </c>
      <c r="W1077" s="1" t="s">
        <v>52</v>
      </c>
      <c r="X1077" s="1" t="s">
        <v>74</v>
      </c>
      <c r="Y1077" s="1" t="s">
        <v>6502</v>
      </c>
    </row>
    <row r="1078" spans="1:25" x14ac:dyDescent="0.3">
      <c r="A1078" s="1" t="s">
        <v>12690</v>
      </c>
      <c r="B1078" s="1" t="s">
        <v>14689</v>
      </c>
      <c r="C1078" s="1" t="s">
        <v>6503</v>
      </c>
      <c r="D1078" s="1" t="s">
        <v>26</v>
      </c>
      <c r="E1078" s="1">
        <v>24</v>
      </c>
      <c r="F1078" s="1" t="s">
        <v>6504</v>
      </c>
      <c r="G1078" s="1" t="s">
        <v>6505</v>
      </c>
      <c r="H1078" s="1" t="s">
        <v>529</v>
      </c>
      <c r="I1078" s="1" t="s">
        <v>6506</v>
      </c>
      <c r="J1078" s="1" t="s">
        <v>6507</v>
      </c>
      <c r="K1078" s="1" t="s">
        <v>81</v>
      </c>
      <c r="L1078" s="1" t="s">
        <v>72</v>
      </c>
      <c r="M1078" s="1" t="s">
        <v>73</v>
      </c>
      <c r="N1078" s="1">
        <v>2</v>
      </c>
      <c r="O1078" s="1">
        <v>945</v>
      </c>
      <c r="P1078" s="1">
        <v>0.04</v>
      </c>
      <c r="Q1078" s="1">
        <v>5</v>
      </c>
      <c r="R1078" s="2">
        <v>45285</v>
      </c>
      <c r="S1078" s="2">
        <v>45573</v>
      </c>
      <c r="T1078" s="1" t="s">
        <v>50</v>
      </c>
      <c r="U1078" s="1" t="s">
        <v>51</v>
      </c>
      <c r="V1078" s="1">
        <v>3</v>
      </c>
      <c r="W1078" s="1" t="s">
        <v>37</v>
      </c>
      <c r="X1078" s="1" t="s">
        <v>64</v>
      </c>
      <c r="Y1078" s="1" t="s">
        <v>6508</v>
      </c>
    </row>
    <row r="1079" spans="1:25" x14ac:dyDescent="0.3">
      <c r="A1079" s="1" t="s">
        <v>12691</v>
      </c>
      <c r="B1079" s="1" t="s">
        <v>14690</v>
      </c>
      <c r="C1079" s="1" t="s">
        <v>6509</v>
      </c>
      <c r="D1079" s="1" t="s">
        <v>41</v>
      </c>
      <c r="E1079" s="1">
        <v>29</v>
      </c>
      <c r="F1079" s="1" t="s">
        <v>6510</v>
      </c>
      <c r="G1079" s="1" t="s">
        <v>6511</v>
      </c>
      <c r="H1079" s="1" t="s">
        <v>1638</v>
      </c>
      <c r="I1079" s="1" t="s">
        <v>6512</v>
      </c>
      <c r="J1079" s="1" t="s">
        <v>6513</v>
      </c>
      <c r="K1079" s="1" t="s">
        <v>61</v>
      </c>
      <c r="L1079" s="1" t="s">
        <v>33</v>
      </c>
      <c r="M1079" s="1" t="s">
        <v>93</v>
      </c>
      <c r="N1079" s="1">
        <v>2</v>
      </c>
      <c r="O1079" s="1">
        <v>263.13</v>
      </c>
      <c r="P1079" s="1">
        <v>0.08</v>
      </c>
      <c r="Q1079" s="1">
        <v>31.4</v>
      </c>
      <c r="R1079" s="2">
        <v>45824</v>
      </c>
      <c r="S1079" s="2">
        <v>45439</v>
      </c>
      <c r="T1079" s="1" t="s">
        <v>118</v>
      </c>
      <c r="U1079" s="1" t="s">
        <v>51</v>
      </c>
      <c r="V1079" s="1">
        <v>5</v>
      </c>
      <c r="W1079" s="1" t="s">
        <v>37</v>
      </c>
      <c r="X1079" s="1" t="s">
        <v>64</v>
      </c>
      <c r="Y1079" s="1" t="s">
        <v>6514</v>
      </c>
    </row>
    <row r="1080" spans="1:25" x14ac:dyDescent="0.3">
      <c r="A1080" s="1" t="s">
        <v>12692</v>
      </c>
      <c r="B1080" s="1" t="s">
        <v>14691</v>
      </c>
      <c r="C1080" s="1" t="s">
        <v>6515</v>
      </c>
      <c r="D1080" s="1" t="s">
        <v>41</v>
      </c>
      <c r="E1080" s="1">
        <v>34</v>
      </c>
      <c r="F1080" s="1" t="s">
        <v>6516</v>
      </c>
      <c r="G1080" s="1" t="s">
        <v>6517</v>
      </c>
      <c r="H1080" s="1" t="s">
        <v>2784</v>
      </c>
      <c r="I1080" s="1" t="s">
        <v>6518</v>
      </c>
      <c r="J1080" s="1" t="s">
        <v>6519</v>
      </c>
      <c r="K1080" s="1" t="s">
        <v>32</v>
      </c>
      <c r="L1080" s="1" t="s">
        <v>72</v>
      </c>
      <c r="M1080" s="1" t="s">
        <v>73</v>
      </c>
      <c r="N1080" s="1">
        <v>4</v>
      </c>
      <c r="O1080" s="1">
        <v>832.27</v>
      </c>
      <c r="P1080" s="1">
        <v>7.0000000000000007E-2</v>
      </c>
      <c r="Q1080" s="1">
        <v>44.01</v>
      </c>
      <c r="R1080" s="2">
        <v>45687</v>
      </c>
      <c r="S1080" s="2">
        <v>45509</v>
      </c>
      <c r="T1080" s="1" t="s">
        <v>118</v>
      </c>
      <c r="U1080" s="1" t="s">
        <v>36</v>
      </c>
      <c r="V1080" s="1">
        <v>3</v>
      </c>
      <c r="W1080" s="1" t="s">
        <v>37</v>
      </c>
      <c r="X1080" s="1" t="s">
        <v>101</v>
      </c>
      <c r="Y1080" s="1" t="s">
        <v>6520</v>
      </c>
    </row>
    <row r="1081" spans="1:25" x14ac:dyDescent="0.3">
      <c r="A1081" s="1" t="s">
        <v>12693</v>
      </c>
      <c r="B1081" s="1" t="s">
        <v>14692</v>
      </c>
      <c r="C1081" s="1" t="s">
        <v>6521</v>
      </c>
      <c r="D1081" s="1" t="s">
        <v>26</v>
      </c>
      <c r="E1081" s="1">
        <v>41</v>
      </c>
      <c r="F1081" s="1" t="s">
        <v>6522</v>
      </c>
      <c r="G1081" s="1" t="s">
        <v>6523</v>
      </c>
      <c r="H1081" s="1" t="s">
        <v>263</v>
      </c>
      <c r="I1081" s="1" t="s">
        <v>4818</v>
      </c>
      <c r="J1081" s="1" t="s">
        <v>6524</v>
      </c>
      <c r="K1081" s="1" t="s">
        <v>6</v>
      </c>
      <c r="L1081" s="1" t="s">
        <v>117</v>
      </c>
      <c r="M1081" s="1" t="s">
        <v>73</v>
      </c>
      <c r="N1081" s="1">
        <v>4</v>
      </c>
      <c r="O1081" s="1">
        <v>818.25</v>
      </c>
      <c r="P1081" s="1">
        <v>0.06</v>
      </c>
      <c r="Q1081" s="1">
        <v>19.59</v>
      </c>
      <c r="R1081" s="2">
        <v>45141</v>
      </c>
      <c r="S1081" s="2">
        <v>45782</v>
      </c>
      <c r="T1081" s="1" t="s">
        <v>118</v>
      </c>
      <c r="U1081" s="1" t="s">
        <v>36</v>
      </c>
      <c r="V1081" s="1">
        <v>1</v>
      </c>
      <c r="W1081" s="1" t="s">
        <v>37</v>
      </c>
      <c r="X1081" s="1" t="s">
        <v>53</v>
      </c>
      <c r="Y1081" s="1" t="s">
        <v>6525</v>
      </c>
    </row>
    <row r="1082" spans="1:25" x14ac:dyDescent="0.3">
      <c r="A1082" s="1" t="s">
        <v>12694</v>
      </c>
      <c r="B1082" s="1" t="s">
        <v>14693</v>
      </c>
      <c r="C1082" s="1" t="s">
        <v>6526</v>
      </c>
      <c r="D1082" s="1" t="s">
        <v>41</v>
      </c>
      <c r="E1082" s="1">
        <v>54</v>
      </c>
      <c r="F1082" s="1" t="s">
        <v>6527</v>
      </c>
      <c r="G1082" s="1" t="s">
        <v>6528</v>
      </c>
      <c r="H1082" s="1" t="s">
        <v>3567</v>
      </c>
      <c r="I1082" s="1" t="s">
        <v>6529</v>
      </c>
      <c r="J1082" s="1" t="s">
        <v>6530</v>
      </c>
      <c r="K1082" s="1" t="s">
        <v>61</v>
      </c>
      <c r="L1082" s="1" t="s">
        <v>82</v>
      </c>
      <c r="M1082" s="1" t="s">
        <v>73</v>
      </c>
      <c r="N1082" s="1">
        <v>1</v>
      </c>
      <c r="O1082" s="1">
        <v>170.75</v>
      </c>
      <c r="P1082" s="1">
        <v>0.16</v>
      </c>
      <c r="Q1082" s="1">
        <v>47.04</v>
      </c>
      <c r="R1082" s="2">
        <v>45293</v>
      </c>
      <c r="S1082" s="2">
        <v>45128</v>
      </c>
      <c r="T1082" s="1" t="s">
        <v>63</v>
      </c>
      <c r="U1082" s="1" t="s">
        <v>84</v>
      </c>
      <c r="V1082" s="1">
        <v>3</v>
      </c>
      <c r="W1082" s="1" t="s">
        <v>37</v>
      </c>
      <c r="X1082" s="1" t="s">
        <v>101</v>
      </c>
      <c r="Y1082" s="1" t="s">
        <v>6531</v>
      </c>
    </row>
    <row r="1083" spans="1:25" x14ac:dyDescent="0.3">
      <c r="A1083" s="1" t="s">
        <v>12695</v>
      </c>
      <c r="B1083" s="1" t="s">
        <v>14694</v>
      </c>
      <c r="C1083" s="1" t="s">
        <v>6532</v>
      </c>
      <c r="D1083" s="1" t="s">
        <v>26</v>
      </c>
      <c r="E1083" s="1">
        <v>61</v>
      </c>
      <c r="F1083" s="1" t="s">
        <v>6533</v>
      </c>
      <c r="G1083" s="1" t="s">
        <v>6534</v>
      </c>
      <c r="H1083" s="1" t="s">
        <v>662</v>
      </c>
      <c r="I1083" s="1" t="s">
        <v>6535</v>
      </c>
      <c r="J1083" s="1" t="s">
        <v>6536</v>
      </c>
      <c r="K1083" s="1" t="s">
        <v>161</v>
      </c>
      <c r="L1083" s="1" t="s">
        <v>117</v>
      </c>
      <c r="M1083" s="1" t="s">
        <v>73</v>
      </c>
      <c r="N1083" s="1">
        <v>2</v>
      </c>
      <c r="O1083" s="1">
        <v>479.26</v>
      </c>
      <c r="P1083" s="1">
        <v>0.42</v>
      </c>
      <c r="Q1083" s="1">
        <v>19.97</v>
      </c>
      <c r="R1083" s="2">
        <v>45205</v>
      </c>
      <c r="S1083" s="2">
        <v>45425</v>
      </c>
      <c r="T1083" s="1" t="s">
        <v>35</v>
      </c>
      <c r="U1083" s="1" t="s">
        <v>84</v>
      </c>
      <c r="V1083" s="1">
        <v>4</v>
      </c>
      <c r="W1083" s="1" t="s">
        <v>37</v>
      </c>
      <c r="X1083" s="1" t="s">
        <v>38</v>
      </c>
      <c r="Y1083" s="1" t="s">
        <v>6537</v>
      </c>
    </row>
    <row r="1084" spans="1:25" x14ac:dyDescent="0.3">
      <c r="A1084" s="1" t="s">
        <v>12696</v>
      </c>
      <c r="B1084" s="1" t="s">
        <v>14695</v>
      </c>
      <c r="C1084" s="1" t="s">
        <v>6538</v>
      </c>
      <c r="D1084" s="1" t="s">
        <v>41</v>
      </c>
      <c r="E1084" s="1">
        <v>36</v>
      </c>
      <c r="F1084" s="1" t="s">
        <v>6539</v>
      </c>
      <c r="G1084" s="1" t="s">
        <v>6540</v>
      </c>
      <c r="H1084" s="1" t="s">
        <v>967</v>
      </c>
      <c r="I1084" s="1" t="s">
        <v>6541</v>
      </c>
      <c r="J1084" s="1" t="s">
        <v>6542</v>
      </c>
      <c r="K1084" s="1" t="s">
        <v>92</v>
      </c>
      <c r="L1084" s="1" t="s">
        <v>48</v>
      </c>
      <c r="M1084" s="1" t="s">
        <v>62</v>
      </c>
      <c r="N1084" s="1">
        <v>2</v>
      </c>
      <c r="O1084" s="1">
        <v>49.8</v>
      </c>
      <c r="P1084" s="1">
        <v>0.13</v>
      </c>
      <c r="Q1084" s="1">
        <v>32.46</v>
      </c>
      <c r="R1084" s="2">
        <v>45565</v>
      </c>
      <c r="S1084" s="2">
        <v>45405</v>
      </c>
      <c r="T1084" s="1" t="s">
        <v>83</v>
      </c>
      <c r="U1084" s="1" t="s">
        <v>36</v>
      </c>
      <c r="V1084" s="1">
        <v>4</v>
      </c>
      <c r="W1084" s="1" t="s">
        <v>52</v>
      </c>
      <c r="X1084" s="1" t="s">
        <v>74</v>
      </c>
      <c r="Y1084" s="1" t="s">
        <v>6543</v>
      </c>
    </row>
    <row r="1085" spans="1:25" x14ac:dyDescent="0.3">
      <c r="A1085" s="1" t="s">
        <v>12697</v>
      </c>
      <c r="B1085" s="1" t="s">
        <v>14696</v>
      </c>
      <c r="C1085" s="1" t="s">
        <v>6544</v>
      </c>
      <c r="D1085" s="1" t="s">
        <v>26</v>
      </c>
      <c r="E1085" s="1">
        <v>62</v>
      </c>
      <c r="F1085" s="1" t="s">
        <v>6545</v>
      </c>
      <c r="G1085" s="1" t="s">
        <v>6546</v>
      </c>
      <c r="H1085" s="1" t="s">
        <v>4961</v>
      </c>
      <c r="I1085" s="1" t="s">
        <v>6547</v>
      </c>
      <c r="J1085" s="1" t="s">
        <v>6548</v>
      </c>
      <c r="K1085" s="1" t="s">
        <v>61</v>
      </c>
      <c r="L1085" s="1" t="s">
        <v>72</v>
      </c>
      <c r="M1085" s="1" t="s">
        <v>34</v>
      </c>
      <c r="N1085" s="1">
        <v>4</v>
      </c>
      <c r="O1085" s="1">
        <v>361.01</v>
      </c>
      <c r="P1085" s="1">
        <v>0.12</v>
      </c>
      <c r="Q1085" s="1">
        <v>37.49</v>
      </c>
      <c r="R1085" s="2">
        <v>45347</v>
      </c>
      <c r="S1085" s="2">
        <v>45490</v>
      </c>
      <c r="T1085" s="1" t="s">
        <v>63</v>
      </c>
      <c r="U1085" s="1" t="s">
        <v>51</v>
      </c>
      <c r="V1085" s="1">
        <v>1</v>
      </c>
      <c r="W1085" s="1" t="s">
        <v>37</v>
      </c>
      <c r="X1085" s="1" t="s">
        <v>74</v>
      </c>
      <c r="Y1085" s="1" t="s">
        <v>6549</v>
      </c>
    </row>
    <row r="1086" spans="1:25" x14ac:dyDescent="0.3">
      <c r="A1086" s="1" t="s">
        <v>12698</v>
      </c>
      <c r="B1086" s="1" t="s">
        <v>14697</v>
      </c>
      <c r="C1086" s="1" t="s">
        <v>6550</v>
      </c>
      <c r="D1086" s="1" t="s">
        <v>41</v>
      </c>
      <c r="E1086" s="1">
        <v>33</v>
      </c>
      <c r="F1086" s="1" t="s">
        <v>6551</v>
      </c>
      <c r="G1086" s="1" t="s">
        <v>6552</v>
      </c>
      <c r="H1086" s="1" t="s">
        <v>4127</v>
      </c>
      <c r="I1086" s="1" t="s">
        <v>6553</v>
      </c>
      <c r="J1086" s="1" t="s">
        <v>6554</v>
      </c>
      <c r="K1086" s="1" t="s">
        <v>6</v>
      </c>
      <c r="L1086" s="1" t="s">
        <v>72</v>
      </c>
      <c r="M1086" s="1" t="s">
        <v>93</v>
      </c>
      <c r="N1086" s="1">
        <v>2</v>
      </c>
      <c r="O1086" s="1">
        <v>733.67</v>
      </c>
      <c r="P1086" s="1">
        <v>0.34</v>
      </c>
      <c r="Q1086" s="1">
        <v>20.54</v>
      </c>
      <c r="R1086" s="2">
        <v>45297</v>
      </c>
      <c r="S1086" s="2">
        <v>45626</v>
      </c>
      <c r="T1086" s="1" t="s">
        <v>63</v>
      </c>
      <c r="U1086" s="1" t="s">
        <v>84</v>
      </c>
      <c r="V1086" s="1">
        <v>4</v>
      </c>
      <c r="W1086" s="1" t="s">
        <v>37</v>
      </c>
      <c r="X1086" s="1" t="s">
        <v>64</v>
      </c>
      <c r="Y1086" s="1" t="s">
        <v>6555</v>
      </c>
    </row>
    <row r="1087" spans="1:25" x14ac:dyDescent="0.3">
      <c r="A1087" s="1" t="s">
        <v>12699</v>
      </c>
      <c r="B1087" s="1" t="s">
        <v>14698</v>
      </c>
      <c r="C1087" s="1" t="s">
        <v>6556</v>
      </c>
      <c r="D1087" s="1" t="s">
        <v>26</v>
      </c>
      <c r="E1087" s="1">
        <v>42</v>
      </c>
      <c r="F1087" s="1" t="s">
        <v>6557</v>
      </c>
      <c r="G1087" s="1" t="s">
        <v>6558</v>
      </c>
      <c r="H1087" s="1" t="s">
        <v>676</v>
      </c>
      <c r="I1087" s="1" t="s">
        <v>6559</v>
      </c>
      <c r="J1087" s="1" t="s">
        <v>6560</v>
      </c>
      <c r="K1087" s="1" t="s">
        <v>47</v>
      </c>
      <c r="L1087" s="1" t="s">
        <v>48</v>
      </c>
      <c r="M1087" s="1" t="s">
        <v>49</v>
      </c>
      <c r="N1087" s="1">
        <v>4</v>
      </c>
      <c r="O1087" s="1">
        <v>244.7</v>
      </c>
      <c r="P1087" s="1">
        <v>0.05</v>
      </c>
      <c r="Q1087" s="1">
        <v>20.85</v>
      </c>
      <c r="R1087" s="2">
        <v>45585</v>
      </c>
      <c r="S1087" s="2">
        <v>45817</v>
      </c>
      <c r="T1087" s="1" t="s">
        <v>83</v>
      </c>
      <c r="U1087" s="1" t="s">
        <v>162</v>
      </c>
      <c r="V1087" s="1">
        <v>3</v>
      </c>
      <c r="W1087" s="1" t="s">
        <v>37</v>
      </c>
      <c r="X1087" s="1" t="s">
        <v>38</v>
      </c>
      <c r="Y1087" s="1" t="s">
        <v>6561</v>
      </c>
    </row>
    <row r="1088" spans="1:25" x14ac:dyDescent="0.3">
      <c r="A1088" s="1" t="s">
        <v>12700</v>
      </c>
      <c r="B1088" s="1" t="s">
        <v>14699</v>
      </c>
      <c r="C1088" s="1" t="s">
        <v>6562</v>
      </c>
      <c r="D1088" s="1" t="s">
        <v>26</v>
      </c>
      <c r="E1088" s="1">
        <v>44</v>
      </c>
      <c r="F1088" s="1" t="s">
        <v>6563</v>
      </c>
      <c r="G1088" s="1" t="s">
        <v>6564</v>
      </c>
      <c r="H1088" s="1" t="s">
        <v>877</v>
      </c>
      <c r="I1088" s="1" t="s">
        <v>6565</v>
      </c>
      <c r="J1088" s="1" t="s">
        <v>6566</v>
      </c>
      <c r="K1088" s="1" t="s">
        <v>109</v>
      </c>
      <c r="L1088" s="1" t="s">
        <v>82</v>
      </c>
      <c r="M1088" s="1" t="s">
        <v>93</v>
      </c>
      <c r="N1088" s="1">
        <v>3</v>
      </c>
      <c r="O1088" s="1">
        <v>125.96</v>
      </c>
      <c r="P1088" s="1">
        <v>0.18</v>
      </c>
      <c r="Q1088" s="1">
        <v>26.15</v>
      </c>
      <c r="R1088" s="2">
        <v>45718</v>
      </c>
      <c r="S1088" s="2">
        <v>45341</v>
      </c>
      <c r="T1088" s="1" t="s">
        <v>50</v>
      </c>
      <c r="U1088" s="1" t="s">
        <v>84</v>
      </c>
      <c r="V1088" s="1">
        <v>4</v>
      </c>
      <c r="W1088" s="1" t="s">
        <v>37</v>
      </c>
      <c r="X1088" s="1" t="s">
        <v>74</v>
      </c>
      <c r="Y1088" s="1" t="s">
        <v>6567</v>
      </c>
    </row>
    <row r="1089" spans="1:25" x14ac:dyDescent="0.3">
      <c r="A1089" s="1" t="s">
        <v>12701</v>
      </c>
      <c r="B1089" s="1" t="s">
        <v>14700</v>
      </c>
      <c r="C1089" s="1" t="s">
        <v>6568</v>
      </c>
      <c r="D1089" s="1" t="s">
        <v>26</v>
      </c>
      <c r="E1089" s="1">
        <v>68</v>
      </c>
      <c r="F1089" s="1" t="s">
        <v>6569</v>
      </c>
      <c r="G1089" s="1" t="s">
        <v>6570</v>
      </c>
      <c r="H1089" s="1" t="s">
        <v>1936</v>
      </c>
      <c r="I1089" s="1" t="s">
        <v>6571</v>
      </c>
      <c r="J1089" s="1" t="s">
        <v>6572</v>
      </c>
      <c r="K1089" s="1" t="s">
        <v>47</v>
      </c>
      <c r="L1089" s="1" t="s">
        <v>33</v>
      </c>
      <c r="M1089" s="1" t="s">
        <v>126</v>
      </c>
      <c r="N1089" s="1">
        <v>3</v>
      </c>
      <c r="O1089" s="1">
        <v>512.04999999999995</v>
      </c>
      <c r="P1089" s="1">
        <v>0.15</v>
      </c>
      <c r="Q1089" s="1">
        <v>42.59</v>
      </c>
      <c r="R1089" s="2">
        <v>45603</v>
      </c>
      <c r="S1089" s="2">
        <v>45706</v>
      </c>
      <c r="T1089" s="1" t="s">
        <v>83</v>
      </c>
      <c r="U1089" s="1" t="s">
        <v>84</v>
      </c>
      <c r="V1089" s="1">
        <v>4</v>
      </c>
      <c r="W1089" s="1" t="s">
        <v>37</v>
      </c>
      <c r="X1089" s="1" t="s">
        <v>74</v>
      </c>
      <c r="Y1089" s="1" t="s">
        <v>6573</v>
      </c>
    </row>
    <row r="1090" spans="1:25" x14ac:dyDescent="0.3">
      <c r="A1090" s="1" t="s">
        <v>12702</v>
      </c>
      <c r="B1090" s="1" t="s">
        <v>14701</v>
      </c>
      <c r="C1090" s="1" t="s">
        <v>6574</v>
      </c>
      <c r="D1090" s="1" t="s">
        <v>26</v>
      </c>
      <c r="E1090" s="1">
        <v>59</v>
      </c>
      <c r="F1090" s="1" t="s">
        <v>6575</v>
      </c>
      <c r="G1090" s="1" t="s">
        <v>6576</v>
      </c>
      <c r="H1090" s="1" t="s">
        <v>1429</v>
      </c>
      <c r="I1090" s="1" t="s">
        <v>6577</v>
      </c>
      <c r="J1090" s="1" t="s">
        <v>6578</v>
      </c>
      <c r="K1090" s="1" t="s">
        <v>92</v>
      </c>
      <c r="L1090" s="1" t="s">
        <v>117</v>
      </c>
      <c r="M1090" s="1" t="s">
        <v>62</v>
      </c>
      <c r="N1090" s="1">
        <v>2</v>
      </c>
      <c r="O1090" s="1">
        <v>541.62</v>
      </c>
      <c r="P1090" s="1">
        <v>0.42</v>
      </c>
      <c r="Q1090" s="1">
        <v>9.5399999999999991</v>
      </c>
      <c r="R1090" s="2">
        <v>45396</v>
      </c>
      <c r="S1090" s="2">
        <v>45848</v>
      </c>
      <c r="T1090" s="1" t="s">
        <v>118</v>
      </c>
      <c r="U1090" s="1" t="s">
        <v>162</v>
      </c>
      <c r="V1090" s="1">
        <v>3</v>
      </c>
      <c r="W1090" s="1" t="s">
        <v>37</v>
      </c>
      <c r="X1090" s="1" t="s">
        <v>38</v>
      </c>
      <c r="Y1090" s="1" t="s">
        <v>6579</v>
      </c>
    </row>
    <row r="1091" spans="1:25" x14ac:dyDescent="0.3">
      <c r="A1091" s="1" t="s">
        <v>12703</v>
      </c>
      <c r="B1091" s="1" t="s">
        <v>14702</v>
      </c>
      <c r="C1091" s="1" t="s">
        <v>6580</v>
      </c>
      <c r="D1091" s="1" t="s">
        <v>41</v>
      </c>
      <c r="E1091" s="1">
        <v>61</v>
      </c>
      <c r="F1091" s="1" t="s">
        <v>6581</v>
      </c>
      <c r="G1091" s="1" t="s">
        <v>6582</v>
      </c>
      <c r="H1091" s="1" t="s">
        <v>817</v>
      </c>
      <c r="I1091" s="1" t="s">
        <v>6583</v>
      </c>
      <c r="J1091" s="1" t="s">
        <v>4017</v>
      </c>
      <c r="K1091" s="1" t="s">
        <v>161</v>
      </c>
      <c r="L1091" s="1" t="s">
        <v>82</v>
      </c>
      <c r="M1091" s="1" t="s">
        <v>126</v>
      </c>
      <c r="N1091" s="1">
        <v>1</v>
      </c>
      <c r="O1091" s="1">
        <v>679.07</v>
      </c>
      <c r="P1091" s="1">
        <v>0.26</v>
      </c>
      <c r="Q1091" s="1">
        <v>33.42</v>
      </c>
      <c r="R1091" s="2">
        <v>45185</v>
      </c>
      <c r="S1091" s="2">
        <v>45543</v>
      </c>
      <c r="T1091" s="1" t="s">
        <v>50</v>
      </c>
      <c r="U1091" s="1" t="s">
        <v>84</v>
      </c>
      <c r="V1091" s="1">
        <v>5</v>
      </c>
      <c r="W1091" s="1" t="s">
        <v>37</v>
      </c>
      <c r="X1091" s="1" t="s">
        <v>38</v>
      </c>
      <c r="Y1091" s="1" t="s">
        <v>2354</v>
      </c>
    </row>
    <row r="1092" spans="1:25" x14ac:dyDescent="0.3">
      <c r="A1092" s="1" t="s">
        <v>12704</v>
      </c>
      <c r="B1092" s="1" t="s">
        <v>14703</v>
      </c>
      <c r="C1092" s="1" t="s">
        <v>6584</v>
      </c>
      <c r="D1092" s="1" t="s">
        <v>26</v>
      </c>
      <c r="E1092" s="1">
        <v>24</v>
      </c>
      <c r="F1092" s="1" t="s">
        <v>6585</v>
      </c>
      <c r="G1092" s="1" t="s">
        <v>6586</v>
      </c>
      <c r="H1092" s="1" t="s">
        <v>323</v>
      </c>
      <c r="I1092" s="1" t="s">
        <v>5003</v>
      </c>
      <c r="J1092" s="1" t="s">
        <v>6587</v>
      </c>
      <c r="K1092" s="1" t="s">
        <v>32</v>
      </c>
      <c r="L1092" s="1" t="s">
        <v>33</v>
      </c>
      <c r="M1092" s="1" t="s">
        <v>93</v>
      </c>
      <c r="N1092" s="1">
        <v>4</v>
      </c>
      <c r="O1092" s="1">
        <v>761.55</v>
      </c>
      <c r="P1092" s="1">
        <v>0.32</v>
      </c>
      <c r="Q1092" s="1">
        <v>35.479999999999997</v>
      </c>
      <c r="R1092" s="2">
        <v>45636</v>
      </c>
      <c r="S1092" s="2">
        <v>45709</v>
      </c>
      <c r="T1092" s="1" t="s">
        <v>63</v>
      </c>
      <c r="U1092" s="1" t="s">
        <v>51</v>
      </c>
      <c r="V1092" s="1">
        <v>1</v>
      </c>
      <c r="W1092" s="1" t="s">
        <v>37</v>
      </c>
      <c r="X1092" s="1" t="s">
        <v>74</v>
      </c>
      <c r="Y1092" s="1" t="s">
        <v>6588</v>
      </c>
    </row>
    <row r="1093" spans="1:25" x14ac:dyDescent="0.3">
      <c r="A1093" s="1" t="s">
        <v>12705</v>
      </c>
      <c r="B1093" s="1" t="s">
        <v>14704</v>
      </c>
      <c r="C1093" s="1" t="s">
        <v>6589</v>
      </c>
      <c r="D1093" s="1" t="s">
        <v>41</v>
      </c>
      <c r="E1093" s="1">
        <v>63</v>
      </c>
      <c r="F1093" s="1" t="s">
        <v>6590</v>
      </c>
      <c r="G1093" s="1" t="s">
        <v>6591</v>
      </c>
      <c r="H1093" s="1" t="s">
        <v>1638</v>
      </c>
      <c r="I1093" s="1" t="s">
        <v>6592</v>
      </c>
      <c r="J1093" s="1" t="s">
        <v>1505</v>
      </c>
      <c r="K1093" s="1" t="s">
        <v>47</v>
      </c>
      <c r="L1093" s="1" t="s">
        <v>33</v>
      </c>
      <c r="M1093" s="1" t="s">
        <v>93</v>
      </c>
      <c r="N1093" s="1">
        <v>3</v>
      </c>
      <c r="O1093" s="1">
        <v>698.85</v>
      </c>
      <c r="P1093" s="1">
        <v>0.06</v>
      </c>
      <c r="Q1093" s="1">
        <v>30.1</v>
      </c>
      <c r="R1093" s="2">
        <v>45414</v>
      </c>
      <c r="S1093" s="2">
        <v>45529</v>
      </c>
      <c r="T1093" s="1" t="s">
        <v>83</v>
      </c>
      <c r="U1093" s="1" t="s">
        <v>162</v>
      </c>
      <c r="V1093" s="1">
        <v>5</v>
      </c>
      <c r="W1093" s="1" t="s">
        <v>37</v>
      </c>
      <c r="X1093" s="1" t="s">
        <v>38</v>
      </c>
      <c r="Y1093" s="1" t="s">
        <v>6593</v>
      </c>
    </row>
    <row r="1094" spans="1:25" x14ac:dyDescent="0.3">
      <c r="A1094" s="1" t="s">
        <v>12706</v>
      </c>
      <c r="B1094" s="1" t="s">
        <v>14705</v>
      </c>
      <c r="C1094" s="1" t="s">
        <v>6594</v>
      </c>
      <c r="D1094" s="1" t="s">
        <v>41</v>
      </c>
      <c r="E1094" s="1">
        <v>59</v>
      </c>
      <c r="F1094" s="1" t="s">
        <v>6595</v>
      </c>
      <c r="G1094" s="1">
        <f>1-170-294-3443</f>
        <v>-3906</v>
      </c>
      <c r="H1094" s="1" t="s">
        <v>2076</v>
      </c>
      <c r="I1094" s="1" t="s">
        <v>6596</v>
      </c>
      <c r="J1094" s="1" t="s">
        <v>2140</v>
      </c>
      <c r="K1094" s="1" t="s">
        <v>61</v>
      </c>
      <c r="L1094" s="1" t="s">
        <v>72</v>
      </c>
      <c r="M1094" s="1" t="s">
        <v>49</v>
      </c>
      <c r="N1094" s="1">
        <v>3</v>
      </c>
      <c r="O1094" s="1">
        <v>846.96</v>
      </c>
      <c r="P1094" s="1">
        <v>0.46</v>
      </c>
      <c r="Q1094" s="1">
        <v>47.11</v>
      </c>
      <c r="R1094" s="2">
        <v>45415</v>
      </c>
      <c r="S1094" s="2">
        <v>45213</v>
      </c>
      <c r="T1094" s="1" t="s">
        <v>63</v>
      </c>
      <c r="U1094" s="1" t="s">
        <v>162</v>
      </c>
      <c r="V1094" s="1">
        <v>5</v>
      </c>
      <c r="W1094" s="1" t="s">
        <v>37</v>
      </c>
      <c r="X1094" s="1" t="s">
        <v>53</v>
      </c>
      <c r="Y1094" s="1" t="s">
        <v>6597</v>
      </c>
    </row>
    <row r="1095" spans="1:25" x14ac:dyDescent="0.3">
      <c r="A1095" s="1" t="s">
        <v>12707</v>
      </c>
      <c r="B1095" s="1" t="s">
        <v>14706</v>
      </c>
      <c r="C1095" s="1" t="s">
        <v>6598</v>
      </c>
      <c r="D1095" s="1" t="s">
        <v>26</v>
      </c>
      <c r="E1095" s="1">
        <v>25</v>
      </c>
      <c r="F1095" s="1" t="s">
        <v>6599</v>
      </c>
      <c r="G1095" s="1" t="s">
        <v>6600</v>
      </c>
      <c r="H1095" s="1" t="s">
        <v>1202</v>
      </c>
      <c r="I1095" s="1" t="s">
        <v>6601</v>
      </c>
      <c r="J1095" s="1" t="s">
        <v>6602</v>
      </c>
      <c r="K1095" s="1" t="s">
        <v>61</v>
      </c>
      <c r="L1095" s="1" t="s">
        <v>48</v>
      </c>
      <c r="M1095" s="1" t="s">
        <v>49</v>
      </c>
      <c r="N1095" s="1">
        <v>2</v>
      </c>
      <c r="O1095" s="1">
        <v>230.68</v>
      </c>
      <c r="P1095" s="1">
        <v>0.16</v>
      </c>
      <c r="Q1095" s="1">
        <v>32.090000000000003</v>
      </c>
      <c r="R1095" s="2">
        <v>45486</v>
      </c>
      <c r="S1095" s="2">
        <v>45210</v>
      </c>
      <c r="T1095" s="1" t="s">
        <v>63</v>
      </c>
      <c r="U1095" s="1" t="s">
        <v>36</v>
      </c>
      <c r="V1095" s="1">
        <v>4</v>
      </c>
      <c r="W1095" s="1" t="s">
        <v>37</v>
      </c>
      <c r="X1095" s="1" t="s">
        <v>38</v>
      </c>
      <c r="Y1095" s="1" t="s">
        <v>6603</v>
      </c>
    </row>
    <row r="1096" spans="1:25" x14ac:dyDescent="0.3">
      <c r="A1096" s="1" t="s">
        <v>12708</v>
      </c>
      <c r="B1096" s="1" t="s">
        <v>14707</v>
      </c>
      <c r="C1096" s="1" t="s">
        <v>6604</v>
      </c>
      <c r="D1096" s="1" t="s">
        <v>26</v>
      </c>
      <c r="E1096" s="1">
        <v>32</v>
      </c>
      <c r="F1096" s="1" t="s">
        <v>6605</v>
      </c>
      <c r="G1096" s="1" t="s">
        <v>6606</v>
      </c>
      <c r="H1096" s="1" t="s">
        <v>1315</v>
      </c>
      <c r="I1096" s="1" t="s">
        <v>6607</v>
      </c>
      <c r="J1096" s="1" t="s">
        <v>6608</v>
      </c>
      <c r="K1096" s="1" t="s">
        <v>109</v>
      </c>
      <c r="L1096" s="1" t="s">
        <v>110</v>
      </c>
      <c r="M1096" s="1" t="s">
        <v>126</v>
      </c>
      <c r="N1096" s="1">
        <v>4</v>
      </c>
      <c r="O1096" s="1">
        <v>574.07000000000005</v>
      </c>
      <c r="P1096" s="1">
        <v>0.35</v>
      </c>
      <c r="Q1096" s="1">
        <v>33.56</v>
      </c>
      <c r="R1096" s="2">
        <v>45576</v>
      </c>
      <c r="S1096" s="2">
        <v>45641</v>
      </c>
      <c r="T1096" s="1" t="s">
        <v>83</v>
      </c>
      <c r="U1096" s="1" t="s">
        <v>51</v>
      </c>
      <c r="V1096" s="1">
        <v>2</v>
      </c>
      <c r="W1096" s="1" t="s">
        <v>37</v>
      </c>
      <c r="X1096" s="1" t="s">
        <v>101</v>
      </c>
      <c r="Y1096" s="1" t="s">
        <v>6609</v>
      </c>
    </row>
    <row r="1097" spans="1:25" x14ac:dyDescent="0.3">
      <c r="A1097" s="1" t="s">
        <v>12709</v>
      </c>
      <c r="B1097" s="1" t="s">
        <v>14708</v>
      </c>
      <c r="C1097" s="1" t="s">
        <v>6610</v>
      </c>
      <c r="D1097" s="1" t="s">
        <v>26</v>
      </c>
      <c r="E1097" s="1">
        <v>33</v>
      </c>
      <c r="F1097" s="1" t="s">
        <v>6611</v>
      </c>
      <c r="G1097" s="1" t="s">
        <v>6612</v>
      </c>
      <c r="H1097" s="1" t="s">
        <v>1849</v>
      </c>
      <c r="I1097" s="1" t="s">
        <v>6613</v>
      </c>
      <c r="J1097" s="1" t="s">
        <v>6614</v>
      </c>
      <c r="K1097" s="1" t="s">
        <v>32</v>
      </c>
      <c r="L1097" s="1" t="s">
        <v>72</v>
      </c>
      <c r="M1097" s="1" t="s">
        <v>34</v>
      </c>
      <c r="N1097" s="1">
        <v>2</v>
      </c>
      <c r="O1097" s="1">
        <v>366.49</v>
      </c>
      <c r="P1097" s="1">
        <v>0.48</v>
      </c>
      <c r="Q1097" s="1">
        <v>31.99</v>
      </c>
      <c r="R1097" s="2">
        <v>45515</v>
      </c>
      <c r="S1097" s="2">
        <v>45344</v>
      </c>
      <c r="T1097" s="1" t="s">
        <v>63</v>
      </c>
      <c r="U1097" s="1" t="s">
        <v>36</v>
      </c>
      <c r="V1097" s="1">
        <v>5</v>
      </c>
      <c r="W1097" s="1" t="s">
        <v>37</v>
      </c>
      <c r="X1097" s="1" t="s">
        <v>101</v>
      </c>
      <c r="Y1097" s="1" t="s">
        <v>2289</v>
      </c>
    </row>
    <row r="1098" spans="1:25" x14ac:dyDescent="0.3">
      <c r="A1098" s="1" t="s">
        <v>12710</v>
      </c>
      <c r="B1098" s="1" t="s">
        <v>14709</v>
      </c>
      <c r="C1098" s="1" t="s">
        <v>6615</v>
      </c>
      <c r="D1098" s="1" t="s">
        <v>26</v>
      </c>
      <c r="E1098" s="1">
        <v>25</v>
      </c>
      <c r="F1098" s="1" t="s">
        <v>6616</v>
      </c>
      <c r="G1098" s="1">
        <v>5151124123</v>
      </c>
      <c r="H1098" s="1" t="s">
        <v>1948</v>
      </c>
      <c r="I1098" s="1" t="s">
        <v>6617</v>
      </c>
      <c r="J1098" s="1" t="s">
        <v>3616</v>
      </c>
      <c r="K1098" s="1" t="s">
        <v>6</v>
      </c>
      <c r="L1098" s="1" t="s">
        <v>110</v>
      </c>
      <c r="M1098" s="1" t="s">
        <v>126</v>
      </c>
      <c r="N1098" s="1">
        <v>4</v>
      </c>
      <c r="O1098" s="1">
        <v>962.49</v>
      </c>
      <c r="P1098" s="1">
        <v>0.25</v>
      </c>
      <c r="Q1098" s="1">
        <v>37.49</v>
      </c>
      <c r="R1098" s="2">
        <v>45433</v>
      </c>
      <c r="S1098" s="2">
        <v>45777</v>
      </c>
      <c r="T1098" s="1" t="s">
        <v>35</v>
      </c>
      <c r="U1098" s="1" t="s">
        <v>51</v>
      </c>
      <c r="V1098" s="1">
        <v>3</v>
      </c>
      <c r="W1098" s="1" t="s">
        <v>37</v>
      </c>
      <c r="X1098" s="1" t="s">
        <v>74</v>
      </c>
      <c r="Y1098" s="1" t="s">
        <v>6618</v>
      </c>
    </row>
    <row r="1099" spans="1:25" x14ac:dyDescent="0.3">
      <c r="A1099" s="1" t="s">
        <v>12711</v>
      </c>
      <c r="B1099" s="1" t="s">
        <v>14710</v>
      </c>
      <c r="C1099" s="1" t="s">
        <v>6619</v>
      </c>
      <c r="D1099" s="1" t="s">
        <v>41</v>
      </c>
      <c r="E1099" s="1">
        <v>53</v>
      </c>
      <c r="F1099" s="1" t="s">
        <v>6620</v>
      </c>
      <c r="G1099" s="1" t="s">
        <v>6621</v>
      </c>
      <c r="H1099" s="1" t="s">
        <v>980</v>
      </c>
      <c r="I1099" s="1" t="s">
        <v>6622</v>
      </c>
      <c r="J1099" s="1" t="s">
        <v>6623</v>
      </c>
      <c r="K1099" s="1" t="s">
        <v>6</v>
      </c>
      <c r="L1099" s="1" t="s">
        <v>48</v>
      </c>
      <c r="M1099" s="1" t="s">
        <v>34</v>
      </c>
      <c r="N1099" s="1">
        <v>1</v>
      </c>
      <c r="O1099" s="1">
        <v>445.88</v>
      </c>
      <c r="P1099" s="1">
        <v>0.25</v>
      </c>
      <c r="Q1099" s="1">
        <v>11.09</v>
      </c>
      <c r="R1099" s="2">
        <v>45339</v>
      </c>
      <c r="S1099" s="2">
        <v>45792</v>
      </c>
      <c r="T1099" s="1" t="s">
        <v>35</v>
      </c>
      <c r="U1099" s="1" t="s">
        <v>84</v>
      </c>
      <c r="V1099" s="1">
        <v>3</v>
      </c>
      <c r="W1099" s="1" t="s">
        <v>37</v>
      </c>
      <c r="X1099" s="1" t="s">
        <v>74</v>
      </c>
      <c r="Y1099" s="1" t="s">
        <v>6624</v>
      </c>
    </row>
    <row r="1100" spans="1:25" x14ac:dyDescent="0.3">
      <c r="A1100" s="1" t="s">
        <v>12712</v>
      </c>
      <c r="B1100" s="1" t="s">
        <v>14711</v>
      </c>
      <c r="C1100" s="1" t="s">
        <v>6625</v>
      </c>
      <c r="D1100" s="1" t="s">
        <v>26</v>
      </c>
      <c r="E1100" s="1">
        <v>49</v>
      </c>
      <c r="F1100" s="1" t="s">
        <v>6626</v>
      </c>
      <c r="G1100" s="1" t="s">
        <v>6627</v>
      </c>
      <c r="H1100" s="1" t="s">
        <v>1936</v>
      </c>
      <c r="I1100" s="1" t="s">
        <v>6628</v>
      </c>
      <c r="J1100" s="1" t="s">
        <v>6629</v>
      </c>
      <c r="K1100" s="1" t="s">
        <v>81</v>
      </c>
      <c r="L1100" s="1" t="s">
        <v>72</v>
      </c>
      <c r="M1100" s="1" t="s">
        <v>34</v>
      </c>
      <c r="N1100" s="1">
        <v>4</v>
      </c>
      <c r="O1100" s="1">
        <v>960.12</v>
      </c>
      <c r="P1100" s="1">
        <v>0.06</v>
      </c>
      <c r="Q1100" s="1">
        <v>45.24</v>
      </c>
      <c r="R1100" s="2">
        <v>45820</v>
      </c>
      <c r="S1100" s="2">
        <v>45616</v>
      </c>
      <c r="T1100" s="1" t="s">
        <v>63</v>
      </c>
      <c r="U1100" s="1" t="s">
        <v>36</v>
      </c>
      <c r="V1100" s="1">
        <v>3</v>
      </c>
      <c r="W1100" s="1" t="s">
        <v>37</v>
      </c>
      <c r="X1100" s="1" t="s">
        <v>64</v>
      </c>
      <c r="Y1100" s="1" t="s">
        <v>6630</v>
      </c>
    </row>
    <row r="1101" spans="1:25" x14ac:dyDescent="0.3">
      <c r="A1101" s="1" t="s">
        <v>12713</v>
      </c>
      <c r="B1101" s="1" t="s">
        <v>14712</v>
      </c>
      <c r="C1101" s="1" t="s">
        <v>6631</v>
      </c>
      <c r="D1101" s="1" t="s">
        <v>26</v>
      </c>
      <c r="E1101" s="1">
        <v>34</v>
      </c>
      <c r="F1101" s="1" t="s">
        <v>6632</v>
      </c>
      <c r="G1101" s="1" t="s">
        <v>6633</v>
      </c>
      <c r="H1101" s="1" t="s">
        <v>243</v>
      </c>
      <c r="I1101" s="1" t="s">
        <v>6634</v>
      </c>
      <c r="J1101" s="1" t="s">
        <v>6635</v>
      </c>
      <c r="K1101" s="1" t="s">
        <v>32</v>
      </c>
      <c r="L1101" s="1" t="s">
        <v>117</v>
      </c>
      <c r="M1101" s="1" t="s">
        <v>73</v>
      </c>
      <c r="N1101" s="1">
        <v>3</v>
      </c>
      <c r="O1101" s="1">
        <v>771.37</v>
      </c>
      <c r="P1101" s="1">
        <v>0.2</v>
      </c>
      <c r="Q1101" s="1">
        <v>6.91</v>
      </c>
      <c r="R1101" s="2">
        <v>45238</v>
      </c>
      <c r="S1101" s="2">
        <v>45415</v>
      </c>
      <c r="T1101" s="1" t="s">
        <v>50</v>
      </c>
      <c r="U1101" s="1" t="s">
        <v>84</v>
      </c>
      <c r="V1101" s="1">
        <v>2</v>
      </c>
      <c r="W1101" s="1" t="s">
        <v>37</v>
      </c>
      <c r="X1101" s="1" t="s">
        <v>38</v>
      </c>
      <c r="Y1101" s="1" t="s">
        <v>6636</v>
      </c>
    </row>
    <row r="1102" spans="1:25" x14ac:dyDescent="0.3">
      <c r="A1102" s="1" t="s">
        <v>12714</v>
      </c>
      <c r="B1102" s="1" t="s">
        <v>14713</v>
      </c>
      <c r="C1102" s="1" t="s">
        <v>6637</v>
      </c>
      <c r="D1102" s="1" t="s">
        <v>26</v>
      </c>
      <c r="E1102" s="1">
        <v>53</v>
      </c>
      <c r="F1102" s="1" t="s">
        <v>6638</v>
      </c>
      <c r="G1102" s="1" t="s">
        <v>6639</v>
      </c>
      <c r="H1102" s="1" t="s">
        <v>1240</v>
      </c>
      <c r="I1102" s="1" t="s">
        <v>6640</v>
      </c>
      <c r="J1102" s="1" t="s">
        <v>5613</v>
      </c>
      <c r="K1102" s="1" t="s">
        <v>32</v>
      </c>
      <c r="L1102" s="1" t="s">
        <v>72</v>
      </c>
      <c r="M1102" s="1" t="s">
        <v>93</v>
      </c>
      <c r="N1102" s="1">
        <v>2</v>
      </c>
      <c r="O1102" s="1">
        <v>721.28</v>
      </c>
      <c r="P1102" s="1">
        <v>0.43</v>
      </c>
      <c r="Q1102" s="1">
        <v>33.83</v>
      </c>
      <c r="R1102" s="2">
        <v>45832</v>
      </c>
      <c r="S1102" s="2">
        <v>45126</v>
      </c>
      <c r="T1102" s="1" t="s">
        <v>50</v>
      </c>
      <c r="U1102" s="1" t="s">
        <v>84</v>
      </c>
      <c r="V1102" s="1">
        <v>2</v>
      </c>
      <c r="W1102" s="1" t="s">
        <v>37</v>
      </c>
      <c r="X1102" s="1" t="s">
        <v>101</v>
      </c>
      <c r="Y1102" s="1" t="s">
        <v>6641</v>
      </c>
    </row>
    <row r="1103" spans="1:25" x14ac:dyDescent="0.3">
      <c r="A1103" s="1" t="s">
        <v>12715</v>
      </c>
      <c r="B1103" s="1" t="s">
        <v>14714</v>
      </c>
      <c r="C1103" s="1" t="s">
        <v>6642</v>
      </c>
      <c r="D1103" s="1" t="s">
        <v>26</v>
      </c>
      <c r="E1103" s="1">
        <v>39</v>
      </c>
      <c r="F1103" s="1" t="s">
        <v>6643</v>
      </c>
      <c r="G1103" s="1" t="s">
        <v>6644</v>
      </c>
      <c r="H1103" s="1" t="s">
        <v>967</v>
      </c>
      <c r="I1103" s="1" t="s">
        <v>6645</v>
      </c>
      <c r="J1103" s="1" t="s">
        <v>2971</v>
      </c>
      <c r="K1103" s="1" t="s">
        <v>61</v>
      </c>
      <c r="L1103" s="1" t="s">
        <v>117</v>
      </c>
      <c r="M1103" s="1" t="s">
        <v>73</v>
      </c>
      <c r="N1103" s="1">
        <v>4</v>
      </c>
      <c r="O1103" s="1">
        <v>496.65</v>
      </c>
      <c r="P1103" s="1">
        <v>7.0000000000000007E-2</v>
      </c>
      <c r="Q1103" s="1">
        <v>32.700000000000003</v>
      </c>
      <c r="R1103" s="2">
        <v>45631</v>
      </c>
      <c r="S1103" s="2">
        <v>45249</v>
      </c>
      <c r="T1103" s="1" t="s">
        <v>50</v>
      </c>
      <c r="U1103" s="1" t="s">
        <v>36</v>
      </c>
      <c r="V1103" s="1">
        <v>1</v>
      </c>
      <c r="W1103" s="1" t="s">
        <v>37</v>
      </c>
      <c r="X1103" s="1" t="s">
        <v>64</v>
      </c>
      <c r="Y1103" s="1" t="s">
        <v>6646</v>
      </c>
    </row>
    <row r="1104" spans="1:25" x14ac:dyDescent="0.3">
      <c r="A1104" s="1" t="s">
        <v>12716</v>
      </c>
      <c r="B1104" s="1" t="s">
        <v>14715</v>
      </c>
      <c r="C1104" s="1" t="s">
        <v>6647</v>
      </c>
      <c r="D1104" s="1" t="s">
        <v>41</v>
      </c>
      <c r="E1104" s="1">
        <v>49</v>
      </c>
      <c r="F1104" s="1" t="s">
        <v>6648</v>
      </c>
      <c r="G1104" s="1" t="s">
        <v>6649</v>
      </c>
      <c r="H1104" s="1" t="s">
        <v>1619</v>
      </c>
      <c r="I1104" s="1" t="s">
        <v>6650</v>
      </c>
      <c r="J1104" s="1" t="s">
        <v>6651</v>
      </c>
      <c r="K1104" s="1" t="s">
        <v>81</v>
      </c>
      <c r="L1104" s="1" t="s">
        <v>110</v>
      </c>
      <c r="M1104" s="1" t="s">
        <v>93</v>
      </c>
      <c r="N1104" s="1">
        <v>3</v>
      </c>
      <c r="O1104" s="1">
        <v>448.94</v>
      </c>
      <c r="P1104" s="1">
        <v>0.46</v>
      </c>
      <c r="Q1104" s="1">
        <v>14.37</v>
      </c>
      <c r="R1104" s="2">
        <v>45633</v>
      </c>
      <c r="S1104" s="2">
        <v>45370</v>
      </c>
      <c r="T1104" s="1" t="s">
        <v>50</v>
      </c>
      <c r="U1104" s="1" t="s">
        <v>36</v>
      </c>
      <c r="V1104" s="1">
        <v>2</v>
      </c>
      <c r="W1104" s="1" t="s">
        <v>37</v>
      </c>
      <c r="X1104" s="1" t="s">
        <v>74</v>
      </c>
      <c r="Y1104" s="1" t="s">
        <v>6652</v>
      </c>
    </row>
    <row r="1105" spans="1:25" x14ac:dyDescent="0.3">
      <c r="A1105" s="1" t="s">
        <v>12717</v>
      </c>
      <c r="B1105" s="1" t="s">
        <v>14716</v>
      </c>
      <c r="C1105" s="1" t="s">
        <v>6653</v>
      </c>
      <c r="D1105" s="1" t="s">
        <v>41</v>
      </c>
      <c r="E1105" s="1">
        <v>28</v>
      </c>
      <c r="F1105" s="1" t="s">
        <v>6654</v>
      </c>
      <c r="G1105" s="1">
        <v>1170120388</v>
      </c>
      <c r="H1105" s="1" t="s">
        <v>1156</v>
      </c>
      <c r="I1105" s="1" t="s">
        <v>5089</v>
      </c>
      <c r="J1105" s="1" t="s">
        <v>6655</v>
      </c>
      <c r="K1105" s="1" t="s">
        <v>6</v>
      </c>
      <c r="L1105" s="1" t="s">
        <v>82</v>
      </c>
      <c r="M1105" s="1" t="s">
        <v>73</v>
      </c>
      <c r="N1105" s="1">
        <v>2</v>
      </c>
      <c r="O1105" s="1">
        <v>531.28</v>
      </c>
      <c r="P1105" s="1">
        <v>0.33</v>
      </c>
      <c r="Q1105" s="1">
        <v>6.83</v>
      </c>
      <c r="R1105" s="2">
        <v>45703</v>
      </c>
      <c r="S1105" s="2">
        <v>45517</v>
      </c>
      <c r="T1105" s="1" t="s">
        <v>35</v>
      </c>
      <c r="U1105" s="1" t="s">
        <v>84</v>
      </c>
      <c r="V1105" s="1">
        <v>1</v>
      </c>
      <c r="W1105" s="1" t="s">
        <v>37</v>
      </c>
      <c r="X1105" s="1" t="s">
        <v>53</v>
      </c>
      <c r="Y1105" s="1" t="s">
        <v>4864</v>
      </c>
    </row>
    <row r="1106" spans="1:25" x14ac:dyDescent="0.3">
      <c r="A1106" s="1" t="s">
        <v>12718</v>
      </c>
      <c r="B1106" s="1" t="s">
        <v>14717</v>
      </c>
      <c r="C1106" s="1" t="s">
        <v>6656</v>
      </c>
      <c r="D1106" s="1" t="s">
        <v>41</v>
      </c>
      <c r="E1106" s="1">
        <v>62</v>
      </c>
      <c r="F1106" s="1" t="s">
        <v>6657</v>
      </c>
      <c r="G1106" s="1">
        <v>9855248739</v>
      </c>
      <c r="H1106" s="1" t="s">
        <v>1465</v>
      </c>
      <c r="I1106" s="1" t="s">
        <v>6658</v>
      </c>
      <c r="J1106" s="1" t="s">
        <v>6659</v>
      </c>
      <c r="K1106" s="1" t="s">
        <v>161</v>
      </c>
      <c r="L1106" s="1" t="s">
        <v>82</v>
      </c>
      <c r="M1106" s="1" t="s">
        <v>34</v>
      </c>
      <c r="N1106" s="1">
        <v>2</v>
      </c>
      <c r="O1106" s="1">
        <v>300.7</v>
      </c>
      <c r="P1106" s="1">
        <v>0.21</v>
      </c>
      <c r="Q1106" s="1">
        <v>11.25</v>
      </c>
      <c r="R1106" s="2">
        <v>45331</v>
      </c>
      <c r="S1106" s="2">
        <v>45349</v>
      </c>
      <c r="T1106" s="1" t="s">
        <v>50</v>
      </c>
      <c r="U1106" s="1" t="s">
        <v>84</v>
      </c>
      <c r="V1106" s="1">
        <v>3</v>
      </c>
      <c r="W1106" s="1" t="s">
        <v>37</v>
      </c>
      <c r="X1106" s="1" t="s">
        <v>38</v>
      </c>
      <c r="Y1106" s="1" t="s">
        <v>6660</v>
      </c>
    </row>
    <row r="1107" spans="1:25" x14ac:dyDescent="0.3">
      <c r="A1107" s="1" t="s">
        <v>12719</v>
      </c>
      <c r="B1107" s="1" t="s">
        <v>14718</v>
      </c>
      <c r="C1107" s="1" t="s">
        <v>6661</v>
      </c>
      <c r="D1107" s="1" t="s">
        <v>26</v>
      </c>
      <c r="E1107" s="1">
        <v>23</v>
      </c>
      <c r="F1107" s="1" t="s">
        <v>6662</v>
      </c>
      <c r="G1107" s="1" t="s">
        <v>6663</v>
      </c>
      <c r="H1107" s="1" t="s">
        <v>690</v>
      </c>
      <c r="I1107" s="1" t="s">
        <v>6664</v>
      </c>
      <c r="J1107" s="1" t="s">
        <v>6665</v>
      </c>
      <c r="K1107" s="1" t="s">
        <v>161</v>
      </c>
      <c r="L1107" s="1" t="s">
        <v>110</v>
      </c>
      <c r="M1107" s="1" t="s">
        <v>73</v>
      </c>
      <c r="N1107" s="1">
        <v>1</v>
      </c>
      <c r="O1107" s="1">
        <v>905.46</v>
      </c>
      <c r="P1107" s="1">
        <v>0.27</v>
      </c>
      <c r="Q1107" s="1">
        <v>17.23</v>
      </c>
      <c r="R1107" s="2">
        <v>45255</v>
      </c>
      <c r="S1107" s="2">
        <v>45510</v>
      </c>
      <c r="T1107" s="1" t="s">
        <v>83</v>
      </c>
      <c r="U1107" s="1" t="s">
        <v>51</v>
      </c>
      <c r="V1107" s="1">
        <v>2</v>
      </c>
      <c r="W1107" s="1" t="s">
        <v>37</v>
      </c>
      <c r="X1107" s="1" t="s">
        <v>64</v>
      </c>
      <c r="Y1107" s="1" t="s">
        <v>6666</v>
      </c>
    </row>
    <row r="1108" spans="1:25" x14ac:dyDescent="0.3">
      <c r="A1108" s="1" t="s">
        <v>12720</v>
      </c>
      <c r="B1108" s="1" t="s">
        <v>14719</v>
      </c>
      <c r="C1108" s="1" t="s">
        <v>6667</v>
      </c>
      <c r="D1108" s="1" t="s">
        <v>41</v>
      </c>
      <c r="E1108" s="1">
        <v>39</v>
      </c>
      <c r="F1108" s="1" t="s">
        <v>6668</v>
      </c>
      <c r="G1108" s="1" t="s">
        <v>6669</v>
      </c>
      <c r="H1108" s="1" t="s">
        <v>337</v>
      </c>
      <c r="I1108" s="1" t="s">
        <v>6670</v>
      </c>
      <c r="J1108" s="1" t="s">
        <v>6433</v>
      </c>
      <c r="K1108" s="1" t="s">
        <v>92</v>
      </c>
      <c r="L1108" s="1" t="s">
        <v>110</v>
      </c>
      <c r="M1108" s="1" t="s">
        <v>62</v>
      </c>
      <c r="N1108" s="1">
        <v>3</v>
      </c>
      <c r="O1108" s="1">
        <v>796.39</v>
      </c>
      <c r="P1108" s="1">
        <v>0.08</v>
      </c>
      <c r="Q1108" s="1">
        <v>44.69</v>
      </c>
      <c r="R1108" s="2">
        <v>45756</v>
      </c>
      <c r="S1108" s="2">
        <v>45447</v>
      </c>
      <c r="T1108" s="1" t="s">
        <v>50</v>
      </c>
      <c r="U1108" s="1" t="s">
        <v>84</v>
      </c>
      <c r="V1108" s="1">
        <v>4</v>
      </c>
      <c r="W1108" s="1" t="s">
        <v>37</v>
      </c>
      <c r="X1108" s="1" t="s">
        <v>53</v>
      </c>
      <c r="Y1108" s="1" t="s">
        <v>6671</v>
      </c>
    </row>
    <row r="1109" spans="1:25" x14ac:dyDescent="0.3">
      <c r="A1109" s="1" t="s">
        <v>12721</v>
      </c>
      <c r="B1109" s="1" t="s">
        <v>14720</v>
      </c>
      <c r="C1109" s="1" t="s">
        <v>6672</v>
      </c>
      <c r="D1109" s="1" t="s">
        <v>26</v>
      </c>
      <c r="E1109" s="1">
        <v>31</v>
      </c>
      <c r="F1109" s="1" t="s">
        <v>6673</v>
      </c>
      <c r="G1109" s="1" t="s">
        <v>6674</v>
      </c>
      <c r="H1109" s="1" t="s">
        <v>2536</v>
      </c>
      <c r="I1109" s="1" t="s">
        <v>6675</v>
      </c>
      <c r="J1109" s="1" t="s">
        <v>6044</v>
      </c>
      <c r="K1109" s="1" t="s">
        <v>32</v>
      </c>
      <c r="L1109" s="1" t="s">
        <v>72</v>
      </c>
      <c r="M1109" s="1" t="s">
        <v>73</v>
      </c>
      <c r="N1109" s="1">
        <v>4</v>
      </c>
      <c r="O1109" s="1">
        <v>803.38</v>
      </c>
      <c r="P1109" s="1">
        <v>0.11</v>
      </c>
      <c r="Q1109" s="1">
        <v>43.51</v>
      </c>
      <c r="R1109" s="2">
        <v>45139</v>
      </c>
      <c r="S1109" s="2">
        <v>45400</v>
      </c>
      <c r="T1109" s="1" t="s">
        <v>83</v>
      </c>
      <c r="U1109" s="1" t="s">
        <v>162</v>
      </c>
      <c r="V1109" s="1">
        <v>4</v>
      </c>
      <c r="W1109" s="1" t="s">
        <v>37</v>
      </c>
      <c r="X1109" s="1" t="s">
        <v>74</v>
      </c>
      <c r="Y1109" s="1" t="s">
        <v>6676</v>
      </c>
    </row>
    <row r="1110" spans="1:25" x14ac:dyDescent="0.3">
      <c r="A1110" s="1" t="s">
        <v>12722</v>
      </c>
      <c r="B1110" s="1" t="s">
        <v>14721</v>
      </c>
      <c r="C1110" s="1" t="s">
        <v>6677</v>
      </c>
      <c r="D1110" s="1" t="s">
        <v>41</v>
      </c>
      <c r="E1110" s="1">
        <v>45</v>
      </c>
      <c r="F1110" s="1" t="s">
        <v>6678</v>
      </c>
      <c r="G1110" s="1" t="s">
        <v>6679</v>
      </c>
      <c r="H1110" s="1" t="s">
        <v>817</v>
      </c>
      <c r="I1110" s="1" t="s">
        <v>6680</v>
      </c>
      <c r="J1110" s="1" t="s">
        <v>6681</v>
      </c>
      <c r="K1110" s="1" t="s">
        <v>32</v>
      </c>
      <c r="L1110" s="1" t="s">
        <v>82</v>
      </c>
      <c r="M1110" s="1" t="s">
        <v>49</v>
      </c>
      <c r="N1110" s="1">
        <v>3</v>
      </c>
      <c r="O1110" s="1">
        <v>438.82</v>
      </c>
      <c r="P1110" s="1">
        <v>0.14000000000000001</v>
      </c>
      <c r="Q1110" s="1">
        <v>7.87</v>
      </c>
      <c r="R1110" s="2">
        <v>45266</v>
      </c>
      <c r="S1110" s="2">
        <v>45196</v>
      </c>
      <c r="T1110" s="1" t="s">
        <v>35</v>
      </c>
      <c r="U1110" s="1" t="s">
        <v>84</v>
      </c>
      <c r="V1110" s="1">
        <v>4</v>
      </c>
      <c r="W1110" s="1" t="s">
        <v>37</v>
      </c>
      <c r="X1110" s="1" t="s">
        <v>101</v>
      </c>
      <c r="Y1110" s="1" t="s">
        <v>6682</v>
      </c>
    </row>
    <row r="1111" spans="1:25" x14ac:dyDescent="0.3">
      <c r="A1111" s="1" t="s">
        <v>12723</v>
      </c>
      <c r="B1111" s="1" t="s">
        <v>14722</v>
      </c>
      <c r="C1111" s="1" t="s">
        <v>6683</v>
      </c>
      <c r="D1111" s="1" t="s">
        <v>26</v>
      </c>
      <c r="E1111" s="1">
        <v>56</v>
      </c>
      <c r="F1111" s="1" t="s">
        <v>6684</v>
      </c>
      <c r="G1111" s="1" t="s">
        <v>6685</v>
      </c>
      <c r="H1111" s="1" t="s">
        <v>609</v>
      </c>
      <c r="I1111" s="1" t="s">
        <v>6686</v>
      </c>
      <c r="J1111" s="1" t="s">
        <v>6687</v>
      </c>
      <c r="K1111" s="1" t="s">
        <v>109</v>
      </c>
      <c r="L1111" s="1" t="s">
        <v>33</v>
      </c>
      <c r="M1111" s="1" t="s">
        <v>49</v>
      </c>
      <c r="N1111" s="1">
        <v>2</v>
      </c>
      <c r="O1111" s="1">
        <v>80.38</v>
      </c>
      <c r="P1111" s="1">
        <v>0.19</v>
      </c>
      <c r="Q1111" s="1">
        <v>18.02</v>
      </c>
      <c r="R1111" s="2">
        <v>45477</v>
      </c>
      <c r="S1111" s="2">
        <v>45429</v>
      </c>
      <c r="T1111" s="1" t="s">
        <v>83</v>
      </c>
      <c r="U1111" s="1" t="s">
        <v>84</v>
      </c>
      <c r="V1111" s="1">
        <v>2</v>
      </c>
      <c r="W1111" s="1" t="s">
        <v>37</v>
      </c>
      <c r="X1111" s="1" t="s">
        <v>64</v>
      </c>
      <c r="Y1111" s="1" t="s">
        <v>6688</v>
      </c>
    </row>
    <row r="1112" spans="1:25" x14ac:dyDescent="0.3">
      <c r="A1112" s="1" t="s">
        <v>12724</v>
      </c>
      <c r="B1112" s="1" t="s">
        <v>14723</v>
      </c>
      <c r="C1112" s="1" t="s">
        <v>6689</v>
      </c>
      <c r="D1112" s="1" t="s">
        <v>41</v>
      </c>
      <c r="E1112" s="1">
        <v>29</v>
      </c>
      <c r="F1112" s="1" t="s">
        <v>6690</v>
      </c>
      <c r="G1112" s="1" t="s">
        <v>6691</v>
      </c>
      <c r="H1112" s="1" t="s">
        <v>263</v>
      </c>
      <c r="I1112" s="1" t="s">
        <v>6692</v>
      </c>
      <c r="J1112" s="1" t="s">
        <v>6693</v>
      </c>
      <c r="K1112" s="1" t="s">
        <v>6</v>
      </c>
      <c r="L1112" s="1" t="s">
        <v>117</v>
      </c>
      <c r="M1112" s="1" t="s">
        <v>73</v>
      </c>
      <c r="N1112" s="1">
        <v>1</v>
      </c>
      <c r="O1112" s="1">
        <v>686.25</v>
      </c>
      <c r="P1112" s="1">
        <v>0.46</v>
      </c>
      <c r="Q1112" s="1">
        <v>45.02</v>
      </c>
      <c r="R1112" s="2">
        <v>45629</v>
      </c>
      <c r="S1112" s="2">
        <v>45480</v>
      </c>
      <c r="T1112" s="1" t="s">
        <v>83</v>
      </c>
      <c r="U1112" s="1" t="s">
        <v>84</v>
      </c>
      <c r="V1112" s="1">
        <v>2</v>
      </c>
      <c r="W1112" s="1" t="s">
        <v>37</v>
      </c>
      <c r="X1112" s="1" t="s">
        <v>64</v>
      </c>
      <c r="Y1112" s="1" t="s">
        <v>6694</v>
      </c>
    </row>
    <row r="1113" spans="1:25" x14ac:dyDescent="0.3">
      <c r="A1113" s="1" t="s">
        <v>12725</v>
      </c>
      <c r="B1113" s="1" t="s">
        <v>14724</v>
      </c>
      <c r="C1113" s="1" t="s">
        <v>6695</v>
      </c>
      <c r="D1113" s="1" t="s">
        <v>26</v>
      </c>
      <c r="E1113" s="1">
        <v>44</v>
      </c>
      <c r="F1113" s="1" t="s">
        <v>6696</v>
      </c>
      <c r="G1113" s="1" t="s">
        <v>6697</v>
      </c>
      <c r="H1113" s="1" t="s">
        <v>6185</v>
      </c>
      <c r="I1113" s="1" t="s">
        <v>6698</v>
      </c>
      <c r="J1113" s="1" t="s">
        <v>6699</v>
      </c>
      <c r="K1113" s="1" t="s">
        <v>109</v>
      </c>
      <c r="L1113" s="1" t="s">
        <v>110</v>
      </c>
      <c r="M1113" s="1" t="s">
        <v>73</v>
      </c>
      <c r="N1113" s="1">
        <v>4</v>
      </c>
      <c r="O1113" s="1">
        <v>380.67</v>
      </c>
      <c r="P1113" s="1">
        <v>0.18</v>
      </c>
      <c r="Q1113" s="1">
        <v>15.65</v>
      </c>
      <c r="R1113" s="2">
        <v>45793</v>
      </c>
      <c r="S1113" s="2">
        <v>45387</v>
      </c>
      <c r="T1113" s="1" t="s">
        <v>63</v>
      </c>
      <c r="U1113" s="1" t="s">
        <v>36</v>
      </c>
      <c r="V1113" s="1">
        <v>2</v>
      </c>
      <c r="W1113" s="1" t="s">
        <v>37</v>
      </c>
      <c r="X1113" s="1" t="s">
        <v>74</v>
      </c>
      <c r="Y1113" s="1" t="s">
        <v>6700</v>
      </c>
    </row>
    <row r="1114" spans="1:25" x14ac:dyDescent="0.3">
      <c r="A1114" s="1" t="s">
        <v>12726</v>
      </c>
      <c r="B1114" s="1" t="s">
        <v>14725</v>
      </c>
      <c r="C1114" s="1" t="s">
        <v>6701</v>
      </c>
      <c r="D1114" s="1" t="s">
        <v>26</v>
      </c>
      <c r="E1114" s="1">
        <v>18</v>
      </c>
      <c r="F1114" s="1" t="s">
        <v>6702</v>
      </c>
      <c r="G1114" s="1">
        <f>1-72-183-2510</f>
        <v>-2764</v>
      </c>
      <c r="H1114" s="1" t="s">
        <v>896</v>
      </c>
      <c r="I1114" s="1" t="s">
        <v>6703</v>
      </c>
      <c r="J1114" s="1" t="s">
        <v>6704</v>
      </c>
      <c r="K1114" s="1" t="s">
        <v>161</v>
      </c>
      <c r="L1114" s="1" t="s">
        <v>48</v>
      </c>
      <c r="M1114" s="1" t="s">
        <v>62</v>
      </c>
      <c r="N1114" s="1">
        <v>1</v>
      </c>
      <c r="O1114" s="1">
        <v>871.73</v>
      </c>
      <c r="P1114" s="1">
        <v>0.26</v>
      </c>
      <c r="Q1114" s="1">
        <v>49.82</v>
      </c>
      <c r="R1114" s="2">
        <v>45466</v>
      </c>
      <c r="S1114" s="2">
        <v>45190</v>
      </c>
      <c r="T1114" s="1" t="s">
        <v>83</v>
      </c>
      <c r="U1114" s="1" t="s">
        <v>36</v>
      </c>
      <c r="V1114" s="1">
        <v>4</v>
      </c>
      <c r="W1114" s="1" t="s">
        <v>37</v>
      </c>
      <c r="X1114" s="1" t="s">
        <v>74</v>
      </c>
      <c r="Y1114" s="1" t="s">
        <v>6705</v>
      </c>
    </row>
    <row r="1115" spans="1:25" x14ac:dyDescent="0.3">
      <c r="A1115" s="1" t="s">
        <v>12727</v>
      </c>
      <c r="B1115" s="1" t="s">
        <v>14726</v>
      </c>
      <c r="C1115" s="1" t="s">
        <v>6706</v>
      </c>
      <c r="D1115" s="1" t="s">
        <v>41</v>
      </c>
      <c r="E1115" s="1">
        <v>27</v>
      </c>
      <c r="F1115" s="1" t="s">
        <v>6707</v>
      </c>
      <c r="G1115" s="1">
        <v>4345549070</v>
      </c>
      <c r="H1115" s="1" t="s">
        <v>648</v>
      </c>
      <c r="I1115" s="1" t="s">
        <v>6708</v>
      </c>
      <c r="J1115" s="1" t="s">
        <v>6709</v>
      </c>
      <c r="K1115" s="1" t="s">
        <v>81</v>
      </c>
      <c r="L1115" s="1" t="s">
        <v>117</v>
      </c>
      <c r="M1115" s="1" t="s">
        <v>93</v>
      </c>
      <c r="N1115" s="1">
        <v>1</v>
      </c>
      <c r="O1115" s="1">
        <v>782.54</v>
      </c>
      <c r="P1115" s="1">
        <v>0.08</v>
      </c>
      <c r="Q1115" s="1">
        <v>16.559999999999999</v>
      </c>
      <c r="R1115" s="2">
        <v>45338</v>
      </c>
      <c r="S1115" s="2">
        <v>45247</v>
      </c>
      <c r="T1115" s="1" t="s">
        <v>63</v>
      </c>
      <c r="U1115" s="1" t="s">
        <v>162</v>
      </c>
      <c r="V1115" s="1">
        <v>3</v>
      </c>
      <c r="W1115" s="1" t="s">
        <v>37</v>
      </c>
      <c r="X1115" s="1" t="s">
        <v>101</v>
      </c>
      <c r="Y1115" s="1" t="s">
        <v>6710</v>
      </c>
    </row>
    <row r="1116" spans="1:25" x14ac:dyDescent="0.3">
      <c r="A1116" s="1" t="s">
        <v>12728</v>
      </c>
      <c r="B1116" s="1" t="s">
        <v>14727</v>
      </c>
      <c r="C1116" s="1" t="s">
        <v>6711</v>
      </c>
      <c r="D1116" s="1" t="s">
        <v>26</v>
      </c>
      <c r="E1116" s="1">
        <v>50</v>
      </c>
      <c r="F1116" s="1" t="s">
        <v>6712</v>
      </c>
      <c r="G1116" s="1" t="s">
        <v>6713</v>
      </c>
      <c r="H1116" s="1" t="s">
        <v>562</v>
      </c>
      <c r="I1116" s="1" t="s">
        <v>6714</v>
      </c>
      <c r="J1116" s="1" t="s">
        <v>6715</v>
      </c>
      <c r="K1116" s="1" t="s">
        <v>32</v>
      </c>
      <c r="L1116" s="1" t="s">
        <v>72</v>
      </c>
      <c r="M1116" s="1" t="s">
        <v>73</v>
      </c>
      <c r="N1116" s="1">
        <v>3</v>
      </c>
      <c r="O1116" s="1">
        <v>153.87</v>
      </c>
      <c r="P1116" s="1">
        <v>0.37</v>
      </c>
      <c r="Q1116" s="1">
        <v>38.26</v>
      </c>
      <c r="R1116" s="2">
        <v>45807</v>
      </c>
      <c r="S1116" s="2">
        <v>45532</v>
      </c>
      <c r="T1116" s="1" t="s">
        <v>50</v>
      </c>
      <c r="U1116" s="1" t="s">
        <v>84</v>
      </c>
      <c r="V1116" s="1">
        <v>5</v>
      </c>
      <c r="W1116" s="1" t="s">
        <v>52</v>
      </c>
      <c r="X1116" s="1" t="s">
        <v>101</v>
      </c>
      <c r="Y1116" s="1" t="s">
        <v>6716</v>
      </c>
    </row>
    <row r="1117" spans="1:25" x14ac:dyDescent="0.3">
      <c r="A1117" s="1" t="s">
        <v>12729</v>
      </c>
      <c r="B1117" s="1" t="s">
        <v>14728</v>
      </c>
      <c r="C1117" s="1" t="s">
        <v>6717</v>
      </c>
      <c r="D1117" s="1" t="s">
        <v>41</v>
      </c>
      <c r="E1117" s="1">
        <v>33</v>
      </c>
      <c r="F1117" s="1" t="s">
        <v>6718</v>
      </c>
      <c r="G1117" s="1" t="s">
        <v>6719</v>
      </c>
      <c r="H1117" s="1" t="s">
        <v>438</v>
      </c>
      <c r="I1117" s="1" t="s">
        <v>6720</v>
      </c>
      <c r="J1117" s="1" t="s">
        <v>6721</v>
      </c>
      <c r="K1117" s="1" t="s">
        <v>81</v>
      </c>
      <c r="L1117" s="1" t="s">
        <v>82</v>
      </c>
      <c r="M1117" s="1" t="s">
        <v>93</v>
      </c>
      <c r="N1117" s="1">
        <v>2</v>
      </c>
      <c r="O1117" s="1">
        <v>605.70000000000005</v>
      </c>
      <c r="P1117" s="1">
        <v>0.28000000000000003</v>
      </c>
      <c r="Q1117" s="1">
        <v>23.77</v>
      </c>
      <c r="R1117" s="2">
        <v>45646</v>
      </c>
      <c r="S1117" s="2">
        <v>45379</v>
      </c>
      <c r="T1117" s="1" t="s">
        <v>83</v>
      </c>
      <c r="U1117" s="1" t="s">
        <v>51</v>
      </c>
      <c r="V1117" s="1">
        <v>3</v>
      </c>
      <c r="W1117" s="1" t="s">
        <v>37</v>
      </c>
      <c r="X1117" s="1" t="s">
        <v>101</v>
      </c>
      <c r="Y1117" s="1" t="s">
        <v>6722</v>
      </c>
    </row>
    <row r="1118" spans="1:25" x14ac:dyDescent="0.3">
      <c r="A1118" s="1" t="s">
        <v>12730</v>
      </c>
      <c r="B1118" s="1" t="s">
        <v>14729</v>
      </c>
      <c r="C1118" s="1" t="s">
        <v>6723</v>
      </c>
      <c r="D1118" s="1" t="s">
        <v>41</v>
      </c>
      <c r="E1118" s="1">
        <v>56</v>
      </c>
      <c r="F1118" s="1" t="s">
        <v>6724</v>
      </c>
      <c r="G1118" s="1" t="s">
        <v>6725</v>
      </c>
      <c r="H1118" s="1" t="s">
        <v>1040</v>
      </c>
      <c r="I1118" s="1" t="s">
        <v>1150</v>
      </c>
      <c r="J1118" s="1" t="s">
        <v>6726</v>
      </c>
      <c r="K1118" s="1" t="s">
        <v>47</v>
      </c>
      <c r="L1118" s="1" t="s">
        <v>82</v>
      </c>
      <c r="M1118" s="1" t="s">
        <v>49</v>
      </c>
      <c r="N1118" s="1">
        <v>2</v>
      </c>
      <c r="O1118" s="1">
        <v>695.29</v>
      </c>
      <c r="P1118" s="1">
        <v>0.22</v>
      </c>
      <c r="Q1118" s="1">
        <v>11.13</v>
      </c>
      <c r="R1118" s="2">
        <v>45222</v>
      </c>
      <c r="S1118" s="2">
        <v>45220</v>
      </c>
      <c r="T1118" s="1" t="s">
        <v>83</v>
      </c>
      <c r="U1118" s="1" t="s">
        <v>51</v>
      </c>
      <c r="V1118" s="1">
        <v>2</v>
      </c>
      <c r="W1118" s="1" t="s">
        <v>37</v>
      </c>
      <c r="X1118" s="1" t="s">
        <v>53</v>
      </c>
      <c r="Y1118" s="1" t="s">
        <v>6727</v>
      </c>
    </row>
    <row r="1119" spans="1:25" x14ac:dyDescent="0.3">
      <c r="A1119" s="1" t="s">
        <v>12731</v>
      </c>
      <c r="B1119" s="1" t="s">
        <v>14730</v>
      </c>
      <c r="C1119" s="1" t="s">
        <v>6728</v>
      </c>
      <c r="D1119" s="1" t="s">
        <v>41</v>
      </c>
      <c r="E1119" s="1">
        <v>69</v>
      </c>
      <c r="F1119" s="1" t="s">
        <v>6729</v>
      </c>
      <c r="G1119" s="1" t="s">
        <v>6730</v>
      </c>
      <c r="H1119" s="1" t="s">
        <v>676</v>
      </c>
      <c r="I1119" s="1" t="s">
        <v>6731</v>
      </c>
      <c r="J1119" s="1" t="s">
        <v>6732</v>
      </c>
      <c r="K1119" s="1" t="s">
        <v>109</v>
      </c>
      <c r="L1119" s="1" t="s">
        <v>33</v>
      </c>
      <c r="M1119" s="1" t="s">
        <v>126</v>
      </c>
      <c r="N1119" s="1">
        <v>4</v>
      </c>
      <c r="O1119" s="1">
        <v>572.46</v>
      </c>
      <c r="P1119" s="1">
        <v>0.47</v>
      </c>
      <c r="Q1119" s="1">
        <v>16.48</v>
      </c>
      <c r="R1119" s="2">
        <v>45757</v>
      </c>
      <c r="S1119" s="2">
        <v>45190</v>
      </c>
      <c r="T1119" s="1" t="s">
        <v>118</v>
      </c>
      <c r="U1119" s="1" t="s">
        <v>84</v>
      </c>
      <c r="V1119" s="1">
        <v>5</v>
      </c>
      <c r="W1119" s="1" t="s">
        <v>37</v>
      </c>
      <c r="X1119" s="1" t="s">
        <v>53</v>
      </c>
      <c r="Y1119" s="1" t="s">
        <v>6733</v>
      </c>
    </row>
    <row r="1120" spans="1:25" x14ac:dyDescent="0.3">
      <c r="A1120" s="1" t="s">
        <v>12732</v>
      </c>
      <c r="B1120" s="1" t="s">
        <v>14731</v>
      </c>
      <c r="C1120" s="1" t="s">
        <v>6734</v>
      </c>
      <c r="D1120" s="1" t="s">
        <v>26</v>
      </c>
      <c r="E1120" s="1">
        <v>23</v>
      </c>
      <c r="F1120" s="1" t="s">
        <v>6735</v>
      </c>
      <c r="G1120" s="1" t="s">
        <v>6736</v>
      </c>
      <c r="H1120" s="1" t="s">
        <v>883</v>
      </c>
      <c r="I1120" s="1" t="s">
        <v>6737</v>
      </c>
      <c r="J1120" s="1" t="s">
        <v>6738</v>
      </c>
      <c r="K1120" s="1" t="s">
        <v>6</v>
      </c>
      <c r="L1120" s="1" t="s">
        <v>82</v>
      </c>
      <c r="M1120" s="1" t="s">
        <v>34</v>
      </c>
      <c r="N1120" s="1">
        <v>1</v>
      </c>
      <c r="O1120" s="1">
        <v>518.9</v>
      </c>
      <c r="P1120" s="1">
        <v>0.45</v>
      </c>
      <c r="Q1120" s="1">
        <v>35.380000000000003</v>
      </c>
      <c r="R1120" s="2">
        <v>45793</v>
      </c>
      <c r="S1120" s="2">
        <v>45145</v>
      </c>
      <c r="T1120" s="1" t="s">
        <v>50</v>
      </c>
      <c r="U1120" s="1" t="s">
        <v>84</v>
      </c>
      <c r="V1120" s="1">
        <v>5</v>
      </c>
      <c r="W1120" s="1" t="s">
        <v>37</v>
      </c>
      <c r="X1120" s="1" t="s">
        <v>74</v>
      </c>
      <c r="Y1120" s="1" t="s">
        <v>6739</v>
      </c>
    </row>
    <row r="1121" spans="1:25" x14ac:dyDescent="0.3">
      <c r="A1121" s="1" t="s">
        <v>12733</v>
      </c>
      <c r="B1121" s="1" t="s">
        <v>14732</v>
      </c>
      <c r="C1121" s="1" t="s">
        <v>6740</v>
      </c>
      <c r="D1121" s="1" t="s">
        <v>41</v>
      </c>
      <c r="E1121" s="1">
        <v>42</v>
      </c>
      <c r="F1121" s="1" t="s">
        <v>6741</v>
      </c>
      <c r="G1121" s="1" t="s">
        <v>6742</v>
      </c>
      <c r="H1121" s="1" t="s">
        <v>2020</v>
      </c>
      <c r="I1121" s="1" t="s">
        <v>6743</v>
      </c>
      <c r="J1121" s="1" t="s">
        <v>6744</v>
      </c>
      <c r="K1121" s="1" t="s">
        <v>32</v>
      </c>
      <c r="L1121" s="1" t="s">
        <v>72</v>
      </c>
      <c r="M1121" s="1" t="s">
        <v>126</v>
      </c>
      <c r="N1121" s="1">
        <v>1</v>
      </c>
      <c r="O1121" s="1">
        <v>235.58</v>
      </c>
      <c r="P1121" s="1">
        <v>0.33</v>
      </c>
      <c r="Q1121" s="1">
        <v>20.170000000000002</v>
      </c>
      <c r="R1121" s="2">
        <v>45235</v>
      </c>
      <c r="S1121" s="2">
        <v>45510</v>
      </c>
      <c r="T1121" s="1" t="s">
        <v>83</v>
      </c>
      <c r="U1121" s="1" t="s">
        <v>84</v>
      </c>
      <c r="V1121" s="1">
        <v>3</v>
      </c>
      <c r="W1121" s="1" t="s">
        <v>37</v>
      </c>
      <c r="X1121" s="1" t="s">
        <v>64</v>
      </c>
      <c r="Y1121" s="1" t="s">
        <v>6745</v>
      </c>
    </row>
    <row r="1122" spans="1:25" x14ac:dyDescent="0.3">
      <c r="A1122" s="1" t="s">
        <v>12734</v>
      </c>
      <c r="B1122" s="1" t="s">
        <v>14733</v>
      </c>
      <c r="C1122" s="1" t="s">
        <v>6746</v>
      </c>
      <c r="D1122" s="1" t="s">
        <v>26</v>
      </c>
      <c r="E1122" s="1">
        <v>67</v>
      </c>
      <c r="F1122" s="1" t="s">
        <v>6747</v>
      </c>
      <c r="G1122" s="1" t="s">
        <v>6748</v>
      </c>
      <c r="H1122" s="1" t="s">
        <v>777</v>
      </c>
      <c r="I1122" s="1" t="s">
        <v>6749</v>
      </c>
      <c r="J1122" s="1" t="s">
        <v>6750</v>
      </c>
      <c r="K1122" s="1" t="s">
        <v>47</v>
      </c>
      <c r="L1122" s="1" t="s">
        <v>72</v>
      </c>
      <c r="M1122" s="1" t="s">
        <v>62</v>
      </c>
      <c r="N1122" s="1">
        <v>1</v>
      </c>
      <c r="O1122" s="1">
        <v>243.55</v>
      </c>
      <c r="P1122" s="1">
        <v>0.46</v>
      </c>
      <c r="Q1122" s="1">
        <v>32.19</v>
      </c>
      <c r="R1122" s="2">
        <v>45371</v>
      </c>
      <c r="S1122" s="2">
        <v>45724</v>
      </c>
      <c r="T1122" s="1" t="s">
        <v>83</v>
      </c>
      <c r="U1122" s="1" t="s">
        <v>84</v>
      </c>
      <c r="V1122" s="1">
        <v>4</v>
      </c>
      <c r="W1122" s="1" t="s">
        <v>37</v>
      </c>
      <c r="X1122" s="1" t="s">
        <v>53</v>
      </c>
      <c r="Y1122" s="1" t="s">
        <v>6751</v>
      </c>
    </row>
    <row r="1123" spans="1:25" x14ac:dyDescent="0.3">
      <c r="A1123" s="1" t="s">
        <v>12735</v>
      </c>
      <c r="B1123" s="1" t="s">
        <v>14734</v>
      </c>
      <c r="C1123" s="1" t="s">
        <v>6752</v>
      </c>
      <c r="D1123" s="1" t="s">
        <v>26</v>
      </c>
      <c r="E1123" s="1">
        <v>37</v>
      </c>
      <c r="F1123" s="1" t="s">
        <v>6753</v>
      </c>
      <c r="G1123" s="1" t="s">
        <v>6754</v>
      </c>
      <c r="H1123" s="1" t="s">
        <v>194</v>
      </c>
      <c r="I1123" s="1" t="s">
        <v>6755</v>
      </c>
      <c r="J1123" s="1" t="s">
        <v>6756</v>
      </c>
      <c r="K1123" s="1" t="s">
        <v>47</v>
      </c>
      <c r="L1123" s="1" t="s">
        <v>48</v>
      </c>
      <c r="M1123" s="1" t="s">
        <v>62</v>
      </c>
      <c r="N1123" s="1">
        <v>3</v>
      </c>
      <c r="O1123" s="1">
        <v>770.33</v>
      </c>
      <c r="P1123" s="1">
        <v>0.28000000000000003</v>
      </c>
      <c r="Q1123" s="1">
        <v>14.25</v>
      </c>
      <c r="R1123" s="2">
        <v>45226</v>
      </c>
      <c r="S1123" s="2">
        <v>45402</v>
      </c>
      <c r="T1123" s="1" t="s">
        <v>118</v>
      </c>
      <c r="U1123" s="1" t="s">
        <v>84</v>
      </c>
      <c r="V1123" s="1">
        <v>1</v>
      </c>
      <c r="W1123" s="1" t="s">
        <v>37</v>
      </c>
      <c r="X1123" s="1" t="s">
        <v>74</v>
      </c>
      <c r="Y1123" s="1" t="s">
        <v>6757</v>
      </c>
    </row>
    <row r="1124" spans="1:25" x14ac:dyDescent="0.3">
      <c r="A1124" s="1" t="s">
        <v>12736</v>
      </c>
      <c r="B1124" s="1" t="s">
        <v>14735</v>
      </c>
      <c r="C1124" s="1" t="s">
        <v>6758</v>
      </c>
      <c r="D1124" s="1" t="s">
        <v>41</v>
      </c>
      <c r="E1124" s="1">
        <v>53</v>
      </c>
      <c r="F1124" s="1" t="s">
        <v>6759</v>
      </c>
      <c r="G1124" s="1" t="s">
        <v>6760</v>
      </c>
      <c r="H1124" s="1" t="s">
        <v>3486</v>
      </c>
      <c r="I1124" s="1" t="s">
        <v>6761</v>
      </c>
      <c r="J1124" s="1" t="s">
        <v>6762</v>
      </c>
      <c r="K1124" s="1" t="s">
        <v>6</v>
      </c>
      <c r="L1124" s="1" t="s">
        <v>117</v>
      </c>
      <c r="M1124" s="1" t="s">
        <v>93</v>
      </c>
      <c r="N1124" s="1">
        <v>2</v>
      </c>
      <c r="O1124" s="1">
        <v>28.5</v>
      </c>
      <c r="P1124" s="1">
        <v>0.41</v>
      </c>
      <c r="Q1124" s="1">
        <v>25.19</v>
      </c>
      <c r="R1124" s="2">
        <v>45843</v>
      </c>
      <c r="S1124" s="2">
        <v>45347</v>
      </c>
      <c r="T1124" s="1" t="s">
        <v>63</v>
      </c>
      <c r="U1124" s="1" t="s">
        <v>36</v>
      </c>
      <c r="V1124" s="1">
        <v>4</v>
      </c>
      <c r="W1124" s="1" t="s">
        <v>52</v>
      </c>
      <c r="X1124" s="1" t="s">
        <v>53</v>
      </c>
      <c r="Y1124" s="1" t="s">
        <v>6763</v>
      </c>
    </row>
    <row r="1125" spans="1:25" x14ac:dyDescent="0.3">
      <c r="A1125" s="1" t="s">
        <v>12737</v>
      </c>
      <c r="B1125" s="1" t="s">
        <v>14736</v>
      </c>
      <c r="C1125" s="1" t="s">
        <v>6039</v>
      </c>
      <c r="D1125" s="1" t="s">
        <v>41</v>
      </c>
      <c r="E1125" s="1">
        <v>40</v>
      </c>
      <c r="F1125" s="1" t="s">
        <v>6764</v>
      </c>
      <c r="G1125" s="1" t="s">
        <v>6765</v>
      </c>
      <c r="H1125" s="1" t="s">
        <v>337</v>
      </c>
      <c r="I1125" s="1" t="s">
        <v>6766</v>
      </c>
      <c r="J1125" s="1" t="s">
        <v>6767</v>
      </c>
      <c r="K1125" s="1" t="s">
        <v>81</v>
      </c>
      <c r="L1125" s="1" t="s">
        <v>117</v>
      </c>
      <c r="M1125" s="1" t="s">
        <v>93</v>
      </c>
      <c r="N1125" s="1">
        <v>1</v>
      </c>
      <c r="O1125" s="1">
        <v>781.12</v>
      </c>
      <c r="P1125" s="1">
        <v>0.2</v>
      </c>
      <c r="Q1125" s="1">
        <v>28.05</v>
      </c>
      <c r="R1125" s="2">
        <v>45758</v>
      </c>
      <c r="S1125" s="2">
        <v>45794</v>
      </c>
      <c r="T1125" s="1" t="s">
        <v>50</v>
      </c>
      <c r="U1125" s="1" t="s">
        <v>162</v>
      </c>
      <c r="V1125" s="1">
        <v>4</v>
      </c>
      <c r="W1125" s="1" t="s">
        <v>37</v>
      </c>
      <c r="X1125" s="1" t="s">
        <v>101</v>
      </c>
      <c r="Y1125" s="1" t="s">
        <v>6768</v>
      </c>
    </row>
    <row r="1126" spans="1:25" x14ac:dyDescent="0.3">
      <c r="A1126" s="1" t="s">
        <v>12738</v>
      </c>
      <c r="B1126" s="1" t="s">
        <v>14737</v>
      </c>
      <c r="C1126" s="1" t="s">
        <v>6769</v>
      </c>
      <c r="D1126" s="1" t="s">
        <v>26</v>
      </c>
      <c r="E1126" s="1">
        <v>33</v>
      </c>
      <c r="F1126" s="1" t="s">
        <v>6770</v>
      </c>
      <c r="G1126" s="1" t="s">
        <v>6771</v>
      </c>
      <c r="H1126" s="1" t="s">
        <v>3486</v>
      </c>
      <c r="I1126" s="1" t="s">
        <v>6772</v>
      </c>
      <c r="J1126" s="1" t="s">
        <v>6773</v>
      </c>
      <c r="K1126" s="1" t="s">
        <v>47</v>
      </c>
      <c r="L1126" s="1" t="s">
        <v>117</v>
      </c>
      <c r="M1126" s="1" t="s">
        <v>73</v>
      </c>
      <c r="N1126" s="1">
        <v>1</v>
      </c>
      <c r="O1126" s="1">
        <v>531.53</v>
      </c>
      <c r="P1126" s="1">
        <v>0.04</v>
      </c>
      <c r="Q1126" s="1">
        <v>23.58</v>
      </c>
      <c r="R1126" s="2">
        <v>45782</v>
      </c>
      <c r="S1126" s="2">
        <v>45199</v>
      </c>
      <c r="T1126" s="1" t="s">
        <v>118</v>
      </c>
      <c r="U1126" s="1" t="s">
        <v>36</v>
      </c>
      <c r="V1126" s="1">
        <v>5</v>
      </c>
      <c r="W1126" s="1" t="s">
        <v>37</v>
      </c>
      <c r="X1126" s="1" t="s">
        <v>74</v>
      </c>
      <c r="Y1126" s="1" t="s">
        <v>6774</v>
      </c>
    </row>
    <row r="1127" spans="1:25" x14ac:dyDescent="0.3">
      <c r="A1127" s="1" t="s">
        <v>12739</v>
      </c>
      <c r="B1127" s="1" t="s">
        <v>14738</v>
      </c>
      <c r="C1127" s="1" t="s">
        <v>6775</v>
      </c>
      <c r="D1127" s="1" t="s">
        <v>26</v>
      </c>
      <c r="E1127" s="1">
        <v>18</v>
      </c>
      <c r="F1127" s="1" t="s">
        <v>6776</v>
      </c>
      <c r="G1127" s="1" t="s">
        <v>6777</v>
      </c>
      <c r="H1127" s="1" t="s">
        <v>1019</v>
      </c>
      <c r="I1127" s="1" t="s">
        <v>6778</v>
      </c>
      <c r="J1127" s="1" t="s">
        <v>6779</v>
      </c>
      <c r="K1127" s="1" t="s">
        <v>61</v>
      </c>
      <c r="L1127" s="1" t="s">
        <v>48</v>
      </c>
      <c r="M1127" s="1" t="s">
        <v>126</v>
      </c>
      <c r="N1127" s="1">
        <v>2</v>
      </c>
      <c r="O1127" s="1">
        <v>936.86</v>
      </c>
      <c r="P1127" s="1">
        <v>0.5</v>
      </c>
      <c r="Q1127" s="1">
        <v>13.91</v>
      </c>
      <c r="R1127" s="2">
        <v>45746</v>
      </c>
      <c r="S1127" s="2">
        <v>45474</v>
      </c>
      <c r="T1127" s="1" t="s">
        <v>50</v>
      </c>
      <c r="U1127" s="1" t="s">
        <v>51</v>
      </c>
      <c r="V1127" s="1">
        <v>2</v>
      </c>
      <c r="W1127" s="1" t="s">
        <v>37</v>
      </c>
      <c r="X1127" s="1" t="s">
        <v>101</v>
      </c>
      <c r="Y1127" s="1" t="s">
        <v>6780</v>
      </c>
    </row>
    <row r="1128" spans="1:25" x14ac:dyDescent="0.3">
      <c r="A1128" s="1" t="s">
        <v>12740</v>
      </c>
      <c r="B1128" s="1" t="s">
        <v>14739</v>
      </c>
      <c r="C1128" s="1" t="s">
        <v>6781</v>
      </c>
      <c r="D1128" s="1" t="s">
        <v>41</v>
      </c>
      <c r="E1128" s="1">
        <v>47</v>
      </c>
      <c r="F1128" s="1" t="s">
        <v>6782</v>
      </c>
      <c r="G1128" s="1" t="s">
        <v>6783</v>
      </c>
      <c r="H1128" s="1" t="s">
        <v>1823</v>
      </c>
      <c r="I1128" s="1" t="s">
        <v>6784</v>
      </c>
      <c r="J1128" s="1" t="s">
        <v>6785</v>
      </c>
      <c r="K1128" s="1" t="s">
        <v>6</v>
      </c>
      <c r="L1128" s="1" t="s">
        <v>48</v>
      </c>
      <c r="M1128" s="1" t="s">
        <v>93</v>
      </c>
      <c r="N1128" s="1">
        <v>4</v>
      </c>
      <c r="O1128" s="1">
        <v>997.35</v>
      </c>
      <c r="P1128" s="1">
        <v>0.08</v>
      </c>
      <c r="Q1128" s="1">
        <v>25.77</v>
      </c>
      <c r="R1128" s="2">
        <v>45536</v>
      </c>
      <c r="S1128" s="2">
        <v>45286</v>
      </c>
      <c r="T1128" s="1" t="s">
        <v>50</v>
      </c>
      <c r="U1128" s="1" t="s">
        <v>36</v>
      </c>
      <c r="V1128" s="1">
        <v>2</v>
      </c>
      <c r="W1128" s="1" t="s">
        <v>37</v>
      </c>
      <c r="X1128" s="1" t="s">
        <v>38</v>
      </c>
      <c r="Y1128" s="1" t="s">
        <v>6786</v>
      </c>
    </row>
    <row r="1129" spans="1:25" x14ac:dyDescent="0.3">
      <c r="A1129" s="1" t="s">
        <v>12741</v>
      </c>
      <c r="B1129" s="1" t="s">
        <v>14740</v>
      </c>
      <c r="C1129" s="1" t="s">
        <v>6787</v>
      </c>
      <c r="D1129" s="1" t="s">
        <v>26</v>
      </c>
      <c r="E1129" s="1">
        <v>44</v>
      </c>
      <c r="F1129" s="1" t="s">
        <v>6788</v>
      </c>
      <c r="G1129" s="1" t="s">
        <v>6789</v>
      </c>
      <c r="H1129" s="1" t="s">
        <v>1453</v>
      </c>
      <c r="I1129" s="1" t="s">
        <v>6790</v>
      </c>
      <c r="J1129" s="1" t="s">
        <v>6791</v>
      </c>
      <c r="K1129" s="1" t="s">
        <v>47</v>
      </c>
      <c r="L1129" s="1" t="s">
        <v>48</v>
      </c>
      <c r="M1129" s="1" t="s">
        <v>49</v>
      </c>
      <c r="N1129" s="1">
        <v>3</v>
      </c>
      <c r="O1129" s="1">
        <v>666.85</v>
      </c>
      <c r="P1129" s="1">
        <v>0.13</v>
      </c>
      <c r="Q1129" s="1">
        <v>36.18</v>
      </c>
      <c r="R1129" s="2">
        <v>45121</v>
      </c>
      <c r="S1129" s="2">
        <v>45162</v>
      </c>
      <c r="T1129" s="1" t="s">
        <v>63</v>
      </c>
      <c r="U1129" s="1" t="s">
        <v>36</v>
      </c>
      <c r="V1129" s="1">
        <v>5</v>
      </c>
      <c r="W1129" s="1" t="s">
        <v>37</v>
      </c>
      <c r="X1129" s="1" t="s">
        <v>64</v>
      </c>
      <c r="Y1129" s="1" t="s">
        <v>6792</v>
      </c>
    </row>
    <row r="1130" spans="1:25" x14ac:dyDescent="0.3">
      <c r="A1130" s="1" t="s">
        <v>12742</v>
      </c>
      <c r="B1130" s="1" t="s">
        <v>14741</v>
      </c>
      <c r="C1130" s="1" t="s">
        <v>6793</v>
      </c>
      <c r="D1130" s="1" t="s">
        <v>26</v>
      </c>
      <c r="E1130" s="1">
        <v>69</v>
      </c>
      <c r="F1130" s="1" t="s">
        <v>6794</v>
      </c>
      <c r="G1130" s="1" t="s">
        <v>6795</v>
      </c>
      <c r="H1130" s="1" t="s">
        <v>44</v>
      </c>
      <c r="I1130" s="1" t="s">
        <v>6796</v>
      </c>
      <c r="J1130" s="1" t="s">
        <v>6797</v>
      </c>
      <c r="K1130" s="1" t="s">
        <v>6</v>
      </c>
      <c r="L1130" s="1" t="s">
        <v>33</v>
      </c>
      <c r="M1130" s="1" t="s">
        <v>93</v>
      </c>
      <c r="N1130" s="1">
        <v>3</v>
      </c>
      <c r="O1130" s="1">
        <v>418.13</v>
      </c>
      <c r="P1130" s="1">
        <v>0.08</v>
      </c>
      <c r="Q1130" s="1">
        <v>48.42</v>
      </c>
      <c r="R1130" s="2">
        <v>45317</v>
      </c>
      <c r="S1130" s="2">
        <v>45555</v>
      </c>
      <c r="T1130" s="1" t="s">
        <v>63</v>
      </c>
      <c r="U1130" s="1" t="s">
        <v>162</v>
      </c>
      <c r="V1130" s="1">
        <v>4</v>
      </c>
      <c r="W1130" s="1" t="s">
        <v>37</v>
      </c>
      <c r="X1130" s="1" t="s">
        <v>101</v>
      </c>
      <c r="Y1130" s="1" t="s">
        <v>6798</v>
      </c>
    </row>
    <row r="1131" spans="1:25" x14ac:dyDescent="0.3">
      <c r="A1131" s="1" t="s">
        <v>12743</v>
      </c>
      <c r="B1131" s="1" t="s">
        <v>14742</v>
      </c>
      <c r="C1131" s="1" t="s">
        <v>6799</v>
      </c>
      <c r="D1131" s="1" t="s">
        <v>26</v>
      </c>
      <c r="E1131" s="1">
        <v>19</v>
      </c>
      <c r="F1131" s="1" t="s">
        <v>6800</v>
      </c>
      <c r="G1131" s="1" t="s">
        <v>6801</v>
      </c>
      <c r="H1131" s="1" t="s">
        <v>634</v>
      </c>
      <c r="I1131" s="1" t="s">
        <v>6802</v>
      </c>
      <c r="J1131" s="1" t="s">
        <v>6803</v>
      </c>
      <c r="K1131" s="1" t="s">
        <v>6</v>
      </c>
      <c r="L1131" s="1" t="s">
        <v>48</v>
      </c>
      <c r="M1131" s="1" t="s">
        <v>49</v>
      </c>
      <c r="N1131" s="1">
        <v>3</v>
      </c>
      <c r="O1131" s="1">
        <v>480.34</v>
      </c>
      <c r="P1131" s="1">
        <v>0.17</v>
      </c>
      <c r="Q1131" s="1">
        <v>40.53</v>
      </c>
      <c r="R1131" s="2">
        <v>45465</v>
      </c>
      <c r="S1131" s="2">
        <v>45385</v>
      </c>
      <c r="T1131" s="1" t="s">
        <v>35</v>
      </c>
      <c r="U1131" s="1" t="s">
        <v>51</v>
      </c>
      <c r="V1131" s="1">
        <v>3</v>
      </c>
      <c r="W1131" s="1" t="s">
        <v>37</v>
      </c>
      <c r="X1131" s="1" t="s">
        <v>64</v>
      </c>
      <c r="Y1131" s="1" t="s">
        <v>6804</v>
      </c>
    </row>
    <row r="1132" spans="1:25" x14ac:dyDescent="0.3">
      <c r="A1132" s="1" t="s">
        <v>12744</v>
      </c>
      <c r="B1132" s="1" t="s">
        <v>14743</v>
      </c>
      <c r="C1132" s="1" t="s">
        <v>6805</v>
      </c>
      <c r="D1132" s="1" t="s">
        <v>41</v>
      </c>
      <c r="E1132" s="1">
        <v>65</v>
      </c>
      <c r="F1132" s="1" t="s">
        <v>6806</v>
      </c>
      <c r="G1132" s="1" t="s">
        <v>6807</v>
      </c>
      <c r="H1132" s="1" t="s">
        <v>138</v>
      </c>
      <c r="I1132" s="1" t="s">
        <v>6808</v>
      </c>
      <c r="J1132" s="1" t="s">
        <v>6809</v>
      </c>
      <c r="K1132" s="1" t="s">
        <v>32</v>
      </c>
      <c r="L1132" s="1" t="s">
        <v>82</v>
      </c>
      <c r="M1132" s="1" t="s">
        <v>93</v>
      </c>
      <c r="N1132" s="1">
        <v>2</v>
      </c>
      <c r="O1132" s="1">
        <v>212.17</v>
      </c>
      <c r="P1132" s="1">
        <v>0.14000000000000001</v>
      </c>
      <c r="Q1132" s="1">
        <v>12.27</v>
      </c>
      <c r="R1132" s="2">
        <v>45306</v>
      </c>
      <c r="S1132" s="2">
        <v>45805</v>
      </c>
      <c r="T1132" s="1" t="s">
        <v>118</v>
      </c>
      <c r="U1132" s="1" t="s">
        <v>51</v>
      </c>
      <c r="V1132" s="1">
        <v>1</v>
      </c>
      <c r="W1132" s="1" t="s">
        <v>52</v>
      </c>
      <c r="X1132" s="1" t="s">
        <v>74</v>
      </c>
      <c r="Y1132" s="1" t="s">
        <v>6810</v>
      </c>
    </row>
    <row r="1133" spans="1:25" x14ac:dyDescent="0.3">
      <c r="A1133" s="1" t="s">
        <v>12745</v>
      </c>
      <c r="B1133" s="1" t="s">
        <v>14744</v>
      </c>
      <c r="C1133" s="1" t="s">
        <v>6811</v>
      </c>
      <c r="D1133" s="1" t="s">
        <v>41</v>
      </c>
      <c r="E1133" s="1">
        <v>38</v>
      </c>
      <c r="F1133" s="1" t="s">
        <v>6812</v>
      </c>
      <c r="G1133" s="1">
        <f>1-329-422-4644</f>
        <v>-5394</v>
      </c>
      <c r="H1133" s="1" t="s">
        <v>1967</v>
      </c>
      <c r="I1133" s="1" t="s">
        <v>6813</v>
      </c>
      <c r="J1133" s="1" t="s">
        <v>6814</v>
      </c>
      <c r="K1133" s="1" t="s">
        <v>81</v>
      </c>
      <c r="L1133" s="1" t="s">
        <v>110</v>
      </c>
      <c r="M1133" s="1" t="s">
        <v>34</v>
      </c>
      <c r="N1133" s="1">
        <v>3</v>
      </c>
      <c r="O1133" s="1">
        <v>108.24</v>
      </c>
      <c r="P1133" s="1">
        <v>0.3</v>
      </c>
      <c r="Q1133" s="1">
        <v>17.27</v>
      </c>
      <c r="R1133" s="2">
        <v>45710</v>
      </c>
      <c r="S1133" s="2">
        <v>45842</v>
      </c>
      <c r="T1133" s="1" t="s">
        <v>118</v>
      </c>
      <c r="U1133" s="1" t="s">
        <v>84</v>
      </c>
      <c r="V1133" s="1">
        <v>4</v>
      </c>
      <c r="W1133" s="1" t="s">
        <v>37</v>
      </c>
      <c r="X1133" s="1" t="s">
        <v>38</v>
      </c>
      <c r="Y1133" s="1" t="s">
        <v>5486</v>
      </c>
    </row>
    <row r="1134" spans="1:25" x14ac:dyDescent="0.3">
      <c r="A1134" s="1" t="s">
        <v>12746</v>
      </c>
      <c r="B1134" s="1" t="s">
        <v>14745</v>
      </c>
      <c r="C1134" s="1" t="s">
        <v>6815</v>
      </c>
      <c r="D1134" s="1" t="s">
        <v>41</v>
      </c>
      <c r="E1134" s="1">
        <v>26</v>
      </c>
      <c r="F1134" s="1" t="s">
        <v>6816</v>
      </c>
      <c r="G1134" s="1" t="s">
        <v>6817</v>
      </c>
      <c r="H1134" s="1" t="s">
        <v>1170</v>
      </c>
      <c r="I1134" s="1" t="s">
        <v>6818</v>
      </c>
      <c r="J1134" s="1" t="s">
        <v>6819</v>
      </c>
      <c r="K1134" s="1" t="s">
        <v>161</v>
      </c>
      <c r="L1134" s="1" t="s">
        <v>33</v>
      </c>
      <c r="M1134" s="1" t="s">
        <v>93</v>
      </c>
      <c r="N1134" s="1">
        <v>1</v>
      </c>
      <c r="O1134" s="1">
        <v>582.98</v>
      </c>
      <c r="P1134" s="1">
        <v>0.5</v>
      </c>
      <c r="Q1134" s="1">
        <v>8.5500000000000007</v>
      </c>
      <c r="R1134" s="2">
        <v>45501</v>
      </c>
      <c r="S1134" s="2">
        <v>45378</v>
      </c>
      <c r="T1134" s="1" t="s">
        <v>50</v>
      </c>
      <c r="U1134" s="1" t="s">
        <v>162</v>
      </c>
      <c r="V1134" s="1">
        <v>4</v>
      </c>
      <c r="W1134" s="1" t="s">
        <v>37</v>
      </c>
      <c r="X1134" s="1" t="s">
        <v>64</v>
      </c>
      <c r="Y1134" s="1" t="s">
        <v>6820</v>
      </c>
    </row>
    <row r="1135" spans="1:25" x14ac:dyDescent="0.3">
      <c r="A1135" s="1" t="s">
        <v>12747</v>
      </c>
      <c r="B1135" s="1" t="s">
        <v>14746</v>
      </c>
      <c r="C1135" s="1" t="s">
        <v>6821</v>
      </c>
      <c r="D1135" s="1" t="s">
        <v>26</v>
      </c>
      <c r="E1135" s="1">
        <v>64</v>
      </c>
      <c r="F1135" s="1" t="s">
        <v>6822</v>
      </c>
      <c r="G1135" s="1" t="s">
        <v>6823</v>
      </c>
      <c r="H1135" s="1" t="s">
        <v>509</v>
      </c>
      <c r="I1135" s="1" t="s">
        <v>6824</v>
      </c>
      <c r="J1135" s="1" t="s">
        <v>6825</v>
      </c>
      <c r="K1135" s="1" t="s">
        <v>81</v>
      </c>
      <c r="L1135" s="1" t="s">
        <v>82</v>
      </c>
      <c r="M1135" s="1" t="s">
        <v>34</v>
      </c>
      <c r="N1135" s="1">
        <v>3</v>
      </c>
      <c r="O1135" s="1">
        <v>807.44</v>
      </c>
      <c r="P1135" s="1">
        <v>0.03</v>
      </c>
      <c r="Q1135" s="1">
        <v>11.1</v>
      </c>
      <c r="R1135" s="2">
        <v>45182</v>
      </c>
      <c r="S1135" s="2">
        <v>45618</v>
      </c>
      <c r="T1135" s="1" t="s">
        <v>35</v>
      </c>
      <c r="U1135" s="1" t="s">
        <v>36</v>
      </c>
      <c r="V1135" s="1">
        <v>1</v>
      </c>
      <c r="W1135" s="1" t="s">
        <v>37</v>
      </c>
      <c r="X1135" s="1" t="s">
        <v>53</v>
      </c>
      <c r="Y1135" s="1" t="s">
        <v>6826</v>
      </c>
    </row>
    <row r="1136" spans="1:25" x14ac:dyDescent="0.3">
      <c r="A1136" s="1" t="s">
        <v>12748</v>
      </c>
      <c r="B1136" s="1" t="s">
        <v>14747</v>
      </c>
      <c r="C1136" s="1" t="s">
        <v>6827</v>
      </c>
      <c r="D1136" s="1" t="s">
        <v>41</v>
      </c>
      <c r="E1136" s="1">
        <v>41</v>
      </c>
      <c r="F1136" s="1" t="s">
        <v>6828</v>
      </c>
      <c r="G1136" s="1">
        <v>1955696162</v>
      </c>
      <c r="H1136" s="1" t="s">
        <v>717</v>
      </c>
      <c r="I1136" s="1" t="s">
        <v>6829</v>
      </c>
      <c r="J1136" s="1" t="s">
        <v>6830</v>
      </c>
      <c r="K1136" s="1" t="s">
        <v>32</v>
      </c>
      <c r="L1136" s="1" t="s">
        <v>117</v>
      </c>
      <c r="M1136" s="1" t="s">
        <v>62</v>
      </c>
      <c r="N1136" s="1">
        <v>2</v>
      </c>
      <c r="O1136" s="1">
        <v>269.14999999999998</v>
      </c>
      <c r="P1136" s="1">
        <v>0.39</v>
      </c>
      <c r="Q1136" s="1">
        <v>16.28</v>
      </c>
      <c r="R1136" s="2">
        <v>45186</v>
      </c>
      <c r="S1136" s="2">
        <v>45651</v>
      </c>
      <c r="T1136" s="1" t="s">
        <v>35</v>
      </c>
      <c r="U1136" s="1" t="s">
        <v>36</v>
      </c>
      <c r="V1136" s="1">
        <v>3</v>
      </c>
      <c r="W1136" s="1" t="s">
        <v>37</v>
      </c>
      <c r="X1136" s="1" t="s">
        <v>74</v>
      </c>
      <c r="Y1136" s="1" t="s">
        <v>6831</v>
      </c>
    </row>
    <row r="1137" spans="1:25" x14ac:dyDescent="0.3">
      <c r="A1137" s="1" t="s">
        <v>12749</v>
      </c>
      <c r="B1137" s="1" t="s">
        <v>14748</v>
      </c>
      <c r="C1137" s="1" t="s">
        <v>6832</v>
      </c>
      <c r="D1137" s="1" t="s">
        <v>41</v>
      </c>
      <c r="E1137" s="1">
        <v>65</v>
      </c>
      <c r="F1137" s="1" t="s">
        <v>6833</v>
      </c>
      <c r="G1137" s="1" t="s">
        <v>6834</v>
      </c>
      <c r="H1137" s="1" t="s">
        <v>2020</v>
      </c>
      <c r="I1137" s="1" t="s">
        <v>6835</v>
      </c>
      <c r="J1137" s="1" t="s">
        <v>3779</v>
      </c>
      <c r="K1137" s="1" t="s">
        <v>6</v>
      </c>
      <c r="L1137" s="1" t="s">
        <v>72</v>
      </c>
      <c r="M1137" s="1" t="s">
        <v>73</v>
      </c>
      <c r="N1137" s="1">
        <v>3</v>
      </c>
      <c r="O1137" s="1">
        <v>425.46</v>
      </c>
      <c r="P1137" s="1">
        <v>0.06</v>
      </c>
      <c r="Q1137" s="1">
        <v>13.98</v>
      </c>
      <c r="R1137" s="2">
        <v>45364</v>
      </c>
      <c r="S1137" s="2">
        <v>45504</v>
      </c>
      <c r="T1137" s="1" t="s">
        <v>50</v>
      </c>
      <c r="U1137" s="1" t="s">
        <v>36</v>
      </c>
      <c r="V1137" s="1">
        <v>1</v>
      </c>
      <c r="W1137" s="1" t="s">
        <v>37</v>
      </c>
      <c r="X1137" s="1" t="s">
        <v>38</v>
      </c>
      <c r="Y1137" s="1" t="s">
        <v>6836</v>
      </c>
    </row>
    <row r="1138" spans="1:25" x14ac:dyDescent="0.3">
      <c r="A1138" s="1" t="s">
        <v>12750</v>
      </c>
      <c r="B1138" s="1" t="s">
        <v>14749</v>
      </c>
      <c r="C1138" s="1" t="s">
        <v>6837</v>
      </c>
      <c r="D1138" s="1" t="s">
        <v>26</v>
      </c>
      <c r="E1138" s="1">
        <v>58</v>
      </c>
      <c r="F1138" s="1" t="s">
        <v>6838</v>
      </c>
      <c r="G1138" s="1" t="s">
        <v>6839</v>
      </c>
      <c r="H1138" s="1" t="s">
        <v>562</v>
      </c>
      <c r="I1138" s="1" t="s">
        <v>6840</v>
      </c>
      <c r="J1138" s="1" t="s">
        <v>6841</v>
      </c>
      <c r="K1138" s="1" t="s">
        <v>6</v>
      </c>
      <c r="L1138" s="1" t="s">
        <v>117</v>
      </c>
      <c r="M1138" s="1" t="s">
        <v>126</v>
      </c>
      <c r="N1138" s="1">
        <v>4</v>
      </c>
      <c r="O1138" s="1">
        <v>559.23</v>
      </c>
      <c r="P1138" s="1">
        <v>0.01</v>
      </c>
      <c r="Q1138" s="1">
        <v>14.61</v>
      </c>
      <c r="R1138" s="2">
        <v>45189</v>
      </c>
      <c r="S1138" s="2">
        <v>45528</v>
      </c>
      <c r="T1138" s="1" t="s">
        <v>63</v>
      </c>
      <c r="U1138" s="1" t="s">
        <v>51</v>
      </c>
      <c r="V1138" s="1">
        <v>5</v>
      </c>
      <c r="W1138" s="1" t="s">
        <v>37</v>
      </c>
      <c r="X1138" s="1" t="s">
        <v>53</v>
      </c>
      <c r="Y1138" s="1" t="s">
        <v>6842</v>
      </c>
    </row>
    <row r="1139" spans="1:25" x14ac:dyDescent="0.3">
      <c r="A1139" s="1" t="s">
        <v>12751</v>
      </c>
      <c r="B1139" s="1" t="s">
        <v>14750</v>
      </c>
      <c r="C1139" s="1" t="s">
        <v>6843</v>
      </c>
      <c r="D1139" s="1" t="s">
        <v>41</v>
      </c>
      <c r="E1139" s="1">
        <v>56</v>
      </c>
      <c r="F1139" s="1" t="s">
        <v>6844</v>
      </c>
      <c r="G1139" s="1" t="s">
        <v>6845</v>
      </c>
      <c r="H1139" s="1" t="s">
        <v>431</v>
      </c>
      <c r="I1139" s="1" t="s">
        <v>6846</v>
      </c>
      <c r="J1139" s="1" t="s">
        <v>6847</v>
      </c>
      <c r="K1139" s="1" t="s">
        <v>161</v>
      </c>
      <c r="L1139" s="1" t="s">
        <v>48</v>
      </c>
      <c r="M1139" s="1" t="s">
        <v>93</v>
      </c>
      <c r="N1139" s="1">
        <v>4</v>
      </c>
      <c r="O1139" s="1">
        <v>908.82</v>
      </c>
      <c r="P1139" s="1">
        <v>0.32</v>
      </c>
      <c r="Q1139" s="1">
        <v>15.38</v>
      </c>
      <c r="R1139" s="2">
        <v>45340</v>
      </c>
      <c r="S1139" s="2">
        <v>45750</v>
      </c>
      <c r="T1139" s="1" t="s">
        <v>35</v>
      </c>
      <c r="U1139" s="1" t="s">
        <v>51</v>
      </c>
      <c r="V1139" s="1">
        <v>1</v>
      </c>
      <c r="W1139" s="1" t="s">
        <v>37</v>
      </c>
      <c r="X1139" s="1" t="s">
        <v>53</v>
      </c>
      <c r="Y1139" s="1" t="s">
        <v>6848</v>
      </c>
    </row>
    <row r="1140" spans="1:25" x14ac:dyDescent="0.3">
      <c r="A1140" s="1" t="s">
        <v>12752</v>
      </c>
      <c r="B1140" s="1" t="s">
        <v>14751</v>
      </c>
      <c r="C1140" s="1" t="s">
        <v>6849</v>
      </c>
      <c r="D1140" s="1" t="s">
        <v>41</v>
      </c>
      <c r="E1140" s="1">
        <v>59</v>
      </c>
      <c r="F1140" s="1" t="s">
        <v>6850</v>
      </c>
      <c r="G1140" s="1" t="s">
        <v>6851</v>
      </c>
      <c r="H1140" s="1" t="s">
        <v>4319</v>
      </c>
      <c r="I1140" s="1" t="s">
        <v>6852</v>
      </c>
      <c r="J1140" s="1" t="s">
        <v>6853</v>
      </c>
      <c r="K1140" s="1" t="s">
        <v>61</v>
      </c>
      <c r="L1140" s="1" t="s">
        <v>72</v>
      </c>
      <c r="M1140" s="1" t="s">
        <v>34</v>
      </c>
      <c r="N1140" s="1">
        <v>2</v>
      </c>
      <c r="O1140" s="1">
        <v>147.24</v>
      </c>
      <c r="P1140" s="1">
        <v>0.44</v>
      </c>
      <c r="Q1140" s="1">
        <v>18.53</v>
      </c>
      <c r="R1140" s="2">
        <v>45204</v>
      </c>
      <c r="S1140" s="2">
        <v>45219</v>
      </c>
      <c r="T1140" s="1" t="s">
        <v>118</v>
      </c>
      <c r="U1140" s="1" t="s">
        <v>36</v>
      </c>
      <c r="V1140" s="1">
        <v>1</v>
      </c>
      <c r="W1140" s="1" t="s">
        <v>37</v>
      </c>
      <c r="X1140" s="1" t="s">
        <v>38</v>
      </c>
      <c r="Y1140" s="1" t="s">
        <v>6854</v>
      </c>
    </row>
    <row r="1141" spans="1:25" x14ac:dyDescent="0.3">
      <c r="A1141" s="1" t="s">
        <v>12753</v>
      </c>
      <c r="B1141" s="1" t="s">
        <v>14752</v>
      </c>
      <c r="C1141" s="1" t="s">
        <v>6855</v>
      </c>
      <c r="D1141" s="1" t="s">
        <v>41</v>
      </c>
      <c r="E1141" s="1">
        <v>24</v>
      </c>
      <c r="F1141" s="1" t="s">
        <v>6856</v>
      </c>
      <c r="G1141" s="1" t="s">
        <v>6857</v>
      </c>
      <c r="H1141" s="1" t="s">
        <v>98</v>
      </c>
      <c r="I1141" s="1" t="s">
        <v>1918</v>
      </c>
      <c r="J1141" s="1" t="s">
        <v>6858</v>
      </c>
      <c r="K1141" s="1" t="s">
        <v>47</v>
      </c>
      <c r="L1141" s="1" t="s">
        <v>117</v>
      </c>
      <c r="M1141" s="1" t="s">
        <v>93</v>
      </c>
      <c r="N1141" s="1">
        <v>2</v>
      </c>
      <c r="O1141" s="1">
        <v>244.51</v>
      </c>
      <c r="P1141" s="1">
        <v>0.09</v>
      </c>
      <c r="Q1141" s="1">
        <v>10.65</v>
      </c>
      <c r="R1141" s="2">
        <v>45334</v>
      </c>
      <c r="S1141" s="2">
        <v>45710</v>
      </c>
      <c r="T1141" s="1" t="s">
        <v>63</v>
      </c>
      <c r="U1141" s="1" t="s">
        <v>51</v>
      </c>
      <c r="V1141" s="1">
        <v>4</v>
      </c>
      <c r="W1141" s="1" t="s">
        <v>37</v>
      </c>
      <c r="X1141" s="1" t="s">
        <v>101</v>
      </c>
      <c r="Y1141" s="1" t="s">
        <v>6859</v>
      </c>
    </row>
    <row r="1142" spans="1:25" x14ac:dyDescent="0.3">
      <c r="A1142" s="1" t="s">
        <v>12754</v>
      </c>
      <c r="B1142" s="1" t="s">
        <v>14753</v>
      </c>
      <c r="C1142" s="1" t="s">
        <v>6860</v>
      </c>
      <c r="D1142" s="1" t="s">
        <v>26</v>
      </c>
      <c r="E1142" s="1">
        <v>47</v>
      </c>
      <c r="F1142" s="1" t="s">
        <v>6861</v>
      </c>
      <c r="G1142" s="1" t="s">
        <v>6862</v>
      </c>
      <c r="H1142" s="1" t="s">
        <v>2095</v>
      </c>
      <c r="I1142" s="1" t="s">
        <v>6863</v>
      </c>
      <c r="J1142" s="1" t="s">
        <v>6864</v>
      </c>
      <c r="K1142" s="1" t="s">
        <v>6</v>
      </c>
      <c r="L1142" s="1" t="s">
        <v>33</v>
      </c>
      <c r="M1142" s="1" t="s">
        <v>93</v>
      </c>
      <c r="N1142" s="1">
        <v>4</v>
      </c>
      <c r="O1142" s="1">
        <v>919.35</v>
      </c>
      <c r="P1142" s="1">
        <v>0.17</v>
      </c>
      <c r="Q1142" s="1">
        <v>17.5</v>
      </c>
      <c r="R1142" s="2">
        <v>45789</v>
      </c>
      <c r="S1142" s="2">
        <v>45312</v>
      </c>
      <c r="T1142" s="1" t="s">
        <v>83</v>
      </c>
      <c r="U1142" s="1" t="s">
        <v>84</v>
      </c>
      <c r="V1142" s="1">
        <v>4</v>
      </c>
      <c r="W1142" s="1" t="s">
        <v>52</v>
      </c>
      <c r="X1142" s="1" t="s">
        <v>38</v>
      </c>
      <c r="Y1142" s="1" t="s">
        <v>6865</v>
      </c>
    </row>
    <row r="1143" spans="1:25" x14ac:dyDescent="0.3">
      <c r="A1143" s="1" t="s">
        <v>12755</v>
      </c>
      <c r="B1143" s="1" t="s">
        <v>14754</v>
      </c>
      <c r="C1143" s="1" t="s">
        <v>6866</v>
      </c>
      <c r="D1143" s="1" t="s">
        <v>26</v>
      </c>
      <c r="E1143" s="1">
        <v>62</v>
      </c>
      <c r="F1143" s="1" t="s">
        <v>6867</v>
      </c>
      <c r="G1143" s="1" t="s">
        <v>6868</v>
      </c>
      <c r="H1143" s="1" t="s">
        <v>928</v>
      </c>
      <c r="I1143" s="1" t="s">
        <v>6869</v>
      </c>
      <c r="J1143" s="1" t="s">
        <v>6870</v>
      </c>
      <c r="K1143" s="1" t="s">
        <v>47</v>
      </c>
      <c r="L1143" s="1" t="s">
        <v>48</v>
      </c>
      <c r="M1143" s="1" t="s">
        <v>34</v>
      </c>
      <c r="N1143" s="1">
        <v>3</v>
      </c>
      <c r="O1143" s="1">
        <v>49.14</v>
      </c>
      <c r="P1143" s="1">
        <v>0.08</v>
      </c>
      <c r="Q1143" s="1">
        <v>35.979999999999997</v>
      </c>
      <c r="R1143" s="2">
        <v>45798</v>
      </c>
      <c r="S1143" s="2">
        <v>45549</v>
      </c>
      <c r="T1143" s="1" t="s">
        <v>35</v>
      </c>
      <c r="U1143" s="1" t="s">
        <v>36</v>
      </c>
      <c r="V1143" s="1">
        <v>2</v>
      </c>
      <c r="W1143" s="1" t="s">
        <v>52</v>
      </c>
      <c r="X1143" s="1" t="s">
        <v>38</v>
      </c>
      <c r="Y1143" s="1" t="s">
        <v>6871</v>
      </c>
    </row>
    <row r="1144" spans="1:25" x14ac:dyDescent="0.3">
      <c r="A1144" s="1" t="s">
        <v>12756</v>
      </c>
      <c r="B1144" s="1" t="s">
        <v>14755</v>
      </c>
      <c r="C1144" s="1" t="s">
        <v>6872</v>
      </c>
      <c r="D1144" s="1" t="s">
        <v>41</v>
      </c>
      <c r="E1144" s="1">
        <v>19</v>
      </c>
      <c r="F1144" s="1" t="s">
        <v>6873</v>
      </c>
      <c r="G1144" s="1">
        <v>8172522272</v>
      </c>
      <c r="H1144" s="1" t="s">
        <v>1798</v>
      </c>
      <c r="I1144" s="1" t="s">
        <v>5059</v>
      </c>
      <c r="J1144" s="1" t="s">
        <v>6874</v>
      </c>
      <c r="K1144" s="1" t="s">
        <v>109</v>
      </c>
      <c r="L1144" s="1" t="s">
        <v>117</v>
      </c>
      <c r="M1144" s="1" t="s">
        <v>93</v>
      </c>
      <c r="N1144" s="1">
        <v>1</v>
      </c>
      <c r="O1144" s="1">
        <v>659.55</v>
      </c>
      <c r="P1144" s="1">
        <v>0.45</v>
      </c>
      <c r="Q1144" s="1">
        <v>15.64</v>
      </c>
      <c r="R1144" s="2">
        <v>45269</v>
      </c>
      <c r="S1144" s="2">
        <v>45583</v>
      </c>
      <c r="T1144" s="1" t="s">
        <v>50</v>
      </c>
      <c r="U1144" s="1" t="s">
        <v>36</v>
      </c>
      <c r="V1144" s="1">
        <v>1</v>
      </c>
      <c r="W1144" s="1" t="s">
        <v>37</v>
      </c>
      <c r="X1144" s="1" t="s">
        <v>38</v>
      </c>
      <c r="Y1144" s="1" t="s">
        <v>6875</v>
      </c>
    </row>
    <row r="1145" spans="1:25" x14ac:dyDescent="0.3">
      <c r="A1145" s="1" t="s">
        <v>12757</v>
      </c>
      <c r="B1145" s="1" t="s">
        <v>14756</v>
      </c>
      <c r="C1145" s="1" t="s">
        <v>6876</v>
      </c>
      <c r="D1145" s="1" t="s">
        <v>26</v>
      </c>
      <c r="E1145" s="1">
        <v>29</v>
      </c>
      <c r="F1145" s="1" t="s">
        <v>6877</v>
      </c>
      <c r="G1145" s="1" t="s">
        <v>6878</v>
      </c>
      <c r="H1145" s="1" t="s">
        <v>4127</v>
      </c>
      <c r="I1145" s="1" t="s">
        <v>6879</v>
      </c>
      <c r="J1145" s="1" t="s">
        <v>6880</v>
      </c>
      <c r="K1145" s="1" t="s">
        <v>47</v>
      </c>
      <c r="L1145" s="1" t="s">
        <v>72</v>
      </c>
      <c r="M1145" s="1" t="s">
        <v>126</v>
      </c>
      <c r="N1145" s="1">
        <v>2</v>
      </c>
      <c r="O1145" s="1">
        <v>643.13</v>
      </c>
      <c r="P1145" s="1">
        <v>0.14000000000000001</v>
      </c>
      <c r="Q1145" s="1">
        <v>12.73</v>
      </c>
      <c r="R1145" s="2">
        <v>45384</v>
      </c>
      <c r="S1145" s="2">
        <v>45461</v>
      </c>
      <c r="T1145" s="1" t="s">
        <v>118</v>
      </c>
      <c r="U1145" s="1" t="s">
        <v>84</v>
      </c>
      <c r="V1145" s="1">
        <v>5</v>
      </c>
      <c r="W1145" s="1" t="s">
        <v>37</v>
      </c>
      <c r="X1145" s="1" t="s">
        <v>64</v>
      </c>
      <c r="Y1145" s="1" t="s">
        <v>6881</v>
      </c>
    </row>
    <row r="1146" spans="1:25" x14ac:dyDescent="0.3">
      <c r="A1146" s="1" t="s">
        <v>12758</v>
      </c>
      <c r="B1146" s="1" t="s">
        <v>14757</v>
      </c>
      <c r="C1146" s="1" t="s">
        <v>6882</v>
      </c>
      <c r="D1146" s="1" t="s">
        <v>41</v>
      </c>
      <c r="E1146" s="1">
        <v>30</v>
      </c>
      <c r="F1146" s="1" t="s">
        <v>6883</v>
      </c>
      <c r="G1146" s="1" t="s">
        <v>6884</v>
      </c>
      <c r="H1146" s="1" t="s">
        <v>1472</v>
      </c>
      <c r="I1146" s="1" t="s">
        <v>6885</v>
      </c>
      <c r="J1146" s="1" t="s">
        <v>6886</v>
      </c>
      <c r="K1146" s="1" t="s">
        <v>161</v>
      </c>
      <c r="L1146" s="1" t="s">
        <v>82</v>
      </c>
      <c r="M1146" s="1" t="s">
        <v>49</v>
      </c>
      <c r="N1146" s="1">
        <v>4</v>
      </c>
      <c r="O1146" s="1">
        <v>389.42</v>
      </c>
      <c r="P1146" s="1">
        <v>0.22</v>
      </c>
      <c r="Q1146" s="1">
        <v>8.0500000000000007</v>
      </c>
      <c r="R1146" s="2">
        <v>45317</v>
      </c>
      <c r="S1146" s="2">
        <v>45466</v>
      </c>
      <c r="T1146" s="1" t="s">
        <v>35</v>
      </c>
      <c r="U1146" s="1" t="s">
        <v>51</v>
      </c>
      <c r="V1146" s="1">
        <v>2</v>
      </c>
      <c r="W1146" s="1" t="s">
        <v>37</v>
      </c>
      <c r="X1146" s="1" t="s">
        <v>101</v>
      </c>
      <c r="Y1146" s="1" t="s">
        <v>6887</v>
      </c>
    </row>
    <row r="1147" spans="1:25" x14ac:dyDescent="0.3">
      <c r="A1147" s="1" t="s">
        <v>12759</v>
      </c>
      <c r="B1147" s="1" t="s">
        <v>14758</v>
      </c>
      <c r="C1147" s="1" t="s">
        <v>6888</v>
      </c>
      <c r="D1147" s="1" t="s">
        <v>41</v>
      </c>
      <c r="E1147" s="1">
        <v>20</v>
      </c>
      <c r="F1147" s="1" t="s">
        <v>6889</v>
      </c>
      <c r="G1147" s="1" t="s">
        <v>6890</v>
      </c>
      <c r="H1147" s="1" t="s">
        <v>2448</v>
      </c>
      <c r="I1147" s="1" t="s">
        <v>6891</v>
      </c>
      <c r="J1147" s="1" t="s">
        <v>6892</v>
      </c>
      <c r="K1147" s="1" t="s">
        <v>6</v>
      </c>
      <c r="L1147" s="1" t="s">
        <v>117</v>
      </c>
      <c r="M1147" s="1" t="s">
        <v>49</v>
      </c>
      <c r="N1147" s="1">
        <v>3</v>
      </c>
      <c r="O1147" s="1">
        <v>473.48</v>
      </c>
      <c r="P1147" s="1">
        <v>0.45</v>
      </c>
      <c r="Q1147" s="1">
        <v>27.5</v>
      </c>
      <c r="R1147" s="2">
        <v>45502</v>
      </c>
      <c r="S1147" s="2">
        <v>45520</v>
      </c>
      <c r="T1147" s="1" t="s">
        <v>50</v>
      </c>
      <c r="U1147" s="1" t="s">
        <v>36</v>
      </c>
      <c r="V1147" s="1">
        <v>1</v>
      </c>
      <c r="W1147" s="1" t="s">
        <v>37</v>
      </c>
      <c r="X1147" s="1" t="s">
        <v>74</v>
      </c>
      <c r="Y1147" s="1" t="s">
        <v>6893</v>
      </c>
    </row>
    <row r="1148" spans="1:25" x14ac:dyDescent="0.3">
      <c r="A1148" s="1" t="s">
        <v>12760</v>
      </c>
      <c r="B1148" s="1" t="s">
        <v>14759</v>
      </c>
      <c r="C1148" s="1" t="s">
        <v>6894</v>
      </c>
      <c r="D1148" s="1" t="s">
        <v>41</v>
      </c>
      <c r="E1148" s="1">
        <v>60</v>
      </c>
      <c r="F1148" s="1" t="s">
        <v>6895</v>
      </c>
      <c r="G1148" s="1" t="s">
        <v>6896</v>
      </c>
      <c r="H1148" s="1" t="s">
        <v>3517</v>
      </c>
      <c r="I1148" s="1" t="s">
        <v>6897</v>
      </c>
      <c r="J1148" s="1" t="s">
        <v>6898</v>
      </c>
      <c r="K1148" s="1" t="s">
        <v>161</v>
      </c>
      <c r="L1148" s="1" t="s">
        <v>33</v>
      </c>
      <c r="M1148" s="1" t="s">
        <v>49</v>
      </c>
      <c r="N1148" s="1">
        <v>2</v>
      </c>
      <c r="O1148" s="1">
        <v>856.37</v>
      </c>
      <c r="P1148" s="1">
        <v>0.28000000000000003</v>
      </c>
      <c r="Q1148" s="1">
        <v>42.89</v>
      </c>
      <c r="R1148" s="2">
        <v>45847</v>
      </c>
      <c r="S1148" s="2">
        <v>45652</v>
      </c>
      <c r="T1148" s="1" t="s">
        <v>118</v>
      </c>
      <c r="U1148" s="1" t="s">
        <v>84</v>
      </c>
      <c r="V1148" s="1">
        <v>4</v>
      </c>
      <c r="W1148" s="1" t="s">
        <v>37</v>
      </c>
      <c r="X1148" s="1" t="s">
        <v>53</v>
      </c>
      <c r="Y1148" s="1" t="s">
        <v>6899</v>
      </c>
    </row>
    <row r="1149" spans="1:25" x14ac:dyDescent="0.3">
      <c r="A1149" s="1" t="s">
        <v>12761</v>
      </c>
      <c r="B1149" s="1" t="s">
        <v>14760</v>
      </c>
      <c r="C1149" s="1" t="s">
        <v>6900</v>
      </c>
      <c r="D1149" s="1" t="s">
        <v>41</v>
      </c>
      <c r="E1149" s="1">
        <v>57</v>
      </c>
      <c r="F1149" s="1" t="s">
        <v>6901</v>
      </c>
      <c r="G1149" s="1" t="s">
        <v>6902</v>
      </c>
      <c r="H1149" s="1" t="s">
        <v>3627</v>
      </c>
      <c r="I1149" s="1" t="s">
        <v>6903</v>
      </c>
      <c r="J1149" s="1" t="s">
        <v>6904</v>
      </c>
      <c r="K1149" s="1" t="s">
        <v>61</v>
      </c>
      <c r="L1149" s="1" t="s">
        <v>72</v>
      </c>
      <c r="M1149" s="1" t="s">
        <v>49</v>
      </c>
      <c r="N1149" s="1">
        <v>3</v>
      </c>
      <c r="O1149" s="1">
        <v>173.33</v>
      </c>
      <c r="P1149" s="1">
        <v>0.47</v>
      </c>
      <c r="Q1149" s="1">
        <v>7.66</v>
      </c>
      <c r="R1149" s="2">
        <v>45687</v>
      </c>
      <c r="S1149" s="2">
        <v>45401</v>
      </c>
      <c r="T1149" s="1" t="s">
        <v>35</v>
      </c>
      <c r="U1149" s="1" t="s">
        <v>162</v>
      </c>
      <c r="V1149" s="1">
        <v>5</v>
      </c>
      <c r="W1149" s="1" t="s">
        <v>37</v>
      </c>
      <c r="X1149" s="1" t="s">
        <v>64</v>
      </c>
      <c r="Y1149" s="1" t="s">
        <v>6905</v>
      </c>
    </row>
    <row r="1150" spans="1:25" x14ac:dyDescent="0.3">
      <c r="A1150" s="1" t="s">
        <v>12762</v>
      </c>
      <c r="B1150" s="1" t="s">
        <v>14761</v>
      </c>
      <c r="C1150" s="1" t="s">
        <v>6906</v>
      </c>
      <c r="D1150" s="1" t="s">
        <v>26</v>
      </c>
      <c r="E1150" s="1">
        <v>60</v>
      </c>
      <c r="F1150" s="1" t="s">
        <v>6907</v>
      </c>
      <c r="G1150" s="1" t="s">
        <v>6908</v>
      </c>
      <c r="H1150" s="1" t="s">
        <v>777</v>
      </c>
      <c r="I1150" s="1" t="s">
        <v>6909</v>
      </c>
      <c r="J1150" s="1" t="s">
        <v>6910</v>
      </c>
      <c r="K1150" s="1" t="s">
        <v>109</v>
      </c>
      <c r="L1150" s="1" t="s">
        <v>117</v>
      </c>
      <c r="M1150" s="1" t="s">
        <v>62</v>
      </c>
      <c r="N1150" s="1">
        <v>1</v>
      </c>
      <c r="O1150" s="1">
        <v>239.25</v>
      </c>
      <c r="P1150" s="1">
        <v>0.46</v>
      </c>
      <c r="Q1150" s="1">
        <v>29.4</v>
      </c>
      <c r="R1150" s="2">
        <v>45214</v>
      </c>
      <c r="S1150" s="2">
        <v>45475</v>
      </c>
      <c r="T1150" s="1" t="s">
        <v>118</v>
      </c>
      <c r="U1150" s="1" t="s">
        <v>84</v>
      </c>
      <c r="V1150" s="1">
        <v>3</v>
      </c>
      <c r="W1150" s="1" t="s">
        <v>37</v>
      </c>
      <c r="X1150" s="1" t="s">
        <v>101</v>
      </c>
      <c r="Y1150" s="1" t="s">
        <v>6911</v>
      </c>
    </row>
    <row r="1151" spans="1:25" x14ac:dyDescent="0.3">
      <c r="A1151" s="1" t="s">
        <v>12763</v>
      </c>
      <c r="B1151" s="1" t="s">
        <v>14762</v>
      </c>
      <c r="C1151" s="1" t="s">
        <v>6912</v>
      </c>
      <c r="D1151" s="1" t="s">
        <v>41</v>
      </c>
      <c r="E1151" s="1">
        <v>35</v>
      </c>
      <c r="F1151" s="1" t="s">
        <v>6913</v>
      </c>
      <c r="G1151" s="1" t="s">
        <v>6914</v>
      </c>
      <c r="H1151" s="1" t="s">
        <v>857</v>
      </c>
      <c r="I1151" s="1" t="s">
        <v>6915</v>
      </c>
      <c r="J1151" s="1" t="s">
        <v>6916</v>
      </c>
      <c r="K1151" s="1" t="s">
        <v>61</v>
      </c>
      <c r="L1151" s="1" t="s">
        <v>82</v>
      </c>
      <c r="M1151" s="1" t="s">
        <v>73</v>
      </c>
      <c r="N1151" s="1">
        <v>2</v>
      </c>
      <c r="O1151" s="1">
        <v>517.23</v>
      </c>
      <c r="P1151" s="1">
        <v>0.23</v>
      </c>
      <c r="Q1151" s="1">
        <v>34.28</v>
      </c>
      <c r="R1151" s="2">
        <v>45491</v>
      </c>
      <c r="S1151" s="2">
        <v>45372</v>
      </c>
      <c r="T1151" s="1" t="s">
        <v>83</v>
      </c>
      <c r="U1151" s="1" t="s">
        <v>36</v>
      </c>
      <c r="V1151" s="1">
        <v>2</v>
      </c>
      <c r="W1151" s="1" t="s">
        <v>37</v>
      </c>
      <c r="X1151" s="1" t="s">
        <v>38</v>
      </c>
      <c r="Y1151" s="1" t="s">
        <v>6917</v>
      </c>
    </row>
    <row r="1152" spans="1:25" x14ac:dyDescent="0.3">
      <c r="A1152" s="1" t="s">
        <v>12764</v>
      </c>
      <c r="B1152" s="1" t="s">
        <v>14763</v>
      </c>
      <c r="C1152" s="1" t="s">
        <v>6918</v>
      </c>
      <c r="D1152" s="1" t="s">
        <v>26</v>
      </c>
      <c r="E1152" s="1">
        <v>56</v>
      </c>
      <c r="F1152" s="1" t="s">
        <v>6919</v>
      </c>
      <c r="G1152" s="1" t="s">
        <v>6920</v>
      </c>
      <c r="H1152" s="1" t="s">
        <v>481</v>
      </c>
      <c r="I1152" s="1" t="s">
        <v>6921</v>
      </c>
      <c r="J1152" s="1" t="s">
        <v>6922</v>
      </c>
      <c r="K1152" s="1" t="s">
        <v>47</v>
      </c>
      <c r="L1152" s="1" t="s">
        <v>48</v>
      </c>
      <c r="M1152" s="1" t="s">
        <v>93</v>
      </c>
      <c r="N1152" s="1">
        <v>1</v>
      </c>
      <c r="O1152" s="1">
        <v>415.65</v>
      </c>
      <c r="P1152" s="1">
        <v>0.28999999999999998</v>
      </c>
      <c r="Q1152" s="1">
        <v>31.66</v>
      </c>
      <c r="R1152" s="2">
        <v>45135</v>
      </c>
      <c r="S1152" s="2">
        <v>45180</v>
      </c>
      <c r="T1152" s="1" t="s">
        <v>118</v>
      </c>
      <c r="U1152" s="1" t="s">
        <v>84</v>
      </c>
      <c r="V1152" s="1">
        <v>4</v>
      </c>
      <c r="W1152" s="1" t="s">
        <v>37</v>
      </c>
      <c r="X1152" s="1" t="s">
        <v>64</v>
      </c>
      <c r="Y1152" s="1" t="s">
        <v>6923</v>
      </c>
    </row>
    <row r="1153" spans="1:25" x14ac:dyDescent="0.3">
      <c r="A1153" s="1" t="s">
        <v>12765</v>
      </c>
      <c r="B1153" s="1" t="s">
        <v>14764</v>
      </c>
      <c r="C1153" s="1" t="s">
        <v>6924</v>
      </c>
      <c r="D1153" s="1" t="s">
        <v>26</v>
      </c>
      <c r="E1153" s="1">
        <v>61</v>
      </c>
      <c r="F1153" s="1" t="s">
        <v>6925</v>
      </c>
      <c r="G1153" s="1" t="s">
        <v>6926</v>
      </c>
      <c r="H1153" s="1" t="s">
        <v>1308</v>
      </c>
      <c r="I1153" s="1" t="s">
        <v>6927</v>
      </c>
      <c r="J1153" s="1" t="s">
        <v>6928</v>
      </c>
      <c r="K1153" s="1" t="s">
        <v>61</v>
      </c>
      <c r="L1153" s="1" t="s">
        <v>48</v>
      </c>
      <c r="M1153" s="1" t="s">
        <v>34</v>
      </c>
      <c r="N1153" s="1">
        <v>1</v>
      </c>
      <c r="O1153" s="1">
        <v>578.63</v>
      </c>
      <c r="P1153" s="1">
        <v>0.12</v>
      </c>
      <c r="Q1153" s="1">
        <v>44.49</v>
      </c>
      <c r="R1153" s="2">
        <v>45681</v>
      </c>
      <c r="S1153" s="2">
        <v>45824</v>
      </c>
      <c r="T1153" s="1" t="s">
        <v>50</v>
      </c>
      <c r="U1153" s="1" t="s">
        <v>51</v>
      </c>
      <c r="V1153" s="1">
        <v>3</v>
      </c>
      <c r="W1153" s="1" t="s">
        <v>52</v>
      </c>
      <c r="X1153" s="1" t="s">
        <v>64</v>
      </c>
      <c r="Y1153" s="1" t="s">
        <v>6929</v>
      </c>
    </row>
    <row r="1154" spans="1:25" x14ac:dyDescent="0.3">
      <c r="A1154" s="1" t="s">
        <v>12766</v>
      </c>
      <c r="B1154" s="1" t="s">
        <v>14765</v>
      </c>
      <c r="C1154" s="1" t="s">
        <v>6930</v>
      </c>
      <c r="D1154" s="1" t="s">
        <v>41</v>
      </c>
      <c r="E1154" s="1">
        <v>23</v>
      </c>
      <c r="F1154" s="1" t="s">
        <v>6931</v>
      </c>
      <c r="G1154" s="1" t="s">
        <v>6932</v>
      </c>
      <c r="H1154" s="1" t="s">
        <v>167</v>
      </c>
      <c r="I1154" s="1" t="s">
        <v>365</v>
      </c>
      <c r="J1154" s="1" t="s">
        <v>6933</v>
      </c>
      <c r="K1154" s="1" t="s">
        <v>47</v>
      </c>
      <c r="L1154" s="1" t="s">
        <v>48</v>
      </c>
      <c r="M1154" s="1" t="s">
        <v>126</v>
      </c>
      <c r="N1154" s="1">
        <v>1</v>
      </c>
      <c r="O1154" s="1">
        <v>921.63</v>
      </c>
      <c r="P1154" s="1">
        <v>0.5</v>
      </c>
      <c r="Q1154" s="1">
        <v>43.99</v>
      </c>
      <c r="R1154" s="2">
        <v>45765</v>
      </c>
      <c r="S1154" s="2">
        <v>45165</v>
      </c>
      <c r="T1154" s="1" t="s">
        <v>35</v>
      </c>
      <c r="U1154" s="1" t="s">
        <v>36</v>
      </c>
      <c r="V1154" s="1">
        <v>1</v>
      </c>
      <c r="W1154" s="1" t="s">
        <v>37</v>
      </c>
      <c r="X1154" s="1" t="s">
        <v>53</v>
      </c>
      <c r="Y1154" s="1" t="s">
        <v>6934</v>
      </c>
    </row>
    <row r="1155" spans="1:25" x14ac:dyDescent="0.3">
      <c r="A1155" s="1" t="s">
        <v>12767</v>
      </c>
      <c r="B1155" s="1" t="s">
        <v>14766</v>
      </c>
      <c r="C1155" s="1" t="s">
        <v>6935</v>
      </c>
      <c r="D1155" s="1" t="s">
        <v>41</v>
      </c>
      <c r="E1155" s="1">
        <v>59</v>
      </c>
      <c r="F1155" s="1" t="s">
        <v>6936</v>
      </c>
      <c r="G1155" s="1" t="s">
        <v>6937</v>
      </c>
      <c r="H1155" s="1" t="s">
        <v>357</v>
      </c>
      <c r="I1155" s="1" t="s">
        <v>6938</v>
      </c>
      <c r="J1155" s="1" t="s">
        <v>6939</v>
      </c>
      <c r="K1155" s="1" t="s">
        <v>81</v>
      </c>
      <c r="L1155" s="1" t="s">
        <v>110</v>
      </c>
      <c r="M1155" s="1" t="s">
        <v>93</v>
      </c>
      <c r="N1155" s="1">
        <v>4</v>
      </c>
      <c r="O1155" s="1">
        <v>917.93</v>
      </c>
      <c r="P1155" s="1">
        <v>0.14000000000000001</v>
      </c>
      <c r="Q1155" s="1">
        <v>7.58</v>
      </c>
      <c r="R1155" s="2">
        <v>45622</v>
      </c>
      <c r="S1155" s="2">
        <v>45800</v>
      </c>
      <c r="T1155" s="1" t="s">
        <v>50</v>
      </c>
      <c r="U1155" s="1" t="s">
        <v>36</v>
      </c>
      <c r="V1155" s="1">
        <v>5</v>
      </c>
      <c r="W1155" s="1" t="s">
        <v>37</v>
      </c>
      <c r="X1155" s="1" t="s">
        <v>74</v>
      </c>
      <c r="Y1155" s="1" t="s">
        <v>6940</v>
      </c>
    </row>
    <row r="1156" spans="1:25" x14ac:dyDescent="0.3">
      <c r="A1156" s="1" t="s">
        <v>12768</v>
      </c>
      <c r="B1156" s="1" t="s">
        <v>14767</v>
      </c>
      <c r="C1156" s="1" t="s">
        <v>6941</v>
      </c>
      <c r="D1156" s="1" t="s">
        <v>41</v>
      </c>
      <c r="E1156" s="1">
        <v>69</v>
      </c>
      <c r="F1156" s="1" t="s">
        <v>6942</v>
      </c>
      <c r="G1156" s="1" t="s">
        <v>6943</v>
      </c>
      <c r="H1156" s="1" t="s">
        <v>1435</v>
      </c>
      <c r="I1156" s="1" t="s">
        <v>6944</v>
      </c>
      <c r="J1156" s="1" t="s">
        <v>6945</v>
      </c>
      <c r="K1156" s="1" t="s">
        <v>47</v>
      </c>
      <c r="L1156" s="1" t="s">
        <v>72</v>
      </c>
      <c r="M1156" s="1" t="s">
        <v>62</v>
      </c>
      <c r="N1156" s="1">
        <v>1</v>
      </c>
      <c r="O1156" s="1">
        <v>237.72</v>
      </c>
      <c r="P1156" s="1">
        <v>0.39</v>
      </c>
      <c r="Q1156" s="1">
        <v>21.24</v>
      </c>
      <c r="R1156" s="2">
        <v>45236</v>
      </c>
      <c r="S1156" s="2">
        <v>45841</v>
      </c>
      <c r="T1156" s="1" t="s">
        <v>83</v>
      </c>
      <c r="U1156" s="1" t="s">
        <v>51</v>
      </c>
      <c r="V1156" s="1">
        <v>4</v>
      </c>
      <c r="W1156" s="1" t="s">
        <v>37</v>
      </c>
      <c r="X1156" s="1" t="s">
        <v>101</v>
      </c>
      <c r="Y1156" s="1" t="s">
        <v>6946</v>
      </c>
    </row>
    <row r="1157" spans="1:25" x14ac:dyDescent="0.3">
      <c r="A1157" s="1" t="s">
        <v>12769</v>
      </c>
      <c r="B1157" s="1" t="s">
        <v>14768</v>
      </c>
      <c r="C1157" s="1" t="s">
        <v>6947</v>
      </c>
      <c r="D1157" s="1" t="s">
        <v>41</v>
      </c>
      <c r="E1157" s="1">
        <v>44</v>
      </c>
      <c r="F1157" s="1" t="s">
        <v>6948</v>
      </c>
      <c r="G1157" s="1" t="s">
        <v>6949</v>
      </c>
      <c r="H1157" s="1" t="s">
        <v>78</v>
      </c>
      <c r="I1157" s="1" t="s">
        <v>6950</v>
      </c>
      <c r="J1157" s="1" t="s">
        <v>6951</v>
      </c>
      <c r="K1157" s="1" t="s">
        <v>32</v>
      </c>
      <c r="L1157" s="1" t="s">
        <v>110</v>
      </c>
      <c r="M1157" s="1" t="s">
        <v>62</v>
      </c>
      <c r="N1157" s="1">
        <v>1</v>
      </c>
      <c r="O1157" s="1">
        <v>309.12</v>
      </c>
      <c r="P1157" s="1">
        <v>0.16</v>
      </c>
      <c r="Q1157" s="1">
        <v>35.19</v>
      </c>
      <c r="R1157" s="2">
        <v>45713</v>
      </c>
      <c r="S1157" s="2">
        <v>45748</v>
      </c>
      <c r="T1157" s="1" t="s">
        <v>63</v>
      </c>
      <c r="U1157" s="1" t="s">
        <v>51</v>
      </c>
      <c r="V1157" s="1">
        <v>4</v>
      </c>
      <c r="W1157" s="1" t="s">
        <v>37</v>
      </c>
      <c r="X1157" s="1" t="s">
        <v>101</v>
      </c>
      <c r="Y1157" s="1" t="s">
        <v>6952</v>
      </c>
    </row>
    <row r="1158" spans="1:25" x14ac:dyDescent="0.3">
      <c r="A1158" s="1" t="s">
        <v>12770</v>
      </c>
      <c r="B1158" s="1" t="s">
        <v>14769</v>
      </c>
      <c r="C1158" s="1" t="s">
        <v>6953</v>
      </c>
      <c r="D1158" s="1" t="s">
        <v>26</v>
      </c>
      <c r="E1158" s="1">
        <v>32</v>
      </c>
      <c r="F1158" s="1" t="s">
        <v>6954</v>
      </c>
      <c r="G1158" s="1" t="s">
        <v>6955</v>
      </c>
      <c r="H1158" s="1" t="s">
        <v>29</v>
      </c>
      <c r="I1158" s="1" t="s">
        <v>5647</v>
      </c>
      <c r="J1158" s="1" t="s">
        <v>6956</v>
      </c>
      <c r="K1158" s="1" t="s">
        <v>61</v>
      </c>
      <c r="L1158" s="1" t="s">
        <v>82</v>
      </c>
      <c r="M1158" s="1" t="s">
        <v>34</v>
      </c>
      <c r="N1158" s="1">
        <v>3</v>
      </c>
      <c r="O1158" s="1">
        <v>170.45</v>
      </c>
      <c r="P1158" s="1">
        <v>0.16</v>
      </c>
      <c r="Q1158" s="1">
        <v>47.86</v>
      </c>
      <c r="R1158" s="2">
        <v>45616</v>
      </c>
      <c r="S1158" s="2">
        <v>45386</v>
      </c>
      <c r="T1158" s="1" t="s">
        <v>118</v>
      </c>
      <c r="U1158" s="1" t="s">
        <v>51</v>
      </c>
      <c r="V1158" s="1">
        <v>5</v>
      </c>
      <c r="W1158" s="1" t="s">
        <v>37</v>
      </c>
      <c r="X1158" s="1" t="s">
        <v>101</v>
      </c>
      <c r="Y1158" s="1" t="s">
        <v>6957</v>
      </c>
    </row>
    <row r="1159" spans="1:25" x14ac:dyDescent="0.3">
      <c r="A1159" s="1" t="s">
        <v>12771</v>
      </c>
      <c r="B1159" s="1" t="s">
        <v>14770</v>
      </c>
      <c r="C1159" s="1" t="s">
        <v>6958</v>
      </c>
      <c r="D1159" s="1" t="s">
        <v>26</v>
      </c>
      <c r="E1159" s="1">
        <v>69</v>
      </c>
      <c r="F1159" s="1" t="s">
        <v>6959</v>
      </c>
      <c r="G1159" s="1" t="s">
        <v>6960</v>
      </c>
      <c r="H1159" s="1" t="s">
        <v>791</v>
      </c>
      <c r="I1159" s="1" t="s">
        <v>6961</v>
      </c>
      <c r="J1159" s="1" t="s">
        <v>866</v>
      </c>
      <c r="K1159" s="1" t="s">
        <v>6</v>
      </c>
      <c r="L1159" s="1" t="s">
        <v>82</v>
      </c>
      <c r="M1159" s="1" t="s">
        <v>93</v>
      </c>
      <c r="N1159" s="1">
        <v>4</v>
      </c>
      <c r="O1159" s="1">
        <v>928.51</v>
      </c>
      <c r="P1159" s="1">
        <v>0.05</v>
      </c>
      <c r="Q1159" s="1">
        <v>41.21</v>
      </c>
      <c r="R1159" s="2">
        <v>45180</v>
      </c>
      <c r="S1159" s="2">
        <v>45647</v>
      </c>
      <c r="T1159" s="1" t="s">
        <v>50</v>
      </c>
      <c r="U1159" s="1" t="s">
        <v>162</v>
      </c>
      <c r="V1159" s="1">
        <v>4</v>
      </c>
      <c r="W1159" s="1" t="s">
        <v>52</v>
      </c>
      <c r="X1159" s="1" t="s">
        <v>38</v>
      </c>
      <c r="Y1159" s="1" t="s">
        <v>6962</v>
      </c>
    </row>
    <row r="1160" spans="1:25" x14ac:dyDescent="0.3">
      <c r="A1160" s="1" t="s">
        <v>12772</v>
      </c>
      <c r="B1160" s="1" t="s">
        <v>14771</v>
      </c>
      <c r="C1160" s="1" t="s">
        <v>6963</v>
      </c>
      <c r="D1160" s="1" t="s">
        <v>26</v>
      </c>
      <c r="E1160" s="1">
        <v>32</v>
      </c>
      <c r="F1160" s="1" t="s">
        <v>6964</v>
      </c>
      <c r="G1160" s="1">
        <f>1-32-240-5608</f>
        <v>-5879</v>
      </c>
      <c r="H1160" s="1" t="s">
        <v>941</v>
      </c>
      <c r="I1160" s="1" t="s">
        <v>6965</v>
      </c>
      <c r="J1160" s="1" t="s">
        <v>6966</v>
      </c>
      <c r="K1160" s="1" t="s">
        <v>81</v>
      </c>
      <c r="L1160" s="1" t="s">
        <v>117</v>
      </c>
      <c r="M1160" s="1" t="s">
        <v>49</v>
      </c>
      <c r="N1160" s="1">
        <v>4</v>
      </c>
      <c r="O1160" s="1">
        <v>403.89</v>
      </c>
      <c r="P1160" s="1">
        <v>0.28000000000000003</v>
      </c>
      <c r="Q1160" s="1">
        <v>12.95</v>
      </c>
      <c r="R1160" s="2">
        <v>45500</v>
      </c>
      <c r="S1160" s="2">
        <v>45516</v>
      </c>
      <c r="T1160" s="1" t="s">
        <v>35</v>
      </c>
      <c r="U1160" s="1" t="s">
        <v>36</v>
      </c>
      <c r="V1160" s="1">
        <v>4</v>
      </c>
      <c r="W1160" s="1" t="s">
        <v>37</v>
      </c>
      <c r="X1160" s="1" t="s">
        <v>38</v>
      </c>
      <c r="Y1160" s="1" t="s">
        <v>6967</v>
      </c>
    </row>
    <row r="1161" spans="1:25" x14ac:dyDescent="0.3">
      <c r="A1161" s="1" t="s">
        <v>12773</v>
      </c>
      <c r="B1161" s="1" t="s">
        <v>14772</v>
      </c>
      <c r="C1161" s="1" t="s">
        <v>6968</v>
      </c>
      <c r="D1161" s="1" t="s">
        <v>26</v>
      </c>
      <c r="E1161" s="1">
        <v>36</v>
      </c>
      <c r="F1161" s="1" t="s">
        <v>6969</v>
      </c>
      <c r="G1161" s="1" t="s">
        <v>6970</v>
      </c>
      <c r="H1161" s="1" t="s">
        <v>864</v>
      </c>
      <c r="I1161" s="1" t="s">
        <v>6971</v>
      </c>
      <c r="J1161" s="1" t="s">
        <v>6972</v>
      </c>
      <c r="K1161" s="1" t="s">
        <v>92</v>
      </c>
      <c r="L1161" s="1" t="s">
        <v>48</v>
      </c>
      <c r="M1161" s="1" t="s">
        <v>93</v>
      </c>
      <c r="N1161" s="1">
        <v>4</v>
      </c>
      <c r="O1161" s="1">
        <v>455.21</v>
      </c>
      <c r="P1161" s="1">
        <v>0.12</v>
      </c>
      <c r="Q1161" s="1">
        <v>17.559999999999999</v>
      </c>
      <c r="R1161" s="2">
        <v>45224</v>
      </c>
      <c r="S1161" s="2">
        <v>45489</v>
      </c>
      <c r="T1161" s="1" t="s">
        <v>35</v>
      </c>
      <c r="U1161" s="1" t="s">
        <v>36</v>
      </c>
      <c r="V1161" s="1">
        <v>1</v>
      </c>
      <c r="W1161" s="1" t="s">
        <v>37</v>
      </c>
      <c r="X1161" s="1" t="s">
        <v>64</v>
      </c>
      <c r="Y1161" s="1" t="s">
        <v>6973</v>
      </c>
    </row>
    <row r="1162" spans="1:25" x14ac:dyDescent="0.3">
      <c r="A1162" s="1" t="s">
        <v>12774</v>
      </c>
      <c r="B1162" s="1" t="s">
        <v>14773</v>
      </c>
      <c r="C1162" s="1" t="s">
        <v>6974</v>
      </c>
      <c r="D1162" s="1" t="s">
        <v>41</v>
      </c>
      <c r="E1162" s="1">
        <v>55</v>
      </c>
      <c r="F1162" s="1" t="s">
        <v>6975</v>
      </c>
      <c r="G1162" s="1" t="s">
        <v>6976</v>
      </c>
      <c r="H1162" s="1" t="s">
        <v>1662</v>
      </c>
      <c r="I1162" s="1" t="s">
        <v>6977</v>
      </c>
      <c r="J1162" s="1" t="s">
        <v>6978</v>
      </c>
      <c r="K1162" s="1" t="s">
        <v>109</v>
      </c>
      <c r="L1162" s="1" t="s">
        <v>72</v>
      </c>
      <c r="M1162" s="1" t="s">
        <v>93</v>
      </c>
      <c r="N1162" s="1">
        <v>4</v>
      </c>
      <c r="O1162" s="1">
        <v>804.61</v>
      </c>
      <c r="P1162" s="1">
        <v>7.0000000000000007E-2</v>
      </c>
      <c r="Q1162" s="1">
        <v>39.36</v>
      </c>
      <c r="R1162" s="2">
        <v>45151</v>
      </c>
      <c r="S1162" s="2">
        <v>45368</v>
      </c>
      <c r="T1162" s="1" t="s">
        <v>63</v>
      </c>
      <c r="U1162" s="1" t="s">
        <v>36</v>
      </c>
      <c r="V1162" s="1">
        <v>2</v>
      </c>
      <c r="W1162" s="1" t="s">
        <v>37</v>
      </c>
      <c r="X1162" s="1" t="s">
        <v>74</v>
      </c>
      <c r="Y1162" s="1" t="s">
        <v>6979</v>
      </c>
    </row>
    <row r="1163" spans="1:25" x14ac:dyDescent="0.3">
      <c r="A1163" s="1" t="s">
        <v>12775</v>
      </c>
      <c r="B1163" s="1" t="s">
        <v>14774</v>
      </c>
      <c r="C1163" s="1" t="s">
        <v>6980</v>
      </c>
      <c r="D1163" s="1" t="s">
        <v>41</v>
      </c>
      <c r="E1163" s="1">
        <v>68</v>
      </c>
      <c r="F1163" s="1" t="s">
        <v>6981</v>
      </c>
      <c r="G1163" s="1">
        <f>1-809-946-7787</f>
        <v>-9541</v>
      </c>
      <c r="H1163" s="1" t="s">
        <v>910</v>
      </c>
      <c r="I1163" s="1" t="s">
        <v>6982</v>
      </c>
      <c r="J1163" s="1" t="s">
        <v>3673</v>
      </c>
      <c r="K1163" s="1" t="s">
        <v>47</v>
      </c>
      <c r="L1163" s="1" t="s">
        <v>110</v>
      </c>
      <c r="M1163" s="1" t="s">
        <v>62</v>
      </c>
      <c r="N1163" s="1">
        <v>1</v>
      </c>
      <c r="O1163" s="1">
        <v>517.84</v>
      </c>
      <c r="P1163" s="1">
        <v>0.11</v>
      </c>
      <c r="Q1163" s="1">
        <v>26.22</v>
      </c>
      <c r="R1163" s="2">
        <v>45472</v>
      </c>
      <c r="S1163" s="2">
        <v>45142</v>
      </c>
      <c r="T1163" s="1" t="s">
        <v>35</v>
      </c>
      <c r="U1163" s="1" t="s">
        <v>84</v>
      </c>
      <c r="V1163" s="1">
        <v>3</v>
      </c>
      <c r="W1163" s="1" t="s">
        <v>52</v>
      </c>
      <c r="X1163" s="1" t="s">
        <v>53</v>
      </c>
      <c r="Y1163" s="1" t="s">
        <v>6983</v>
      </c>
    </row>
    <row r="1164" spans="1:25" x14ac:dyDescent="0.3">
      <c r="A1164" s="1" t="s">
        <v>12776</v>
      </c>
      <c r="B1164" s="1" t="s">
        <v>14775</v>
      </c>
      <c r="C1164" s="1" t="s">
        <v>6984</v>
      </c>
      <c r="D1164" s="1" t="s">
        <v>26</v>
      </c>
      <c r="E1164" s="1">
        <v>64</v>
      </c>
      <c r="F1164" s="1" t="s">
        <v>6985</v>
      </c>
      <c r="G1164" s="1" t="s">
        <v>6986</v>
      </c>
      <c r="H1164" s="1" t="s">
        <v>928</v>
      </c>
      <c r="I1164" s="1" t="s">
        <v>6987</v>
      </c>
      <c r="J1164" s="1" t="s">
        <v>6988</v>
      </c>
      <c r="K1164" s="1" t="s">
        <v>32</v>
      </c>
      <c r="L1164" s="1" t="s">
        <v>110</v>
      </c>
      <c r="M1164" s="1" t="s">
        <v>93</v>
      </c>
      <c r="N1164" s="1">
        <v>3</v>
      </c>
      <c r="O1164" s="1">
        <v>128.56</v>
      </c>
      <c r="P1164" s="1">
        <v>0.13</v>
      </c>
      <c r="Q1164" s="1">
        <v>29.63</v>
      </c>
      <c r="R1164" s="2">
        <v>45572</v>
      </c>
      <c r="S1164" s="2">
        <v>45435</v>
      </c>
      <c r="T1164" s="1" t="s">
        <v>83</v>
      </c>
      <c r="U1164" s="1" t="s">
        <v>36</v>
      </c>
      <c r="V1164" s="1">
        <v>5</v>
      </c>
      <c r="W1164" s="1" t="s">
        <v>52</v>
      </c>
      <c r="X1164" s="1" t="s">
        <v>53</v>
      </c>
      <c r="Y1164" s="1" t="s">
        <v>6989</v>
      </c>
    </row>
    <row r="1165" spans="1:25" x14ac:dyDescent="0.3">
      <c r="A1165" s="1" t="s">
        <v>12777</v>
      </c>
      <c r="B1165" s="1" t="s">
        <v>14776</v>
      </c>
      <c r="C1165" s="1" t="s">
        <v>6990</v>
      </c>
      <c r="D1165" s="1" t="s">
        <v>26</v>
      </c>
      <c r="E1165" s="1">
        <v>37</v>
      </c>
      <c r="F1165" s="1" t="s">
        <v>6991</v>
      </c>
      <c r="G1165" s="1" t="s">
        <v>6992</v>
      </c>
      <c r="H1165" s="1" t="s">
        <v>3228</v>
      </c>
      <c r="I1165" s="1" t="s">
        <v>6993</v>
      </c>
      <c r="J1165" s="1" t="s">
        <v>6994</v>
      </c>
      <c r="K1165" s="1" t="s">
        <v>81</v>
      </c>
      <c r="L1165" s="1" t="s">
        <v>48</v>
      </c>
      <c r="M1165" s="1" t="s">
        <v>49</v>
      </c>
      <c r="N1165" s="1">
        <v>1</v>
      </c>
      <c r="O1165" s="1">
        <v>443.47</v>
      </c>
      <c r="P1165" s="1">
        <v>0.25</v>
      </c>
      <c r="Q1165" s="1">
        <v>32.4</v>
      </c>
      <c r="R1165" s="2">
        <v>45841</v>
      </c>
      <c r="S1165" s="2">
        <v>45330</v>
      </c>
      <c r="T1165" s="1" t="s">
        <v>63</v>
      </c>
      <c r="U1165" s="1" t="s">
        <v>36</v>
      </c>
      <c r="V1165" s="1">
        <v>3</v>
      </c>
      <c r="W1165" s="1" t="s">
        <v>37</v>
      </c>
      <c r="X1165" s="1" t="s">
        <v>74</v>
      </c>
      <c r="Y1165" s="1" t="s">
        <v>6995</v>
      </c>
    </row>
    <row r="1166" spans="1:25" x14ac:dyDescent="0.3">
      <c r="A1166" s="1" t="s">
        <v>12778</v>
      </c>
      <c r="B1166" s="1" t="s">
        <v>14777</v>
      </c>
      <c r="C1166" s="1" t="s">
        <v>6996</v>
      </c>
      <c r="D1166" s="1" t="s">
        <v>26</v>
      </c>
      <c r="E1166" s="1">
        <v>37</v>
      </c>
      <c r="F1166" s="1" t="s">
        <v>6997</v>
      </c>
      <c r="G1166" s="1" t="s">
        <v>6998</v>
      </c>
      <c r="H1166" s="1" t="s">
        <v>1692</v>
      </c>
      <c r="I1166" s="1" t="s">
        <v>6999</v>
      </c>
      <c r="J1166" s="1" t="s">
        <v>7000</v>
      </c>
      <c r="K1166" s="1" t="s">
        <v>61</v>
      </c>
      <c r="L1166" s="1" t="s">
        <v>110</v>
      </c>
      <c r="M1166" s="1" t="s">
        <v>93</v>
      </c>
      <c r="N1166" s="1">
        <v>1</v>
      </c>
      <c r="O1166" s="1">
        <v>634.22</v>
      </c>
      <c r="P1166" s="1">
        <v>0.19</v>
      </c>
      <c r="Q1166" s="1">
        <v>9.65</v>
      </c>
      <c r="R1166" s="2">
        <v>45133</v>
      </c>
      <c r="S1166" s="2">
        <v>45232</v>
      </c>
      <c r="T1166" s="1" t="s">
        <v>83</v>
      </c>
      <c r="U1166" s="1" t="s">
        <v>51</v>
      </c>
      <c r="V1166" s="1">
        <v>5</v>
      </c>
      <c r="W1166" s="1" t="s">
        <v>37</v>
      </c>
      <c r="X1166" s="1" t="s">
        <v>101</v>
      </c>
      <c r="Y1166" s="1" t="s">
        <v>7001</v>
      </c>
    </row>
    <row r="1167" spans="1:25" x14ac:dyDescent="0.3">
      <c r="A1167" s="1" t="s">
        <v>12779</v>
      </c>
      <c r="B1167" s="1" t="s">
        <v>14778</v>
      </c>
      <c r="C1167" s="1" t="s">
        <v>7002</v>
      </c>
      <c r="D1167" s="1" t="s">
        <v>41</v>
      </c>
      <c r="E1167" s="1">
        <v>35</v>
      </c>
      <c r="F1167" s="1" t="s">
        <v>7003</v>
      </c>
      <c r="G1167" s="1" t="s">
        <v>7004</v>
      </c>
      <c r="H1167" s="1" t="s">
        <v>3302</v>
      </c>
      <c r="I1167" s="1" t="s">
        <v>7005</v>
      </c>
      <c r="J1167" s="1" t="s">
        <v>7006</v>
      </c>
      <c r="K1167" s="1" t="s">
        <v>92</v>
      </c>
      <c r="L1167" s="1" t="s">
        <v>48</v>
      </c>
      <c r="M1167" s="1" t="s">
        <v>93</v>
      </c>
      <c r="N1167" s="1">
        <v>4</v>
      </c>
      <c r="O1167" s="1">
        <v>722.02</v>
      </c>
      <c r="P1167" s="1">
        <v>0.04</v>
      </c>
      <c r="Q1167" s="1">
        <v>43.52</v>
      </c>
      <c r="R1167" s="2">
        <v>45322</v>
      </c>
      <c r="S1167" s="2">
        <v>45348</v>
      </c>
      <c r="T1167" s="1" t="s">
        <v>118</v>
      </c>
      <c r="U1167" s="1" t="s">
        <v>51</v>
      </c>
      <c r="V1167" s="1">
        <v>5</v>
      </c>
      <c r="W1167" s="1" t="s">
        <v>37</v>
      </c>
      <c r="X1167" s="1" t="s">
        <v>74</v>
      </c>
      <c r="Y1167" s="1" t="s">
        <v>7007</v>
      </c>
    </row>
    <row r="1168" spans="1:25" x14ac:dyDescent="0.3">
      <c r="A1168" s="1" t="s">
        <v>12780</v>
      </c>
      <c r="B1168" s="1" t="s">
        <v>14779</v>
      </c>
      <c r="C1168" s="1" t="s">
        <v>6359</v>
      </c>
      <c r="D1168" s="1" t="s">
        <v>41</v>
      </c>
      <c r="E1168" s="1">
        <v>51</v>
      </c>
      <c r="F1168" s="1" t="s">
        <v>7008</v>
      </c>
      <c r="G1168" s="1" t="s">
        <v>7009</v>
      </c>
      <c r="H1168" s="1" t="s">
        <v>2394</v>
      </c>
      <c r="I1168" s="1" t="s">
        <v>7010</v>
      </c>
      <c r="J1168" s="1" t="s">
        <v>7011</v>
      </c>
      <c r="K1168" s="1" t="s">
        <v>92</v>
      </c>
      <c r="L1168" s="1" t="s">
        <v>117</v>
      </c>
      <c r="M1168" s="1" t="s">
        <v>93</v>
      </c>
      <c r="N1168" s="1">
        <v>4</v>
      </c>
      <c r="O1168" s="1">
        <v>648.9</v>
      </c>
      <c r="P1168" s="1">
        <v>0.27</v>
      </c>
      <c r="Q1168" s="1">
        <v>43.84</v>
      </c>
      <c r="R1168" s="2">
        <v>45280</v>
      </c>
      <c r="S1168" s="2">
        <v>45468</v>
      </c>
      <c r="T1168" s="1" t="s">
        <v>83</v>
      </c>
      <c r="U1168" s="1" t="s">
        <v>51</v>
      </c>
      <c r="V1168" s="1">
        <v>4</v>
      </c>
      <c r="W1168" s="1" t="s">
        <v>37</v>
      </c>
      <c r="X1168" s="1" t="s">
        <v>53</v>
      </c>
      <c r="Y1168" s="1" t="s">
        <v>7012</v>
      </c>
    </row>
    <row r="1169" spans="1:25" x14ac:dyDescent="0.3">
      <c r="A1169" s="1" t="s">
        <v>12781</v>
      </c>
      <c r="B1169" s="1" t="s">
        <v>14780</v>
      </c>
      <c r="C1169" s="1" t="s">
        <v>7013</v>
      </c>
      <c r="D1169" s="1" t="s">
        <v>26</v>
      </c>
      <c r="E1169" s="1">
        <v>56</v>
      </c>
      <c r="F1169" s="1" t="s">
        <v>7014</v>
      </c>
      <c r="G1169" s="1" t="s">
        <v>7015</v>
      </c>
      <c r="H1169" s="1" t="s">
        <v>857</v>
      </c>
      <c r="I1169" s="1" t="s">
        <v>7016</v>
      </c>
      <c r="J1169" s="1" t="s">
        <v>7017</v>
      </c>
      <c r="K1169" s="1" t="s">
        <v>81</v>
      </c>
      <c r="L1169" s="1" t="s">
        <v>117</v>
      </c>
      <c r="M1169" s="1" t="s">
        <v>49</v>
      </c>
      <c r="N1169" s="1">
        <v>2</v>
      </c>
      <c r="O1169" s="1">
        <v>127.99</v>
      </c>
      <c r="P1169" s="1">
        <v>0.39</v>
      </c>
      <c r="Q1169" s="1">
        <v>26.07</v>
      </c>
      <c r="R1169" s="2">
        <v>45810</v>
      </c>
      <c r="S1169" s="2">
        <v>45267</v>
      </c>
      <c r="T1169" s="1" t="s">
        <v>118</v>
      </c>
      <c r="U1169" s="1" t="s">
        <v>36</v>
      </c>
      <c r="V1169" s="1">
        <v>1</v>
      </c>
      <c r="W1169" s="1" t="s">
        <v>37</v>
      </c>
      <c r="X1169" s="1" t="s">
        <v>38</v>
      </c>
      <c r="Y1169" s="1" t="s">
        <v>7018</v>
      </c>
    </row>
    <row r="1170" spans="1:25" x14ac:dyDescent="0.3">
      <c r="A1170" s="1" t="s">
        <v>12782</v>
      </c>
      <c r="B1170" s="1" t="s">
        <v>14781</v>
      </c>
      <c r="C1170" s="1" t="s">
        <v>1336</v>
      </c>
      <c r="D1170" s="1" t="s">
        <v>41</v>
      </c>
      <c r="E1170" s="1">
        <v>54</v>
      </c>
      <c r="F1170" s="1" t="s">
        <v>7019</v>
      </c>
      <c r="G1170" s="1" t="s">
        <v>7020</v>
      </c>
      <c r="H1170" s="1" t="s">
        <v>2637</v>
      </c>
      <c r="I1170" s="1" t="s">
        <v>7021</v>
      </c>
      <c r="J1170" s="1" t="s">
        <v>7022</v>
      </c>
      <c r="K1170" s="1" t="s">
        <v>6</v>
      </c>
      <c r="L1170" s="1" t="s">
        <v>117</v>
      </c>
      <c r="M1170" s="1" t="s">
        <v>49</v>
      </c>
      <c r="N1170" s="1">
        <v>3</v>
      </c>
      <c r="O1170" s="1">
        <v>311.3</v>
      </c>
      <c r="P1170" s="1">
        <v>0.28999999999999998</v>
      </c>
      <c r="Q1170" s="1">
        <v>33.21</v>
      </c>
      <c r="R1170" s="2">
        <v>45215</v>
      </c>
      <c r="S1170" s="2">
        <v>45625</v>
      </c>
      <c r="T1170" s="1" t="s">
        <v>83</v>
      </c>
      <c r="U1170" s="1" t="s">
        <v>51</v>
      </c>
      <c r="V1170" s="1">
        <v>5</v>
      </c>
      <c r="W1170" s="1" t="s">
        <v>37</v>
      </c>
      <c r="X1170" s="1" t="s">
        <v>74</v>
      </c>
      <c r="Y1170" s="1" t="s">
        <v>7023</v>
      </c>
    </row>
    <row r="1171" spans="1:25" x14ac:dyDescent="0.3">
      <c r="A1171" s="1" t="s">
        <v>12783</v>
      </c>
      <c r="B1171" s="1" t="s">
        <v>14782</v>
      </c>
      <c r="C1171" s="1" t="s">
        <v>7024</v>
      </c>
      <c r="D1171" s="1" t="s">
        <v>26</v>
      </c>
      <c r="E1171" s="1">
        <v>52</v>
      </c>
      <c r="F1171" s="1" t="s">
        <v>7025</v>
      </c>
      <c r="G1171" s="1" t="s">
        <v>7026</v>
      </c>
      <c r="H1171" s="1" t="s">
        <v>1576</v>
      </c>
      <c r="I1171" s="1" t="s">
        <v>7027</v>
      </c>
      <c r="J1171" s="1" t="s">
        <v>7028</v>
      </c>
      <c r="K1171" s="1" t="s">
        <v>6</v>
      </c>
      <c r="L1171" s="1" t="s">
        <v>33</v>
      </c>
      <c r="M1171" s="1" t="s">
        <v>34</v>
      </c>
      <c r="N1171" s="1">
        <v>4</v>
      </c>
      <c r="O1171" s="1">
        <v>736.23</v>
      </c>
      <c r="P1171" s="1">
        <v>0.49</v>
      </c>
      <c r="Q1171" s="1">
        <v>34.700000000000003</v>
      </c>
      <c r="R1171" s="2">
        <v>45265</v>
      </c>
      <c r="S1171" s="2">
        <v>45330</v>
      </c>
      <c r="T1171" s="1" t="s">
        <v>63</v>
      </c>
      <c r="U1171" s="1" t="s">
        <v>162</v>
      </c>
      <c r="V1171" s="1">
        <v>3</v>
      </c>
      <c r="W1171" s="1" t="s">
        <v>37</v>
      </c>
      <c r="X1171" s="1" t="s">
        <v>64</v>
      </c>
      <c r="Y1171" s="1" t="s">
        <v>7029</v>
      </c>
    </row>
    <row r="1172" spans="1:25" x14ac:dyDescent="0.3">
      <c r="A1172" s="1" t="s">
        <v>12784</v>
      </c>
      <c r="B1172" s="1" t="s">
        <v>14783</v>
      </c>
      <c r="C1172" s="1" t="s">
        <v>7030</v>
      </c>
      <c r="D1172" s="1" t="s">
        <v>26</v>
      </c>
      <c r="E1172" s="1">
        <v>55</v>
      </c>
      <c r="F1172" s="1" t="s">
        <v>7031</v>
      </c>
      <c r="G1172" s="1" t="s">
        <v>7032</v>
      </c>
      <c r="H1172" s="1" t="s">
        <v>1259</v>
      </c>
      <c r="I1172" s="1" t="s">
        <v>7033</v>
      </c>
      <c r="J1172" s="1" t="s">
        <v>7034</v>
      </c>
      <c r="K1172" s="1" t="s">
        <v>6</v>
      </c>
      <c r="L1172" s="1" t="s">
        <v>33</v>
      </c>
      <c r="M1172" s="1" t="s">
        <v>62</v>
      </c>
      <c r="N1172" s="1">
        <v>4</v>
      </c>
      <c r="O1172" s="1">
        <v>881.39</v>
      </c>
      <c r="P1172" s="1">
        <v>0.05</v>
      </c>
      <c r="Q1172" s="1">
        <v>13.54</v>
      </c>
      <c r="R1172" s="2">
        <v>45835</v>
      </c>
      <c r="S1172" s="2">
        <v>45530</v>
      </c>
      <c r="T1172" s="1" t="s">
        <v>118</v>
      </c>
      <c r="U1172" s="1" t="s">
        <v>51</v>
      </c>
      <c r="V1172" s="1">
        <v>2</v>
      </c>
      <c r="W1172" s="1" t="s">
        <v>37</v>
      </c>
      <c r="X1172" s="1" t="s">
        <v>38</v>
      </c>
      <c r="Y1172" s="1" t="s">
        <v>7035</v>
      </c>
    </row>
    <row r="1173" spans="1:25" x14ac:dyDescent="0.3">
      <c r="A1173" s="1" t="s">
        <v>12785</v>
      </c>
      <c r="B1173" s="1" t="s">
        <v>14784</v>
      </c>
      <c r="C1173" s="1" t="s">
        <v>7036</v>
      </c>
      <c r="D1173" s="1" t="s">
        <v>41</v>
      </c>
      <c r="E1173" s="1">
        <v>55</v>
      </c>
      <c r="F1173" s="1" t="s">
        <v>7037</v>
      </c>
      <c r="G1173" s="1" t="s">
        <v>7038</v>
      </c>
      <c r="H1173" s="1" t="s">
        <v>1836</v>
      </c>
      <c r="I1173" s="1" t="s">
        <v>7039</v>
      </c>
      <c r="J1173" s="1" t="s">
        <v>7040</v>
      </c>
      <c r="K1173" s="1" t="s">
        <v>32</v>
      </c>
      <c r="L1173" s="1" t="s">
        <v>110</v>
      </c>
      <c r="M1173" s="1" t="s">
        <v>73</v>
      </c>
      <c r="N1173" s="1">
        <v>1</v>
      </c>
      <c r="O1173" s="1">
        <v>56.71</v>
      </c>
      <c r="P1173" s="1">
        <v>0.41</v>
      </c>
      <c r="Q1173" s="1">
        <v>10.07</v>
      </c>
      <c r="R1173" s="2">
        <v>45157</v>
      </c>
      <c r="S1173" s="2">
        <v>45415</v>
      </c>
      <c r="T1173" s="1" t="s">
        <v>83</v>
      </c>
      <c r="U1173" s="1" t="s">
        <v>162</v>
      </c>
      <c r="V1173" s="1">
        <v>3</v>
      </c>
      <c r="W1173" s="1" t="s">
        <v>37</v>
      </c>
      <c r="X1173" s="1" t="s">
        <v>64</v>
      </c>
      <c r="Y1173" s="1" t="s">
        <v>7041</v>
      </c>
    </row>
    <row r="1174" spans="1:25" x14ac:dyDescent="0.3">
      <c r="A1174" s="1" t="s">
        <v>12786</v>
      </c>
      <c r="B1174" s="1" t="s">
        <v>14785</v>
      </c>
      <c r="C1174" s="1" t="s">
        <v>7042</v>
      </c>
      <c r="D1174" s="1" t="s">
        <v>41</v>
      </c>
      <c r="E1174" s="1">
        <v>18</v>
      </c>
      <c r="F1174" s="1" t="s">
        <v>7043</v>
      </c>
      <c r="G1174" s="1" t="s">
        <v>7044</v>
      </c>
      <c r="H1174" s="1" t="s">
        <v>2381</v>
      </c>
      <c r="I1174" s="1" t="s">
        <v>7045</v>
      </c>
      <c r="J1174" s="1" t="s">
        <v>7046</v>
      </c>
      <c r="K1174" s="1" t="s">
        <v>161</v>
      </c>
      <c r="L1174" s="1" t="s">
        <v>72</v>
      </c>
      <c r="M1174" s="1" t="s">
        <v>34</v>
      </c>
      <c r="N1174" s="1">
        <v>1</v>
      </c>
      <c r="O1174" s="1">
        <v>51.81</v>
      </c>
      <c r="P1174" s="1">
        <v>0.25</v>
      </c>
      <c r="Q1174" s="1">
        <v>5.93</v>
      </c>
      <c r="R1174" s="2">
        <v>45799</v>
      </c>
      <c r="S1174" s="2">
        <v>45229</v>
      </c>
      <c r="T1174" s="1" t="s">
        <v>83</v>
      </c>
      <c r="U1174" s="1" t="s">
        <v>84</v>
      </c>
      <c r="V1174" s="1">
        <v>1</v>
      </c>
      <c r="W1174" s="1" t="s">
        <v>37</v>
      </c>
      <c r="X1174" s="1" t="s">
        <v>64</v>
      </c>
      <c r="Y1174" s="1" t="s">
        <v>7047</v>
      </c>
    </row>
    <row r="1175" spans="1:25" x14ac:dyDescent="0.3">
      <c r="A1175" s="1" t="s">
        <v>12787</v>
      </c>
      <c r="B1175" s="1" t="s">
        <v>14786</v>
      </c>
      <c r="C1175" s="1" t="s">
        <v>1623</v>
      </c>
      <c r="D1175" s="1" t="s">
        <v>26</v>
      </c>
      <c r="E1175" s="1">
        <v>68</v>
      </c>
      <c r="F1175" s="1" t="s">
        <v>7048</v>
      </c>
      <c r="G1175" s="1" t="s">
        <v>7049</v>
      </c>
      <c r="H1175" s="1" t="s">
        <v>648</v>
      </c>
      <c r="I1175" s="1" t="s">
        <v>7050</v>
      </c>
      <c r="J1175" s="1" t="s">
        <v>7051</v>
      </c>
      <c r="K1175" s="1" t="s">
        <v>92</v>
      </c>
      <c r="L1175" s="1" t="s">
        <v>72</v>
      </c>
      <c r="M1175" s="1" t="s">
        <v>49</v>
      </c>
      <c r="N1175" s="1">
        <v>1</v>
      </c>
      <c r="O1175" s="1">
        <v>646.97</v>
      </c>
      <c r="P1175" s="1">
        <v>0.26</v>
      </c>
      <c r="Q1175" s="1">
        <v>46.08</v>
      </c>
      <c r="R1175" s="2">
        <v>45330</v>
      </c>
      <c r="S1175" s="2">
        <v>45235</v>
      </c>
      <c r="T1175" s="1" t="s">
        <v>35</v>
      </c>
      <c r="U1175" s="1" t="s">
        <v>162</v>
      </c>
      <c r="V1175" s="1">
        <v>2</v>
      </c>
      <c r="W1175" s="1" t="s">
        <v>52</v>
      </c>
      <c r="X1175" s="1" t="s">
        <v>74</v>
      </c>
      <c r="Y1175" s="1" t="s">
        <v>7052</v>
      </c>
    </row>
    <row r="1176" spans="1:25" x14ac:dyDescent="0.3">
      <c r="A1176" s="1" t="s">
        <v>12788</v>
      </c>
      <c r="B1176" s="1" t="s">
        <v>14787</v>
      </c>
      <c r="C1176" s="1" t="s">
        <v>7053</v>
      </c>
      <c r="D1176" s="1" t="s">
        <v>41</v>
      </c>
      <c r="E1176" s="1">
        <v>29</v>
      </c>
      <c r="F1176" s="1" t="s">
        <v>7054</v>
      </c>
      <c r="G1176" s="1" t="s">
        <v>7055</v>
      </c>
      <c r="H1176" s="1" t="s">
        <v>1149</v>
      </c>
      <c r="I1176" s="1" t="s">
        <v>6249</v>
      </c>
      <c r="J1176" s="1" t="s">
        <v>7046</v>
      </c>
      <c r="K1176" s="1" t="s">
        <v>81</v>
      </c>
      <c r="L1176" s="1" t="s">
        <v>117</v>
      </c>
      <c r="M1176" s="1" t="s">
        <v>93</v>
      </c>
      <c r="N1176" s="1">
        <v>4</v>
      </c>
      <c r="O1176" s="1">
        <v>552.57000000000005</v>
      </c>
      <c r="P1176" s="1">
        <v>0.26</v>
      </c>
      <c r="Q1176" s="1">
        <v>20.56</v>
      </c>
      <c r="R1176" s="2">
        <v>45411</v>
      </c>
      <c r="S1176" s="2">
        <v>45843</v>
      </c>
      <c r="T1176" s="1" t="s">
        <v>83</v>
      </c>
      <c r="U1176" s="1" t="s">
        <v>162</v>
      </c>
      <c r="V1176" s="1">
        <v>4</v>
      </c>
      <c r="W1176" s="1" t="s">
        <v>37</v>
      </c>
      <c r="X1176" s="1" t="s">
        <v>64</v>
      </c>
      <c r="Y1176" s="1" t="s">
        <v>7056</v>
      </c>
    </row>
    <row r="1177" spans="1:25" x14ac:dyDescent="0.3">
      <c r="A1177" s="1" t="s">
        <v>12789</v>
      </c>
      <c r="B1177" s="1" t="s">
        <v>14788</v>
      </c>
      <c r="C1177" s="1" t="s">
        <v>7057</v>
      </c>
      <c r="D1177" s="1" t="s">
        <v>41</v>
      </c>
      <c r="E1177" s="1">
        <v>22</v>
      </c>
      <c r="F1177" s="1" t="s">
        <v>7058</v>
      </c>
      <c r="G1177" s="1" t="s">
        <v>7059</v>
      </c>
      <c r="H1177" s="1" t="s">
        <v>1892</v>
      </c>
      <c r="I1177" s="1" t="s">
        <v>7060</v>
      </c>
      <c r="J1177" s="1" t="s">
        <v>7061</v>
      </c>
      <c r="K1177" s="1" t="s">
        <v>161</v>
      </c>
      <c r="L1177" s="1" t="s">
        <v>82</v>
      </c>
      <c r="M1177" s="1" t="s">
        <v>73</v>
      </c>
      <c r="N1177" s="1">
        <v>3</v>
      </c>
      <c r="O1177" s="1">
        <v>163.79</v>
      </c>
      <c r="P1177" s="1">
        <v>0.16</v>
      </c>
      <c r="Q1177" s="1">
        <v>8.86</v>
      </c>
      <c r="R1177" s="2">
        <v>45525</v>
      </c>
      <c r="S1177" s="2">
        <v>45583</v>
      </c>
      <c r="T1177" s="1" t="s">
        <v>35</v>
      </c>
      <c r="U1177" s="1" t="s">
        <v>84</v>
      </c>
      <c r="V1177" s="1">
        <v>3</v>
      </c>
      <c r="W1177" s="1" t="s">
        <v>37</v>
      </c>
      <c r="X1177" s="1" t="s">
        <v>101</v>
      </c>
      <c r="Y1177" s="1" t="s">
        <v>7062</v>
      </c>
    </row>
    <row r="1178" spans="1:25" x14ac:dyDescent="0.3">
      <c r="A1178" s="1" t="s">
        <v>12790</v>
      </c>
      <c r="B1178" s="1" t="s">
        <v>14789</v>
      </c>
      <c r="C1178" s="1" t="s">
        <v>7063</v>
      </c>
      <c r="D1178" s="1" t="s">
        <v>41</v>
      </c>
      <c r="E1178" s="1">
        <v>44</v>
      </c>
      <c r="F1178" s="1" t="s">
        <v>7064</v>
      </c>
      <c r="G1178" s="1" t="s">
        <v>7065</v>
      </c>
      <c r="H1178" s="1" t="s">
        <v>4961</v>
      </c>
      <c r="I1178" s="1" t="s">
        <v>7066</v>
      </c>
      <c r="J1178" s="1" t="s">
        <v>7067</v>
      </c>
      <c r="K1178" s="1" t="s">
        <v>81</v>
      </c>
      <c r="L1178" s="1" t="s">
        <v>72</v>
      </c>
      <c r="M1178" s="1" t="s">
        <v>126</v>
      </c>
      <c r="N1178" s="1">
        <v>4</v>
      </c>
      <c r="O1178" s="1">
        <v>552.80999999999995</v>
      </c>
      <c r="P1178" s="1">
        <v>0.16</v>
      </c>
      <c r="Q1178" s="1">
        <v>25.96</v>
      </c>
      <c r="R1178" s="2">
        <v>45755</v>
      </c>
      <c r="S1178" s="2">
        <v>45601</v>
      </c>
      <c r="T1178" s="1" t="s">
        <v>83</v>
      </c>
      <c r="U1178" s="1" t="s">
        <v>162</v>
      </c>
      <c r="V1178" s="1">
        <v>3</v>
      </c>
      <c r="W1178" s="1" t="s">
        <v>52</v>
      </c>
      <c r="X1178" s="1" t="s">
        <v>74</v>
      </c>
      <c r="Y1178" s="1" t="s">
        <v>7068</v>
      </c>
    </row>
    <row r="1179" spans="1:25" x14ac:dyDescent="0.3">
      <c r="A1179" s="1" t="s">
        <v>12791</v>
      </c>
      <c r="B1179" s="1" t="s">
        <v>14790</v>
      </c>
      <c r="C1179" s="1" t="s">
        <v>7069</v>
      </c>
      <c r="D1179" s="1" t="s">
        <v>41</v>
      </c>
      <c r="E1179" s="1">
        <v>56</v>
      </c>
      <c r="F1179" s="1" t="s">
        <v>7070</v>
      </c>
      <c r="G1179" s="1" t="s">
        <v>7071</v>
      </c>
      <c r="H1179" s="1" t="s">
        <v>106</v>
      </c>
      <c r="I1179" s="1" t="s">
        <v>7072</v>
      </c>
      <c r="J1179" s="1" t="s">
        <v>7073</v>
      </c>
      <c r="K1179" s="1" t="s">
        <v>92</v>
      </c>
      <c r="L1179" s="1" t="s">
        <v>110</v>
      </c>
      <c r="M1179" s="1" t="s">
        <v>73</v>
      </c>
      <c r="N1179" s="1">
        <v>4</v>
      </c>
      <c r="O1179" s="1">
        <v>974.74</v>
      </c>
      <c r="P1179" s="1">
        <v>0.32</v>
      </c>
      <c r="Q1179" s="1">
        <v>8.4</v>
      </c>
      <c r="R1179" s="2">
        <v>45570</v>
      </c>
      <c r="S1179" s="2">
        <v>45596</v>
      </c>
      <c r="T1179" s="1" t="s">
        <v>50</v>
      </c>
      <c r="U1179" s="1" t="s">
        <v>36</v>
      </c>
      <c r="V1179" s="1">
        <v>5</v>
      </c>
      <c r="W1179" s="1" t="s">
        <v>37</v>
      </c>
      <c r="X1179" s="1" t="s">
        <v>53</v>
      </c>
      <c r="Y1179" s="1" t="s">
        <v>7074</v>
      </c>
    </row>
    <row r="1180" spans="1:25" x14ac:dyDescent="0.3">
      <c r="A1180" s="1" t="s">
        <v>12792</v>
      </c>
      <c r="B1180" s="1" t="s">
        <v>14791</v>
      </c>
      <c r="C1180" s="1" t="s">
        <v>7075</v>
      </c>
      <c r="D1180" s="1" t="s">
        <v>41</v>
      </c>
      <c r="E1180" s="1">
        <v>37</v>
      </c>
      <c r="F1180" s="1" t="s">
        <v>7076</v>
      </c>
      <c r="G1180" s="1">
        <f>1-598-437-3646</f>
        <v>-4680</v>
      </c>
      <c r="H1180" s="1" t="s">
        <v>634</v>
      </c>
      <c r="I1180" s="1" t="s">
        <v>7077</v>
      </c>
      <c r="J1180" s="1" t="s">
        <v>7078</v>
      </c>
      <c r="K1180" s="1" t="s">
        <v>61</v>
      </c>
      <c r="L1180" s="1" t="s">
        <v>33</v>
      </c>
      <c r="M1180" s="1" t="s">
        <v>34</v>
      </c>
      <c r="N1180" s="1">
        <v>3</v>
      </c>
      <c r="O1180" s="1">
        <v>634.59</v>
      </c>
      <c r="P1180" s="1">
        <v>0.02</v>
      </c>
      <c r="Q1180" s="1">
        <v>8.84</v>
      </c>
      <c r="R1180" s="2">
        <v>45772</v>
      </c>
      <c r="S1180" s="2">
        <v>45587</v>
      </c>
      <c r="T1180" s="1" t="s">
        <v>35</v>
      </c>
      <c r="U1180" s="1" t="s">
        <v>36</v>
      </c>
      <c r="V1180" s="1">
        <v>5</v>
      </c>
      <c r="W1180" s="1" t="s">
        <v>37</v>
      </c>
      <c r="X1180" s="1" t="s">
        <v>101</v>
      </c>
      <c r="Y1180" s="1" t="s">
        <v>7079</v>
      </c>
    </row>
    <row r="1181" spans="1:25" x14ac:dyDescent="0.3">
      <c r="A1181" s="1" t="s">
        <v>12793</v>
      </c>
      <c r="B1181" s="1" t="s">
        <v>14792</v>
      </c>
      <c r="C1181" s="1" t="s">
        <v>7080</v>
      </c>
      <c r="D1181" s="1" t="s">
        <v>41</v>
      </c>
      <c r="E1181" s="1">
        <v>57</v>
      </c>
      <c r="F1181" s="1" t="s">
        <v>7081</v>
      </c>
      <c r="G1181" s="1" t="s">
        <v>7082</v>
      </c>
      <c r="H1181" s="1" t="s">
        <v>2747</v>
      </c>
      <c r="I1181" s="1" t="s">
        <v>7083</v>
      </c>
      <c r="J1181" s="1" t="s">
        <v>7084</v>
      </c>
      <c r="K1181" s="1" t="s">
        <v>109</v>
      </c>
      <c r="L1181" s="1" t="s">
        <v>110</v>
      </c>
      <c r="M1181" s="1" t="s">
        <v>62</v>
      </c>
      <c r="N1181" s="1">
        <v>4</v>
      </c>
      <c r="O1181" s="1">
        <v>454.65</v>
      </c>
      <c r="P1181" s="1">
        <v>0.28999999999999998</v>
      </c>
      <c r="Q1181" s="1">
        <v>27</v>
      </c>
      <c r="R1181" s="2">
        <v>45653</v>
      </c>
      <c r="S1181" s="2">
        <v>45385</v>
      </c>
      <c r="T1181" s="1" t="s">
        <v>63</v>
      </c>
      <c r="U1181" s="1" t="s">
        <v>51</v>
      </c>
      <c r="V1181" s="1">
        <v>2</v>
      </c>
      <c r="W1181" s="1" t="s">
        <v>52</v>
      </c>
      <c r="X1181" s="1" t="s">
        <v>38</v>
      </c>
      <c r="Y1181" s="1" t="s">
        <v>7085</v>
      </c>
    </row>
    <row r="1182" spans="1:25" x14ac:dyDescent="0.3">
      <c r="A1182" s="1" t="s">
        <v>12794</v>
      </c>
      <c r="B1182" s="1" t="s">
        <v>14793</v>
      </c>
      <c r="C1182" s="1" t="s">
        <v>7086</v>
      </c>
      <c r="D1182" s="1" t="s">
        <v>26</v>
      </c>
      <c r="E1182" s="1">
        <v>36</v>
      </c>
      <c r="F1182" s="1" t="s">
        <v>7087</v>
      </c>
      <c r="G1182" s="1" t="s">
        <v>7088</v>
      </c>
      <c r="H1182" s="1" t="s">
        <v>1638</v>
      </c>
      <c r="I1182" s="1" t="s">
        <v>7089</v>
      </c>
      <c r="J1182" s="1" t="s">
        <v>4940</v>
      </c>
      <c r="K1182" s="1" t="s">
        <v>161</v>
      </c>
      <c r="L1182" s="1" t="s">
        <v>110</v>
      </c>
      <c r="M1182" s="1" t="s">
        <v>34</v>
      </c>
      <c r="N1182" s="1">
        <v>4</v>
      </c>
      <c r="O1182" s="1">
        <v>829.26</v>
      </c>
      <c r="P1182" s="1">
        <v>0.36</v>
      </c>
      <c r="Q1182" s="1">
        <v>27.9</v>
      </c>
      <c r="R1182" s="2">
        <v>45295</v>
      </c>
      <c r="S1182" s="2">
        <v>45420</v>
      </c>
      <c r="T1182" s="1" t="s">
        <v>63</v>
      </c>
      <c r="U1182" s="1" t="s">
        <v>51</v>
      </c>
      <c r="V1182" s="1">
        <v>4</v>
      </c>
      <c r="W1182" s="1" t="s">
        <v>37</v>
      </c>
      <c r="X1182" s="1" t="s">
        <v>74</v>
      </c>
      <c r="Y1182" s="1" t="s">
        <v>7090</v>
      </c>
    </row>
    <row r="1183" spans="1:25" x14ac:dyDescent="0.3">
      <c r="A1183" s="1" t="s">
        <v>12795</v>
      </c>
      <c r="B1183" s="1" t="s">
        <v>14794</v>
      </c>
      <c r="C1183" s="1" t="s">
        <v>7091</v>
      </c>
      <c r="D1183" s="1" t="s">
        <v>26</v>
      </c>
      <c r="E1183" s="1">
        <v>55</v>
      </c>
      <c r="F1183" s="1" t="s">
        <v>7092</v>
      </c>
      <c r="G1183" s="1" t="s">
        <v>7093</v>
      </c>
      <c r="H1183" s="1" t="s">
        <v>201</v>
      </c>
      <c r="I1183" s="1" t="s">
        <v>7094</v>
      </c>
      <c r="J1183" s="1" t="s">
        <v>7095</v>
      </c>
      <c r="K1183" s="1" t="s">
        <v>6</v>
      </c>
      <c r="L1183" s="1" t="s">
        <v>33</v>
      </c>
      <c r="M1183" s="1" t="s">
        <v>62</v>
      </c>
      <c r="N1183" s="1">
        <v>3</v>
      </c>
      <c r="O1183" s="1">
        <v>220.69</v>
      </c>
      <c r="P1183" s="1">
        <v>0.18</v>
      </c>
      <c r="Q1183" s="1">
        <v>31.11</v>
      </c>
      <c r="R1183" s="2">
        <v>45835</v>
      </c>
      <c r="S1183" s="2">
        <v>45519</v>
      </c>
      <c r="T1183" s="1" t="s">
        <v>118</v>
      </c>
      <c r="U1183" s="1" t="s">
        <v>51</v>
      </c>
      <c r="V1183" s="1">
        <v>5</v>
      </c>
      <c r="W1183" s="1" t="s">
        <v>37</v>
      </c>
      <c r="X1183" s="1" t="s">
        <v>53</v>
      </c>
      <c r="Y1183" s="1" t="s">
        <v>7096</v>
      </c>
    </row>
    <row r="1184" spans="1:25" x14ac:dyDescent="0.3">
      <c r="A1184" s="1" t="s">
        <v>12796</v>
      </c>
      <c r="B1184" s="1" t="s">
        <v>14795</v>
      </c>
      <c r="C1184" s="1" t="s">
        <v>7097</v>
      </c>
      <c r="D1184" s="1" t="s">
        <v>26</v>
      </c>
      <c r="E1184" s="1">
        <v>32</v>
      </c>
      <c r="F1184" s="1" t="s">
        <v>7098</v>
      </c>
      <c r="G1184" s="1" t="s">
        <v>7099</v>
      </c>
      <c r="H1184" s="1" t="s">
        <v>152</v>
      </c>
      <c r="I1184" s="1" t="s">
        <v>6571</v>
      </c>
      <c r="J1184" s="1" t="s">
        <v>5210</v>
      </c>
      <c r="K1184" s="1" t="s">
        <v>109</v>
      </c>
      <c r="L1184" s="1" t="s">
        <v>48</v>
      </c>
      <c r="M1184" s="1" t="s">
        <v>62</v>
      </c>
      <c r="N1184" s="1">
        <v>4</v>
      </c>
      <c r="O1184" s="1">
        <v>420.18</v>
      </c>
      <c r="P1184" s="1">
        <v>0.11</v>
      </c>
      <c r="Q1184" s="1">
        <v>34.53</v>
      </c>
      <c r="R1184" s="2">
        <v>45401</v>
      </c>
      <c r="S1184" s="2">
        <v>45118</v>
      </c>
      <c r="T1184" s="1" t="s">
        <v>63</v>
      </c>
      <c r="U1184" s="1" t="s">
        <v>51</v>
      </c>
      <c r="V1184" s="1">
        <v>3</v>
      </c>
      <c r="W1184" s="1" t="s">
        <v>37</v>
      </c>
      <c r="X1184" s="1" t="s">
        <v>53</v>
      </c>
      <c r="Y1184" s="1" t="s">
        <v>7100</v>
      </c>
    </row>
    <row r="1185" spans="1:25" x14ac:dyDescent="0.3">
      <c r="A1185" s="1" t="s">
        <v>12797</v>
      </c>
      <c r="B1185" s="1" t="s">
        <v>14796</v>
      </c>
      <c r="C1185" s="1" t="s">
        <v>7101</v>
      </c>
      <c r="D1185" s="1" t="s">
        <v>26</v>
      </c>
      <c r="E1185" s="1">
        <v>23</v>
      </c>
      <c r="F1185" s="1" t="s">
        <v>7102</v>
      </c>
      <c r="G1185" s="1" t="s">
        <v>7103</v>
      </c>
      <c r="H1185" s="1" t="s">
        <v>987</v>
      </c>
      <c r="I1185" s="1" t="s">
        <v>7104</v>
      </c>
      <c r="J1185" s="1" t="s">
        <v>7105</v>
      </c>
      <c r="K1185" s="1" t="s">
        <v>92</v>
      </c>
      <c r="L1185" s="1" t="s">
        <v>117</v>
      </c>
      <c r="M1185" s="1" t="s">
        <v>49</v>
      </c>
      <c r="N1185" s="1">
        <v>2</v>
      </c>
      <c r="O1185" s="1">
        <v>532.49</v>
      </c>
      <c r="P1185" s="1">
        <v>0.11</v>
      </c>
      <c r="Q1185" s="1">
        <v>35.07</v>
      </c>
      <c r="R1185" s="2">
        <v>45485</v>
      </c>
      <c r="S1185" s="2">
        <v>45372</v>
      </c>
      <c r="T1185" s="1" t="s">
        <v>118</v>
      </c>
      <c r="U1185" s="1" t="s">
        <v>36</v>
      </c>
      <c r="V1185" s="1">
        <v>2</v>
      </c>
      <c r="W1185" s="1" t="s">
        <v>37</v>
      </c>
      <c r="X1185" s="1" t="s">
        <v>74</v>
      </c>
      <c r="Y1185" s="1" t="s">
        <v>7106</v>
      </c>
    </row>
    <row r="1186" spans="1:25" x14ac:dyDescent="0.3">
      <c r="A1186" s="1" t="s">
        <v>12798</v>
      </c>
      <c r="B1186" s="1" t="s">
        <v>14797</v>
      </c>
      <c r="C1186" s="1" t="s">
        <v>7107</v>
      </c>
      <c r="D1186" s="1" t="s">
        <v>41</v>
      </c>
      <c r="E1186" s="1">
        <v>26</v>
      </c>
      <c r="F1186" s="1" t="s">
        <v>7108</v>
      </c>
      <c r="G1186" s="1">
        <v>8644237069</v>
      </c>
      <c r="H1186" s="1" t="s">
        <v>145</v>
      </c>
      <c r="I1186" s="1" t="s">
        <v>7109</v>
      </c>
      <c r="J1186" s="1" t="s">
        <v>7110</v>
      </c>
      <c r="K1186" s="1" t="s">
        <v>92</v>
      </c>
      <c r="L1186" s="1" t="s">
        <v>110</v>
      </c>
      <c r="M1186" s="1" t="s">
        <v>62</v>
      </c>
      <c r="N1186" s="1">
        <v>2</v>
      </c>
      <c r="O1186" s="1">
        <v>509.49</v>
      </c>
      <c r="P1186" s="1">
        <v>0.04</v>
      </c>
      <c r="Q1186" s="1">
        <v>24.48</v>
      </c>
      <c r="R1186" s="2">
        <v>45306</v>
      </c>
      <c r="S1186" s="2">
        <v>45798</v>
      </c>
      <c r="T1186" s="1" t="s">
        <v>63</v>
      </c>
      <c r="U1186" s="1" t="s">
        <v>51</v>
      </c>
      <c r="V1186" s="1">
        <v>5</v>
      </c>
      <c r="W1186" s="1" t="s">
        <v>37</v>
      </c>
      <c r="X1186" s="1" t="s">
        <v>101</v>
      </c>
      <c r="Y1186" s="1" t="s">
        <v>7111</v>
      </c>
    </row>
    <row r="1187" spans="1:25" x14ac:dyDescent="0.3">
      <c r="A1187" s="1" t="s">
        <v>12799</v>
      </c>
      <c r="B1187" s="1" t="s">
        <v>14798</v>
      </c>
      <c r="C1187" s="1" t="s">
        <v>7112</v>
      </c>
      <c r="D1187" s="1" t="s">
        <v>26</v>
      </c>
      <c r="E1187" s="1">
        <v>53</v>
      </c>
      <c r="F1187" s="1" t="s">
        <v>7113</v>
      </c>
      <c r="G1187" s="1" t="s">
        <v>7114</v>
      </c>
      <c r="H1187" s="1" t="s">
        <v>4163</v>
      </c>
      <c r="I1187" s="1" t="s">
        <v>7115</v>
      </c>
      <c r="J1187" s="1" t="s">
        <v>7116</v>
      </c>
      <c r="K1187" s="1" t="s">
        <v>109</v>
      </c>
      <c r="L1187" s="1" t="s">
        <v>82</v>
      </c>
      <c r="M1187" s="1" t="s">
        <v>126</v>
      </c>
      <c r="N1187" s="1">
        <v>1</v>
      </c>
      <c r="O1187" s="1">
        <v>921.76</v>
      </c>
      <c r="P1187" s="1">
        <v>0.04</v>
      </c>
      <c r="Q1187" s="1">
        <v>33.96</v>
      </c>
      <c r="R1187" s="2">
        <v>45588</v>
      </c>
      <c r="S1187" s="2">
        <v>45767</v>
      </c>
      <c r="T1187" s="1" t="s">
        <v>35</v>
      </c>
      <c r="U1187" s="1" t="s">
        <v>162</v>
      </c>
      <c r="V1187" s="1">
        <v>5</v>
      </c>
      <c r="W1187" s="1" t="s">
        <v>37</v>
      </c>
      <c r="X1187" s="1" t="s">
        <v>53</v>
      </c>
      <c r="Y1187" s="1" t="s">
        <v>7117</v>
      </c>
    </row>
    <row r="1188" spans="1:25" x14ac:dyDescent="0.3">
      <c r="A1188" s="1" t="s">
        <v>12800</v>
      </c>
      <c r="B1188" s="1" t="s">
        <v>14799</v>
      </c>
      <c r="C1188" s="1" t="s">
        <v>7118</v>
      </c>
      <c r="D1188" s="1" t="s">
        <v>41</v>
      </c>
      <c r="E1188" s="1">
        <v>65</v>
      </c>
      <c r="F1188" s="1" t="s">
        <v>7119</v>
      </c>
      <c r="G1188" s="1" t="s">
        <v>7120</v>
      </c>
      <c r="H1188" s="1" t="s">
        <v>6185</v>
      </c>
      <c r="I1188" s="1" t="s">
        <v>7121</v>
      </c>
      <c r="J1188" s="1" t="s">
        <v>7122</v>
      </c>
      <c r="K1188" s="1" t="s">
        <v>6</v>
      </c>
      <c r="L1188" s="1" t="s">
        <v>117</v>
      </c>
      <c r="M1188" s="1" t="s">
        <v>73</v>
      </c>
      <c r="N1188" s="1">
        <v>4</v>
      </c>
      <c r="O1188" s="1">
        <v>299.74</v>
      </c>
      <c r="P1188" s="1">
        <v>0.08</v>
      </c>
      <c r="Q1188" s="1">
        <v>18.71</v>
      </c>
      <c r="R1188" s="2">
        <v>45274</v>
      </c>
      <c r="S1188" s="2">
        <v>45278</v>
      </c>
      <c r="T1188" s="1" t="s">
        <v>50</v>
      </c>
      <c r="U1188" s="1" t="s">
        <v>84</v>
      </c>
      <c r="V1188" s="1">
        <v>1</v>
      </c>
      <c r="W1188" s="1" t="s">
        <v>37</v>
      </c>
      <c r="X1188" s="1" t="s">
        <v>74</v>
      </c>
      <c r="Y1188" s="1" t="s">
        <v>7123</v>
      </c>
    </row>
    <row r="1189" spans="1:25" x14ac:dyDescent="0.3">
      <c r="A1189" s="1" t="s">
        <v>12801</v>
      </c>
      <c r="B1189" s="1" t="s">
        <v>14800</v>
      </c>
      <c r="C1189" s="1" t="s">
        <v>7124</v>
      </c>
      <c r="D1189" s="1" t="s">
        <v>26</v>
      </c>
      <c r="E1189" s="1">
        <v>40</v>
      </c>
      <c r="F1189" s="1" t="s">
        <v>7125</v>
      </c>
      <c r="G1189" s="1" t="s">
        <v>7126</v>
      </c>
      <c r="H1189" s="1" t="s">
        <v>864</v>
      </c>
      <c r="I1189" s="1" t="s">
        <v>7127</v>
      </c>
      <c r="J1189" s="1" t="s">
        <v>7128</v>
      </c>
      <c r="K1189" s="1" t="s">
        <v>161</v>
      </c>
      <c r="L1189" s="1" t="s">
        <v>33</v>
      </c>
      <c r="M1189" s="1" t="s">
        <v>34</v>
      </c>
      <c r="N1189" s="1">
        <v>3</v>
      </c>
      <c r="O1189" s="1">
        <v>65.94</v>
      </c>
      <c r="P1189" s="1">
        <v>0.01</v>
      </c>
      <c r="Q1189" s="1">
        <v>24.86</v>
      </c>
      <c r="R1189" s="2">
        <v>45172</v>
      </c>
      <c r="S1189" s="2">
        <v>45819</v>
      </c>
      <c r="T1189" s="1" t="s">
        <v>118</v>
      </c>
      <c r="U1189" s="1" t="s">
        <v>162</v>
      </c>
      <c r="V1189" s="1">
        <v>2</v>
      </c>
      <c r="W1189" s="1" t="s">
        <v>37</v>
      </c>
      <c r="X1189" s="1" t="s">
        <v>74</v>
      </c>
      <c r="Y1189" s="1" t="s">
        <v>7129</v>
      </c>
    </row>
    <row r="1190" spans="1:25" x14ac:dyDescent="0.3">
      <c r="A1190" s="1" t="s">
        <v>12802</v>
      </c>
      <c r="B1190" s="1" t="s">
        <v>14801</v>
      </c>
      <c r="C1190" s="1" t="s">
        <v>7130</v>
      </c>
      <c r="D1190" s="1" t="s">
        <v>26</v>
      </c>
      <c r="E1190" s="1">
        <v>27</v>
      </c>
      <c r="F1190" s="1" t="s">
        <v>7131</v>
      </c>
      <c r="G1190" s="1">
        <f>1-913-759-686</f>
        <v>-2357</v>
      </c>
      <c r="H1190" s="1" t="s">
        <v>2993</v>
      </c>
      <c r="I1190" s="1" t="s">
        <v>7132</v>
      </c>
      <c r="J1190" s="1" t="s">
        <v>7133</v>
      </c>
      <c r="K1190" s="1" t="s">
        <v>161</v>
      </c>
      <c r="L1190" s="1" t="s">
        <v>82</v>
      </c>
      <c r="M1190" s="1" t="s">
        <v>34</v>
      </c>
      <c r="N1190" s="1">
        <v>3</v>
      </c>
      <c r="O1190" s="1">
        <v>917.21</v>
      </c>
      <c r="P1190" s="1">
        <v>0.13</v>
      </c>
      <c r="Q1190" s="1">
        <v>22.7</v>
      </c>
      <c r="R1190" s="2">
        <v>45377</v>
      </c>
      <c r="S1190" s="2">
        <v>45310</v>
      </c>
      <c r="T1190" s="1" t="s">
        <v>50</v>
      </c>
      <c r="U1190" s="1" t="s">
        <v>84</v>
      </c>
      <c r="V1190" s="1">
        <v>2</v>
      </c>
      <c r="W1190" s="1" t="s">
        <v>37</v>
      </c>
      <c r="X1190" s="1" t="s">
        <v>64</v>
      </c>
      <c r="Y1190" s="1" t="s">
        <v>7134</v>
      </c>
    </row>
    <row r="1191" spans="1:25" x14ac:dyDescent="0.3">
      <c r="A1191" s="1" t="s">
        <v>12803</v>
      </c>
      <c r="B1191" s="1" t="s">
        <v>14802</v>
      </c>
      <c r="C1191" s="1" t="s">
        <v>7135</v>
      </c>
      <c r="D1191" s="1" t="s">
        <v>41</v>
      </c>
      <c r="E1191" s="1">
        <v>18</v>
      </c>
      <c r="F1191" s="1" t="s">
        <v>6231</v>
      </c>
      <c r="G1191" s="1" t="s">
        <v>7136</v>
      </c>
      <c r="H1191" s="1" t="s">
        <v>967</v>
      </c>
      <c r="I1191" s="1" t="s">
        <v>7137</v>
      </c>
      <c r="J1191" s="1" t="s">
        <v>7138</v>
      </c>
      <c r="K1191" s="1" t="s">
        <v>6</v>
      </c>
      <c r="L1191" s="1" t="s">
        <v>72</v>
      </c>
      <c r="M1191" s="1" t="s">
        <v>62</v>
      </c>
      <c r="N1191" s="1">
        <v>2</v>
      </c>
      <c r="O1191" s="1">
        <v>224.9</v>
      </c>
      <c r="P1191" s="1">
        <v>0.15</v>
      </c>
      <c r="Q1191" s="1">
        <v>19.809999999999999</v>
      </c>
      <c r="R1191" s="2">
        <v>45312</v>
      </c>
      <c r="S1191" s="2">
        <v>45167</v>
      </c>
      <c r="T1191" s="1" t="s">
        <v>83</v>
      </c>
      <c r="U1191" s="1" t="s">
        <v>36</v>
      </c>
      <c r="V1191" s="1">
        <v>4</v>
      </c>
      <c r="W1191" s="1" t="s">
        <v>37</v>
      </c>
      <c r="X1191" s="1" t="s">
        <v>74</v>
      </c>
      <c r="Y1191" s="1" t="s">
        <v>7139</v>
      </c>
    </row>
    <row r="1192" spans="1:25" x14ac:dyDescent="0.3">
      <c r="A1192" s="1" t="s">
        <v>12804</v>
      </c>
      <c r="B1192" s="1" t="s">
        <v>14803</v>
      </c>
      <c r="C1192" s="1" t="s">
        <v>7140</v>
      </c>
      <c r="D1192" s="1" t="s">
        <v>41</v>
      </c>
      <c r="E1192" s="1">
        <v>28</v>
      </c>
      <c r="F1192" s="1" t="s">
        <v>7141</v>
      </c>
      <c r="G1192" s="1" t="s">
        <v>7142</v>
      </c>
      <c r="H1192" s="1" t="s">
        <v>7143</v>
      </c>
      <c r="I1192" s="1" t="s">
        <v>7144</v>
      </c>
      <c r="J1192" s="1" t="s">
        <v>5464</v>
      </c>
      <c r="K1192" s="1" t="s">
        <v>161</v>
      </c>
      <c r="L1192" s="1" t="s">
        <v>48</v>
      </c>
      <c r="M1192" s="1" t="s">
        <v>49</v>
      </c>
      <c r="N1192" s="1">
        <v>1</v>
      </c>
      <c r="O1192" s="1">
        <v>385.24</v>
      </c>
      <c r="P1192" s="1">
        <v>0.5</v>
      </c>
      <c r="Q1192" s="1">
        <v>15.74</v>
      </c>
      <c r="R1192" s="2">
        <v>45714</v>
      </c>
      <c r="S1192" s="2">
        <v>45597</v>
      </c>
      <c r="T1192" s="1" t="s">
        <v>83</v>
      </c>
      <c r="U1192" s="1" t="s">
        <v>84</v>
      </c>
      <c r="V1192" s="1">
        <v>5</v>
      </c>
      <c r="W1192" s="1" t="s">
        <v>37</v>
      </c>
      <c r="X1192" s="1" t="s">
        <v>53</v>
      </c>
      <c r="Y1192" s="1" t="s">
        <v>7145</v>
      </c>
    </row>
    <row r="1193" spans="1:25" x14ac:dyDescent="0.3">
      <c r="A1193" s="1" t="s">
        <v>12805</v>
      </c>
      <c r="B1193" s="1" t="s">
        <v>14804</v>
      </c>
      <c r="C1193" s="1" t="s">
        <v>7146</v>
      </c>
      <c r="D1193" s="1" t="s">
        <v>26</v>
      </c>
      <c r="E1193" s="1">
        <v>66</v>
      </c>
      <c r="F1193" s="1" t="s">
        <v>7147</v>
      </c>
      <c r="G1193" s="1" t="s">
        <v>7148</v>
      </c>
      <c r="H1193" s="1" t="s">
        <v>980</v>
      </c>
      <c r="I1193" s="1" t="s">
        <v>7149</v>
      </c>
      <c r="J1193" s="1" t="s">
        <v>7150</v>
      </c>
      <c r="K1193" s="1" t="s">
        <v>61</v>
      </c>
      <c r="L1193" s="1" t="s">
        <v>110</v>
      </c>
      <c r="M1193" s="1" t="s">
        <v>126</v>
      </c>
      <c r="N1193" s="1">
        <v>4</v>
      </c>
      <c r="O1193" s="1">
        <v>535.58000000000004</v>
      </c>
      <c r="P1193" s="1">
        <v>0.5</v>
      </c>
      <c r="Q1193" s="1">
        <v>8.5299999999999994</v>
      </c>
      <c r="R1193" s="2">
        <v>45154</v>
      </c>
      <c r="S1193" s="2">
        <v>45574</v>
      </c>
      <c r="T1193" s="1" t="s">
        <v>50</v>
      </c>
      <c r="U1193" s="1" t="s">
        <v>51</v>
      </c>
      <c r="V1193" s="1">
        <v>2</v>
      </c>
      <c r="W1193" s="1" t="s">
        <v>37</v>
      </c>
      <c r="X1193" s="1" t="s">
        <v>64</v>
      </c>
      <c r="Y1193" s="1" t="s">
        <v>7151</v>
      </c>
    </row>
    <row r="1194" spans="1:25" x14ac:dyDescent="0.3">
      <c r="A1194" s="1" t="s">
        <v>12806</v>
      </c>
      <c r="B1194" s="1" t="s">
        <v>14805</v>
      </c>
      <c r="C1194" s="1" t="s">
        <v>7152</v>
      </c>
      <c r="D1194" s="1" t="s">
        <v>41</v>
      </c>
      <c r="E1194" s="1">
        <v>67</v>
      </c>
      <c r="F1194" s="1" t="s">
        <v>7153</v>
      </c>
      <c r="G1194" s="1" t="s">
        <v>7154</v>
      </c>
      <c r="H1194" s="1" t="s">
        <v>3054</v>
      </c>
      <c r="I1194" s="1" t="s">
        <v>7155</v>
      </c>
      <c r="J1194" s="1" t="s">
        <v>7156</v>
      </c>
      <c r="K1194" s="1" t="s">
        <v>32</v>
      </c>
      <c r="L1194" s="1" t="s">
        <v>33</v>
      </c>
      <c r="M1194" s="1" t="s">
        <v>126</v>
      </c>
      <c r="N1194" s="1">
        <v>3</v>
      </c>
      <c r="O1194" s="1">
        <v>976.12</v>
      </c>
      <c r="P1194" s="1">
        <v>0.09</v>
      </c>
      <c r="Q1194" s="1">
        <v>27.77</v>
      </c>
      <c r="R1194" s="2">
        <v>45371</v>
      </c>
      <c r="S1194" s="2">
        <v>45667</v>
      </c>
      <c r="T1194" s="1" t="s">
        <v>35</v>
      </c>
      <c r="U1194" s="1" t="s">
        <v>36</v>
      </c>
      <c r="V1194" s="1">
        <v>4</v>
      </c>
      <c r="W1194" s="1" t="s">
        <v>37</v>
      </c>
      <c r="X1194" s="1" t="s">
        <v>53</v>
      </c>
      <c r="Y1194" s="1" t="s">
        <v>7157</v>
      </c>
    </row>
    <row r="1195" spans="1:25" x14ac:dyDescent="0.3">
      <c r="A1195" s="1" t="s">
        <v>12807</v>
      </c>
      <c r="B1195" s="1" t="s">
        <v>14806</v>
      </c>
      <c r="C1195" s="1" t="s">
        <v>7158</v>
      </c>
      <c r="D1195" s="1" t="s">
        <v>41</v>
      </c>
      <c r="E1195" s="1">
        <v>37</v>
      </c>
      <c r="F1195" s="1" t="s">
        <v>7159</v>
      </c>
      <c r="G1195" s="1" t="s">
        <v>7160</v>
      </c>
      <c r="H1195" s="1" t="s">
        <v>1638</v>
      </c>
      <c r="I1195" s="1" t="s">
        <v>7161</v>
      </c>
      <c r="J1195" s="1" t="s">
        <v>7162</v>
      </c>
      <c r="K1195" s="1" t="s">
        <v>6</v>
      </c>
      <c r="L1195" s="1" t="s">
        <v>48</v>
      </c>
      <c r="M1195" s="1" t="s">
        <v>93</v>
      </c>
      <c r="N1195" s="1">
        <v>3</v>
      </c>
      <c r="O1195" s="1">
        <v>539.91999999999996</v>
      </c>
      <c r="P1195" s="1">
        <v>0.11</v>
      </c>
      <c r="Q1195" s="1">
        <v>29.18</v>
      </c>
      <c r="R1195" s="2">
        <v>45578</v>
      </c>
      <c r="S1195" s="2">
        <v>45538</v>
      </c>
      <c r="T1195" s="1" t="s">
        <v>50</v>
      </c>
      <c r="U1195" s="1" t="s">
        <v>51</v>
      </c>
      <c r="V1195" s="1">
        <v>5</v>
      </c>
      <c r="W1195" s="1" t="s">
        <v>37</v>
      </c>
      <c r="X1195" s="1" t="s">
        <v>101</v>
      </c>
      <c r="Y1195" s="1" t="s">
        <v>7163</v>
      </c>
    </row>
    <row r="1196" spans="1:25" x14ac:dyDescent="0.3">
      <c r="A1196" s="1" t="s">
        <v>12808</v>
      </c>
      <c r="B1196" s="1" t="s">
        <v>14807</v>
      </c>
      <c r="C1196" s="1" t="s">
        <v>7164</v>
      </c>
      <c r="D1196" s="1" t="s">
        <v>41</v>
      </c>
      <c r="E1196" s="1">
        <v>45</v>
      </c>
      <c r="F1196" s="1" t="s">
        <v>7165</v>
      </c>
      <c r="G1196" s="1" t="s">
        <v>7166</v>
      </c>
      <c r="H1196" s="1" t="s">
        <v>1374</v>
      </c>
      <c r="I1196" s="1" t="s">
        <v>7167</v>
      </c>
      <c r="J1196" s="1" t="s">
        <v>5869</v>
      </c>
      <c r="K1196" s="1" t="s">
        <v>109</v>
      </c>
      <c r="L1196" s="1" t="s">
        <v>110</v>
      </c>
      <c r="M1196" s="1" t="s">
        <v>126</v>
      </c>
      <c r="N1196" s="1">
        <v>4</v>
      </c>
      <c r="O1196" s="1">
        <v>453.27</v>
      </c>
      <c r="P1196" s="1">
        <v>0.25</v>
      </c>
      <c r="Q1196" s="1">
        <v>20.13</v>
      </c>
      <c r="R1196" s="2">
        <v>45649</v>
      </c>
      <c r="S1196" s="2">
        <v>45157</v>
      </c>
      <c r="T1196" s="1" t="s">
        <v>50</v>
      </c>
      <c r="U1196" s="1" t="s">
        <v>162</v>
      </c>
      <c r="V1196" s="1">
        <v>3</v>
      </c>
      <c r="W1196" s="1" t="s">
        <v>37</v>
      </c>
      <c r="X1196" s="1" t="s">
        <v>101</v>
      </c>
      <c r="Y1196" s="1" t="s">
        <v>7168</v>
      </c>
    </row>
    <row r="1197" spans="1:25" x14ac:dyDescent="0.3">
      <c r="A1197" s="1" t="s">
        <v>12809</v>
      </c>
      <c r="B1197" s="1" t="s">
        <v>14808</v>
      </c>
      <c r="C1197" s="1" t="s">
        <v>7169</v>
      </c>
      <c r="D1197" s="1" t="s">
        <v>41</v>
      </c>
      <c r="E1197" s="1">
        <v>39</v>
      </c>
      <c r="F1197" s="1" t="s">
        <v>7170</v>
      </c>
      <c r="G1197" s="1">
        <v>8982670713</v>
      </c>
      <c r="H1197" s="1" t="s">
        <v>1315</v>
      </c>
      <c r="I1197" s="1" t="s">
        <v>7171</v>
      </c>
      <c r="J1197" s="1" t="s">
        <v>7172</v>
      </c>
      <c r="K1197" s="1" t="s">
        <v>161</v>
      </c>
      <c r="L1197" s="1" t="s">
        <v>110</v>
      </c>
      <c r="M1197" s="1" t="s">
        <v>62</v>
      </c>
      <c r="N1197" s="1">
        <v>1</v>
      </c>
      <c r="O1197" s="1">
        <v>587.79999999999995</v>
      </c>
      <c r="P1197" s="1">
        <v>7.0000000000000007E-2</v>
      </c>
      <c r="Q1197" s="1">
        <v>48.91</v>
      </c>
      <c r="R1197" s="2">
        <v>45149</v>
      </c>
      <c r="S1197" s="2">
        <v>45642</v>
      </c>
      <c r="T1197" s="1" t="s">
        <v>50</v>
      </c>
      <c r="U1197" s="1" t="s">
        <v>162</v>
      </c>
      <c r="V1197" s="1">
        <v>1</v>
      </c>
      <c r="W1197" s="1" t="s">
        <v>37</v>
      </c>
      <c r="X1197" s="1" t="s">
        <v>53</v>
      </c>
      <c r="Y1197" s="1" t="s">
        <v>7173</v>
      </c>
    </row>
    <row r="1198" spans="1:25" x14ac:dyDescent="0.3">
      <c r="A1198" s="1" t="s">
        <v>12810</v>
      </c>
      <c r="B1198" s="1" t="s">
        <v>14809</v>
      </c>
      <c r="C1198" s="1" t="s">
        <v>7174</v>
      </c>
      <c r="D1198" s="1" t="s">
        <v>26</v>
      </c>
      <c r="E1198" s="1">
        <v>37</v>
      </c>
      <c r="F1198" s="1" t="s">
        <v>7175</v>
      </c>
      <c r="G1198" s="1" t="s">
        <v>7176</v>
      </c>
      <c r="H1198" s="1" t="s">
        <v>44</v>
      </c>
      <c r="I1198" s="1" t="s">
        <v>7177</v>
      </c>
      <c r="J1198" s="1" t="s">
        <v>7178</v>
      </c>
      <c r="K1198" s="1" t="s">
        <v>161</v>
      </c>
      <c r="L1198" s="1" t="s">
        <v>117</v>
      </c>
      <c r="M1198" s="1" t="s">
        <v>62</v>
      </c>
      <c r="N1198" s="1">
        <v>2</v>
      </c>
      <c r="O1198" s="1">
        <v>971.1</v>
      </c>
      <c r="P1198" s="1">
        <v>0.25</v>
      </c>
      <c r="Q1198" s="1">
        <v>30.06</v>
      </c>
      <c r="R1198" s="2">
        <v>45157</v>
      </c>
      <c r="S1198" s="2">
        <v>45414</v>
      </c>
      <c r="T1198" s="1" t="s">
        <v>118</v>
      </c>
      <c r="U1198" s="1" t="s">
        <v>51</v>
      </c>
      <c r="V1198" s="1">
        <v>4</v>
      </c>
      <c r="W1198" s="1" t="s">
        <v>37</v>
      </c>
      <c r="X1198" s="1" t="s">
        <v>38</v>
      </c>
      <c r="Y1198" s="1" t="s">
        <v>4401</v>
      </c>
    </row>
    <row r="1199" spans="1:25" x14ac:dyDescent="0.3">
      <c r="A1199" s="1" t="s">
        <v>12811</v>
      </c>
      <c r="B1199" s="1" t="s">
        <v>14810</v>
      </c>
      <c r="C1199" s="1" t="s">
        <v>7179</v>
      </c>
      <c r="D1199" s="1" t="s">
        <v>41</v>
      </c>
      <c r="E1199" s="1">
        <v>64</v>
      </c>
      <c r="F1199" s="1" t="s">
        <v>7180</v>
      </c>
      <c r="G1199" s="1">
        <v>3548615511</v>
      </c>
      <c r="H1199" s="1" t="s">
        <v>1215</v>
      </c>
      <c r="I1199" s="1" t="s">
        <v>7181</v>
      </c>
      <c r="J1199" s="1" t="s">
        <v>2010</v>
      </c>
      <c r="K1199" s="1" t="s">
        <v>92</v>
      </c>
      <c r="L1199" s="1" t="s">
        <v>82</v>
      </c>
      <c r="M1199" s="1" t="s">
        <v>73</v>
      </c>
      <c r="N1199" s="1">
        <v>4</v>
      </c>
      <c r="O1199" s="1">
        <v>819.77</v>
      </c>
      <c r="P1199" s="1">
        <v>0.2</v>
      </c>
      <c r="Q1199" s="1">
        <v>45.01</v>
      </c>
      <c r="R1199" s="2">
        <v>45257</v>
      </c>
      <c r="S1199" s="2">
        <v>45164</v>
      </c>
      <c r="T1199" s="1" t="s">
        <v>118</v>
      </c>
      <c r="U1199" s="1" t="s">
        <v>84</v>
      </c>
      <c r="V1199" s="1">
        <v>1</v>
      </c>
      <c r="W1199" s="1" t="s">
        <v>37</v>
      </c>
      <c r="X1199" s="1" t="s">
        <v>38</v>
      </c>
      <c r="Y1199" s="1" t="s">
        <v>7182</v>
      </c>
    </row>
    <row r="1200" spans="1:25" x14ac:dyDescent="0.3">
      <c r="A1200" s="1" t="s">
        <v>12812</v>
      </c>
      <c r="B1200" s="1" t="s">
        <v>14811</v>
      </c>
      <c r="C1200" s="1" t="s">
        <v>7183</v>
      </c>
      <c r="D1200" s="1" t="s">
        <v>26</v>
      </c>
      <c r="E1200" s="1">
        <v>55</v>
      </c>
      <c r="F1200" s="1" t="s">
        <v>7184</v>
      </c>
      <c r="G1200" s="1" t="s">
        <v>7185</v>
      </c>
      <c r="H1200" s="1" t="s">
        <v>634</v>
      </c>
      <c r="I1200" s="1" t="s">
        <v>6402</v>
      </c>
      <c r="J1200" s="1" t="s">
        <v>7186</v>
      </c>
      <c r="K1200" s="1" t="s">
        <v>61</v>
      </c>
      <c r="L1200" s="1" t="s">
        <v>117</v>
      </c>
      <c r="M1200" s="1" t="s">
        <v>62</v>
      </c>
      <c r="N1200" s="1">
        <v>4</v>
      </c>
      <c r="O1200" s="1">
        <v>177.28</v>
      </c>
      <c r="P1200" s="1">
        <v>0.16</v>
      </c>
      <c r="Q1200" s="1">
        <v>30.65</v>
      </c>
      <c r="R1200" s="2">
        <v>45122</v>
      </c>
      <c r="S1200" s="2">
        <v>45310</v>
      </c>
      <c r="T1200" s="1" t="s">
        <v>50</v>
      </c>
      <c r="U1200" s="1" t="s">
        <v>162</v>
      </c>
      <c r="V1200" s="1">
        <v>3</v>
      </c>
      <c r="W1200" s="1" t="s">
        <v>37</v>
      </c>
      <c r="X1200" s="1" t="s">
        <v>38</v>
      </c>
      <c r="Y1200" s="1" t="s">
        <v>7187</v>
      </c>
    </row>
    <row r="1201" spans="1:25" x14ac:dyDescent="0.3">
      <c r="A1201" s="1" t="s">
        <v>12813</v>
      </c>
      <c r="B1201" s="1" t="s">
        <v>14812</v>
      </c>
      <c r="C1201" s="1" t="s">
        <v>7188</v>
      </c>
      <c r="D1201" s="1" t="s">
        <v>26</v>
      </c>
      <c r="E1201" s="1">
        <v>33</v>
      </c>
      <c r="F1201" s="1" t="s">
        <v>7189</v>
      </c>
      <c r="G1201" s="1" t="s">
        <v>7190</v>
      </c>
      <c r="H1201" s="1" t="s">
        <v>2181</v>
      </c>
      <c r="I1201" s="1" t="s">
        <v>7191</v>
      </c>
      <c r="J1201" s="1" t="s">
        <v>7192</v>
      </c>
      <c r="K1201" s="1" t="s">
        <v>161</v>
      </c>
      <c r="L1201" s="1" t="s">
        <v>48</v>
      </c>
      <c r="M1201" s="1" t="s">
        <v>73</v>
      </c>
      <c r="N1201" s="1">
        <v>4</v>
      </c>
      <c r="O1201" s="1">
        <v>805.23</v>
      </c>
      <c r="P1201" s="1">
        <v>0.41</v>
      </c>
      <c r="Q1201" s="1">
        <v>13.55</v>
      </c>
      <c r="R1201" s="2">
        <v>45445</v>
      </c>
      <c r="S1201" s="2">
        <v>45688</v>
      </c>
      <c r="T1201" s="1" t="s">
        <v>35</v>
      </c>
      <c r="U1201" s="1" t="s">
        <v>84</v>
      </c>
      <c r="V1201" s="1">
        <v>2</v>
      </c>
      <c r="W1201" s="1" t="s">
        <v>37</v>
      </c>
      <c r="X1201" s="1" t="s">
        <v>53</v>
      </c>
      <c r="Y1201" s="1" t="s">
        <v>7193</v>
      </c>
    </row>
    <row r="1202" spans="1:25" x14ac:dyDescent="0.3">
      <c r="A1202" s="1" t="s">
        <v>12814</v>
      </c>
      <c r="B1202" s="1" t="s">
        <v>14813</v>
      </c>
      <c r="C1202" s="1" t="s">
        <v>7194</v>
      </c>
      <c r="D1202" s="1" t="s">
        <v>26</v>
      </c>
      <c r="E1202" s="1">
        <v>19</v>
      </c>
      <c r="F1202" s="1" t="s">
        <v>7195</v>
      </c>
      <c r="G1202" s="1">
        <v>188017608</v>
      </c>
      <c r="H1202" s="1" t="s">
        <v>1085</v>
      </c>
      <c r="I1202" s="1" t="s">
        <v>7196</v>
      </c>
      <c r="J1202" s="1" t="s">
        <v>7197</v>
      </c>
      <c r="K1202" s="1" t="s">
        <v>81</v>
      </c>
      <c r="L1202" s="1" t="s">
        <v>33</v>
      </c>
      <c r="M1202" s="1" t="s">
        <v>126</v>
      </c>
      <c r="N1202" s="1">
        <v>2</v>
      </c>
      <c r="O1202" s="1">
        <v>842.69</v>
      </c>
      <c r="P1202" s="1">
        <v>0.41</v>
      </c>
      <c r="Q1202" s="1">
        <v>48.86</v>
      </c>
      <c r="R1202" s="2">
        <v>45415</v>
      </c>
      <c r="S1202" s="2">
        <v>45798</v>
      </c>
      <c r="T1202" s="1" t="s">
        <v>83</v>
      </c>
      <c r="U1202" s="1" t="s">
        <v>162</v>
      </c>
      <c r="V1202" s="1">
        <v>5</v>
      </c>
      <c r="W1202" s="1" t="s">
        <v>52</v>
      </c>
      <c r="X1202" s="1" t="s">
        <v>74</v>
      </c>
      <c r="Y1202" s="1" t="s">
        <v>7198</v>
      </c>
    </row>
    <row r="1203" spans="1:25" x14ac:dyDescent="0.3">
      <c r="A1203" s="1" t="s">
        <v>12815</v>
      </c>
      <c r="B1203" s="1" t="s">
        <v>14814</v>
      </c>
      <c r="C1203" s="1" t="s">
        <v>2468</v>
      </c>
      <c r="D1203" s="1" t="s">
        <v>26</v>
      </c>
      <c r="E1203" s="1">
        <v>42</v>
      </c>
      <c r="F1203" s="1" t="s">
        <v>7199</v>
      </c>
      <c r="G1203" s="1" t="s">
        <v>7200</v>
      </c>
      <c r="H1203" s="1" t="s">
        <v>106</v>
      </c>
      <c r="I1203" s="1" t="s">
        <v>7201</v>
      </c>
      <c r="J1203" s="1" t="s">
        <v>7202</v>
      </c>
      <c r="K1203" s="1" t="s">
        <v>92</v>
      </c>
      <c r="L1203" s="1" t="s">
        <v>48</v>
      </c>
      <c r="M1203" s="1" t="s">
        <v>93</v>
      </c>
      <c r="N1203" s="1">
        <v>3</v>
      </c>
      <c r="O1203" s="1">
        <v>693.79</v>
      </c>
      <c r="P1203" s="1">
        <v>0.49</v>
      </c>
      <c r="Q1203" s="1">
        <v>44.84</v>
      </c>
      <c r="R1203" s="2">
        <v>45208</v>
      </c>
      <c r="S1203" s="2">
        <v>45326</v>
      </c>
      <c r="T1203" s="1" t="s">
        <v>83</v>
      </c>
      <c r="U1203" s="1" t="s">
        <v>51</v>
      </c>
      <c r="V1203" s="1">
        <v>2</v>
      </c>
      <c r="W1203" s="1" t="s">
        <v>37</v>
      </c>
      <c r="X1203" s="1" t="s">
        <v>64</v>
      </c>
      <c r="Y1203" s="1" t="s">
        <v>7203</v>
      </c>
    </row>
    <row r="1204" spans="1:25" x14ac:dyDescent="0.3">
      <c r="A1204" s="1" t="s">
        <v>12816</v>
      </c>
      <c r="B1204" s="1" t="s">
        <v>14815</v>
      </c>
      <c r="C1204" s="1" t="s">
        <v>7204</v>
      </c>
      <c r="D1204" s="1" t="s">
        <v>26</v>
      </c>
      <c r="E1204" s="1">
        <v>44</v>
      </c>
      <c r="F1204" s="1" t="s">
        <v>7205</v>
      </c>
      <c r="G1204" s="1" t="s">
        <v>7206</v>
      </c>
      <c r="H1204" s="1" t="s">
        <v>690</v>
      </c>
      <c r="I1204" s="1" t="s">
        <v>7207</v>
      </c>
      <c r="J1204" s="1" t="s">
        <v>7208</v>
      </c>
      <c r="K1204" s="1" t="s">
        <v>61</v>
      </c>
      <c r="L1204" s="1" t="s">
        <v>33</v>
      </c>
      <c r="M1204" s="1" t="s">
        <v>49</v>
      </c>
      <c r="N1204" s="1">
        <v>4</v>
      </c>
      <c r="O1204" s="1">
        <v>660.66</v>
      </c>
      <c r="P1204" s="1">
        <v>0.11</v>
      </c>
      <c r="Q1204" s="1">
        <v>26.21</v>
      </c>
      <c r="R1204" s="2">
        <v>45827</v>
      </c>
      <c r="S1204" s="2">
        <v>45828</v>
      </c>
      <c r="T1204" s="1" t="s">
        <v>83</v>
      </c>
      <c r="U1204" s="1" t="s">
        <v>51</v>
      </c>
      <c r="V1204" s="1">
        <v>1</v>
      </c>
      <c r="W1204" s="1" t="s">
        <v>37</v>
      </c>
      <c r="X1204" s="1" t="s">
        <v>74</v>
      </c>
      <c r="Y1204" s="1" t="s">
        <v>7209</v>
      </c>
    </row>
    <row r="1205" spans="1:25" x14ac:dyDescent="0.3">
      <c r="A1205" s="1" t="s">
        <v>12817</v>
      </c>
      <c r="B1205" s="1" t="s">
        <v>14816</v>
      </c>
      <c r="C1205" s="1" t="s">
        <v>7210</v>
      </c>
      <c r="D1205" s="1" t="s">
        <v>26</v>
      </c>
      <c r="E1205" s="1">
        <v>20</v>
      </c>
      <c r="F1205" s="1" t="s">
        <v>7211</v>
      </c>
      <c r="G1205" s="1" t="s">
        <v>7212</v>
      </c>
      <c r="H1205" s="1" t="s">
        <v>2109</v>
      </c>
      <c r="I1205" s="1" t="s">
        <v>7213</v>
      </c>
      <c r="J1205" s="1" t="s">
        <v>7214</v>
      </c>
      <c r="K1205" s="1" t="s">
        <v>6</v>
      </c>
      <c r="L1205" s="1" t="s">
        <v>48</v>
      </c>
      <c r="M1205" s="1" t="s">
        <v>34</v>
      </c>
      <c r="N1205" s="1">
        <v>4</v>
      </c>
      <c r="O1205" s="1">
        <v>446.47</v>
      </c>
      <c r="P1205" s="1">
        <v>0.44</v>
      </c>
      <c r="Q1205" s="1">
        <v>15.94</v>
      </c>
      <c r="R1205" s="2">
        <v>45704</v>
      </c>
      <c r="S1205" s="2">
        <v>45819</v>
      </c>
      <c r="T1205" s="1" t="s">
        <v>63</v>
      </c>
      <c r="U1205" s="1" t="s">
        <v>162</v>
      </c>
      <c r="V1205" s="1">
        <v>2</v>
      </c>
      <c r="W1205" s="1" t="s">
        <v>37</v>
      </c>
      <c r="X1205" s="1" t="s">
        <v>53</v>
      </c>
      <c r="Y1205" s="1" t="s">
        <v>7215</v>
      </c>
    </row>
    <row r="1206" spans="1:25" x14ac:dyDescent="0.3">
      <c r="A1206" s="1" t="s">
        <v>12818</v>
      </c>
      <c r="B1206" s="1" t="s">
        <v>14817</v>
      </c>
      <c r="C1206" s="1" t="s">
        <v>4886</v>
      </c>
      <c r="D1206" s="1" t="s">
        <v>26</v>
      </c>
      <c r="E1206" s="1">
        <v>40</v>
      </c>
      <c r="F1206" s="1" t="s">
        <v>7216</v>
      </c>
      <c r="G1206" s="1" t="s">
        <v>7217</v>
      </c>
      <c r="H1206" s="1" t="s">
        <v>174</v>
      </c>
      <c r="I1206" s="1" t="s">
        <v>7218</v>
      </c>
      <c r="J1206" s="1" t="s">
        <v>7219</v>
      </c>
      <c r="K1206" s="1" t="s">
        <v>92</v>
      </c>
      <c r="L1206" s="1" t="s">
        <v>117</v>
      </c>
      <c r="M1206" s="1" t="s">
        <v>62</v>
      </c>
      <c r="N1206" s="1">
        <v>4</v>
      </c>
      <c r="O1206" s="1">
        <v>645.28</v>
      </c>
      <c r="P1206" s="1">
        <v>0.27</v>
      </c>
      <c r="Q1206" s="1">
        <v>15.02</v>
      </c>
      <c r="R1206" s="2">
        <v>45794</v>
      </c>
      <c r="S1206" s="2">
        <v>45771</v>
      </c>
      <c r="T1206" s="1" t="s">
        <v>35</v>
      </c>
      <c r="U1206" s="1" t="s">
        <v>162</v>
      </c>
      <c r="V1206" s="1">
        <v>2</v>
      </c>
      <c r="W1206" s="1" t="s">
        <v>52</v>
      </c>
      <c r="X1206" s="1" t="s">
        <v>74</v>
      </c>
      <c r="Y1206" s="1" t="s">
        <v>7220</v>
      </c>
    </row>
    <row r="1207" spans="1:25" x14ac:dyDescent="0.3">
      <c r="A1207" s="1" t="s">
        <v>12819</v>
      </c>
      <c r="B1207" s="1" t="s">
        <v>14818</v>
      </c>
      <c r="C1207" s="1" t="s">
        <v>1324</v>
      </c>
      <c r="D1207" s="1" t="s">
        <v>41</v>
      </c>
      <c r="E1207" s="1">
        <v>49</v>
      </c>
      <c r="F1207" s="1" t="s">
        <v>7221</v>
      </c>
      <c r="G1207" s="1">
        <f>1-554-896-4195</f>
        <v>-5644</v>
      </c>
      <c r="H1207" s="1" t="s">
        <v>138</v>
      </c>
      <c r="I1207" s="1" t="s">
        <v>7222</v>
      </c>
      <c r="J1207" s="1" t="s">
        <v>7223</v>
      </c>
      <c r="K1207" s="1" t="s">
        <v>47</v>
      </c>
      <c r="L1207" s="1" t="s">
        <v>48</v>
      </c>
      <c r="M1207" s="1" t="s">
        <v>126</v>
      </c>
      <c r="N1207" s="1">
        <v>4</v>
      </c>
      <c r="O1207" s="1">
        <v>740.2</v>
      </c>
      <c r="P1207" s="1">
        <v>0.3</v>
      </c>
      <c r="Q1207" s="1">
        <v>41.27</v>
      </c>
      <c r="R1207" s="2">
        <v>45566</v>
      </c>
      <c r="S1207" s="2">
        <v>45240</v>
      </c>
      <c r="T1207" s="1" t="s">
        <v>118</v>
      </c>
      <c r="U1207" s="1" t="s">
        <v>84</v>
      </c>
      <c r="V1207" s="1">
        <v>4</v>
      </c>
      <c r="W1207" s="1" t="s">
        <v>37</v>
      </c>
      <c r="X1207" s="1" t="s">
        <v>101</v>
      </c>
      <c r="Y1207" s="1" t="s">
        <v>7224</v>
      </c>
    </row>
    <row r="1208" spans="1:25" x14ac:dyDescent="0.3">
      <c r="A1208" s="1" t="s">
        <v>12820</v>
      </c>
      <c r="B1208" s="1" t="s">
        <v>14819</v>
      </c>
      <c r="C1208" s="1" t="s">
        <v>7225</v>
      </c>
      <c r="D1208" s="1" t="s">
        <v>26</v>
      </c>
      <c r="E1208" s="1">
        <v>34</v>
      </c>
      <c r="F1208" s="1" t="s">
        <v>7226</v>
      </c>
      <c r="G1208" s="1" t="s">
        <v>7227</v>
      </c>
      <c r="H1208" s="1" t="s">
        <v>595</v>
      </c>
      <c r="I1208" s="1" t="s">
        <v>7228</v>
      </c>
      <c r="J1208" s="1" t="s">
        <v>7229</v>
      </c>
      <c r="K1208" s="1" t="s">
        <v>6</v>
      </c>
      <c r="L1208" s="1" t="s">
        <v>72</v>
      </c>
      <c r="M1208" s="1" t="s">
        <v>62</v>
      </c>
      <c r="N1208" s="1">
        <v>1</v>
      </c>
      <c r="O1208" s="1">
        <v>131.59</v>
      </c>
      <c r="P1208" s="1">
        <v>0.45</v>
      </c>
      <c r="Q1208" s="1">
        <v>8.11</v>
      </c>
      <c r="R1208" s="2">
        <v>45776</v>
      </c>
      <c r="S1208" s="2">
        <v>45738</v>
      </c>
      <c r="T1208" s="1" t="s">
        <v>83</v>
      </c>
      <c r="U1208" s="1" t="s">
        <v>84</v>
      </c>
      <c r="V1208" s="1">
        <v>4</v>
      </c>
      <c r="W1208" s="1" t="s">
        <v>37</v>
      </c>
      <c r="X1208" s="1" t="s">
        <v>64</v>
      </c>
      <c r="Y1208" s="1" t="s">
        <v>7230</v>
      </c>
    </row>
    <row r="1209" spans="1:25" x14ac:dyDescent="0.3">
      <c r="A1209" s="1" t="s">
        <v>12821</v>
      </c>
      <c r="B1209" s="1" t="s">
        <v>14820</v>
      </c>
      <c r="C1209" s="1" t="s">
        <v>7231</v>
      </c>
      <c r="D1209" s="1" t="s">
        <v>41</v>
      </c>
      <c r="E1209" s="1">
        <v>57</v>
      </c>
      <c r="F1209" s="1" t="s">
        <v>7232</v>
      </c>
      <c r="G1209" s="1" t="s">
        <v>7233</v>
      </c>
      <c r="H1209" s="1" t="s">
        <v>488</v>
      </c>
      <c r="I1209" s="1" t="s">
        <v>7234</v>
      </c>
      <c r="J1209" s="1" t="s">
        <v>2456</v>
      </c>
      <c r="K1209" s="1" t="s">
        <v>32</v>
      </c>
      <c r="L1209" s="1" t="s">
        <v>117</v>
      </c>
      <c r="M1209" s="1" t="s">
        <v>73</v>
      </c>
      <c r="N1209" s="1">
        <v>1</v>
      </c>
      <c r="O1209" s="1">
        <v>264.76</v>
      </c>
      <c r="P1209" s="1">
        <v>0.47</v>
      </c>
      <c r="Q1209" s="1">
        <v>33.71</v>
      </c>
      <c r="R1209" s="2">
        <v>45202</v>
      </c>
      <c r="S1209" s="2">
        <v>45382</v>
      </c>
      <c r="T1209" s="1" t="s">
        <v>118</v>
      </c>
      <c r="U1209" s="1" t="s">
        <v>84</v>
      </c>
      <c r="V1209" s="1">
        <v>3</v>
      </c>
      <c r="W1209" s="1" t="s">
        <v>37</v>
      </c>
      <c r="X1209" s="1" t="s">
        <v>53</v>
      </c>
      <c r="Y1209" s="1" t="s">
        <v>7235</v>
      </c>
    </row>
    <row r="1210" spans="1:25" x14ac:dyDescent="0.3">
      <c r="A1210" s="1" t="s">
        <v>12822</v>
      </c>
      <c r="B1210" s="1" t="s">
        <v>14821</v>
      </c>
      <c r="C1210" s="1" t="s">
        <v>7236</v>
      </c>
      <c r="D1210" s="1" t="s">
        <v>41</v>
      </c>
      <c r="E1210" s="1">
        <v>37</v>
      </c>
      <c r="F1210" s="1" t="s">
        <v>7237</v>
      </c>
      <c r="G1210" s="1" t="s">
        <v>7238</v>
      </c>
      <c r="H1210" s="1" t="s">
        <v>2076</v>
      </c>
      <c r="I1210" s="1" t="s">
        <v>7239</v>
      </c>
      <c r="J1210" s="1" t="s">
        <v>7240</v>
      </c>
      <c r="K1210" s="1" t="s">
        <v>61</v>
      </c>
      <c r="L1210" s="1" t="s">
        <v>48</v>
      </c>
      <c r="M1210" s="1" t="s">
        <v>126</v>
      </c>
      <c r="N1210" s="1">
        <v>1</v>
      </c>
      <c r="O1210" s="1">
        <v>202.14</v>
      </c>
      <c r="P1210" s="1">
        <v>0.36</v>
      </c>
      <c r="Q1210" s="1">
        <v>33.81</v>
      </c>
      <c r="R1210" s="2">
        <v>45729</v>
      </c>
      <c r="S1210" s="2">
        <v>45714</v>
      </c>
      <c r="T1210" s="1" t="s">
        <v>118</v>
      </c>
      <c r="U1210" s="1" t="s">
        <v>51</v>
      </c>
      <c r="V1210" s="1">
        <v>4</v>
      </c>
      <c r="W1210" s="1" t="s">
        <v>37</v>
      </c>
      <c r="X1210" s="1" t="s">
        <v>64</v>
      </c>
      <c r="Y1210" s="1" t="s">
        <v>7241</v>
      </c>
    </row>
    <row r="1211" spans="1:25" x14ac:dyDescent="0.3">
      <c r="A1211" s="1" t="s">
        <v>12823</v>
      </c>
      <c r="B1211" s="1" t="s">
        <v>14822</v>
      </c>
      <c r="C1211" s="1" t="s">
        <v>3571</v>
      </c>
      <c r="D1211" s="1" t="s">
        <v>26</v>
      </c>
      <c r="E1211" s="1">
        <v>47</v>
      </c>
      <c r="F1211" s="1" t="s">
        <v>7242</v>
      </c>
      <c r="G1211" s="1" t="s">
        <v>7243</v>
      </c>
      <c r="H1211" s="1" t="s">
        <v>4347</v>
      </c>
      <c r="I1211" s="1" t="s">
        <v>7244</v>
      </c>
      <c r="J1211" s="1" t="s">
        <v>7245</v>
      </c>
      <c r="K1211" s="1" t="s">
        <v>6</v>
      </c>
      <c r="L1211" s="1" t="s">
        <v>48</v>
      </c>
      <c r="M1211" s="1" t="s">
        <v>34</v>
      </c>
      <c r="N1211" s="1">
        <v>3</v>
      </c>
      <c r="O1211" s="1">
        <v>842.8</v>
      </c>
      <c r="P1211" s="1">
        <v>0.17</v>
      </c>
      <c r="Q1211" s="1">
        <v>13.21</v>
      </c>
      <c r="R1211" s="2">
        <v>45619</v>
      </c>
      <c r="S1211" s="2">
        <v>45584</v>
      </c>
      <c r="T1211" s="1" t="s">
        <v>118</v>
      </c>
      <c r="U1211" s="1" t="s">
        <v>162</v>
      </c>
      <c r="V1211" s="1">
        <v>4</v>
      </c>
      <c r="W1211" s="1" t="s">
        <v>37</v>
      </c>
      <c r="X1211" s="1" t="s">
        <v>38</v>
      </c>
      <c r="Y1211" s="1" t="s">
        <v>7246</v>
      </c>
    </row>
    <row r="1212" spans="1:25" x14ac:dyDescent="0.3">
      <c r="A1212" s="1" t="s">
        <v>12824</v>
      </c>
      <c r="B1212" s="1" t="s">
        <v>14823</v>
      </c>
      <c r="C1212" s="1" t="s">
        <v>7247</v>
      </c>
      <c r="D1212" s="1" t="s">
        <v>26</v>
      </c>
      <c r="E1212" s="1">
        <v>45</v>
      </c>
      <c r="F1212" s="1" t="s">
        <v>7248</v>
      </c>
      <c r="G1212" s="1">
        <v>6299699526</v>
      </c>
      <c r="H1212" s="1" t="s">
        <v>1026</v>
      </c>
      <c r="I1212" s="1" t="s">
        <v>7249</v>
      </c>
      <c r="J1212" s="1" t="s">
        <v>7250</v>
      </c>
      <c r="K1212" s="1" t="s">
        <v>109</v>
      </c>
      <c r="L1212" s="1" t="s">
        <v>82</v>
      </c>
      <c r="M1212" s="1" t="s">
        <v>73</v>
      </c>
      <c r="N1212" s="1">
        <v>4</v>
      </c>
      <c r="O1212" s="1">
        <v>683.2</v>
      </c>
      <c r="P1212" s="1">
        <v>0.24</v>
      </c>
      <c r="Q1212" s="1">
        <v>36.72</v>
      </c>
      <c r="R1212" s="2">
        <v>45412</v>
      </c>
      <c r="S1212" s="2">
        <v>45696</v>
      </c>
      <c r="T1212" s="1" t="s">
        <v>118</v>
      </c>
      <c r="U1212" s="1" t="s">
        <v>36</v>
      </c>
      <c r="V1212" s="1">
        <v>4</v>
      </c>
      <c r="W1212" s="1" t="s">
        <v>37</v>
      </c>
      <c r="X1212" s="1" t="s">
        <v>38</v>
      </c>
      <c r="Y1212" s="1" t="s">
        <v>7251</v>
      </c>
    </row>
    <row r="1213" spans="1:25" x14ac:dyDescent="0.3">
      <c r="A1213" s="1" t="s">
        <v>12825</v>
      </c>
      <c r="B1213" s="1" t="s">
        <v>14824</v>
      </c>
      <c r="C1213" s="1" t="s">
        <v>7252</v>
      </c>
      <c r="D1213" s="1" t="s">
        <v>26</v>
      </c>
      <c r="E1213" s="1">
        <v>64</v>
      </c>
      <c r="F1213" s="1" t="s">
        <v>7253</v>
      </c>
      <c r="G1213" s="1" t="s">
        <v>7254</v>
      </c>
      <c r="H1213" s="1" t="s">
        <v>1849</v>
      </c>
      <c r="I1213" s="1" t="s">
        <v>7255</v>
      </c>
      <c r="J1213" s="1" t="s">
        <v>7256</v>
      </c>
      <c r="K1213" s="1" t="s">
        <v>109</v>
      </c>
      <c r="L1213" s="1" t="s">
        <v>117</v>
      </c>
      <c r="M1213" s="1" t="s">
        <v>126</v>
      </c>
      <c r="N1213" s="1">
        <v>4</v>
      </c>
      <c r="O1213" s="1">
        <v>456.27</v>
      </c>
      <c r="P1213" s="1">
        <v>0.31</v>
      </c>
      <c r="Q1213" s="1">
        <v>36.74</v>
      </c>
      <c r="R1213" s="2">
        <v>45588</v>
      </c>
      <c r="S1213" s="2">
        <v>45761</v>
      </c>
      <c r="T1213" s="1" t="s">
        <v>50</v>
      </c>
      <c r="U1213" s="1" t="s">
        <v>84</v>
      </c>
      <c r="V1213" s="1">
        <v>4</v>
      </c>
      <c r="W1213" s="1" t="s">
        <v>37</v>
      </c>
      <c r="X1213" s="1" t="s">
        <v>101</v>
      </c>
      <c r="Y1213" s="1" t="s">
        <v>7257</v>
      </c>
    </row>
    <row r="1214" spans="1:25" x14ac:dyDescent="0.3">
      <c r="A1214" s="1" t="s">
        <v>12826</v>
      </c>
      <c r="B1214" s="1" t="s">
        <v>14825</v>
      </c>
      <c r="C1214" s="1" t="s">
        <v>7258</v>
      </c>
      <c r="D1214" s="1" t="s">
        <v>41</v>
      </c>
      <c r="E1214" s="1">
        <v>62</v>
      </c>
      <c r="F1214" s="1" t="s">
        <v>7259</v>
      </c>
      <c r="G1214" s="1" t="s">
        <v>7260</v>
      </c>
      <c r="H1214" s="1" t="s">
        <v>391</v>
      </c>
      <c r="I1214" s="1" t="s">
        <v>7261</v>
      </c>
      <c r="J1214" s="1" t="s">
        <v>5719</v>
      </c>
      <c r="K1214" s="1" t="s">
        <v>61</v>
      </c>
      <c r="L1214" s="1" t="s">
        <v>82</v>
      </c>
      <c r="M1214" s="1" t="s">
        <v>49</v>
      </c>
      <c r="N1214" s="1">
        <v>4</v>
      </c>
      <c r="O1214" s="1">
        <v>827.8</v>
      </c>
      <c r="P1214" s="1">
        <v>0.41</v>
      </c>
      <c r="Q1214" s="1">
        <v>20.75</v>
      </c>
      <c r="R1214" s="2">
        <v>45391</v>
      </c>
      <c r="S1214" s="2">
        <v>45368</v>
      </c>
      <c r="T1214" s="1" t="s">
        <v>118</v>
      </c>
      <c r="U1214" s="1" t="s">
        <v>36</v>
      </c>
      <c r="V1214" s="1">
        <v>3</v>
      </c>
      <c r="W1214" s="1" t="s">
        <v>37</v>
      </c>
      <c r="X1214" s="1" t="s">
        <v>53</v>
      </c>
      <c r="Y1214" s="1" t="s">
        <v>7262</v>
      </c>
    </row>
    <row r="1215" spans="1:25" x14ac:dyDescent="0.3">
      <c r="A1215" s="1" t="s">
        <v>12827</v>
      </c>
      <c r="B1215" s="1" t="s">
        <v>14826</v>
      </c>
      <c r="C1215" s="1" t="s">
        <v>7263</v>
      </c>
      <c r="D1215" s="1" t="s">
        <v>41</v>
      </c>
      <c r="E1215" s="1">
        <v>40</v>
      </c>
      <c r="F1215" s="1" t="s">
        <v>7264</v>
      </c>
      <c r="G1215" s="1" t="s">
        <v>7265</v>
      </c>
      <c r="H1215" s="1" t="s">
        <v>1283</v>
      </c>
      <c r="I1215" s="1" t="s">
        <v>7266</v>
      </c>
      <c r="J1215" s="1" t="s">
        <v>7267</v>
      </c>
      <c r="K1215" s="1" t="s">
        <v>92</v>
      </c>
      <c r="L1215" s="1" t="s">
        <v>117</v>
      </c>
      <c r="M1215" s="1" t="s">
        <v>49</v>
      </c>
      <c r="N1215" s="1">
        <v>4</v>
      </c>
      <c r="O1215" s="1">
        <v>719.61</v>
      </c>
      <c r="P1215" s="1">
        <v>0.33</v>
      </c>
      <c r="Q1215" s="1">
        <v>26.75</v>
      </c>
      <c r="R1215" s="2">
        <v>45399</v>
      </c>
      <c r="S1215" s="2">
        <v>45823</v>
      </c>
      <c r="T1215" s="1" t="s">
        <v>63</v>
      </c>
      <c r="U1215" s="1" t="s">
        <v>51</v>
      </c>
      <c r="V1215" s="1">
        <v>4</v>
      </c>
      <c r="W1215" s="1" t="s">
        <v>37</v>
      </c>
      <c r="X1215" s="1" t="s">
        <v>38</v>
      </c>
      <c r="Y1215" s="1" t="s">
        <v>7268</v>
      </c>
    </row>
    <row r="1216" spans="1:25" x14ac:dyDescent="0.3">
      <c r="A1216" s="1" t="s">
        <v>12828</v>
      </c>
      <c r="B1216" s="1" t="s">
        <v>14827</v>
      </c>
      <c r="C1216" s="1" t="s">
        <v>7269</v>
      </c>
      <c r="D1216" s="1" t="s">
        <v>41</v>
      </c>
      <c r="E1216" s="1">
        <v>36</v>
      </c>
      <c r="F1216" s="1" t="s">
        <v>7270</v>
      </c>
      <c r="G1216" s="1" t="s">
        <v>7271</v>
      </c>
      <c r="H1216" s="1" t="s">
        <v>1823</v>
      </c>
      <c r="I1216" s="1" t="s">
        <v>7272</v>
      </c>
      <c r="J1216" s="1" t="s">
        <v>7273</v>
      </c>
      <c r="K1216" s="1" t="s">
        <v>32</v>
      </c>
      <c r="L1216" s="1" t="s">
        <v>33</v>
      </c>
      <c r="M1216" s="1" t="s">
        <v>34</v>
      </c>
      <c r="N1216" s="1">
        <v>2</v>
      </c>
      <c r="O1216" s="1">
        <v>914.46</v>
      </c>
      <c r="P1216" s="1">
        <v>0.18</v>
      </c>
      <c r="Q1216" s="1">
        <v>42.47</v>
      </c>
      <c r="R1216" s="2">
        <v>45206</v>
      </c>
      <c r="S1216" s="2">
        <v>45719</v>
      </c>
      <c r="T1216" s="1" t="s">
        <v>118</v>
      </c>
      <c r="U1216" s="1" t="s">
        <v>84</v>
      </c>
      <c r="V1216" s="1">
        <v>4</v>
      </c>
      <c r="W1216" s="1" t="s">
        <v>37</v>
      </c>
      <c r="X1216" s="1" t="s">
        <v>64</v>
      </c>
      <c r="Y1216" s="1" t="s">
        <v>7274</v>
      </c>
    </row>
    <row r="1217" spans="1:25" x14ac:dyDescent="0.3">
      <c r="A1217" s="1" t="s">
        <v>12829</v>
      </c>
      <c r="B1217" s="1" t="s">
        <v>14828</v>
      </c>
      <c r="C1217" s="1" t="s">
        <v>7275</v>
      </c>
      <c r="D1217" s="1" t="s">
        <v>26</v>
      </c>
      <c r="E1217" s="1">
        <v>42</v>
      </c>
      <c r="F1217" s="1" t="s">
        <v>7276</v>
      </c>
      <c r="G1217" s="1" t="s">
        <v>7277</v>
      </c>
      <c r="H1217" s="1" t="s">
        <v>2394</v>
      </c>
      <c r="I1217" s="1" t="s">
        <v>7278</v>
      </c>
      <c r="J1217" s="1" t="s">
        <v>7279</v>
      </c>
      <c r="K1217" s="1" t="s">
        <v>47</v>
      </c>
      <c r="L1217" s="1" t="s">
        <v>117</v>
      </c>
      <c r="M1217" s="1" t="s">
        <v>49</v>
      </c>
      <c r="N1217" s="1">
        <v>2</v>
      </c>
      <c r="O1217" s="1">
        <v>86.04</v>
      </c>
      <c r="P1217" s="1">
        <v>0.21</v>
      </c>
      <c r="Q1217" s="1">
        <v>28.54</v>
      </c>
      <c r="R1217" s="2">
        <v>45513</v>
      </c>
      <c r="S1217" s="2">
        <v>45236</v>
      </c>
      <c r="T1217" s="1" t="s">
        <v>83</v>
      </c>
      <c r="U1217" s="1" t="s">
        <v>84</v>
      </c>
      <c r="V1217" s="1">
        <v>1</v>
      </c>
      <c r="W1217" s="1" t="s">
        <v>37</v>
      </c>
      <c r="X1217" s="1" t="s">
        <v>64</v>
      </c>
      <c r="Y1217" s="1" t="s">
        <v>7280</v>
      </c>
    </row>
    <row r="1218" spans="1:25" x14ac:dyDescent="0.3">
      <c r="A1218" s="1" t="s">
        <v>12830</v>
      </c>
      <c r="B1218" s="1" t="s">
        <v>14829</v>
      </c>
      <c r="C1218" s="1" t="s">
        <v>7281</v>
      </c>
      <c r="D1218" s="1" t="s">
        <v>41</v>
      </c>
      <c r="E1218" s="1">
        <v>41</v>
      </c>
      <c r="F1218" s="1" t="s">
        <v>7282</v>
      </c>
      <c r="G1218" s="1" t="s">
        <v>7283</v>
      </c>
      <c r="H1218" s="1" t="s">
        <v>2062</v>
      </c>
      <c r="I1218" s="1" t="s">
        <v>7284</v>
      </c>
      <c r="J1218" s="1" t="s">
        <v>7285</v>
      </c>
      <c r="K1218" s="1" t="s">
        <v>61</v>
      </c>
      <c r="L1218" s="1" t="s">
        <v>117</v>
      </c>
      <c r="M1218" s="1" t="s">
        <v>73</v>
      </c>
      <c r="N1218" s="1">
        <v>2</v>
      </c>
      <c r="O1218" s="1">
        <v>514.07000000000005</v>
      </c>
      <c r="P1218" s="1">
        <v>0.03</v>
      </c>
      <c r="Q1218" s="1">
        <v>32.82</v>
      </c>
      <c r="R1218" s="2">
        <v>45740</v>
      </c>
      <c r="S1218" s="2">
        <v>45321</v>
      </c>
      <c r="T1218" s="1" t="s">
        <v>118</v>
      </c>
      <c r="U1218" s="1" t="s">
        <v>36</v>
      </c>
      <c r="V1218" s="1">
        <v>4</v>
      </c>
      <c r="W1218" s="1" t="s">
        <v>37</v>
      </c>
      <c r="X1218" s="1" t="s">
        <v>101</v>
      </c>
      <c r="Y1218" s="1" t="s">
        <v>7286</v>
      </c>
    </row>
    <row r="1219" spans="1:25" x14ac:dyDescent="0.3">
      <c r="A1219" s="1" t="s">
        <v>12831</v>
      </c>
      <c r="B1219" s="1" t="s">
        <v>14830</v>
      </c>
      <c r="C1219" s="1" t="s">
        <v>7287</v>
      </c>
      <c r="D1219" s="1" t="s">
        <v>26</v>
      </c>
      <c r="E1219" s="1">
        <v>18</v>
      </c>
      <c r="F1219" s="1" t="s">
        <v>7288</v>
      </c>
      <c r="G1219" s="1" t="s">
        <v>7289</v>
      </c>
      <c r="H1219" s="1" t="s">
        <v>4127</v>
      </c>
      <c r="I1219" s="1" t="s">
        <v>7290</v>
      </c>
      <c r="J1219" s="1" t="s">
        <v>7291</v>
      </c>
      <c r="K1219" s="1" t="s">
        <v>32</v>
      </c>
      <c r="L1219" s="1" t="s">
        <v>48</v>
      </c>
      <c r="M1219" s="1" t="s">
        <v>34</v>
      </c>
      <c r="N1219" s="1">
        <v>4</v>
      </c>
      <c r="O1219" s="1">
        <v>709.68</v>
      </c>
      <c r="P1219" s="1">
        <v>0.46</v>
      </c>
      <c r="Q1219" s="1">
        <v>23.57</v>
      </c>
      <c r="R1219" s="2">
        <v>45472</v>
      </c>
      <c r="S1219" s="2">
        <v>45825</v>
      </c>
      <c r="T1219" s="1" t="s">
        <v>83</v>
      </c>
      <c r="U1219" s="1" t="s">
        <v>36</v>
      </c>
      <c r="V1219" s="1">
        <v>3</v>
      </c>
      <c r="W1219" s="1" t="s">
        <v>37</v>
      </c>
      <c r="X1219" s="1" t="s">
        <v>38</v>
      </c>
      <c r="Y1219" s="1" t="s">
        <v>7292</v>
      </c>
    </row>
    <row r="1220" spans="1:25" x14ac:dyDescent="0.3">
      <c r="A1220" s="1" t="s">
        <v>12832</v>
      </c>
      <c r="B1220" s="1" t="s">
        <v>14831</v>
      </c>
      <c r="C1220" s="1" t="s">
        <v>7293</v>
      </c>
      <c r="D1220" s="1" t="s">
        <v>41</v>
      </c>
      <c r="E1220" s="1">
        <v>45</v>
      </c>
      <c r="F1220" s="1" t="s">
        <v>7294</v>
      </c>
      <c r="G1220" s="1" t="s">
        <v>7295</v>
      </c>
      <c r="H1220" s="1" t="s">
        <v>174</v>
      </c>
      <c r="I1220" s="1" t="s">
        <v>7296</v>
      </c>
      <c r="J1220" s="1" t="s">
        <v>7297</v>
      </c>
      <c r="K1220" s="1" t="s">
        <v>109</v>
      </c>
      <c r="L1220" s="1" t="s">
        <v>72</v>
      </c>
      <c r="M1220" s="1" t="s">
        <v>126</v>
      </c>
      <c r="N1220" s="1">
        <v>2</v>
      </c>
      <c r="O1220" s="1">
        <v>215.42</v>
      </c>
      <c r="P1220" s="1">
        <v>0.04</v>
      </c>
      <c r="Q1220" s="1">
        <v>11.73</v>
      </c>
      <c r="R1220" s="2">
        <v>45540</v>
      </c>
      <c r="S1220" s="2">
        <v>45495</v>
      </c>
      <c r="T1220" s="1" t="s">
        <v>118</v>
      </c>
      <c r="U1220" s="1" t="s">
        <v>162</v>
      </c>
      <c r="V1220" s="1">
        <v>3</v>
      </c>
      <c r="W1220" s="1" t="s">
        <v>37</v>
      </c>
      <c r="X1220" s="1" t="s">
        <v>74</v>
      </c>
      <c r="Y1220" s="1" t="s">
        <v>7298</v>
      </c>
    </row>
    <row r="1221" spans="1:25" x14ac:dyDescent="0.3">
      <c r="A1221" s="1" t="s">
        <v>12833</v>
      </c>
      <c r="B1221" s="1" t="s">
        <v>14832</v>
      </c>
      <c r="C1221" s="1" t="s">
        <v>7299</v>
      </c>
      <c r="D1221" s="1" t="s">
        <v>26</v>
      </c>
      <c r="E1221" s="1">
        <v>46</v>
      </c>
      <c r="F1221" s="1" t="s">
        <v>7300</v>
      </c>
      <c r="G1221" s="1" t="s">
        <v>7301</v>
      </c>
      <c r="H1221" s="1" t="s">
        <v>462</v>
      </c>
      <c r="I1221" s="1" t="s">
        <v>7302</v>
      </c>
      <c r="J1221" s="1" t="s">
        <v>7303</v>
      </c>
      <c r="K1221" s="1" t="s">
        <v>6</v>
      </c>
      <c r="L1221" s="1" t="s">
        <v>110</v>
      </c>
      <c r="M1221" s="1" t="s">
        <v>73</v>
      </c>
      <c r="N1221" s="1">
        <v>2</v>
      </c>
      <c r="O1221" s="1">
        <v>333.85</v>
      </c>
      <c r="P1221" s="1">
        <v>0.28999999999999998</v>
      </c>
      <c r="Q1221" s="1">
        <v>49.91</v>
      </c>
      <c r="R1221" s="2">
        <v>45314</v>
      </c>
      <c r="S1221" s="2">
        <v>45765</v>
      </c>
      <c r="T1221" s="1" t="s">
        <v>35</v>
      </c>
      <c r="U1221" s="1" t="s">
        <v>36</v>
      </c>
      <c r="V1221" s="1">
        <v>2</v>
      </c>
      <c r="W1221" s="1" t="s">
        <v>37</v>
      </c>
      <c r="X1221" s="1" t="s">
        <v>38</v>
      </c>
      <c r="Y1221" s="1" t="s">
        <v>7304</v>
      </c>
    </row>
    <row r="1222" spans="1:25" x14ac:dyDescent="0.3">
      <c r="A1222" s="1" t="s">
        <v>12834</v>
      </c>
      <c r="B1222" s="1" t="s">
        <v>14833</v>
      </c>
      <c r="C1222" s="1" t="s">
        <v>7305</v>
      </c>
      <c r="D1222" s="1" t="s">
        <v>26</v>
      </c>
      <c r="E1222" s="1">
        <v>61</v>
      </c>
      <c r="F1222" s="1" t="s">
        <v>7306</v>
      </c>
      <c r="G1222" s="1" t="s">
        <v>7307</v>
      </c>
      <c r="H1222" s="1" t="s">
        <v>1170</v>
      </c>
      <c r="I1222" s="1" t="s">
        <v>7308</v>
      </c>
      <c r="J1222" s="1" t="s">
        <v>7309</v>
      </c>
      <c r="K1222" s="1" t="s">
        <v>81</v>
      </c>
      <c r="L1222" s="1" t="s">
        <v>117</v>
      </c>
      <c r="M1222" s="1" t="s">
        <v>49</v>
      </c>
      <c r="N1222" s="1">
        <v>3</v>
      </c>
      <c r="O1222" s="1">
        <v>424.79</v>
      </c>
      <c r="P1222" s="1">
        <v>0.44</v>
      </c>
      <c r="Q1222" s="1">
        <v>28.92</v>
      </c>
      <c r="R1222" s="2">
        <v>45705</v>
      </c>
      <c r="S1222" s="2">
        <v>45498</v>
      </c>
      <c r="T1222" s="1" t="s">
        <v>50</v>
      </c>
      <c r="U1222" s="1" t="s">
        <v>51</v>
      </c>
      <c r="V1222" s="1">
        <v>4</v>
      </c>
      <c r="W1222" s="1" t="s">
        <v>37</v>
      </c>
      <c r="X1222" s="1" t="s">
        <v>101</v>
      </c>
      <c r="Y1222" s="1" t="s">
        <v>7310</v>
      </c>
    </row>
    <row r="1223" spans="1:25" x14ac:dyDescent="0.3">
      <c r="A1223" s="1" t="s">
        <v>12835</v>
      </c>
      <c r="B1223" s="1" t="s">
        <v>14834</v>
      </c>
      <c r="C1223" s="1" t="s">
        <v>7311</v>
      </c>
      <c r="D1223" s="1" t="s">
        <v>26</v>
      </c>
      <c r="E1223" s="1">
        <v>67</v>
      </c>
      <c r="F1223" s="1" t="s">
        <v>7312</v>
      </c>
      <c r="G1223" s="1" t="s">
        <v>7313</v>
      </c>
      <c r="H1223" s="1" t="s">
        <v>357</v>
      </c>
      <c r="I1223" s="1" t="s">
        <v>7314</v>
      </c>
      <c r="J1223" s="1" t="s">
        <v>7315</v>
      </c>
      <c r="K1223" s="1" t="s">
        <v>6</v>
      </c>
      <c r="L1223" s="1" t="s">
        <v>82</v>
      </c>
      <c r="M1223" s="1" t="s">
        <v>93</v>
      </c>
      <c r="N1223" s="1">
        <v>3</v>
      </c>
      <c r="O1223" s="1">
        <v>796.38</v>
      </c>
      <c r="P1223" s="1">
        <v>0.21</v>
      </c>
      <c r="Q1223" s="1">
        <v>20.14</v>
      </c>
      <c r="R1223" s="2">
        <v>45637</v>
      </c>
      <c r="S1223" s="2">
        <v>45750</v>
      </c>
      <c r="T1223" s="1" t="s">
        <v>83</v>
      </c>
      <c r="U1223" s="1" t="s">
        <v>84</v>
      </c>
      <c r="V1223" s="1">
        <v>5</v>
      </c>
      <c r="W1223" s="1" t="s">
        <v>37</v>
      </c>
      <c r="X1223" s="1" t="s">
        <v>38</v>
      </c>
      <c r="Y1223" s="1" t="s">
        <v>7316</v>
      </c>
    </row>
    <row r="1224" spans="1:25" x14ac:dyDescent="0.3">
      <c r="A1224" s="1" t="s">
        <v>12836</v>
      </c>
      <c r="B1224" s="1" t="s">
        <v>14835</v>
      </c>
      <c r="C1224" s="1" t="s">
        <v>7317</v>
      </c>
      <c r="D1224" s="1" t="s">
        <v>41</v>
      </c>
      <c r="E1224" s="1">
        <v>67</v>
      </c>
      <c r="F1224" s="1" t="s">
        <v>7318</v>
      </c>
      <c r="G1224" s="1" t="s">
        <v>7319</v>
      </c>
      <c r="H1224" s="1" t="s">
        <v>1026</v>
      </c>
      <c r="I1224" s="1" t="s">
        <v>7320</v>
      </c>
      <c r="J1224" s="1" t="s">
        <v>7321</v>
      </c>
      <c r="K1224" s="1" t="s">
        <v>109</v>
      </c>
      <c r="L1224" s="1" t="s">
        <v>72</v>
      </c>
      <c r="M1224" s="1" t="s">
        <v>62</v>
      </c>
      <c r="N1224" s="1">
        <v>2</v>
      </c>
      <c r="O1224" s="1">
        <v>498.64</v>
      </c>
      <c r="P1224" s="1">
        <v>0.4</v>
      </c>
      <c r="Q1224" s="1">
        <v>37.119999999999997</v>
      </c>
      <c r="R1224" s="2">
        <v>45184</v>
      </c>
      <c r="S1224" s="2">
        <v>45608</v>
      </c>
      <c r="T1224" s="1" t="s">
        <v>63</v>
      </c>
      <c r="U1224" s="1" t="s">
        <v>36</v>
      </c>
      <c r="V1224" s="1">
        <v>2</v>
      </c>
      <c r="W1224" s="1" t="s">
        <v>37</v>
      </c>
      <c r="X1224" s="1" t="s">
        <v>53</v>
      </c>
      <c r="Y1224" s="1" t="s">
        <v>5859</v>
      </c>
    </row>
    <row r="1225" spans="1:25" x14ac:dyDescent="0.3">
      <c r="A1225" s="1" t="s">
        <v>12837</v>
      </c>
      <c r="B1225" s="1" t="s">
        <v>14836</v>
      </c>
      <c r="C1225" s="1" t="s">
        <v>7322</v>
      </c>
      <c r="D1225" s="1" t="s">
        <v>41</v>
      </c>
      <c r="E1225" s="1">
        <v>52</v>
      </c>
      <c r="F1225" s="1" t="s">
        <v>7323</v>
      </c>
      <c r="G1225" s="1" t="s">
        <v>7324</v>
      </c>
      <c r="H1225" s="1" t="s">
        <v>69</v>
      </c>
      <c r="I1225" s="1" t="s">
        <v>7325</v>
      </c>
      <c r="J1225" s="1" t="s">
        <v>7326</v>
      </c>
      <c r="K1225" s="1" t="s">
        <v>47</v>
      </c>
      <c r="L1225" s="1" t="s">
        <v>117</v>
      </c>
      <c r="M1225" s="1" t="s">
        <v>49</v>
      </c>
      <c r="N1225" s="1">
        <v>2</v>
      </c>
      <c r="O1225" s="1">
        <v>497.94</v>
      </c>
      <c r="P1225" s="1">
        <v>0.4</v>
      </c>
      <c r="Q1225" s="1">
        <v>32.94</v>
      </c>
      <c r="R1225" s="2">
        <v>45460</v>
      </c>
      <c r="S1225" s="2">
        <v>45166</v>
      </c>
      <c r="T1225" s="1" t="s">
        <v>118</v>
      </c>
      <c r="U1225" s="1" t="s">
        <v>51</v>
      </c>
      <c r="V1225" s="1">
        <v>3</v>
      </c>
      <c r="W1225" s="1" t="s">
        <v>37</v>
      </c>
      <c r="X1225" s="1" t="s">
        <v>101</v>
      </c>
      <c r="Y1225" s="1" t="s">
        <v>7327</v>
      </c>
    </row>
    <row r="1226" spans="1:25" x14ac:dyDescent="0.3">
      <c r="A1226" s="1" t="s">
        <v>12838</v>
      </c>
      <c r="B1226" s="1" t="s">
        <v>14837</v>
      </c>
      <c r="C1226" s="1" t="s">
        <v>7328</v>
      </c>
      <c r="D1226" s="1" t="s">
        <v>41</v>
      </c>
      <c r="E1226" s="1">
        <v>67</v>
      </c>
      <c r="F1226" s="1" t="s">
        <v>7329</v>
      </c>
      <c r="G1226" s="1" t="s">
        <v>7330</v>
      </c>
      <c r="H1226" s="1" t="s">
        <v>289</v>
      </c>
      <c r="I1226" s="1" t="s">
        <v>7331</v>
      </c>
      <c r="J1226" s="1" t="s">
        <v>7332</v>
      </c>
      <c r="K1226" s="1" t="s">
        <v>92</v>
      </c>
      <c r="L1226" s="1" t="s">
        <v>72</v>
      </c>
      <c r="M1226" s="1" t="s">
        <v>93</v>
      </c>
      <c r="N1226" s="1">
        <v>3</v>
      </c>
      <c r="O1226" s="1">
        <v>436.58</v>
      </c>
      <c r="P1226" s="1">
        <v>0.03</v>
      </c>
      <c r="Q1226" s="1">
        <v>15.48</v>
      </c>
      <c r="R1226" s="2">
        <v>45763</v>
      </c>
      <c r="S1226" s="2">
        <v>45144</v>
      </c>
      <c r="T1226" s="1" t="s">
        <v>83</v>
      </c>
      <c r="U1226" s="1" t="s">
        <v>36</v>
      </c>
      <c r="V1226" s="1">
        <v>2</v>
      </c>
      <c r="W1226" s="1" t="s">
        <v>52</v>
      </c>
      <c r="X1226" s="1" t="s">
        <v>74</v>
      </c>
      <c r="Y1226" s="1" t="s">
        <v>7333</v>
      </c>
    </row>
    <row r="1227" spans="1:25" x14ac:dyDescent="0.3">
      <c r="A1227" s="1" t="s">
        <v>12839</v>
      </c>
      <c r="B1227" s="1" t="s">
        <v>14838</v>
      </c>
      <c r="C1227" s="1" t="s">
        <v>7334</v>
      </c>
      <c r="D1227" s="1" t="s">
        <v>41</v>
      </c>
      <c r="E1227" s="1">
        <v>34</v>
      </c>
      <c r="F1227" s="1" t="s">
        <v>7335</v>
      </c>
      <c r="G1227" s="1" t="s">
        <v>7336</v>
      </c>
      <c r="H1227" s="1" t="s">
        <v>3137</v>
      </c>
      <c r="I1227" s="1" t="s">
        <v>7337</v>
      </c>
      <c r="J1227" s="1" t="s">
        <v>7338</v>
      </c>
      <c r="K1227" s="1" t="s">
        <v>109</v>
      </c>
      <c r="L1227" s="1" t="s">
        <v>33</v>
      </c>
      <c r="M1227" s="1" t="s">
        <v>34</v>
      </c>
      <c r="N1227" s="1">
        <v>2</v>
      </c>
      <c r="O1227" s="1">
        <v>236.3</v>
      </c>
      <c r="P1227" s="1">
        <v>0.21</v>
      </c>
      <c r="Q1227" s="1">
        <v>44.46</v>
      </c>
      <c r="R1227" s="2">
        <v>45519</v>
      </c>
      <c r="S1227" s="2">
        <v>45172</v>
      </c>
      <c r="T1227" s="1" t="s">
        <v>50</v>
      </c>
      <c r="U1227" s="1" t="s">
        <v>36</v>
      </c>
      <c r="V1227" s="1">
        <v>5</v>
      </c>
      <c r="W1227" s="1" t="s">
        <v>37</v>
      </c>
      <c r="X1227" s="1" t="s">
        <v>64</v>
      </c>
      <c r="Y1227" s="1" t="s">
        <v>7339</v>
      </c>
    </row>
    <row r="1228" spans="1:25" x14ac:dyDescent="0.3">
      <c r="A1228" s="1" t="s">
        <v>12840</v>
      </c>
      <c r="B1228" s="1" t="s">
        <v>14839</v>
      </c>
      <c r="C1228" s="1" t="s">
        <v>7340</v>
      </c>
      <c r="D1228" s="1" t="s">
        <v>41</v>
      </c>
      <c r="E1228" s="1">
        <v>28</v>
      </c>
      <c r="F1228" s="1" t="s">
        <v>7341</v>
      </c>
      <c r="G1228" s="1" t="s">
        <v>7342</v>
      </c>
      <c r="H1228" s="1" t="s">
        <v>7143</v>
      </c>
      <c r="I1228" s="1" t="s">
        <v>7343</v>
      </c>
      <c r="J1228" s="1" t="s">
        <v>7344</v>
      </c>
      <c r="K1228" s="1" t="s">
        <v>6</v>
      </c>
      <c r="L1228" s="1" t="s">
        <v>72</v>
      </c>
      <c r="M1228" s="1" t="s">
        <v>126</v>
      </c>
      <c r="N1228" s="1">
        <v>4</v>
      </c>
      <c r="O1228" s="1">
        <v>923.84</v>
      </c>
      <c r="P1228" s="1">
        <v>0.35</v>
      </c>
      <c r="Q1228" s="1">
        <v>8.19</v>
      </c>
      <c r="R1228" s="2">
        <v>45299</v>
      </c>
      <c r="S1228" s="2">
        <v>45125</v>
      </c>
      <c r="T1228" s="1" t="s">
        <v>118</v>
      </c>
      <c r="U1228" s="1" t="s">
        <v>36</v>
      </c>
      <c r="V1228" s="1">
        <v>1</v>
      </c>
      <c r="W1228" s="1" t="s">
        <v>37</v>
      </c>
      <c r="X1228" s="1" t="s">
        <v>38</v>
      </c>
      <c r="Y1228" s="1" t="s">
        <v>7345</v>
      </c>
    </row>
    <row r="1229" spans="1:25" x14ac:dyDescent="0.3">
      <c r="A1229" s="1" t="s">
        <v>12841</v>
      </c>
      <c r="B1229" s="1" t="s">
        <v>14840</v>
      </c>
      <c r="C1229" s="1" t="s">
        <v>7346</v>
      </c>
      <c r="D1229" s="1" t="s">
        <v>26</v>
      </c>
      <c r="E1229" s="1">
        <v>54</v>
      </c>
      <c r="F1229" s="1" t="s">
        <v>7347</v>
      </c>
      <c r="G1229" s="1" t="s">
        <v>7348</v>
      </c>
      <c r="H1229" s="1" t="s">
        <v>1785</v>
      </c>
      <c r="I1229" s="1" t="s">
        <v>7349</v>
      </c>
      <c r="J1229" s="1" t="s">
        <v>7350</v>
      </c>
      <c r="K1229" s="1" t="s">
        <v>6</v>
      </c>
      <c r="L1229" s="1" t="s">
        <v>33</v>
      </c>
      <c r="M1229" s="1" t="s">
        <v>62</v>
      </c>
      <c r="N1229" s="1">
        <v>2</v>
      </c>
      <c r="O1229" s="1">
        <v>324.62</v>
      </c>
      <c r="P1229" s="1">
        <v>0.21</v>
      </c>
      <c r="Q1229" s="1">
        <v>32.26</v>
      </c>
      <c r="R1229" s="2">
        <v>45337</v>
      </c>
      <c r="S1229" s="2">
        <v>45822</v>
      </c>
      <c r="T1229" s="1" t="s">
        <v>50</v>
      </c>
      <c r="U1229" s="1" t="s">
        <v>162</v>
      </c>
      <c r="V1229" s="1">
        <v>5</v>
      </c>
      <c r="W1229" s="1" t="s">
        <v>37</v>
      </c>
      <c r="X1229" s="1" t="s">
        <v>64</v>
      </c>
      <c r="Y1229" s="1" t="s">
        <v>7351</v>
      </c>
    </row>
    <row r="1230" spans="1:25" x14ac:dyDescent="0.3">
      <c r="A1230" s="1" t="s">
        <v>12842</v>
      </c>
      <c r="B1230" s="1" t="s">
        <v>14841</v>
      </c>
      <c r="C1230" s="1" t="s">
        <v>7352</v>
      </c>
      <c r="D1230" s="1" t="s">
        <v>26</v>
      </c>
      <c r="E1230" s="1">
        <v>24</v>
      </c>
      <c r="F1230" s="1" t="s">
        <v>7353</v>
      </c>
      <c r="G1230" s="1">
        <v>3907071977</v>
      </c>
      <c r="H1230" s="1" t="s">
        <v>3574</v>
      </c>
      <c r="I1230" s="1" t="s">
        <v>7354</v>
      </c>
      <c r="J1230" s="1" t="s">
        <v>7355</v>
      </c>
      <c r="K1230" s="1" t="s">
        <v>47</v>
      </c>
      <c r="L1230" s="1" t="s">
        <v>72</v>
      </c>
      <c r="M1230" s="1" t="s">
        <v>126</v>
      </c>
      <c r="N1230" s="1">
        <v>4</v>
      </c>
      <c r="O1230" s="1">
        <v>571.79</v>
      </c>
      <c r="P1230" s="1">
        <v>0.27</v>
      </c>
      <c r="Q1230" s="1">
        <v>26.5</v>
      </c>
      <c r="R1230" s="2">
        <v>45299</v>
      </c>
      <c r="S1230" s="2">
        <v>45691</v>
      </c>
      <c r="T1230" s="1" t="s">
        <v>63</v>
      </c>
      <c r="U1230" s="1" t="s">
        <v>84</v>
      </c>
      <c r="V1230" s="1">
        <v>2</v>
      </c>
      <c r="W1230" s="1" t="s">
        <v>37</v>
      </c>
      <c r="X1230" s="1" t="s">
        <v>101</v>
      </c>
      <c r="Y1230" s="1" t="s">
        <v>7356</v>
      </c>
    </row>
    <row r="1231" spans="1:25" x14ac:dyDescent="0.3">
      <c r="A1231" s="1" t="s">
        <v>12843</v>
      </c>
      <c r="B1231" s="1" t="s">
        <v>14842</v>
      </c>
      <c r="C1231" s="1" t="s">
        <v>7357</v>
      </c>
      <c r="D1231" s="1" t="s">
        <v>26</v>
      </c>
      <c r="E1231" s="1">
        <v>43</v>
      </c>
      <c r="F1231" s="1" t="s">
        <v>7358</v>
      </c>
      <c r="G1231" s="1" t="s">
        <v>7359</v>
      </c>
      <c r="H1231" s="1" t="s">
        <v>1836</v>
      </c>
      <c r="I1231" s="1" t="s">
        <v>4872</v>
      </c>
      <c r="J1231" s="1" t="s">
        <v>7360</v>
      </c>
      <c r="K1231" s="1" t="s">
        <v>47</v>
      </c>
      <c r="L1231" s="1" t="s">
        <v>72</v>
      </c>
      <c r="M1231" s="1" t="s">
        <v>34</v>
      </c>
      <c r="N1231" s="1">
        <v>2</v>
      </c>
      <c r="O1231" s="1">
        <v>157.29</v>
      </c>
      <c r="P1231" s="1">
        <v>0.3</v>
      </c>
      <c r="Q1231" s="1">
        <v>19.32</v>
      </c>
      <c r="R1231" s="2">
        <v>45475</v>
      </c>
      <c r="S1231" s="2">
        <v>45266</v>
      </c>
      <c r="T1231" s="1" t="s">
        <v>83</v>
      </c>
      <c r="U1231" s="1" t="s">
        <v>84</v>
      </c>
      <c r="V1231" s="1">
        <v>4</v>
      </c>
      <c r="W1231" s="1" t="s">
        <v>37</v>
      </c>
      <c r="X1231" s="1" t="s">
        <v>64</v>
      </c>
      <c r="Y1231" s="1" t="s">
        <v>7361</v>
      </c>
    </row>
    <row r="1232" spans="1:25" x14ac:dyDescent="0.3">
      <c r="A1232" s="1" t="s">
        <v>12844</v>
      </c>
      <c r="B1232" s="1" t="s">
        <v>14843</v>
      </c>
      <c r="C1232" s="1" t="s">
        <v>7362</v>
      </c>
      <c r="D1232" s="1" t="s">
        <v>26</v>
      </c>
      <c r="E1232" s="1">
        <v>40</v>
      </c>
      <c r="F1232" s="1" t="s">
        <v>7363</v>
      </c>
      <c r="G1232" s="1" t="s">
        <v>7364</v>
      </c>
      <c r="H1232" s="1" t="s">
        <v>509</v>
      </c>
      <c r="I1232" s="1" t="s">
        <v>7365</v>
      </c>
      <c r="J1232" s="1" t="s">
        <v>6421</v>
      </c>
      <c r="K1232" s="1" t="s">
        <v>109</v>
      </c>
      <c r="L1232" s="1" t="s">
        <v>82</v>
      </c>
      <c r="M1232" s="1" t="s">
        <v>126</v>
      </c>
      <c r="N1232" s="1">
        <v>1</v>
      </c>
      <c r="O1232" s="1">
        <v>439.9</v>
      </c>
      <c r="P1232" s="1">
        <v>0.08</v>
      </c>
      <c r="Q1232" s="1">
        <v>42.19</v>
      </c>
      <c r="R1232" s="2">
        <v>45487</v>
      </c>
      <c r="S1232" s="2">
        <v>45431</v>
      </c>
      <c r="T1232" s="1" t="s">
        <v>63</v>
      </c>
      <c r="U1232" s="1" t="s">
        <v>84</v>
      </c>
      <c r="V1232" s="1">
        <v>1</v>
      </c>
      <c r="W1232" s="1" t="s">
        <v>37</v>
      </c>
      <c r="X1232" s="1" t="s">
        <v>53</v>
      </c>
      <c r="Y1232" s="1" t="s">
        <v>7366</v>
      </c>
    </row>
    <row r="1233" spans="1:25" x14ac:dyDescent="0.3">
      <c r="A1233" s="1" t="s">
        <v>12845</v>
      </c>
      <c r="B1233" s="1" t="s">
        <v>14844</v>
      </c>
      <c r="C1233" s="1" t="s">
        <v>7367</v>
      </c>
      <c r="D1233" s="1" t="s">
        <v>41</v>
      </c>
      <c r="E1233" s="1">
        <v>35</v>
      </c>
      <c r="F1233" s="1" t="s">
        <v>7368</v>
      </c>
      <c r="G1233" s="1" t="s">
        <v>7369</v>
      </c>
      <c r="H1233" s="1" t="s">
        <v>1967</v>
      </c>
      <c r="I1233" s="1" t="s">
        <v>7370</v>
      </c>
      <c r="J1233" s="1" t="s">
        <v>7371</v>
      </c>
      <c r="K1233" s="1" t="s">
        <v>6</v>
      </c>
      <c r="L1233" s="1" t="s">
        <v>110</v>
      </c>
      <c r="M1233" s="1" t="s">
        <v>73</v>
      </c>
      <c r="N1233" s="1">
        <v>2</v>
      </c>
      <c r="O1233" s="1">
        <v>904.77</v>
      </c>
      <c r="P1233" s="1">
        <v>0.21</v>
      </c>
      <c r="Q1233" s="1">
        <v>34.53</v>
      </c>
      <c r="R1233" s="2">
        <v>45337</v>
      </c>
      <c r="S1233" s="2">
        <v>45719</v>
      </c>
      <c r="T1233" s="1" t="s">
        <v>50</v>
      </c>
      <c r="U1233" s="1" t="s">
        <v>162</v>
      </c>
      <c r="V1233" s="1">
        <v>5</v>
      </c>
      <c r="W1233" s="1" t="s">
        <v>37</v>
      </c>
      <c r="X1233" s="1" t="s">
        <v>101</v>
      </c>
      <c r="Y1233" s="1" t="s">
        <v>7372</v>
      </c>
    </row>
    <row r="1234" spans="1:25" x14ac:dyDescent="0.3">
      <c r="A1234" s="1" t="s">
        <v>12846</v>
      </c>
      <c r="B1234" s="1" t="s">
        <v>14845</v>
      </c>
      <c r="C1234" s="1" t="s">
        <v>7373</v>
      </c>
      <c r="D1234" s="1" t="s">
        <v>41</v>
      </c>
      <c r="E1234" s="1">
        <v>46</v>
      </c>
      <c r="F1234" s="1" t="s">
        <v>7374</v>
      </c>
      <c r="G1234" s="1" t="s">
        <v>7375</v>
      </c>
      <c r="H1234" s="1" t="s">
        <v>903</v>
      </c>
      <c r="I1234" s="1" t="s">
        <v>7376</v>
      </c>
      <c r="J1234" s="1" t="s">
        <v>7377</v>
      </c>
      <c r="K1234" s="1" t="s">
        <v>92</v>
      </c>
      <c r="L1234" s="1" t="s">
        <v>82</v>
      </c>
      <c r="M1234" s="1" t="s">
        <v>73</v>
      </c>
      <c r="N1234" s="1">
        <v>1</v>
      </c>
      <c r="O1234" s="1">
        <v>995.51</v>
      </c>
      <c r="P1234" s="1">
        <v>0.01</v>
      </c>
      <c r="Q1234" s="1">
        <v>39.18</v>
      </c>
      <c r="R1234" s="2">
        <v>45559</v>
      </c>
      <c r="S1234" s="2">
        <v>45611</v>
      </c>
      <c r="T1234" s="1" t="s">
        <v>35</v>
      </c>
      <c r="U1234" s="1" t="s">
        <v>36</v>
      </c>
      <c r="V1234" s="1">
        <v>4</v>
      </c>
      <c r="W1234" s="1" t="s">
        <v>37</v>
      </c>
      <c r="X1234" s="1" t="s">
        <v>101</v>
      </c>
      <c r="Y1234" s="1" t="s">
        <v>7378</v>
      </c>
    </row>
    <row r="1235" spans="1:25" x14ac:dyDescent="0.3">
      <c r="A1235" s="1" t="s">
        <v>12847</v>
      </c>
      <c r="B1235" s="1" t="s">
        <v>14846</v>
      </c>
      <c r="C1235" s="1" t="s">
        <v>7379</v>
      </c>
      <c r="D1235" s="1" t="s">
        <v>26</v>
      </c>
      <c r="E1235" s="1">
        <v>56</v>
      </c>
      <c r="F1235" s="1" t="s">
        <v>7380</v>
      </c>
      <c r="G1235" s="1" t="s">
        <v>7381</v>
      </c>
      <c r="H1235" s="1" t="s">
        <v>4749</v>
      </c>
      <c r="I1235" s="1" t="s">
        <v>7382</v>
      </c>
      <c r="J1235" s="1" t="s">
        <v>7383</v>
      </c>
      <c r="K1235" s="1" t="s">
        <v>81</v>
      </c>
      <c r="L1235" s="1" t="s">
        <v>48</v>
      </c>
      <c r="M1235" s="1" t="s">
        <v>49</v>
      </c>
      <c r="N1235" s="1">
        <v>2</v>
      </c>
      <c r="O1235" s="1">
        <v>368.13</v>
      </c>
      <c r="P1235" s="1">
        <v>7.0000000000000007E-2</v>
      </c>
      <c r="Q1235" s="1">
        <v>23.66</v>
      </c>
      <c r="R1235" s="2">
        <v>45578</v>
      </c>
      <c r="S1235" s="2">
        <v>45218</v>
      </c>
      <c r="T1235" s="1" t="s">
        <v>35</v>
      </c>
      <c r="U1235" s="1" t="s">
        <v>84</v>
      </c>
      <c r="V1235" s="1">
        <v>5</v>
      </c>
      <c r="W1235" s="1" t="s">
        <v>37</v>
      </c>
      <c r="X1235" s="1" t="s">
        <v>38</v>
      </c>
      <c r="Y1235" s="1" t="s">
        <v>7384</v>
      </c>
    </row>
    <row r="1236" spans="1:25" x14ac:dyDescent="0.3">
      <c r="A1236" s="1" t="s">
        <v>12848</v>
      </c>
      <c r="B1236" s="1" t="s">
        <v>14847</v>
      </c>
      <c r="C1236" s="1" t="s">
        <v>7385</v>
      </c>
      <c r="D1236" s="1" t="s">
        <v>26</v>
      </c>
      <c r="E1236" s="1">
        <v>67</v>
      </c>
      <c r="F1236" s="1" t="s">
        <v>7386</v>
      </c>
      <c r="G1236" s="1">
        <v>8383858356</v>
      </c>
      <c r="H1236" s="1" t="s">
        <v>323</v>
      </c>
      <c r="I1236" s="1" t="s">
        <v>7387</v>
      </c>
      <c r="J1236" s="1" t="s">
        <v>7388</v>
      </c>
      <c r="K1236" s="1" t="s">
        <v>161</v>
      </c>
      <c r="L1236" s="1" t="s">
        <v>72</v>
      </c>
      <c r="M1236" s="1" t="s">
        <v>49</v>
      </c>
      <c r="N1236" s="1">
        <v>2</v>
      </c>
      <c r="O1236" s="1">
        <v>162.44999999999999</v>
      </c>
      <c r="P1236" s="1">
        <v>0.26</v>
      </c>
      <c r="Q1236" s="1">
        <v>47.41</v>
      </c>
      <c r="R1236" s="2">
        <v>45550</v>
      </c>
      <c r="S1236" s="2">
        <v>45404</v>
      </c>
      <c r="T1236" s="1" t="s">
        <v>83</v>
      </c>
      <c r="U1236" s="1" t="s">
        <v>84</v>
      </c>
      <c r="V1236" s="1">
        <v>3</v>
      </c>
      <c r="W1236" s="1" t="s">
        <v>37</v>
      </c>
      <c r="X1236" s="1" t="s">
        <v>101</v>
      </c>
      <c r="Y1236" s="1" t="s">
        <v>7389</v>
      </c>
    </row>
    <row r="1237" spans="1:25" x14ac:dyDescent="0.3">
      <c r="A1237" s="1" t="s">
        <v>12849</v>
      </c>
      <c r="B1237" s="1" t="s">
        <v>14848</v>
      </c>
      <c r="C1237" s="1" t="s">
        <v>7390</v>
      </c>
      <c r="D1237" s="1" t="s">
        <v>41</v>
      </c>
      <c r="E1237" s="1">
        <v>51</v>
      </c>
      <c r="F1237" s="1" t="s">
        <v>7391</v>
      </c>
      <c r="G1237" s="1" t="s">
        <v>7392</v>
      </c>
      <c r="H1237" s="1" t="s">
        <v>2644</v>
      </c>
      <c r="I1237" s="1" t="s">
        <v>7393</v>
      </c>
      <c r="J1237" s="1" t="s">
        <v>5731</v>
      </c>
      <c r="K1237" s="1" t="s">
        <v>81</v>
      </c>
      <c r="L1237" s="1" t="s">
        <v>33</v>
      </c>
      <c r="M1237" s="1" t="s">
        <v>49</v>
      </c>
      <c r="N1237" s="1">
        <v>4</v>
      </c>
      <c r="O1237" s="1">
        <v>321.31</v>
      </c>
      <c r="P1237" s="1">
        <v>0.28999999999999998</v>
      </c>
      <c r="Q1237" s="1">
        <v>20.51</v>
      </c>
      <c r="R1237" s="2">
        <v>45754</v>
      </c>
      <c r="S1237" s="2">
        <v>45159</v>
      </c>
      <c r="T1237" s="1" t="s">
        <v>118</v>
      </c>
      <c r="U1237" s="1" t="s">
        <v>36</v>
      </c>
      <c r="V1237" s="1">
        <v>4</v>
      </c>
      <c r="W1237" s="1" t="s">
        <v>37</v>
      </c>
      <c r="X1237" s="1" t="s">
        <v>53</v>
      </c>
      <c r="Y1237" s="1" t="s">
        <v>7394</v>
      </c>
    </row>
    <row r="1238" spans="1:25" x14ac:dyDescent="0.3">
      <c r="A1238" s="1" t="s">
        <v>12850</v>
      </c>
      <c r="B1238" s="1" t="s">
        <v>14849</v>
      </c>
      <c r="C1238" s="1" t="s">
        <v>7395</v>
      </c>
      <c r="D1238" s="1" t="s">
        <v>41</v>
      </c>
      <c r="E1238" s="1">
        <v>55</v>
      </c>
      <c r="F1238" s="1" t="s">
        <v>7396</v>
      </c>
      <c r="G1238" s="1" t="s">
        <v>7397</v>
      </c>
      <c r="H1238" s="1" t="s">
        <v>2062</v>
      </c>
      <c r="I1238" s="1" t="s">
        <v>7398</v>
      </c>
      <c r="J1238" s="1" t="s">
        <v>7399</v>
      </c>
      <c r="K1238" s="1" t="s">
        <v>61</v>
      </c>
      <c r="L1238" s="1" t="s">
        <v>72</v>
      </c>
      <c r="M1238" s="1" t="s">
        <v>49</v>
      </c>
      <c r="N1238" s="1">
        <v>3</v>
      </c>
      <c r="O1238" s="1">
        <v>333.97</v>
      </c>
      <c r="P1238" s="1">
        <v>7.0000000000000007E-2</v>
      </c>
      <c r="Q1238" s="1">
        <v>28.9</v>
      </c>
      <c r="R1238" s="2">
        <v>45159</v>
      </c>
      <c r="S1238" s="2">
        <v>45639</v>
      </c>
      <c r="T1238" s="1" t="s">
        <v>63</v>
      </c>
      <c r="U1238" s="1" t="s">
        <v>84</v>
      </c>
      <c r="V1238" s="1">
        <v>3</v>
      </c>
      <c r="W1238" s="1" t="s">
        <v>37</v>
      </c>
      <c r="X1238" s="1" t="s">
        <v>38</v>
      </c>
      <c r="Y1238" s="1" t="s">
        <v>7400</v>
      </c>
    </row>
    <row r="1239" spans="1:25" x14ac:dyDescent="0.3">
      <c r="A1239" s="1" t="s">
        <v>12851</v>
      </c>
      <c r="B1239" s="1" t="s">
        <v>14850</v>
      </c>
      <c r="C1239" s="1" t="s">
        <v>7401</v>
      </c>
      <c r="D1239" s="1" t="s">
        <v>26</v>
      </c>
      <c r="E1239" s="1">
        <v>25</v>
      </c>
      <c r="F1239" s="1" t="s">
        <v>7402</v>
      </c>
      <c r="G1239" s="1" t="s">
        <v>7403</v>
      </c>
      <c r="H1239" s="1" t="s">
        <v>5533</v>
      </c>
      <c r="I1239" s="1" t="s">
        <v>7404</v>
      </c>
      <c r="J1239" s="1" t="s">
        <v>7405</v>
      </c>
      <c r="K1239" s="1" t="s">
        <v>81</v>
      </c>
      <c r="L1239" s="1" t="s">
        <v>117</v>
      </c>
      <c r="M1239" s="1" t="s">
        <v>34</v>
      </c>
      <c r="N1239" s="1">
        <v>3</v>
      </c>
      <c r="O1239" s="1">
        <v>648.05999999999995</v>
      </c>
      <c r="P1239" s="1">
        <v>0.38</v>
      </c>
      <c r="Q1239" s="1">
        <v>47.01</v>
      </c>
      <c r="R1239" s="2">
        <v>45674</v>
      </c>
      <c r="S1239" s="2">
        <v>45846</v>
      </c>
      <c r="T1239" s="1" t="s">
        <v>35</v>
      </c>
      <c r="U1239" s="1" t="s">
        <v>36</v>
      </c>
      <c r="V1239" s="1">
        <v>1</v>
      </c>
      <c r="W1239" s="1" t="s">
        <v>37</v>
      </c>
      <c r="X1239" s="1" t="s">
        <v>53</v>
      </c>
      <c r="Y1239" s="1" t="s">
        <v>7406</v>
      </c>
    </row>
    <row r="1240" spans="1:25" x14ac:dyDescent="0.3">
      <c r="A1240" s="1" t="s">
        <v>12852</v>
      </c>
      <c r="B1240" s="1" t="s">
        <v>14851</v>
      </c>
      <c r="C1240" s="1" t="s">
        <v>7407</v>
      </c>
      <c r="D1240" s="1" t="s">
        <v>26</v>
      </c>
      <c r="E1240" s="1">
        <v>38</v>
      </c>
      <c r="F1240" s="1" t="s">
        <v>7408</v>
      </c>
      <c r="G1240" s="1" t="s">
        <v>7409</v>
      </c>
      <c r="H1240" s="1" t="s">
        <v>6025</v>
      </c>
      <c r="I1240" s="1" t="s">
        <v>7410</v>
      </c>
      <c r="J1240" s="1" t="s">
        <v>7411</v>
      </c>
      <c r="K1240" s="1" t="s">
        <v>109</v>
      </c>
      <c r="L1240" s="1" t="s">
        <v>33</v>
      </c>
      <c r="M1240" s="1" t="s">
        <v>126</v>
      </c>
      <c r="N1240" s="1">
        <v>4</v>
      </c>
      <c r="O1240" s="1">
        <v>501.2</v>
      </c>
      <c r="P1240" s="1">
        <v>0.19</v>
      </c>
      <c r="Q1240" s="1">
        <v>8.74</v>
      </c>
      <c r="R1240" s="2">
        <v>45229</v>
      </c>
      <c r="S1240" s="2">
        <v>45331</v>
      </c>
      <c r="T1240" s="1" t="s">
        <v>35</v>
      </c>
      <c r="U1240" s="1" t="s">
        <v>162</v>
      </c>
      <c r="V1240" s="1">
        <v>1</v>
      </c>
      <c r="W1240" s="1" t="s">
        <v>37</v>
      </c>
      <c r="X1240" s="1" t="s">
        <v>74</v>
      </c>
      <c r="Y1240" s="1" t="s">
        <v>7412</v>
      </c>
    </row>
    <row r="1241" spans="1:25" x14ac:dyDescent="0.3">
      <c r="A1241" s="1" t="s">
        <v>12853</v>
      </c>
      <c r="B1241" s="1" t="s">
        <v>14852</v>
      </c>
      <c r="C1241" s="1" t="s">
        <v>7413</v>
      </c>
      <c r="D1241" s="1" t="s">
        <v>41</v>
      </c>
      <c r="E1241" s="1">
        <v>38</v>
      </c>
      <c r="F1241" s="1" t="s">
        <v>7414</v>
      </c>
      <c r="G1241" s="1" t="s">
        <v>7415</v>
      </c>
      <c r="H1241" s="1" t="s">
        <v>2076</v>
      </c>
      <c r="I1241" s="1" t="s">
        <v>7416</v>
      </c>
      <c r="J1241" s="1" t="s">
        <v>1712</v>
      </c>
      <c r="K1241" s="1" t="s">
        <v>109</v>
      </c>
      <c r="L1241" s="1" t="s">
        <v>117</v>
      </c>
      <c r="M1241" s="1" t="s">
        <v>49</v>
      </c>
      <c r="N1241" s="1">
        <v>3</v>
      </c>
      <c r="O1241" s="1">
        <v>770.78</v>
      </c>
      <c r="P1241" s="1">
        <v>0.46</v>
      </c>
      <c r="Q1241" s="1">
        <v>9.9</v>
      </c>
      <c r="R1241" s="2">
        <v>45328</v>
      </c>
      <c r="S1241" s="2">
        <v>45689</v>
      </c>
      <c r="T1241" s="1" t="s">
        <v>118</v>
      </c>
      <c r="U1241" s="1" t="s">
        <v>84</v>
      </c>
      <c r="V1241" s="1">
        <v>1</v>
      </c>
      <c r="W1241" s="1" t="s">
        <v>37</v>
      </c>
      <c r="X1241" s="1" t="s">
        <v>38</v>
      </c>
      <c r="Y1241" s="1" t="s">
        <v>7417</v>
      </c>
    </row>
    <row r="1242" spans="1:25" x14ac:dyDescent="0.3">
      <c r="A1242" s="1" t="s">
        <v>12854</v>
      </c>
      <c r="B1242" s="1" t="s">
        <v>14853</v>
      </c>
      <c r="C1242" s="1" t="s">
        <v>7418</v>
      </c>
      <c r="D1242" s="1" t="s">
        <v>41</v>
      </c>
      <c r="E1242" s="1">
        <v>66</v>
      </c>
      <c r="F1242" s="1" t="s">
        <v>7419</v>
      </c>
      <c r="G1242" s="1" t="s">
        <v>7420</v>
      </c>
      <c r="H1242" s="1" t="s">
        <v>236</v>
      </c>
      <c r="I1242" s="1" t="s">
        <v>7421</v>
      </c>
      <c r="J1242" s="1" t="s">
        <v>7422</v>
      </c>
      <c r="K1242" s="1" t="s">
        <v>61</v>
      </c>
      <c r="L1242" s="1" t="s">
        <v>48</v>
      </c>
      <c r="M1242" s="1" t="s">
        <v>34</v>
      </c>
      <c r="N1242" s="1">
        <v>1</v>
      </c>
      <c r="O1242" s="1">
        <v>704.29</v>
      </c>
      <c r="P1242" s="1">
        <v>0.19</v>
      </c>
      <c r="Q1242" s="1">
        <v>49.74</v>
      </c>
      <c r="R1242" s="2">
        <v>45501</v>
      </c>
      <c r="S1242" s="2">
        <v>45285</v>
      </c>
      <c r="T1242" s="1" t="s">
        <v>63</v>
      </c>
      <c r="U1242" s="1" t="s">
        <v>84</v>
      </c>
      <c r="V1242" s="1">
        <v>1</v>
      </c>
      <c r="W1242" s="1" t="s">
        <v>37</v>
      </c>
      <c r="X1242" s="1" t="s">
        <v>101</v>
      </c>
      <c r="Y1242" s="1" t="s">
        <v>7423</v>
      </c>
    </row>
    <row r="1243" spans="1:25" x14ac:dyDescent="0.3">
      <c r="A1243" s="1" t="s">
        <v>12855</v>
      </c>
      <c r="B1243" s="1" t="s">
        <v>14854</v>
      </c>
      <c r="C1243" s="1" t="s">
        <v>7424</v>
      </c>
      <c r="D1243" s="1" t="s">
        <v>41</v>
      </c>
      <c r="E1243" s="1">
        <v>53</v>
      </c>
      <c r="F1243" s="1" t="s">
        <v>7425</v>
      </c>
      <c r="G1243" s="1" t="s">
        <v>7426</v>
      </c>
      <c r="H1243" s="1" t="s">
        <v>417</v>
      </c>
      <c r="I1243" s="1" t="s">
        <v>7427</v>
      </c>
      <c r="J1243" s="1" t="s">
        <v>7428</v>
      </c>
      <c r="K1243" s="1" t="s">
        <v>92</v>
      </c>
      <c r="L1243" s="1" t="s">
        <v>117</v>
      </c>
      <c r="M1243" s="1" t="s">
        <v>62</v>
      </c>
      <c r="N1243" s="1">
        <v>1</v>
      </c>
      <c r="O1243" s="1">
        <v>258.8</v>
      </c>
      <c r="P1243" s="1">
        <v>7.0000000000000007E-2</v>
      </c>
      <c r="Q1243" s="1">
        <v>48.71</v>
      </c>
      <c r="R1243" s="2">
        <v>45609</v>
      </c>
      <c r="S1243" s="2">
        <v>45318</v>
      </c>
      <c r="T1243" s="1" t="s">
        <v>50</v>
      </c>
      <c r="U1243" s="1" t="s">
        <v>36</v>
      </c>
      <c r="V1243" s="1">
        <v>3</v>
      </c>
      <c r="W1243" s="1" t="s">
        <v>37</v>
      </c>
      <c r="X1243" s="1" t="s">
        <v>101</v>
      </c>
      <c r="Y1243" s="1" t="s">
        <v>7429</v>
      </c>
    </row>
    <row r="1244" spans="1:25" x14ac:dyDescent="0.3">
      <c r="A1244" s="1" t="s">
        <v>12856</v>
      </c>
      <c r="B1244" s="1" t="s">
        <v>14855</v>
      </c>
      <c r="C1244" s="1" t="s">
        <v>6267</v>
      </c>
      <c r="D1244" s="1" t="s">
        <v>26</v>
      </c>
      <c r="E1244" s="1">
        <v>34</v>
      </c>
      <c r="F1244" s="1" t="s">
        <v>7430</v>
      </c>
      <c r="G1244" s="1" t="s">
        <v>7431</v>
      </c>
      <c r="H1244" s="1" t="s">
        <v>2181</v>
      </c>
      <c r="I1244" s="1" t="s">
        <v>7432</v>
      </c>
      <c r="J1244" s="1" t="s">
        <v>7433</v>
      </c>
      <c r="K1244" s="1" t="s">
        <v>32</v>
      </c>
      <c r="L1244" s="1" t="s">
        <v>48</v>
      </c>
      <c r="M1244" s="1" t="s">
        <v>49</v>
      </c>
      <c r="N1244" s="1">
        <v>2</v>
      </c>
      <c r="O1244" s="1">
        <v>786.41</v>
      </c>
      <c r="P1244" s="1">
        <v>0.38</v>
      </c>
      <c r="Q1244" s="1">
        <v>39.729999999999997</v>
      </c>
      <c r="R1244" s="2">
        <v>45173</v>
      </c>
      <c r="S1244" s="2">
        <v>45658</v>
      </c>
      <c r="T1244" s="1" t="s">
        <v>35</v>
      </c>
      <c r="U1244" s="1" t="s">
        <v>51</v>
      </c>
      <c r="V1244" s="1">
        <v>3</v>
      </c>
      <c r="W1244" s="1" t="s">
        <v>52</v>
      </c>
      <c r="X1244" s="1" t="s">
        <v>101</v>
      </c>
      <c r="Y1244" s="1" t="s">
        <v>7434</v>
      </c>
    </row>
    <row r="1245" spans="1:25" x14ac:dyDescent="0.3">
      <c r="A1245" s="1" t="s">
        <v>12857</v>
      </c>
      <c r="B1245" s="1" t="s">
        <v>14856</v>
      </c>
      <c r="C1245" s="1" t="s">
        <v>6086</v>
      </c>
      <c r="D1245" s="1" t="s">
        <v>26</v>
      </c>
      <c r="E1245" s="1">
        <v>33</v>
      </c>
      <c r="F1245" s="1" t="s">
        <v>7435</v>
      </c>
      <c r="G1245" s="1" t="s">
        <v>7436</v>
      </c>
      <c r="H1245" s="1" t="s">
        <v>967</v>
      </c>
      <c r="I1245" s="1" t="s">
        <v>7437</v>
      </c>
      <c r="J1245" s="1" t="s">
        <v>7438</v>
      </c>
      <c r="K1245" s="1" t="s">
        <v>92</v>
      </c>
      <c r="L1245" s="1" t="s">
        <v>48</v>
      </c>
      <c r="M1245" s="1" t="s">
        <v>126</v>
      </c>
      <c r="N1245" s="1">
        <v>1</v>
      </c>
      <c r="O1245" s="1">
        <v>848.99</v>
      </c>
      <c r="P1245" s="1">
        <v>0.28000000000000003</v>
      </c>
      <c r="Q1245" s="1">
        <v>26.79</v>
      </c>
      <c r="R1245" s="2">
        <v>45180</v>
      </c>
      <c r="S1245" s="2">
        <v>45780</v>
      </c>
      <c r="T1245" s="1" t="s">
        <v>83</v>
      </c>
      <c r="U1245" s="1" t="s">
        <v>162</v>
      </c>
      <c r="V1245" s="1">
        <v>2</v>
      </c>
      <c r="W1245" s="1" t="s">
        <v>37</v>
      </c>
      <c r="X1245" s="1" t="s">
        <v>74</v>
      </c>
      <c r="Y1245" s="1" t="s">
        <v>7439</v>
      </c>
    </row>
    <row r="1246" spans="1:25" x14ac:dyDescent="0.3">
      <c r="A1246" s="1" t="s">
        <v>12858</v>
      </c>
      <c r="B1246" s="1" t="s">
        <v>14857</v>
      </c>
      <c r="C1246" s="1" t="s">
        <v>7440</v>
      </c>
      <c r="D1246" s="1" t="s">
        <v>41</v>
      </c>
      <c r="E1246" s="1">
        <v>32</v>
      </c>
      <c r="F1246" s="1" t="s">
        <v>7441</v>
      </c>
      <c r="G1246" s="1" t="s">
        <v>7442</v>
      </c>
      <c r="H1246" s="1" t="s">
        <v>757</v>
      </c>
      <c r="I1246" s="1" t="s">
        <v>7443</v>
      </c>
      <c r="J1246" s="1" t="s">
        <v>7444</v>
      </c>
      <c r="K1246" s="1" t="s">
        <v>61</v>
      </c>
      <c r="L1246" s="1" t="s">
        <v>48</v>
      </c>
      <c r="M1246" s="1" t="s">
        <v>73</v>
      </c>
      <c r="N1246" s="1">
        <v>3</v>
      </c>
      <c r="O1246" s="1">
        <v>602.41</v>
      </c>
      <c r="P1246" s="1">
        <v>0.19</v>
      </c>
      <c r="Q1246" s="1">
        <v>27.77</v>
      </c>
      <c r="R1246" s="2">
        <v>45292</v>
      </c>
      <c r="S1246" s="2">
        <v>45287</v>
      </c>
      <c r="T1246" s="1" t="s">
        <v>83</v>
      </c>
      <c r="U1246" s="1" t="s">
        <v>84</v>
      </c>
      <c r="V1246" s="1">
        <v>2</v>
      </c>
      <c r="W1246" s="1" t="s">
        <v>37</v>
      </c>
      <c r="X1246" s="1" t="s">
        <v>53</v>
      </c>
      <c r="Y1246" s="1" t="s">
        <v>7445</v>
      </c>
    </row>
    <row r="1247" spans="1:25" x14ac:dyDescent="0.3">
      <c r="A1247" s="1" t="s">
        <v>12859</v>
      </c>
      <c r="B1247" s="1" t="s">
        <v>14858</v>
      </c>
      <c r="C1247" s="1" t="s">
        <v>7446</v>
      </c>
      <c r="D1247" s="1" t="s">
        <v>26</v>
      </c>
      <c r="E1247" s="1">
        <v>32</v>
      </c>
      <c r="F1247" s="1" t="s">
        <v>7447</v>
      </c>
      <c r="G1247" s="1" t="s">
        <v>7448</v>
      </c>
      <c r="H1247" s="1" t="s">
        <v>3597</v>
      </c>
      <c r="I1247" s="1" t="s">
        <v>7449</v>
      </c>
      <c r="J1247" s="1" t="s">
        <v>7450</v>
      </c>
      <c r="K1247" s="1" t="s">
        <v>32</v>
      </c>
      <c r="L1247" s="1" t="s">
        <v>117</v>
      </c>
      <c r="M1247" s="1" t="s">
        <v>93</v>
      </c>
      <c r="N1247" s="1">
        <v>1</v>
      </c>
      <c r="O1247" s="1">
        <v>928.39</v>
      </c>
      <c r="P1247" s="1">
        <v>0.18</v>
      </c>
      <c r="Q1247" s="1">
        <v>16.57</v>
      </c>
      <c r="R1247" s="2">
        <v>45307</v>
      </c>
      <c r="S1247" s="2">
        <v>45288</v>
      </c>
      <c r="T1247" s="1" t="s">
        <v>50</v>
      </c>
      <c r="U1247" s="1" t="s">
        <v>36</v>
      </c>
      <c r="V1247" s="1">
        <v>3</v>
      </c>
      <c r="W1247" s="1" t="s">
        <v>37</v>
      </c>
      <c r="X1247" s="1" t="s">
        <v>101</v>
      </c>
      <c r="Y1247" s="1" t="s">
        <v>7451</v>
      </c>
    </row>
    <row r="1248" spans="1:25" x14ac:dyDescent="0.3">
      <c r="A1248" s="1" t="s">
        <v>12860</v>
      </c>
      <c r="B1248" s="1" t="s">
        <v>14859</v>
      </c>
      <c r="C1248" s="1" t="s">
        <v>7452</v>
      </c>
      <c r="D1248" s="1" t="s">
        <v>26</v>
      </c>
      <c r="E1248" s="1">
        <v>57</v>
      </c>
      <c r="F1248" s="1" t="s">
        <v>7453</v>
      </c>
      <c r="G1248" s="1">
        <f>1-715-275-1627</f>
        <v>-2616</v>
      </c>
      <c r="H1248" s="1" t="s">
        <v>2095</v>
      </c>
      <c r="I1248" s="1" t="s">
        <v>2543</v>
      </c>
      <c r="J1248" s="1" t="s">
        <v>5119</v>
      </c>
      <c r="K1248" s="1" t="s">
        <v>32</v>
      </c>
      <c r="L1248" s="1" t="s">
        <v>48</v>
      </c>
      <c r="M1248" s="1" t="s">
        <v>73</v>
      </c>
      <c r="N1248" s="1">
        <v>2</v>
      </c>
      <c r="O1248" s="1">
        <v>785.12</v>
      </c>
      <c r="P1248" s="1">
        <v>0.08</v>
      </c>
      <c r="Q1248" s="1">
        <v>24.47</v>
      </c>
      <c r="R1248" s="2">
        <v>45516</v>
      </c>
      <c r="S1248" s="2">
        <v>45252</v>
      </c>
      <c r="T1248" s="1" t="s">
        <v>118</v>
      </c>
      <c r="U1248" s="1" t="s">
        <v>162</v>
      </c>
      <c r="V1248" s="1">
        <v>1</v>
      </c>
      <c r="W1248" s="1" t="s">
        <v>37</v>
      </c>
      <c r="X1248" s="1" t="s">
        <v>64</v>
      </c>
      <c r="Y1248" s="1" t="s">
        <v>7454</v>
      </c>
    </row>
    <row r="1249" spans="1:25" x14ac:dyDescent="0.3">
      <c r="A1249" s="1" t="s">
        <v>12861</v>
      </c>
      <c r="B1249" s="1" t="s">
        <v>14860</v>
      </c>
      <c r="C1249" s="1" t="s">
        <v>7455</v>
      </c>
      <c r="D1249" s="1" t="s">
        <v>41</v>
      </c>
      <c r="E1249" s="1">
        <v>34</v>
      </c>
      <c r="F1249" s="1" t="s">
        <v>7456</v>
      </c>
      <c r="G1249" s="1" t="s">
        <v>7457</v>
      </c>
      <c r="H1249" s="1" t="s">
        <v>2401</v>
      </c>
      <c r="I1249" s="1" t="s">
        <v>7458</v>
      </c>
      <c r="J1249" s="1" t="s">
        <v>7459</v>
      </c>
      <c r="K1249" s="1" t="s">
        <v>6</v>
      </c>
      <c r="L1249" s="1" t="s">
        <v>48</v>
      </c>
      <c r="M1249" s="1" t="s">
        <v>126</v>
      </c>
      <c r="N1249" s="1">
        <v>1</v>
      </c>
      <c r="O1249" s="1">
        <v>599.44000000000005</v>
      </c>
      <c r="P1249" s="1">
        <v>0.17</v>
      </c>
      <c r="Q1249" s="1">
        <v>24.41</v>
      </c>
      <c r="R1249" s="2">
        <v>45832</v>
      </c>
      <c r="S1249" s="2">
        <v>45332</v>
      </c>
      <c r="T1249" s="1" t="s">
        <v>118</v>
      </c>
      <c r="U1249" s="1" t="s">
        <v>36</v>
      </c>
      <c r="V1249" s="1">
        <v>2</v>
      </c>
      <c r="W1249" s="1" t="s">
        <v>37</v>
      </c>
      <c r="X1249" s="1" t="s">
        <v>101</v>
      </c>
      <c r="Y1249" s="1" t="s">
        <v>7460</v>
      </c>
    </row>
    <row r="1250" spans="1:25" x14ac:dyDescent="0.3">
      <c r="A1250" s="1" t="s">
        <v>12862</v>
      </c>
      <c r="B1250" s="1" t="s">
        <v>14861</v>
      </c>
      <c r="C1250" s="1" t="s">
        <v>7461</v>
      </c>
      <c r="D1250" s="1" t="s">
        <v>26</v>
      </c>
      <c r="E1250" s="1">
        <v>68</v>
      </c>
      <c r="F1250" s="1" t="s">
        <v>7462</v>
      </c>
      <c r="G1250" s="1" t="s">
        <v>7463</v>
      </c>
      <c r="H1250" s="1" t="s">
        <v>488</v>
      </c>
      <c r="I1250" s="1" t="s">
        <v>7464</v>
      </c>
      <c r="J1250" s="1" t="s">
        <v>7465</v>
      </c>
      <c r="K1250" s="1" t="s">
        <v>47</v>
      </c>
      <c r="L1250" s="1" t="s">
        <v>82</v>
      </c>
      <c r="M1250" s="1" t="s">
        <v>126</v>
      </c>
      <c r="N1250" s="1">
        <v>3</v>
      </c>
      <c r="O1250" s="1">
        <v>907.1</v>
      </c>
      <c r="P1250" s="1">
        <v>0.01</v>
      </c>
      <c r="Q1250" s="1">
        <v>6.62</v>
      </c>
      <c r="R1250" s="2">
        <v>45531</v>
      </c>
      <c r="S1250" s="2">
        <v>45718</v>
      </c>
      <c r="T1250" s="1" t="s">
        <v>35</v>
      </c>
      <c r="U1250" s="1" t="s">
        <v>51</v>
      </c>
      <c r="V1250" s="1">
        <v>4</v>
      </c>
      <c r="W1250" s="1" t="s">
        <v>37</v>
      </c>
      <c r="X1250" s="1" t="s">
        <v>38</v>
      </c>
      <c r="Y1250" s="1" t="s">
        <v>7466</v>
      </c>
    </row>
    <row r="1251" spans="1:25" x14ac:dyDescent="0.3">
      <c r="A1251" s="1" t="s">
        <v>12863</v>
      </c>
      <c r="B1251" s="1" t="s">
        <v>14862</v>
      </c>
      <c r="C1251" s="1" t="s">
        <v>7467</v>
      </c>
      <c r="D1251" s="1" t="s">
        <v>26</v>
      </c>
      <c r="E1251" s="1">
        <v>18</v>
      </c>
      <c r="F1251" s="1" t="s">
        <v>7468</v>
      </c>
      <c r="G1251" s="1" t="s">
        <v>7469</v>
      </c>
      <c r="H1251" s="1" t="s">
        <v>371</v>
      </c>
      <c r="I1251" s="1" t="s">
        <v>7470</v>
      </c>
      <c r="J1251" s="1" t="s">
        <v>7471</v>
      </c>
      <c r="K1251" s="1" t="s">
        <v>81</v>
      </c>
      <c r="L1251" s="1" t="s">
        <v>110</v>
      </c>
      <c r="M1251" s="1" t="s">
        <v>126</v>
      </c>
      <c r="N1251" s="1">
        <v>4</v>
      </c>
      <c r="O1251" s="1">
        <v>604.35</v>
      </c>
      <c r="P1251" s="1">
        <v>0.25</v>
      </c>
      <c r="Q1251" s="1">
        <v>25.39</v>
      </c>
      <c r="R1251" s="2">
        <v>45828</v>
      </c>
      <c r="S1251" s="2">
        <v>45211</v>
      </c>
      <c r="T1251" s="1" t="s">
        <v>35</v>
      </c>
      <c r="U1251" s="1" t="s">
        <v>84</v>
      </c>
      <c r="V1251" s="1">
        <v>3</v>
      </c>
      <c r="W1251" s="1" t="s">
        <v>37</v>
      </c>
      <c r="X1251" s="1" t="s">
        <v>38</v>
      </c>
      <c r="Y1251" s="1" t="s">
        <v>7472</v>
      </c>
    </row>
    <row r="1252" spans="1:25" x14ac:dyDescent="0.3">
      <c r="A1252" s="1" t="s">
        <v>12864</v>
      </c>
      <c r="B1252" s="1" t="s">
        <v>14863</v>
      </c>
      <c r="C1252" s="1" t="s">
        <v>5148</v>
      </c>
      <c r="D1252" s="1" t="s">
        <v>26</v>
      </c>
      <c r="E1252" s="1">
        <v>30</v>
      </c>
      <c r="F1252" s="1" t="s">
        <v>7473</v>
      </c>
      <c r="G1252" s="1" t="s">
        <v>7474</v>
      </c>
      <c r="H1252" s="1" t="s">
        <v>1047</v>
      </c>
      <c r="I1252" s="1" t="s">
        <v>3229</v>
      </c>
      <c r="J1252" s="1" t="s">
        <v>7475</v>
      </c>
      <c r="K1252" s="1" t="s">
        <v>92</v>
      </c>
      <c r="L1252" s="1" t="s">
        <v>72</v>
      </c>
      <c r="M1252" s="1" t="s">
        <v>126</v>
      </c>
      <c r="N1252" s="1">
        <v>2</v>
      </c>
      <c r="O1252" s="1">
        <v>525.98</v>
      </c>
      <c r="P1252" s="1">
        <v>0.45</v>
      </c>
      <c r="Q1252" s="1">
        <v>26.59</v>
      </c>
      <c r="R1252" s="2">
        <v>45367</v>
      </c>
      <c r="S1252" s="2">
        <v>45264</v>
      </c>
      <c r="T1252" s="1" t="s">
        <v>35</v>
      </c>
      <c r="U1252" s="1" t="s">
        <v>51</v>
      </c>
      <c r="V1252" s="1">
        <v>4</v>
      </c>
      <c r="W1252" s="1" t="s">
        <v>37</v>
      </c>
      <c r="X1252" s="1" t="s">
        <v>64</v>
      </c>
      <c r="Y1252" s="1" t="s">
        <v>7476</v>
      </c>
    </row>
    <row r="1253" spans="1:25" x14ac:dyDescent="0.3">
      <c r="A1253" s="1" t="s">
        <v>12865</v>
      </c>
      <c r="B1253" s="1" t="s">
        <v>14864</v>
      </c>
      <c r="C1253" s="1" t="s">
        <v>7477</v>
      </c>
      <c r="D1253" s="1" t="s">
        <v>41</v>
      </c>
      <c r="E1253" s="1">
        <v>55</v>
      </c>
      <c r="F1253" s="1" t="s">
        <v>7478</v>
      </c>
      <c r="G1253" s="1" t="s">
        <v>7479</v>
      </c>
      <c r="H1253" s="1" t="s">
        <v>3302</v>
      </c>
      <c r="I1253" s="1" t="s">
        <v>2276</v>
      </c>
      <c r="J1253" s="1" t="s">
        <v>7480</v>
      </c>
      <c r="K1253" s="1" t="s">
        <v>32</v>
      </c>
      <c r="L1253" s="1" t="s">
        <v>48</v>
      </c>
      <c r="M1253" s="1" t="s">
        <v>49</v>
      </c>
      <c r="N1253" s="1">
        <v>4</v>
      </c>
      <c r="O1253" s="1">
        <v>362.7</v>
      </c>
      <c r="P1253" s="1">
        <v>0.4</v>
      </c>
      <c r="Q1253" s="1">
        <v>34.96</v>
      </c>
      <c r="R1253" s="2">
        <v>45624</v>
      </c>
      <c r="S1253" s="2">
        <v>45165</v>
      </c>
      <c r="T1253" s="1" t="s">
        <v>50</v>
      </c>
      <c r="U1253" s="1" t="s">
        <v>84</v>
      </c>
      <c r="V1253" s="1">
        <v>1</v>
      </c>
      <c r="W1253" s="1" t="s">
        <v>37</v>
      </c>
      <c r="X1253" s="1" t="s">
        <v>74</v>
      </c>
      <c r="Y1253" s="1" t="s">
        <v>7481</v>
      </c>
    </row>
    <row r="1254" spans="1:25" x14ac:dyDescent="0.3">
      <c r="A1254" s="1" t="s">
        <v>12866</v>
      </c>
      <c r="B1254" s="1" t="s">
        <v>14865</v>
      </c>
      <c r="C1254" s="1" t="s">
        <v>7482</v>
      </c>
      <c r="D1254" s="1" t="s">
        <v>41</v>
      </c>
      <c r="E1254" s="1">
        <v>27</v>
      </c>
      <c r="F1254" s="1" t="s">
        <v>7483</v>
      </c>
      <c r="G1254" s="1" t="s">
        <v>7484</v>
      </c>
      <c r="H1254" s="1" t="s">
        <v>1189</v>
      </c>
      <c r="I1254" s="1" t="s">
        <v>7485</v>
      </c>
      <c r="J1254" s="1" t="s">
        <v>7486</v>
      </c>
      <c r="K1254" s="1" t="s">
        <v>161</v>
      </c>
      <c r="L1254" s="1" t="s">
        <v>33</v>
      </c>
      <c r="M1254" s="1" t="s">
        <v>62</v>
      </c>
      <c r="N1254" s="1">
        <v>1</v>
      </c>
      <c r="O1254" s="1">
        <v>884.03</v>
      </c>
      <c r="P1254" s="1">
        <v>0.01</v>
      </c>
      <c r="Q1254" s="1">
        <v>28.24</v>
      </c>
      <c r="R1254" s="2">
        <v>45154</v>
      </c>
      <c r="S1254" s="2">
        <v>45487</v>
      </c>
      <c r="T1254" s="1" t="s">
        <v>50</v>
      </c>
      <c r="U1254" s="1" t="s">
        <v>51</v>
      </c>
      <c r="V1254" s="1">
        <v>3</v>
      </c>
      <c r="W1254" s="1" t="s">
        <v>37</v>
      </c>
      <c r="X1254" s="1" t="s">
        <v>38</v>
      </c>
      <c r="Y1254" s="1" t="s">
        <v>7487</v>
      </c>
    </row>
    <row r="1255" spans="1:25" x14ac:dyDescent="0.3">
      <c r="A1255" s="1" t="s">
        <v>12867</v>
      </c>
      <c r="B1255" s="1" t="s">
        <v>14866</v>
      </c>
      <c r="C1255" s="1" t="s">
        <v>7488</v>
      </c>
      <c r="D1255" s="1" t="s">
        <v>26</v>
      </c>
      <c r="E1255" s="1">
        <v>50</v>
      </c>
      <c r="F1255" s="1" t="s">
        <v>7489</v>
      </c>
      <c r="G1255" s="1" t="s">
        <v>7490</v>
      </c>
      <c r="H1255" s="1" t="s">
        <v>424</v>
      </c>
      <c r="I1255" s="1" t="s">
        <v>7491</v>
      </c>
      <c r="J1255" s="1" t="s">
        <v>2786</v>
      </c>
      <c r="K1255" s="1" t="s">
        <v>6</v>
      </c>
      <c r="L1255" s="1" t="s">
        <v>33</v>
      </c>
      <c r="M1255" s="1" t="s">
        <v>93</v>
      </c>
      <c r="N1255" s="1">
        <v>2</v>
      </c>
      <c r="O1255" s="1">
        <v>131.5</v>
      </c>
      <c r="P1255" s="1">
        <v>0.44</v>
      </c>
      <c r="Q1255" s="1">
        <v>43.78</v>
      </c>
      <c r="R1255" s="2">
        <v>45351</v>
      </c>
      <c r="S1255" s="2">
        <v>45765</v>
      </c>
      <c r="T1255" s="1" t="s">
        <v>35</v>
      </c>
      <c r="U1255" s="1" t="s">
        <v>84</v>
      </c>
      <c r="V1255" s="1">
        <v>2</v>
      </c>
      <c r="W1255" s="1" t="s">
        <v>37</v>
      </c>
      <c r="X1255" s="1" t="s">
        <v>74</v>
      </c>
      <c r="Y1255" s="1" t="s">
        <v>7492</v>
      </c>
    </row>
    <row r="1256" spans="1:25" x14ac:dyDescent="0.3">
      <c r="A1256" s="1" t="s">
        <v>12868</v>
      </c>
      <c r="B1256" s="1" t="s">
        <v>14867</v>
      </c>
      <c r="C1256" s="1" t="s">
        <v>7493</v>
      </c>
      <c r="D1256" s="1" t="s">
        <v>26</v>
      </c>
      <c r="E1256" s="1">
        <v>43</v>
      </c>
      <c r="F1256" s="1" t="s">
        <v>7494</v>
      </c>
      <c r="G1256" s="1" t="s">
        <v>7495</v>
      </c>
      <c r="H1256" s="1" t="s">
        <v>683</v>
      </c>
      <c r="I1256" s="1" t="s">
        <v>7496</v>
      </c>
      <c r="J1256" s="1" t="s">
        <v>7497</v>
      </c>
      <c r="K1256" s="1" t="s">
        <v>61</v>
      </c>
      <c r="L1256" s="1" t="s">
        <v>82</v>
      </c>
      <c r="M1256" s="1" t="s">
        <v>49</v>
      </c>
      <c r="N1256" s="1">
        <v>2</v>
      </c>
      <c r="O1256" s="1">
        <v>478.77</v>
      </c>
      <c r="P1256" s="1">
        <v>0.23</v>
      </c>
      <c r="Q1256" s="1">
        <v>21.54</v>
      </c>
      <c r="R1256" s="2">
        <v>45670</v>
      </c>
      <c r="S1256" s="2">
        <v>45457</v>
      </c>
      <c r="T1256" s="1" t="s">
        <v>118</v>
      </c>
      <c r="U1256" s="1" t="s">
        <v>36</v>
      </c>
      <c r="V1256" s="1">
        <v>2</v>
      </c>
      <c r="W1256" s="1" t="s">
        <v>37</v>
      </c>
      <c r="X1256" s="1" t="s">
        <v>74</v>
      </c>
      <c r="Y1256" s="1" t="s">
        <v>7498</v>
      </c>
    </row>
    <row r="1257" spans="1:25" x14ac:dyDescent="0.3">
      <c r="A1257" s="1" t="s">
        <v>12869</v>
      </c>
      <c r="B1257" s="1" t="s">
        <v>14868</v>
      </c>
      <c r="C1257" s="1" t="s">
        <v>7499</v>
      </c>
      <c r="D1257" s="1" t="s">
        <v>26</v>
      </c>
      <c r="E1257" s="1">
        <v>29</v>
      </c>
      <c r="F1257" s="1" t="s">
        <v>7500</v>
      </c>
      <c r="G1257" s="1" t="s">
        <v>7501</v>
      </c>
      <c r="H1257" s="1" t="s">
        <v>2394</v>
      </c>
      <c r="I1257" s="1" t="s">
        <v>7502</v>
      </c>
      <c r="J1257" s="1" t="s">
        <v>7503</v>
      </c>
      <c r="K1257" s="1" t="s">
        <v>161</v>
      </c>
      <c r="L1257" s="1" t="s">
        <v>117</v>
      </c>
      <c r="M1257" s="1" t="s">
        <v>73</v>
      </c>
      <c r="N1257" s="1">
        <v>1</v>
      </c>
      <c r="O1257" s="1">
        <v>542.04</v>
      </c>
      <c r="P1257" s="1">
        <v>0.1</v>
      </c>
      <c r="Q1257" s="1">
        <v>23.44</v>
      </c>
      <c r="R1257" s="2">
        <v>45652</v>
      </c>
      <c r="S1257" s="2">
        <v>45365</v>
      </c>
      <c r="T1257" s="1" t="s">
        <v>63</v>
      </c>
      <c r="U1257" s="1" t="s">
        <v>162</v>
      </c>
      <c r="V1257" s="1">
        <v>4</v>
      </c>
      <c r="W1257" s="1" t="s">
        <v>52</v>
      </c>
      <c r="X1257" s="1" t="s">
        <v>64</v>
      </c>
      <c r="Y1257" s="1" t="s">
        <v>7504</v>
      </c>
    </row>
    <row r="1258" spans="1:25" x14ac:dyDescent="0.3">
      <c r="A1258" s="1" t="s">
        <v>12870</v>
      </c>
      <c r="B1258" s="1" t="s">
        <v>14869</v>
      </c>
      <c r="C1258" s="1" t="s">
        <v>7505</v>
      </c>
      <c r="D1258" s="1" t="s">
        <v>26</v>
      </c>
      <c r="E1258" s="1">
        <v>36</v>
      </c>
      <c r="F1258" s="1" t="s">
        <v>7506</v>
      </c>
      <c r="G1258" s="1" t="s">
        <v>7507</v>
      </c>
      <c r="H1258" s="1" t="s">
        <v>2559</v>
      </c>
      <c r="I1258" s="1" t="s">
        <v>7508</v>
      </c>
      <c r="J1258" s="1" t="s">
        <v>7509</v>
      </c>
      <c r="K1258" s="1" t="s">
        <v>61</v>
      </c>
      <c r="L1258" s="1" t="s">
        <v>117</v>
      </c>
      <c r="M1258" s="1" t="s">
        <v>62</v>
      </c>
      <c r="N1258" s="1">
        <v>2</v>
      </c>
      <c r="O1258" s="1">
        <v>559.20000000000005</v>
      </c>
      <c r="P1258" s="1">
        <v>0.38</v>
      </c>
      <c r="Q1258" s="1">
        <v>30.72</v>
      </c>
      <c r="R1258" s="2">
        <v>45566</v>
      </c>
      <c r="S1258" s="2">
        <v>45821</v>
      </c>
      <c r="T1258" s="1" t="s">
        <v>35</v>
      </c>
      <c r="U1258" s="1" t="s">
        <v>84</v>
      </c>
      <c r="V1258" s="1">
        <v>3</v>
      </c>
      <c r="W1258" s="1" t="s">
        <v>37</v>
      </c>
      <c r="X1258" s="1" t="s">
        <v>38</v>
      </c>
      <c r="Y1258" s="1" t="s">
        <v>7510</v>
      </c>
    </row>
    <row r="1259" spans="1:25" x14ac:dyDescent="0.3">
      <c r="A1259" s="1" t="s">
        <v>12871</v>
      </c>
      <c r="B1259" s="1" t="s">
        <v>14870</v>
      </c>
      <c r="C1259" s="1" t="s">
        <v>7511</v>
      </c>
      <c r="D1259" s="1" t="s">
        <v>41</v>
      </c>
      <c r="E1259" s="1">
        <v>32</v>
      </c>
      <c r="F1259" s="1" t="s">
        <v>7512</v>
      </c>
      <c r="G1259" s="1" t="s">
        <v>7513</v>
      </c>
      <c r="H1259" s="1" t="s">
        <v>1130</v>
      </c>
      <c r="I1259" s="1" t="s">
        <v>7514</v>
      </c>
      <c r="J1259" s="1" t="s">
        <v>7515</v>
      </c>
      <c r="K1259" s="1" t="s">
        <v>161</v>
      </c>
      <c r="L1259" s="1" t="s">
        <v>117</v>
      </c>
      <c r="M1259" s="1" t="s">
        <v>34</v>
      </c>
      <c r="N1259" s="1">
        <v>1</v>
      </c>
      <c r="O1259" s="1">
        <v>655.37</v>
      </c>
      <c r="P1259" s="1">
        <v>0.16</v>
      </c>
      <c r="Q1259" s="1">
        <v>14.12</v>
      </c>
      <c r="R1259" s="2">
        <v>45790</v>
      </c>
      <c r="S1259" s="2">
        <v>45133</v>
      </c>
      <c r="T1259" s="1" t="s">
        <v>118</v>
      </c>
      <c r="U1259" s="1" t="s">
        <v>84</v>
      </c>
      <c r="V1259" s="1">
        <v>1</v>
      </c>
      <c r="W1259" s="1" t="s">
        <v>52</v>
      </c>
      <c r="X1259" s="1" t="s">
        <v>101</v>
      </c>
      <c r="Y1259" s="1" t="s">
        <v>7516</v>
      </c>
    </row>
    <row r="1260" spans="1:25" x14ac:dyDescent="0.3">
      <c r="A1260" s="1" t="s">
        <v>12872</v>
      </c>
      <c r="B1260" s="1" t="s">
        <v>14871</v>
      </c>
      <c r="C1260" s="1" t="s">
        <v>7517</v>
      </c>
      <c r="D1260" s="1" t="s">
        <v>26</v>
      </c>
      <c r="E1260" s="1">
        <v>22</v>
      </c>
      <c r="F1260" s="1" t="s">
        <v>7518</v>
      </c>
      <c r="G1260" s="1" t="s">
        <v>7519</v>
      </c>
      <c r="H1260" s="1" t="s">
        <v>4749</v>
      </c>
      <c r="I1260" s="1" t="s">
        <v>7520</v>
      </c>
      <c r="J1260" s="1" t="s">
        <v>7521</v>
      </c>
      <c r="K1260" s="1" t="s">
        <v>92</v>
      </c>
      <c r="L1260" s="1" t="s">
        <v>48</v>
      </c>
      <c r="M1260" s="1" t="s">
        <v>126</v>
      </c>
      <c r="N1260" s="1">
        <v>4</v>
      </c>
      <c r="O1260" s="1">
        <v>510.74</v>
      </c>
      <c r="P1260" s="1">
        <v>0.13</v>
      </c>
      <c r="Q1260" s="1">
        <v>22.71</v>
      </c>
      <c r="R1260" s="2">
        <v>45776</v>
      </c>
      <c r="S1260" s="2">
        <v>45490</v>
      </c>
      <c r="T1260" s="1" t="s">
        <v>118</v>
      </c>
      <c r="U1260" s="1" t="s">
        <v>36</v>
      </c>
      <c r="V1260" s="1">
        <v>5</v>
      </c>
      <c r="W1260" s="1" t="s">
        <v>37</v>
      </c>
      <c r="X1260" s="1" t="s">
        <v>74</v>
      </c>
      <c r="Y1260" s="1" t="s">
        <v>7522</v>
      </c>
    </row>
    <row r="1261" spans="1:25" x14ac:dyDescent="0.3">
      <c r="A1261" s="1" t="s">
        <v>12873</v>
      </c>
      <c r="B1261" s="1" t="s">
        <v>14872</v>
      </c>
      <c r="C1261" s="1" t="s">
        <v>7523</v>
      </c>
      <c r="D1261" s="1" t="s">
        <v>26</v>
      </c>
      <c r="E1261" s="1">
        <v>19</v>
      </c>
      <c r="F1261" s="1" t="s">
        <v>7524</v>
      </c>
      <c r="G1261" s="1" t="s">
        <v>7525</v>
      </c>
      <c r="H1261" s="1" t="s">
        <v>323</v>
      </c>
      <c r="I1261" s="1" t="s">
        <v>7526</v>
      </c>
      <c r="J1261" s="1" t="s">
        <v>7527</v>
      </c>
      <c r="K1261" s="1" t="s">
        <v>92</v>
      </c>
      <c r="L1261" s="1" t="s">
        <v>110</v>
      </c>
      <c r="M1261" s="1" t="s">
        <v>73</v>
      </c>
      <c r="N1261" s="1">
        <v>4</v>
      </c>
      <c r="O1261" s="1">
        <v>264.25</v>
      </c>
      <c r="P1261" s="1">
        <v>0.08</v>
      </c>
      <c r="Q1261" s="1">
        <v>35.880000000000003</v>
      </c>
      <c r="R1261" s="2">
        <v>45729</v>
      </c>
      <c r="S1261" s="2">
        <v>45357</v>
      </c>
      <c r="T1261" s="1" t="s">
        <v>83</v>
      </c>
      <c r="U1261" s="1" t="s">
        <v>51</v>
      </c>
      <c r="V1261" s="1">
        <v>5</v>
      </c>
      <c r="W1261" s="1" t="s">
        <v>37</v>
      </c>
      <c r="X1261" s="1" t="s">
        <v>74</v>
      </c>
      <c r="Y1261" s="1" t="s">
        <v>7528</v>
      </c>
    </row>
    <row r="1262" spans="1:25" x14ac:dyDescent="0.3">
      <c r="A1262" s="1" t="s">
        <v>12874</v>
      </c>
      <c r="B1262" s="1" t="s">
        <v>14873</v>
      </c>
      <c r="C1262" s="1" t="s">
        <v>7529</v>
      </c>
      <c r="D1262" s="1" t="s">
        <v>26</v>
      </c>
      <c r="E1262" s="1">
        <v>68</v>
      </c>
      <c r="F1262" s="1" t="s">
        <v>7530</v>
      </c>
      <c r="G1262" s="1">
        <v>2784607323</v>
      </c>
      <c r="H1262" s="1" t="s">
        <v>1798</v>
      </c>
      <c r="I1262" s="1" t="s">
        <v>7531</v>
      </c>
      <c r="J1262" s="1" t="s">
        <v>7532</v>
      </c>
      <c r="K1262" s="1" t="s">
        <v>32</v>
      </c>
      <c r="L1262" s="1" t="s">
        <v>110</v>
      </c>
      <c r="M1262" s="1" t="s">
        <v>34</v>
      </c>
      <c r="N1262" s="1">
        <v>3</v>
      </c>
      <c r="O1262" s="1">
        <v>858.37</v>
      </c>
      <c r="P1262" s="1">
        <v>0.24</v>
      </c>
      <c r="Q1262" s="1">
        <v>23.53</v>
      </c>
      <c r="R1262" s="2">
        <v>45268</v>
      </c>
      <c r="S1262" s="2">
        <v>45344</v>
      </c>
      <c r="T1262" s="1" t="s">
        <v>63</v>
      </c>
      <c r="U1262" s="1" t="s">
        <v>84</v>
      </c>
      <c r="V1262" s="1">
        <v>1</v>
      </c>
      <c r="W1262" s="1" t="s">
        <v>37</v>
      </c>
      <c r="X1262" s="1" t="s">
        <v>38</v>
      </c>
      <c r="Y1262" s="1" t="s">
        <v>7533</v>
      </c>
    </row>
    <row r="1263" spans="1:25" x14ac:dyDescent="0.3">
      <c r="A1263" s="1" t="s">
        <v>12875</v>
      </c>
      <c r="B1263" s="1" t="s">
        <v>14874</v>
      </c>
      <c r="C1263" s="1" t="s">
        <v>7534</v>
      </c>
      <c r="D1263" s="1" t="s">
        <v>26</v>
      </c>
      <c r="E1263" s="1">
        <v>31</v>
      </c>
      <c r="F1263" s="1" t="s">
        <v>7535</v>
      </c>
      <c r="G1263" s="1" t="s">
        <v>7536</v>
      </c>
      <c r="H1263" s="1" t="s">
        <v>6306</v>
      </c>
      <c r="I1263" s="1" t="s">
        <v>7537</v>
      </c>
      <c r="J1263" s="1" t="s">
        <v>7538</v>
      </c>
      <c r="K1263" s="1" t="s">
        <v>92</v>
      </c>
      <c r="L1263" s="1" t="s">
        <v>117</v>
      </c>
      <c r="M1263" s="1" t="s">
        <v>93</v>
      </c>
      <c r="N1263" s="1">
        <v>3</v>
      </c>
      <c r="O1263" s="1">
        <v>660.95</v>
      </c>
      <c r="P1263" s="1">
        <v>0.05</v>
      </c>
      <c r="Q1263" s="1">
        <v>45.8</v>
      </c>
      <c r="R1263" s="2">
        <v>45364</v>
      </c>
      <c r="S1263" s="2">
        <v>45406</v>
      </c>
      <c r="T1263" s="1" t="s">
        <v>35</v>
      </c>
      <c r="U1263" s="1" t="s">
        <v>51</v>
      </c>
      <c r="V1263" s="1">
        <v>2</v>
      </c>
      <c r="W1263" s="1" t="s">
        <v>37</v>
      </c>
      <c r="X1263" s="1" t="s">
        <v>38</v>
      </c>
      <c r="Y1263" s="1" t="s">
        <v>7539</v>
      </c>
    </row>
    <row r="1264" spans="1:25" x14ac:dyDescent="0.3">
      <c r="A1264" s="1" t="s">
        <v>12876</v>
      </c>
      <c r="B1264" s="1" t="s">
        <v>14875</v>
      </c>
      <c r="C1264" s="1" t="s">
        <v>7540</v>
      </c>
      <c r="D1264" s="1" t="s">
        <v>41</v>
      </c>
      <c r="E1264" s="1">
        <v>46</v>
      </c>
      <c r="F1264" s="1" t="s">
        <v>7541</v>
      </c>
      <c r="G1264" s="1">
        <f>1-696-769-2923</f>
        <v>-4387</v>
      </c>
      <c r="H1264" s="1" t="s">
        <v>648</v>
      </c>
      <c r="I1264" s="1" t="s">
        <v>7542</v>
      </c>
      <c r="J1264" s="1" t="s">
        <v>7543</v>
      </c>
      <c r="K1264" s="1" t="s">
        <v>6</v>
      </c>
      <c r="L1264" s="1" t="s">
        <v>117</v>
      </c>
      <c r="M1264" s="1" t="s">
        <v>73</v>
      </c>
      <c r="N1264" s="1">
        <v>1</v>
      </c>
      <c r="O1264" s="1">
        <v>859.61</v>
      </c>
      <c r="P1264" s="1">
        <v>0.39</v>
      </c>
      <c r="Q1264" s="1">
        <v>32.69</v>
      </c>
      <c r="R1264" s="2">
        <v>45199</v>
      </c>
      <c r="S1264" s="2">
        <v>45291</v>
      </c>
      <c r="T1264" s="1" t="s">
        <v>63</v>
      </c>
      <c r="U1264" s="1" t="s">
        <v>36</v>
      </c>
      <c r="V1264" s="1">
        <v>5</v>
      </c>
      <c r="W1264" s="1" t="s">
        <v>37</v>
      </c>
      <c r="X1264" s="1" t="s">
        <v>64</v>
      </c>
      <c r="Y1264" s="1" t="s">
        <v>7544</v>
      </c>
    </row>
    <row r="1265" spans="1:25" x14ac:dyDescent="0.3">
      <c r="A1265" s="1" t="s">
        <v>12877</v>
      </c>
      <c r="B1265" s="1" t="s">
        <v>14876</v>
      </c>
      <c r="C1265" s="1" t="s">
        <v>7545</v>
      </c>
      <c r="D1265" s="1" t="s">
        <v>26</v>
      </c>
      <c r="E1265" s="1">
        <v>58</v>
      </c>
      <c r="F1265" s="1" t="s">
        <v>7546</v>
      </c>
      <c r="G1265" s="1">
        <v>425418004</v>
      </c>
      <c r="H1265" s="1" t="s">
        <v>817</v>
      </c>
      <c r="I1265" s="1" t="s">
        <v>7547</v>
      </c>
      <c r="J1265" s="1" t="s">
        <v>7548</v>
      </c>
      <c r="K1265" s="1" t="s">
        <v>109</v>
      </c>
      <c r="L1265" s="1" t="s">
        <v>72</v>
      </c>
      <c r="M1265" s="1" t="s">
        <v>62</v>
      </c>
      <c r="N1265" s="1">
        <v>1</v>
      </c>
      <c r="O1265" s="1">
        <v>283.27999999999997</v>
      </c>
      <c r="P1265" s="1">
        <v>0.24</v>
      </c>
      <c r="Q1265" s="1">
        <v>11.92</v>
      </c>
      <c r="R1265" s="2">
        <v>45734</v>
      </c>
      <c r="S1265" s="2">
        <v>45317</v>
      </c>
      <c r="T1265" s="1" t="s">
        <v>35</v>
      </c>
      <c r="U1265" s="1" t="s">
        <v>84</v>
      </c>
      <c r="V1265" s="1">
        <v>1</v>
      </c>
      <c r="W1265" s="1" t="s">
        <v>37</v>
      </c>
      <c r="X1265" s="1" t="s">
        <v>53</v>
      </c>
      <c r="Y1265" s="1" t="s">
        <v>7549</v>
      </c>
    </row>
    <row r="1266" spans="1:25" x14ac:dyDescent="0.3">
      <c r="A1266" s="1" t="s">
        <v>12878</v>
      </c>
      <c r="B1266" s="1" t="s">
        <v>14877</v>
      </c>
      <c r="C1266" s="1" t="s">
        <v>7550</v>
      </c>
      <c r="D1266" s="1" t="s">
        <v>41</v>
      </c>
      <c r="E1266" s="1">
        <v>18</v>
      </c>
      <c r="F1266" s="1" t="s">
        <v>7551</v>
      </c>
      <c r="G1266" s="1" t="s">
        <v>7552</v>
      </c>
      <c r="H1266" s="1" t="s">
        <v>1435</v>
      </c>
      <c r="I1266" s="1" t="s">
        <v>7553</v>
      </c>
      <c r="J1266" s="1" t="s">
        <v>7554</v>
      </c>
      <c r="K1266" s="1" t="s">
        <v>92</v>
      </c>
      <c r="L1266" s="1" t="s">
        <v>110</v>
      </c>
      <c r="M1266" s="1" t="s">
        <v>49</v>
      </c>
      <c r="N1266" s="1">
        <v>4</v>
      </c>
      <c r="O1266" s="1">
        <v>640.69000000000005</v>
      </c>
      <c r="P1266" s="1">
        <v>0.22</v>
      </c>
      <c r="Q1266" s="1">
        <v>26.93</v>
      </c>
      <c r="R1266" s="2">
        <v>45242</v>
      </c>
      <c r="S1266" s="2">
        <v>45435</v>
      </c>
      <c r="T1266" s="1" t="s">
        <v>63</v>
      </c>
      <c r="U1266" s="1" t="s">
        <v>162</v>
      </c>
      <c r="V1266" s="1">
        <v>4</v>
      </c>
      <c r="W1266" s="1" t="s">
        <v>37</v>
      </c>
      <c r="X1266" s="1" t="s">
        <v>53</v>
      </c>
      <c r="Y1266" s="1" t="s">
        <v>7555</v>
      </c>
    </row>
    <row r="1267" spans="1:25" x14ac:dyDescent="0.3">
      <c r="A1267" s="1" t="s">
        <v>12879</v>
      </c>
      <c r="B1267" s="1" t="s">
        <v>14878</v>
      </c>
      <c r="C1267" s="1" t="s">
        <v>7556</v>
      </c>
      <c r="D1267" s="1" t="s">
        <v>41</v>
      </c>
      <c r="E1267" s="1">
        <v>30</v>
      </c>
      <c r="F1267" s="1" t="s">
        <v>7557</v>
      </c>
      <c r="G1267" s="1" t="s">
        <v>7558</v>
      </c>
      <c r="H1267" s="1" t="s">
        <v>542</v>
      </c>
      <c r="I1267" s="1" t="s">
        <v>7559</v>
      </c>
      <c r="J1267" s="1" t="s">
        <v>7560</v>
      </c>
      <c r="K1267" s="1" t="s">
        <v>47</v>
      </c>
      <c r="L1267" s="1" t="s">
        <v>48</v>
      </c>
      <c r="M1267" s="1" t="s">
        <v>34</v>
      </c>
      <c r="N1267" s="1">
        <v>2</v>
      </c>
      <c r="O1267" s="1">
        <v>717.03</v>
      </c>
      <c r="P1267" s="1">
        <v>0</v>
      </c>
      <c r="Q1267" s="1">
        <v>39.42</v>
      </c>
      <c r="R1267" s="2">
        <v>45240</v>
      </c>
      <c r="S1267" s="2">
        <v>45524</v>
      </c>
      <c r="T1267" s="1" t="s">
        <v>63</v>
      </c>
      <c r="U1267" s="1" t="s">
        <v>84</v>
      </c>
      <c r="V1267" s="1">
        <v>2</v>
      </c>
      <c r="W1267" s="1" t="s">
        <v>37</v>
      </c>
      <c r="X1267" s="1" t="s">
        <v>53</v>
      </c>
      <c r="Y1267" s="1" t="s">
        <v>7561</v>
      </c>
    </row>
    <row r="1268" spans="1:25" x14ac:dyDescent="0.3">
      <c r="A1268" s="1" t="s">
        <v>12880</v>
      </c>
      <c r="B1268" s="1" t="s">
        <v>14879</v>
      </c>
      <c r="C1268" s="1" t="s">
        <v>7562</v>
      </c>
      <c r="D1268" s="1" t="s">
        <v>26</v>
      </c>
      <c r="E1268" s="1">
        <v>66</v>
      </c>
      <c r="F1268" s="1" t="s">
        <v>7563</v>
      </c>
      <c r="G1268" s="1" t="s">
        <v>7564</v>
      </c>
      <c r="H1268" s="1" t="s">
        <v>1967</v>
      </c>
      <c r="I1268" s="1" t="s">
        <v>7565</v>
      </c>
      <c r="J1268" s="1" t="s">
        <v>7566</v>
      </c>
      <c r="K1268" s="1" t="s">
        <v>47</v>
      </c>
      <c r="L1268" s="1" t="s">
        <v>48</v>
      </c>
      <c r="M1268" s="1" t="s">
        <v>73</v>
      </c>
      <c r="N1268" s="1">
        <v>1</v>
      </c>
      <c r="O1268" s="1">
        <v>389.57</v>
      </c>
      <c r="P1268" s="1">
        <v>0.41</v>
      </c>
      <c r="Q1268" s="1">
        <v>33.950000000000003</v>
      </c>
      <c r="R1268" s="2">
        <v>45692</v>
      </c>
      <c r="S1268" s="2">
        <v>45136</v>
      </c>
      <c r="T1268" s="1" t="s">
        <v>118</v>
      </c>
      <c r="U1268" s="1" t="s">
        <v>36</v>
      </c>
      <c r="V1268" s="1">
        <v>1</v>
      </c>
      <c r="W1268" s="1" t="s">
        <v>52</v>
      </c>
      <c r="X1268" s="1" t="s">
        <v>74</v>
      </c>
      <c r="Y1268" s="1" t="s">
        <v>7567</v>
      </c>
    </row>
    <row r="1269" spans="1:25" x14ac:dyDescent="0.3">
      <c r="A1269" s="1" t="s">
        <v>12881</v>
      </c>
      <c r="B1269" s="1" t="s">
        <v>14880</v>
      </c>
      <c r="C1269" s="1" t="s">
        <v>7568</v>
      </c>
      <c r="D1269" s="1" t="s">
        <v>41</v>
      </c>
      <c r="E1269" s="1">
        <v>49</v>
      </c>
      <c r="F1269" s="1" t="s">
        <v>7569</v>
      </c>
      <c r="G1269" s="1" t="s">
        <v>7570</v>
      </c>
      <c r="H1269" s="1" t="s">
        <v>5533</v>
      </c>
      <c r="I1269" s="1" t="s">
        <v>7571</v>
      </c>
      <c r="J1269" s="1" t="s">
        <v>7572</v>
      </c>
      <c r="K1269" s="1" t="s">
        <v>81</v>
      </c>
      <c r="L1269" s="1" t="s">
        <v>33</v>
      </c>
      <c r="M1269" s="1" t="s">
        <v>49</v>
      </c>
      <c r="N1269" s="1">
        <v>2</v>
      </c>
      <c r="O1269" s="1">
        <v>814.12</v>
      </c>
      <c r="P1269" s="1">
        <v>0.25</v>
      </c>
      <c r="Q1269" s="1">
        <v>44.84</v>
      </c>
      <c r="R1269" s="2">
        <v>45310</v>
      </c>
      <c r="S1269" s="2">
        <v>45282</v>
      </c>
      <c r="T1269" s="1" t="s">
        <v>63</v>
      </c>
      <c r="U1269" s="1" t="s">
        <v>51</v>
      </c>
      <c r="V1269" s="1">
        <v>4</v>
      </c>
      <c r="W1269" s="1" t="s">
        <v>37</v>
      </c>
      <c r="X1269" s="1" t="s">
        <v>64</v>
      </c>
      <c r="Y1269" s="1" t="s">
        <v>7573</v>
      </c>
    </row>
    <row r="1270" spans="1:25" x14ac:dyDescent="0.3">
      <c r="A1270" s="1" t="s">
        <v>12882</v>
      </c>
      <c r="B1270" s="1" t="s">
        <v>14881</v>
      </c>
      <c r="C1270" s="1" t="s">
        <v>7574</v>
      </c>
      <c r="D1270" s="1" t="s">
        <v>41</v>
      </c>
      <c r="E1270" s="1">
        <v>51</v>
      </c>
      <c r="F1270" s="1" t="s">
        <v>7575</v>
      </c>
      <c r="G1270" s="1" t="s">
        <v>7576</v>
      </c>
      <c r="H1270" s="1" t="s">
        <v>3543</v>
      </c>
      <c r="I1270" s="1" t="s">
        <v>7577</v>
      </c>
      <c r="J1270" s="1" t="s">
        <v>7578</v>
      </c>
      <c r="K1270" s="1" t="s">
        <v>32</v>
      </c>
      <c r="L1270" s="1" t="s">
        <v>33</v>
      </c>
      <c r="M1270" s="1" t="s">
        <v>49</v>
      </c>
      <c r="N1270" s="1">
        <v>3</v>
      </c>
      <c r="O1270" s="1">
        <v>12.48</v>
      </c>
      <c r="P1270" s="1">
        <v>0.22</v>
      </c>
      <c r="Q1270" s="1">
        <v>38.75</v>
      </c>
      <c r="R1270" s="2">
        <v>45211</v>
      </c>
      <c r="S1270" s="2">
        <v>45412</v>
      </c>
      <c r="T1270" s="1" t="s">
        <v>63</v>
      </c>
      <c r="U1270" s="1" t="s">
        <v>84</v>
      </c>
      <c r="V1270" s="1">
        <v>3</v>
      </c>
      <c r="W1270" s="1" t="s">
        <v>37</v>
      </c>
      <c r="X1270" s="1" t="s">
        <v>53</v>
      </c>
      <c r="Y1270" s="1" t="s">
        <v>7579</v>
      </c>
    </row>
    <row r="1271" spans="1:25" x14ac:dyDescent="0.3">
      <c r="A1271" s="1" t="s">
        <v>12883</v>
      </c>
      <c r="B1271" s="1" t="s">
        <v>14882</v>
      </c>
      <c r="C1271" s="1" t="s">
        <v>7580</v>
      </c>
      <c r="D1271" s="1" t="s">
        <v>41</v>
      </c>
      <c r="E1271" s="1">
        <v>31</v>
      </c>
      <c r="F1271" s="1" t="s">
        <v>7581</v>
      </c>
      <c r="G1271" s="1" t="s">
        <v>7582</v>
      </c>
      <c r="H1271" s="1" t="s">
        <v>152</v>
      </c>
      <c r="I1271" s="1" t="s">
        <v>7583</v>
      </c>
      <c r="J1271" s="1" t="s">
        <v>7584</v>
      </c>
      <c r="K1271" s="1" t="s">
        <v>109</v>
      </c>
      <c r="L1271" s="1" t="s">
        <v>72</v>
      </c>
      <c r="M1271" s="1" t="s">
        <v>49</v>
      </c>
      <c r="N1271" s="1">
        <v>4</v>
      </c>
      <c r="O1271" s="1">
        <v>598.97</v>
      </c>
      <c r="P1271" s="1">
        <v>0.38</v>
      </c>
      <c r="Q1271" s="1">
        <v>7.77</v>
      </c>
      <c r="R1271" s="2">
        <v>45263</v>
      </c>
      <c r="S1271" s="2">
        <v>45516</v>
      </c>
      <c r="T1271" s="1" t="s">
        <v>35</v>
      </c>
      <c r="U1271" s="1" t="s">
        <v>36</v>
      </c>
      <c r="V1271" s="1">
        <v>5</v>
      </c>
      <c r="W1271" s="1" t="s">
        <v>37</v>
      </c>
      <c r="X1271" s="1" t="s">
        <v>38</v>
      </c>
      <c r="Y1271" s="1" t="s">
        <v>4701</v>
      </c>
    </row>
    <row r="1272" spans="1:25" x14ac:dyDescent="0.3">
      <c r="A1272" s="1" t="s">
        <v>12884</v>
      </c>
      <c r="B1272" s="1" t="s">
        <v>14883</v>
      </c>
      <c r="C1272" s="1" t="s">
        <v>7585</v>
      </c>
      <c r="D1272" s="1" t="s">
        <v>26</v>
      </c>
      <c r="E1272" s="1">
        <v>69</v>
      </c>
      <c r="F1272" s="1" t="s">
        <v>7586</v>
      </c>
      <c r="G1272" s="1">
        <v>2975663332</v>
      </c>
      <c r="H1272" s="1" t="s">
        <v>2784</v>
      </c>
      <c r="I1272" s="1" t="s">
        <v>7587</v>
      </c>
      <c r="J1272" s="1" t="s">
        <v>7588</v>
      </c>
      <c r="K1272" s="1" t="s">
        <v>161</v>
      </c>
      <c r="L1272" s="1" t="s">
        <v>82</v>
      </c>
      <c r="M1272" s="1" t="s">
        <v>62</v>
      </c>
      <c r="N1272" s="1">
        <v>1</v>
      </c>
      <c r="O1272" s="1">
        <v>617.42999999999995</v>
      </c>
      <c r="P1272" s="1">
        <v>0.03</v>
      </c>
      <c r="Q1272" s="1">
        <v>10.06</v>
      </c>
      <c r="R1272" s="2">
        <v>45833</v>
      </c>
      <c r="S1272" s="2">
        <v>45352</v>
      </c>
      <c r="T1272" s="1" t="s">
        <v>118</v>
      </c>
      <c r="U1272" s="1" t="s">
        <v>36</v>
      </c>
      <c r="V1272" s="1">
        <v>5</v>
      </c>
      <c r="W1272" s="1" t="s">
        <v>37</v>
      </c>
      <c r="X1272" s="1" t="s">
        <v>74</v>
      </c>
      <c r="Y1272" s="1" t="s">
        <v>7589</v>
      </c>
    </row>
    <row r="1273" spans="1:25" x14ac:dyDescent="0.3">
      <c r="A1273" s="1" t="s">
        <v>12885</v>
      </c>
      <c r="B1273" s="1" t="s">
        <v>14884</v>
      </c>
      <c r="C1273" s="1" t="s">
        <v>2989</v>
      </c>
      <c r="D1273" s="1" t="s">
        <v>41</v>
      </c>
      <c r="E1273" s="1">
        <v>55</v>
      </c>
      <c r="F1273" s="1" t="s">
        <v>7590</v>
      </c>
      <c r="G1273" s="1" t="s">
        <v>7591</v>
      </c>
      <c r="H1273" s="1" t="s">
        <v>1576</v>
      </c>
      <c r="I1273" s="1" t="s">
        <v>7592</v>
      </c>
      <c r="J1273" s="1" t="s">
        <v>7593</v>
      </c>
      <c r="K1273" s="1" t="s">
        <v>81</v>
      </c>
      <c r="L1273" s="1" t="s">
        <v>48</v>
      </c>
      <c r="M1273" s="1" t="s">
        <v>126</v>
      </c>
      <c r="N1273" s="1">
        <v>3</v>
      </c>
      <c r="O1273" s="1">
        <v>538.5</v>
      </c>
      <c r="P1273" s="1">
        <v>0.18</v>
      </c>
      <c r="Q1273" s="1">
        <v>34.24</v>
      </c>
      <c r="R1273" s="2">
        <v>45707</v>
      </c>
      <c r="S1273" s="2">
        <v>45685</v>
      </c>
      <c r="T1273" s="1" t="s">
        <v>63</v>
      </c>
      <c r="U1273" s="1" t="s">
        <v>36</v>
      </c>
      <c r="V1273" s="1">
        <v>5</v>
      </c>
      <c r="W1273" s="1" t="s">
        <v>37</v>
      </c>
      <c r="X1273" s="1" t="s">
        <v>74</v>
      </c>
      <c r="Y1273" s="1" t="s">
        <v>7594</v>
      </c>
    </row>
    <row r="1274" spans="1:25" x14ac:dyDescent="0.3">
      <c r="A1274" s="1" t="s">
        <v>12886</v>
      </c>
      <c r="B1274" s="1" t="s">
        <v>14885</v>
      </c>
      <c r="C1274" s="1" t="s">
        <v>7595</v>
      </c>
      <c r="D1274" s="1" t="s">
        <v>41</v>
      </c>
      <c r="E1274" s="1">
        <v>55</v>
      </c>
      <c r="F1274" s="1" t="s">
        <v>7596</v>
      </c>
      <c r="G1274" s="1">
        <v>6577336110</v>
      </c>
      <c r="H1274" s="1" t="s">
        <v>2265</v>
      </c>
      <c r="I1274" s="1" t="s">
        <v>7597</v>
      </c>
      <c r="J1274" s="1" t="s">
        <v>7598</v>
      </c>
      <c r="K1274" s="1" t="s">
        <v>161</v>
      </c>
      <c r="L1274" s="1" t="s">
        <v>33</v>
      </c>
      <c r="M1274" s="1" t="s">
        <v>73</v>
      </c>
      <c r="N1274" s="1">
        <v>1</v>
      </c>
      <c r="O1274" s="1">
        <v>633.75</v>
      </c>
      <c r="P1274" s="1">
        <v>0.28999999999999998</v>
      </c>
      <c r="Q1274" s="1">
        <v>15.73</v>
      </c>
      <c r="R1274" s="2">
        <v>45775</v>
      </c>
      <c r="S1274" s="2">
        <v>45500</v>
      </c>
      <c r="T1274" s="1" t="s">
        <v>118</v>
      </c>
      <c r="U1274" s="1" t="s">
        <v>51</v>
      </c>
      <c r="V1274" s="1">
        <v>1</v>
      </c>
      <c r="W1274" s="1" t="s">
        <v>37</v>
      </c>
      <c r="X1274" s="1" t="s">
        <v>38</v>
      </c>
      <c r="Y1274" s="1" t="s">
        <v>7599</v>
      </c>
    </row>
    <row r="1275" spans="1:25" x14ac:dyDescent="0.3">
      <c r="A1275" s="1" t="s">
        <v>12887</v>
      </c>
      <c r="B1275" s="1" t="s">
        <v>14886</v>
      </c>
      <c r="C1275" s="1" t="s">
        <v>7600</v>
      </c>
      <c r="D1275" s="1" t="s">
        <v>26</v>
      </c>
      <c r="E1275" s="1">
        <v>67</v>
      </c>
      <c r="F1275" s="1" t="s">
        <v>7601</v>
      </c>
      <c r="G1275" s="1" t="s">
        <v>7602</v>
      </c>
      <c r="H1275" s="1" t="s">
        <v>1936</v>
      </c>
      <c r="I1275" s="1" t="s">
        <v>7603</v>
      </c>
      <c r="J1275" s="1" t="s">
        <v>7604</v>
      </c>
      <c r="K1275" s="1" t="s">
        <v>109</v>
      </c>
      <c r="L1275" s="1" t="s">
        <v>117</v>
      </c>
      <c r="M1275" s="1" t="s">
        <v>49</v>
      </c>
      <c r="N1275" s="1">
        <v>3</v>
      </c>
      <c r="O1275" s="1">
        <v>175.55</v>
      </c>
      <c r="P1275" s="1">
        <v>0.23</v>
      </c>
      <c r="Q1275" s="1">
        <v>31.45</v>
      </c>
      <c r="R1275" s="2">
        <v>45620</v>
      </c>
      <c r="S1275" s="2">
        <v>45551</v>
      </c>
      <c r="T1275" s="1" t="s">
        <v>118</v>
      </c>
      <c r="U1275" s="1" t="s">
        <v>51</v>
      </c>
      <c r="V1275" s="1">
        <v>3</v>
      </c>
      <c r="W1275" s="1" t="s">
        <v>37</v>
      </c>
      <c r="X1275" s="1" t="s">
        <v>64</v>
      </c>
      <c r="Y1275" s="1" t="s">
        <v>7605</v>
      </c>
    </row>
    <row r="1276" spans="1:25" x14ac:dyDescent="0.3">
      <c r="A1276" s="1" t="s">
        <v>12888</v>
      </c>
      <c r="B1276" s="1" t="s">
        <v>14887</v>
      </c>
      <c r="C1276" s="1" t="s">
        <v>7606</v>
      </c>
      <c r="D1276" s="1" t="s">
        <v>41</v>
      </c>
      <c r="E1276" s="1">
        <v>68</v>
      </c>
      <c r="F1276" s="1" t="s">
        <v>7607</v>
      </c>
      <c r="G1276" s="1" t="s">
        <v>7608</v>
      </c>
      <c r="H1276" s="1" t="s">
        <v>4749</v>
      </c>
      <c r="I1276" s="1" t="s">
        <v>7609</v>
      </c>
      <c r="J1276" s="1" t="s">
        <v>7610</v>
      </c>
      <c r="K1276" s="1" t="s">
        <v>47</v>
      </c>
      <c r="L1276" s="1" t="s">
        <v>48</v>
      </c>
      <c r="M1276" s="1" t="s">
        <v>126</v>
      </c>
      <c r="N1276" s="1">
        <v>4</v>
      </c>
      <c r="O1276" s="1">
        <v>687.93</v>
      </c>
      <c r="P1276" s="1">
        <v>0.09</v>
      </c>
      <c r="Q1276" s="1">
        <v>40.65</v>
      </c>
      <c r="R1276" s="2">
        <v>45636</v>
      </c>
      <c r="S1276" s="2">
        <v>45726</v>
      </c>
      <c r="T1276" s="1" t="s">
        <v>50</v>
      </c>
      <c r="U1276" s="1" t="s">
        <v>162</v>
      </c>
      <c r="V1276" s="1">
        <v>1</v>
      </c>
      <c r="W1276" s="1" t="s">
        <v>37</v>
      </c>
      <c r="X1276" s="1" t="s">
        <v>64</v>
      </c>
      <c r="Y1276" s="1" t="s">
        <v>7611</v>
      </c>
    </row>
    <row r="1277" spans="1:25" x14ac:dyDescent="0.3">
      <c r="A1277" s="1" t="s">
        <v>12889</v>
      </c>
      <c r="B1277" s="1" t="s">
        <v>14888</v>
      </c>
      <c r="C1277" s="1" t="s">
        <v>7612</v>
      </c>
      <c r="D1277" s="1" t="s">
        <v>26</v>
      </c>
      <c r="E1277" s="1">
        <v>58</v>
      </c>
      <c r="F1277" s="1" t="s">
        <v>7613</v>
      </c>
      <c r="G1277" s="1" t="s">
        <v>7614</v>
      </c>
      <c r="H1277" s="1" t="s">
        <v>495</v>
      </c>
      <c r="I1277" s="1" t="s">
        <v>7615</v>
      </c>
      <c r="J1277" s="1" t="s">
        <v>7616</v>
      </c>
      <c r="K1277" s="1" t="s">
        <v>6</v>
      </c>
      <c r="L1277" s="1" t="s">
        <v>48</v>
      </c>
      <c r="M1277" s="1" t="s">
        <v>49</v>
      </c>
      <c r="N1277" s="1">
        <v>1</v>
      </c>
      <c r="O1277" s="1">
        <v>342.43</v>
      </c>
      <c r="P1277" s="1">
        <v>0.15</v>
      </c>
      <c r="Q1277" s="1">
        <v>30.96</v>
      </c>
      <c r="R1277" s="2">
        <v>45678</v>
      </c>
      <c r="S1277" s="2">
        <v>45654</v>
      </c>
      <c r="T1277" s="1" t="s">
        <v>35</v>
      </c>
      <c r="U1277" s="1" t="s">
        <v>162</v>
      </c>
      <c r="V1277" s="1">
        <v>1</v>
      </c>
      <c r="W1277" s="1" t="s">
        <v>37</v>
      </c>
      <c r="X1277" s="1" t="s">
        <v>53</v>
      </c>
      <c r="Y1277" s="1" t="s">
        <v>7617</v>
      </c>
    </row>
    <row r="1278" spans="1:25" x14ac:dyDescent="0.3">
      <c r="A1278" s="1" t="s">
        <v>12890</v>
      </c>
      <c r="B1278" s="1" t="s">
        <v>14889</v>
      </c>
      <c r="C1278" s="1" t="s">
        <v>7618</v>
      </c>
      <c r="D1278" s="1" t="s">
        <v>26</v>
      </c>
      <c r="E1278" s="1">
        <v>32</v>
      </c>
      <c r="F1278" s="1" t="s">
        <v>7619</v>
      </c>
      <c r="G1278" s="1" t="s">
        <v>7620</v>
      </c>
      <c r="H1278" s="1" t="s">
        <v>2102</v>
      </c>
      <c r="I1278" s="1" t="s">
        <v>7621</v>
      </c>
      <c r="J1278" s="1" t="s">
        <v>7622</v>
      </c>
      <c r="K1278" s="1" t="s">
        <v>92</v>
      </c>
      <c r="L1278" s="1" t="s">
        <v>48</v>
      </c>
      <c r="M1278" s="1" t="s">
        <v>34</v>
      </c>
      <c r="N1278" s="1">
        <v>1</v>
      </c>
      <c r="O1278" s="1">
        <v>457.53</v>
      </c>
      <c r="P1278" s="1">
        <v>0.15</v>
      </c>
      <c r="Q1278" s="1">
        <v>23.7</v>
      </c>
      <c r="R1278" s="2">
        <v>45619</v>
      </c>
      <c r="S1278" s="2">
        <v>45518</v>
      </c>
      <c r="T1278" s="1" t="s">
        <v>50</v>
      </c>
      <c r="U1278" s="1" t="s">
        <v>84</v>
      </c>
      <c r="V1278" s="1">
        <v>3</v>
      </c>
      <c r="W1278" s="1" t="s">
        <v>37</v>
      </c>
      <c r="X1278" s="1" t="s">
        <v>38</v>
      </c>
      <c r="Y1278" s="1" t="s">
        <v>7623</v>
      </c>
    </row>
    <row r="1279" spans="1:25" x14ac:dyDescent="0.3">
      <c r="A1279" s="1" t="s">
        <v>12891</v>
      </c>
      <c r="B1279" s="1" t="s">
        <v>14890</v>
      </c>
      <c r="C1279" s="1" t="s">
        <v>7624</v>
      </c>
      <c r="D1279" s="1" t="s">
        <v>26</v>
      </c>
      <c r="E1279" s="1">
        <v>56</v>
      </c>
      <c r="F1279" s="1" t="s">
        <v>7625</v>
      </c>
      <c r="G1279" s="1" t="s">
        <v>7626</v>
      </c>
      <c r="H1279" s="1" t="s">
        <v>1033</v>
      </c>
      <c r="I1279" s="1" t="s">
        <v>7627</v>
      </c>
      <c r="J1279" s="1" t="s">
        <v>7628</v>
      </c>
      <c r="K1279" s="1" t="s">
        <v>32</v>
      </c>
      <c r="L1279" s="1" t="s">
        <v>110</v>
      </c>
      <c r="M1279" s="1" t="s">
        <v>34</v>
      </c>
      <c r="N1279" s="1">
        <v>2</v>
      </c>
      <c r="O1279" s="1">
        <v>339.78</v>
      </c>
      <c r="P1279" s="1">
        <v>0.5</v>
      </c>
      <c r="Q1279" s="1">
        <v>34.08</v>
      </c>
      <c r="R1279" s="2">
        <v>45596</v>
      </c>
      <c r="S1279" s="2">
        <v>45541</v>
      </c>
      <c r="T1279" s="1" t="s">
        <v>118</v>
      </c>
      <c r="U1279" s="1" t="s">
        <v>36</v>
      </c>
      <c r="V1279" s="1">
        <v>4</v>
      </c>
      <c r="W1279" s="1" t="s">
        <v>37</v>
      </c>
      <c r="X1279" s="1" t="s">
        <v>101</v>
      </c>
      <c r="Y1279" s="1" t="s">
        <v>7629</v>
      </c>
    </row>
    <row r="1280" spans="1:25" x14ac:dyDescent="0.3">
      <c r="A1280" s="1" t="s">
        <v>12892</v>
      </c>
      <c r="B1280" s="1" t="s">
        <v>14891</v>
      </c>
      <c r="C1280" s="1" t="s">
        <v>7630</v>
      </c>
      <c r="D1280" s="1" t="s">
        <v>26</v>
      </c>
      <c r="E1280" s="1">
        <v>23</v>
      </c>
      <c r="F1280" s="1" t="s">
        <v>7631</v>
      </c>
      <c r="G1280" s="1" t="s">
        <v>7632</v>
      </c>
      <c r="H1280" s="1" t="s">
        <v>3005</v>
      </c>
      <c r="I1280" s="1" t="s">
        <v>7633</v>
      </c>
      <c r="J1280" s="1" t="s">
        <v>7634</v>
      </c>
      <c r="K1280" s="1" t="s">
        <v>109</v>
      </c>
      <c r="L1280" s="1" t="s">
        <v>33</v>
      </c>
      <c r="M1280" s="1" t="s">
        <v>34</v>
      </c>
      <c r="N1280" s="1">
        <v>2</v>
      </c>
      <c r="O1280" s="1">
        <v>479.2</v>
      </c>
      <c r="P1280" s="1">
        <v>0.16</v>
      </c>
      <c r="Q1280" s="1">
        <v>11.46</v>
      </c>
      <c r="R1280" s="2">
        <v>45260</v>
      </c>
      <c r="S1280" s="2">
        <v>45376</v>
      </c>
      <c r="T1280" s="1" t="s">
        <v>63</v>
      </c>
      <c r="U1280" s="1" t="s">
        <v>162</v>
      </c>
      <c r="V1280" s="1">
        <v>2</v>
      </c>
      <c r="W1280" s="1" t="s">
        <v>37</v>
      </c>
      <c r="X1280" s="1" t="s">
        <v>64</v>
      </c>
      <c r="Y1280" s="1" t="s">
        <v>7635</v>
      </c>
    </row>
    <row r="1281" spans="1:25" x14ac:dyDescent="0.3">
      <c r="A1281" s="1" t="s">
        <v>12893</v>
      </c>
      <c r="B1281" s="1" t="s">
        <v>14892</v>
      </c>
      <c r="C1281" s="1" t="s">
        <v>7636</v>
      </c>
      <c r="D1281" s="1" t="s">
        <v>26</v>
      </c>
      <c r="E1281" s="1">
        <v>46</v>
      </c>
      <c r="F1281" s="1" t="s">
        <v>7637</v>
      </c>
      <c r="G1281" s="1" t="s">
        <v>7638</v>
      </c>
      <c r="H1281" s="1" t="s">
        <v>263</v>
      </c>
      <c r="I1281" s="1" t="s">
        <v>7639</v>
      </c>
      <c r="J1281" s="1" t="s">
        <v>1204</v>
      </c>
      <c r="K1281" s="1" t="s">
        <v>161</v>
      </c>
      <c r="L1281" s="1" t="s">
        <v>72</v>
      </c>
      <c r="M1281" s="1" t="s">
        <v>126</v>
      </c>
      <c r="N1281" s="1">
        <v>1</v>
      </c>
      <c r="O1281" s="1">
        <v>625.35</v>
      </c>
      <c r="P1281" s="1">
        <v>0.1</v>
      </c>
      <c r="Q1281" s="1">
        <v>37.54</v>
      </c>
      <c r="R1281" s="2">
        <v>45771</v>
      </c>
      <c r="S1281" s="2">
        <v>45550</v>
      </c>
      <c r="T1281" s="1" t="s">
        <v>35</v>
      </c>
      <c r="U1281" s="1" t="s">
        <v>51</v>
      </c>
      <c r="V1281" s="1">
        <v>5</v>
      </c>
      <c r="W1281" s="1" t="s">
        <v>37</v>
      </c>
      <c r="X1281" s="1" t="s">
        <v>53</v>
      </c>
      <c r="Y1281" s="1" t="s">
        <v>2052</v>
      </c>
    </row>
    <row r="1282" spans="1:25" x14ac:dyDescent="0.3">
      <c r="A1282" s="1" t="s">
        <v>12894</v>
      </c>
      <c r="B1282" s="1" t="s">
        <v>14893</v>
      </c>
      <c r="C1282" s="1" t="s">
        <v>7640</v>
      </c>
      <c r="D1282" s="1" t="s">
        <v>41</v>
      </c>
      <c r="E1282" s="1">
        <v>54</v>
      </c>
      <c r="F1282" s="1" t="s">
        <v>7641</v>
      </c>
      <c r="G1282" s="1" t="s">
        <v>7642</v>
      </c>
      <c r="H1282" s="1" t="s">
        <v>344</v>
      </c>
      <c r="I1282" s="1" t="s">
        <v>7643</v>
      </c>
      <c r="J1282" s="1" t="s">
        <v>7644</v>
      </c>
      <c r="K1282" s="1" t="s">
        <v>109</v>
      </c>
      <c r="L1282" s="1" t="s">
        <v>33</v>
      </c>
      <c r="M1282" s="1" t="s">
        <v>126</v>
      </c>
      <c r="N1282" s="1">
        <v>4</v>
      </c>
      <c r="O1282" s="1">
        <v>839.96</v>
      </c>
      <c r="P1282" s="1">
        <v>0.41</v>
      </c>
      <c r="Q1282" s="1">
        <v>36.369999999999997</v>
      </c>
      <c r="R1282" s="2">
        <v>45263</v>
      </c>
      <c r="S1282" s="2">
        <v>45309</v>
      </c>
      <c r="T1282" s="1" t="s">
        <v>83</v>
      </c>
      <c r="U1282" s="1" t="s">
        <v>36</v>
      </c>
      <c r="V1282" s="1">
        <v>3</v>
      </c>
      <c r="W1282" s="1" t="s">
        <v>37</v>
      </c>
      <c r="X1282" s="1" t="s">
        <v>74</v>
      </c>
      <c r="Y1282" s="1" t="s">
        <v>7645</v>
      </c>
    </row>
    <row r="1283" spans="1:25" x14ac:dyDescent="0.3">
      <c r="A1283" s="1" t="s">
        <v>12895</v>
      </c>
      <c r="B1283" s="1" t="s">
        <v>14894</v>
      </c>
      <c r="C1283" s="1" t="s">
        <v>7646</v>
      </c>
      <c r="D1283" s="1" t="s">
        <v>26</v>
      </c>
      <c r="E1283" s="1">
        <v>36</v>
      </c>
      <c r="F1283" s="1" t="s">
        <v>7647</v>
      </c>
      <c r="G1283" s="1" t="s">
        <v>7648</v>
      </c>
      <c r="H1283" s="1" t="s">
        <v>371</v>
      </c>
      <c r="I1283" s="1" t="s">
        <v>7649</v>
      </c>
      <c r="J1283" s="1" t="s">
        <v>7650</v>
      </c>
      <c r="K1283" s="1" t="s">
        <v>109</v>
      </c>
      <c r="L1283" s="1" t="s">
        <v>117</v>
      </c>
      <c r="M1283" s="1" t="s">
        <v>49</v>
      </c>
      <c r="N1283" s="1">
        <v>2</v>
      </c>
      <c r="O1283" s="1">
        <v>488.6</v>
      </c>
      <c r="P1283" s="1">
        <v>0.21</v>
      </c>
      <c r="Q1283" s="1">
        <v>28.15</v>
      </c>
      <c r="R1283" s="2">
        <v>45765</v>
      </c>
      <c r="S1283" s="2">
        <v>45243</v>
      </c>
      <c r="T1283" s="1" t="s">
        <v>35</v>
      </c>
      <c r="U1283" s="1" t="s">
        <v>84</v>
      </c>
      <c r="V1283" s="1">
        <v>4</v>
      </c>
      <c r="W1283" s="1" t="s">
        <v>37</v>
      </c>
      <c r="X1283" s="1" t="s">
        <v>64</v>
      </c>
      <c r="Y1283" s="1" t="s">
        <v>7651</v>
      </c>
    </row>
    <row r="1284" spans="1:25" x14ac:dyDescent="0.3">
      <c r="A1284" s="1" t="s">
        <v>12896</v>
      </c>
      <c r="B1284" s="1" t="s">
        <v>14895</v>
      </c>
      <c r="C1284" s="1" t="s">
        <v>7652</v>
      </c>
      <c r="D1284" s="1" t="s">
        <v>41</v>
      </c>
      <c r="E1284" s="1">
        <v>69</v>
      </c>
      <c r="F1284" s="1" t="s">
        <v>7653</v>
      </c>
      <c r="G1284" s="1" t="s">
        <v>7654</v>
      </c>
      <c r="H1284" s="1" t="s">
        <v>1233</v>
      </c>
      <c r="I1284" s="1" t="s">
        <v>7655</v>
      </c>
      <c r="J1284" s="1" t="s">
        <v>7656</v>
      </c>
      <c r="K1284" s="1" t="s">
        <v>47</v>
      </c>
      <c r="L1284" s="1" t="s">
        <v>117</v>
      </c>
      <c r="M1284" s="1" t="s">
        <v>62</v>
      </c>
      <c r="N1284" s="1">
        <v>1</v>
      </c>
      <c r="O1284" s="1">
        <v>329.99</v>
      </c>
      <c r="P1284" s="1">
        <v>0.22</v>
      </c>
      <c r="Q1284" s="1">
        <v>17.55</v>
      </c>
      <c r="R1284" s="2">
        <v>45589</v>
      </c>
      <c r="S1284" s="2">
        <v>45234</v>
      </c>
      <c r="T1284" s="1" t="s">
        <v>50</v>
      </c>
      <c r="U1284" s="1" t="s">
        <v>36</v>
      </c>
      <c r="V1284" s="1">
        <v>3</v>
      </c>
      <c r="W1284" s="1" t="s">
        <v>37</v>
      </c>
      <c r="X1284" s="1" t="s">
        <v>101</v>
      </c>
      <c r="Y1284" s="1" t="s">
        <v>7657</v>
      </c>
    </row>
    <row r="1285" spans="1:25" x14ac:dyDescent="0.3">
      <c r="A1285" s="1" t="s">
        <v>12897</v>
      </c>
      <c r="B1285" s="1" t="s">
        <v>14896</v>
      </c>
      <c r="C1285" s="1" t="s">
        <v>7658</v>
      </c>
      <c r="D1285" s="1" t="s">
        <v>41</v>
      </c>
      <c r="E1285" s="1">
        <v>18</v>
      </c>
      <c r="F1285" s="1" t="s">
        <v>7659</v>
      </c>
      <c r="G1285" s="1" t="s">
        <v>7660</v>
      </c>
      <c r="H1285" s="1" t="s">
        <v>910</v>
      </c>
      <c r="I1285" s="1" t="s">
        <v>7661</v>
      </c>
      <c r="J1285" s="1" t="s">
        <v>7662</v>
      </c>
      <c r="K1285" s="1" t="s">
        <v>32</v>
      </c>
      <c r="L1285" s="1" t="s">
        <v>82</v>
      </c>
      <c r="M1285" s="1" t="s">
        <v>73</v>
      </c>
      <c r="N1285" s="1">
        <v>1</v>
      </c>
      <c r="O1285" s="1">
        <v>493.06</v>
      </c>
      <c r="P1285" s="1">
        <v>0.27</v>
      </c>
      <c r="Q1285" s="1">
        <v>40.89</v>
      </c>
      <c r="R1285" s="2">
        <v>45605</v>
      </c>
      <c r="S1285" s="2">
        <v>45668</v>
      </c>
      <c r="T1285" s="1" t="s">
        <v>35</v>
      </c>
      <c r="U1285" s="1" t="s">
        <v>162</v>
      </c>
      <c r="V1285" s="1">
        <v>2</v>
      </c>
      <c r="W1285" s="1" t="s">
        <v>37</v>
      </c>
      <c r="X1285" s="1" t="s">
        <v>74</v>
      </c>
      <c r="Y1285" s="1" t="s">
        <v>7663</v>
      </c>
    </row>
    <row r="1286" spans="1:25" x14ac:dyDescent="0.3">
      <c r="A1286" s="1" t="s">
        <v>12898</v>
      </c>
      <c r="B1286" s="1" t="s">
        <v>14897</v>
      </c>
      <c r="C1286" s="1" t="s">
        <v>7664</v>
      </c>
      <c r="D1286" s="1" t="s">
        <v>26</v>
      </c>
      <c r="E1286" s="1">
        <v>38</v>
      </c>
      <c r="F1286" s="1" t="s">
        <v>7665</v>
      </c>
      <c r="G1286" s="1" t="s">
        <v>7666</v>
      </c>
      <c r="H1286" s="1" t="s">
        <v>1422</v>
      </c>
      <c r="I1286" s="1" t="s">
        <v>4478</v>
      </c>
      <c r="J1286" s="1" t="s">
        <v>7667</v>
      </c>
      <c r="K1286" s="1" t="s">
        <v>6</v>
      </c>
      <c r="L1286" s="1" t="s">
        <v>33</v>
      </c>
      <c r="M1286" s="1" t="s">
        <v>62</v>
      </c>
      <c r="N1286" s="1">
        <v>3</v>
      </c>
      <c r="O1286" s="1">
        <v>691.92</v>
      </c>
      <c r="P1286" s="1">
        <v>0.3</v>
      </c>
      <c r="Q1286" s="1">
        <v>27.97</v>
      </c>
      <c r="R1286" s="2">
        <v>45652</v>
      </c>
      <c r="S1286" s="2">
        <v>45284</v>
      </c>
      <c r="T1286" s="1" t="s">
        <v>63</v>
      </c>
      <c r="U1286" s="1" t="s">
        <v>162</v>
      </c>
      <c r="V1286" s="1">
        <v>3</v>
      </c>
      <c r="W1286" s="1" t="s">
        <v>37</v>
      </c>
      <c r="X1286" s="1" t="s">
        <v>74</v>
      </c>
      <c r="Y1286" s="1" t="s">
        <v>7668</v>
      </c>
    </row>
    <row r="1287" spans="1:25" x14ac:dyDescent="0.3">
      <c r="A1287" s="1" t="s">
        <v>12899</v>
      </c>
      <c r="B1287" s="1" t="s">
        <v>14898</v>
      </c>
      <c r="C1287" s="1" t="s">
        <v>7669</v>
      </c>
      <c r="D1287" s="1" t="s">
        <v>41</v>
      </c>
      <c r="E1287" s="1">
        <v>56</v>
      </c>
      <c r="F1287" s="1" t="s">
        <v>7670</v>
      </c>
      <c r="G1287" s="1" t="s">
        <v>7671</v>
      </c>
      <c r="H1287" s="1" t="s">
        <v>3277</v>
      </c>
      <c r="I1287" s="1" t="s">
        <v>7672</v>
      </c>
      <c r="J1287" s="1" t="s">
        <v>7673</v>
      </c>
      <c r="K1287" s="1" t="s">
        <v>6</v>
      </c>
      <c r="L1287" s="1" t="s">
        <v>33</v>
      </c>
      <c r="M1287" s="1" t="s">
        <v>126</v>
      </c>
      <c r="N1287" s="1">
        <v>4</v>
      </c>
      <c r="O1287" s="1">
        <v>353.23</v>
      </c>
      <c r="P1287" s="1">
        <v>0.3</v>
      </c>
      <c r="Q1287" s="1">
        <v>7.66</v>
      </c>
      <c r="R1287" s="2">
        <v>45144</v>
      </c>
      <c r="S1287" s="2">
        <v>45302</v>
      </c>
      <c r="T1287" s="1" t="s">
        <v>35</v>
      </c>
      <c r="U1287" s="1" t="s">
        <v>36</v>
      </c>
      <c r="V1287" s="1">
        <v>3</v>
      </c>
      <c r="W1287" s="1" t="s">
        <v>37</v>
      </c>
      <c r="X1287" s="1" t="s">
        <v>38</v>
      </c>
      <c r="Y1287" s="1" t="s">
        <v>7674</v>
      </c>
    </row>
    <row r="1288" spans="1:25" x14ac:dyDescent="0.3">
      <c r="A1288" s="1" t="s">
        <v>12900</v>
      </c>
      <c r="B1288" s="1" t="s">
        <v>14899</v>
      </c>
      <c r="C1288" s="1" t="s">
        <v>7675</v>
      </c>
      <c r="D1288" s="1" t="s">
        <v>41</v>
      </c>
      <c r="E1288" s="1">
        <v>35</v>
      </c>
      <c r="F1288" s="1" t="s">
        <v>7676</v>
      </c>
      <c r="G1288" s="1" t="s">
        <v>7677</v>
      </c>
      <c r="H1288" s="1" t="s">
        <v>7678</v>
      </c>
      <c r="I1288" s="1" t="s">
        <v>7679</v>
      </c>
      <c r="J1288" s="1" t="s">
        <v>7680</v>
      </c>
      <c r="K1288" s="1" t="s">
        <v>109</v>
      </c>
      <c r="L1288" s="1" t="s">
        <v>82</v>
      </c>
      <c r="M1288" s="1" t="s">
        <v>73</v>
      </c>
      <c r="N1288" s="1">
        <v>2</v>
      </c>
      <c r="O1288" s="1">
        <v>420.14</v>
      </c>
      <c r="P1288" s="1">
        <v>0.02</v>
      </c>
      <c r="Q1288" s="1">
        <v>46.34</v>
      </c>
      <c r="R1288" s="2">
        <v>45514</v>
      </c>
      <c r="S1288" s="2">
        <v>45253</v>
      </c>
      <c r="T1288" s="1" t="s">
        <v>83</v>
      </c>
      <c r="U1288" s="1" t="s">
        <v>51</v>
      </c>
      <c r="V1288" s="1">
        <v>4</v>
      </c>
      <c r="W1288" s="1" t="s">
        <v>37</v>
      </c>
      <c r="X1288" s="1" t="s">
        <v>38</v>
      </c>
      <c r="Y1288" s="1" t="s">
        <v>7681</v>
      </c>
    </row>
    <row r="1289" spans="1:25" x14ac:dyDescent="0.3">
      <c r="A1289" s="1" t="s">
        <v>12901</v>
      </c>
      <c r="B1289" s="1" t="s">
        <v>14900</v>
      </c>
      <c r="C1289" s="1" t="s">
        <v>7682</v>
      </c>
      <c r="D1289" s="1" t="s">
        <v>26</v>
      </c>
      <c r="E1289" s="1">
        <v>44</v>
      </c>
      <c r="F1289" s="1" t="s">
        <v>7683</v>
      </c>
      <c r="G1289" s="1">
        <v>6502949533</v>
      </c>
      <c r="H1289" s="1" t="s">
        <v>824</v>
      </c>
      <c r="I1289" s="1" t="s">
        <v>7684</v>
      </c>
      <c r="J1289" s="1" t="s">
        <v>3870</v>
      </c>
      <c r="K1289" s="1" t="s">
        <v>6</v>
      </c>
      <c r="L1289" s="1" t="s">
        <v>82</v>
      </c>
      <c r="M1289" s="1" t="s">
        <v>34</v>
      </c>
      <c r="N1289" s="1">
        <v>2</v>
      </c>
      <c r="O1289" s="1">
        <v>567.21</v>
      </c>
      <c r="P1289" s="1">
        <v>0.41</v>
      </c>
      <c r="Q1289" s="1">
        <v>39.549999999999997</v>
      </c>
      <c r="R1289" s="2">
        <v>45723</v>
      </c>
      <c r="S1289" s="2">
        <v>45718</v>
      </c>
      <c r="T1289" s="1" t="s">
        <v>50</v>
      </c>
      <c r="U1289" s="1" t="s">
        <v>36</v>
      </c>
      <c r="V1289" s="1">
        <v>5</v>
      </c>
      <c r="W1289" s="1" t="s">
        <v>37</v>
      </c>
      <c r="X1289" s="1" t="s">
        <v>64</v>
      </c>
      <c r="Y1289" s="1" t="s">
        <v>7685</v>
      </c>
    </row>
    <row r="1290" spans="1:25" x14ac:dyDescent="0.3">
      <c r="A1290" s="1" t="s">
        <v>12902</v>
      </c>
      <c r="B1290" s="1" t="s">
        <v>14901</v>
      </c>
      <c r="C1290" s="1" t="s">
        <v>7686</v>
      </c>
      <c r="D1290" s="1" t="s">
        <v>26</v>
      </c>
      <c r="E1290" s="1">
        <v>45</v>
      </c>
      <c r="F1290" s="1" t="s">
        <v>7687</v>
      </c>
      <c r="G1290" s="1" t="s">
        <v>7688</v>
      </c>
      <c r="H1290" s="1" t="s">
        <v>2747</v>
      </c>
      <c r="I1290" s="1" t="s">
        <v>7689</v>
      </c>
      <c r="J1290" s="1" t="s">
        <v>7690</v>
      </c>
      <c r="K1290" s="1" t="s">
        <v>81</v>
      </c>
      <c r="L1290" s="1" t="s">
        <v>48</v>
      </c>
      <c r="M1290" s="1" t="s">
        <v>62</v>
      </c>
      <c r="N1290" s="1">
        <v>3</v>
      </c>
      <c r="O1290" s="1">
        <v>301.07</v>
      </c>
      <c r="P1290" s="1">
        <v>0.1</v>
      </c>
      <c r="Q1290" s="1">
        <v>31.32</v>
      </c>
      <c r="R1290" s="2">
        <v>45282</v>
      </c>
      <c r="S1290" s="2">
        <v>45251</v>
      </c>
      <c r="T1290" s="1" t="s">
        <v>50</v>
      </c>
      <c r="U1290" s="1" t="s">
        <v>36</v>
      </c>
      <c r="V1290" s="1">
        <v>5</v>
      </c>
      <c r="W1290" s="1" t="s">
        <v>37</v>
      </c>
      <c r="X1290" s="1" t="s">
        <v>101</v>
      </c>
      <c r="Y1290" s="1" t="s">
        <v>7691</v>
      </c>
    </row>
    <row r="1291" spans="1:25" x14ac:dyDescent="0.3">
      <c r="A1291" s="1" t="s">
        <v>12903</v>
      </c>
      <c r="B1291" s="1" t="s">
        <v>14902</v>
      </c>
      <c r="C1291" s="1" t="s">
        <v>7692</v>
      </c>
      <c r="D1291" s="1" t="s">
        <v>26</v>
      </c>
      <c r="E1291" s="1">
        <v>25</v>
      </c>
      <c r="F1291" s="1" t="s">
        <v>7693</v>
      </c>
      <c r="G1291" s="1" t="s">
        <v>7694</v>
      </c>
      <c r="H1291" s="1" t="s">
        <v>384</v>
      </c>
      <c r="I1291" s="1" t="s">
        <v>7695</v>
      </c>
      <c r="J1291" s="1" t="s">
        <v>7696</v>
      </c>
      <c r="K1291" s="1" t="s">
        <v>6</v>
      </c>
      <c r="L1291" s="1" t="s">
        <v>48</v>
      </c>
      <c r="M1291" s="1" t="s">
        <v>62</v>
      </c>
      <c r="N1291" s="1">
        <v>1</v>
      </c>
      <c r="O1291" s="1">
        <v>216.99</v>
      </c>
      <c r="P1291" s="1">
        <v>0.15</v>
      </c>
      <c r="Q1291" s="1">
        <v>24.66</v>
      </c>
      <c r="R1291" s="2">
        <v>45207</v>
      </c>
      <c r="S1291" s="2">
        <v>45739</v>
      </c>
      <c r="T1291" s="1" t="s">
        <v>118</v>
      </c>
      <c r="U1291" s="1" t="s">
        <v>36</v>
      </c>
      <c r="V1291" s="1">
        <v>4</v>
      </c>
      <c r="W1291" s="1" t="s">
        <v>37</v>
      </c>
      <c r="X1291" s="1" t="s">
        <v>38</v>
      </c>
      <c r="Y1291" s="1" t="s">
        <v>7697</v>
      </c>
    </row>
    <row r="1292" spans="1:25" x14ac:dyDescent="0.3">
      <c r="A1292" s="1" t="s">
        <v>12904</v>
      </c>
      <c r="B1292" s="1" t="s">
        <v>14903</v>
      </c>
      <c r="C1292" s="1" t="s">
        <v>7698</v>
      </c>
      <c r="D1292" s="1" t="s">
        <v>41</v>
      </c>
      <c r="E1292" s="1">
        <v>48</v>
      </c>
      <c r="F1292" s="1" t="s">
        <v>7699</v>
      </c>
      <c r="G1292" s="1" t="s">
        <v>7700</v>
      </c>
      <c r="H1292" s="1" t="s">
        <v>910</v>
      </c>
      <c r="I1292" s="1" t="s">
        <v>7701</v>
      </c>
      <c r="J1292" s="1" t="s">
        <v>7702</v>
      </c>
      <c r="K1292" s="1" t="s">
        <v>109</v>
      </c>
      <c r="L1292" s="1" t="s">
        <v>117</v>
      </c>
      <c r="M1292" s="1" t="s">
        <v>62</v>
      </c>
      <c r="N1292" s="1">
        <v>2</v>
      </c>
      <c r="O1292" s="1">
        <v>148.99</v>
      </c>
      <c r="P1292" s="1">
        <v>0.09</v>
      </c>
      <c r="Q1292" s="1">
        <v>48.2</v>
      </c>
      <c r="R1292" s="2">
        <v>45716</v>
      </c>
      <c r="S1292" s="2">
        <v>45807</v>
      </c>
      <c r="T1292" s="1" t="s">
        <v>50</v>
      </c>
      <c r="U1292" s="1" t="s">
        <v>36</v>
      </c>
      <c r="V1292" s="1">
        <v>4</v>
      </c>
      <c r="W1292" s="1" t="s">
        <v>37</v>
      </c>
      <c r="X1292" s="1" t="s">
        <v>53</v>
      </c>
      <c r="Y1292" s="1" t="s">
        <v>7703</v>
      </c>
    </row>
    <row r="1293" spans="1:25" x14ac:dyDescent="0.3">
      <c r="A1293" s="1" t="s">
        <v>12905</v>
      </c>
      <c r="B1293" s="1" t="s">
        <v>14904</v>
      </c>
      <c r="C1293" s="1" t="s">
        <v>7704</v>
      </c>
      <c r="D1293" s="1" t="s">
        <v>41</v>
      </c>
      <c r="E1293" s="1">
        <v>29</v>
      </c>
      <c r="F1293" s="1" t="s">
        <v>7705</v>
      </c>
      <c r="G1293" s="1" t="s">
        <v>7706</v>
      </c>
      <c r="H1293" s="1" t="s">
        <v>296</v>
      </c>
      <c r="I1293" s="1" t="s">
        <v>7707</v>
      </c>
      <c r="J1293" s="1" t="s">
        <v>7708</v>
      </c>
      <c r="K1293" s="1" t="s">
        <v>81</v>
      </c>
      <c r="L1293" s="1" t="s">
        <v>72</v>
      </c>
      <c r="M1293" s="1" t="s">
        <v>126</v>
      </c>
      <c r="N1293" s="1">
        <v>1</v>
      </c>
      <c r="O1293" s="1">
        <v>359.08</v>
      </c>
      <c r="P1293" s="1">
        <v>0.38</v>
      </c>
      <c r="Q1293" s="1">
        <v>39.880000000000003</v>
      </c>
      <c r="R1293" s="2">
        <v>45323</v>
      </c>
      <c r="S1293" s="2">
        <v>45699</v>
      </c>
      <c r="T1293" s="1" t="s">
        <v>83</v>
      </c>
      <c r="U1293" s="1" t="s">
        <v>36</v>
      </c>
      <c r="V1293" s="1">
        <v>1</v>
      </c>
      <c r="W1293" s="1" t="s">
        <v>37</v>
      </c>
      <c r="X1293" s="1" t="s">
        <v>74</v>
      </c>
      <c r="Y1293" s="1" t="s">
        <v>7709</v>
      </c>
    </row>
    <row r="1294" spans="1:25" x14ac:dyDescent="0.3">
      <c r="A1294" s="1" t="s">
        <v>12906</v>
      </c>
      <c r="B1294" s="1" t="s">
        <v>14905</v>
      </c>
      <c r="C1294" s="1" t="s">
        <v>7710</v>
      </c>
      <c r="D1294" s="1" t="s">
        <v>41</v>
      </c>
      <c r="E1294" s="1">
        <v>59</v>
      </c>
      <c r="F1294" s="1" t="s">
        <v>7711</v>
      </c>
      <c r="G1294" s="1">
        <v>6419788778</v>
      </c>
      <c r="H1294" s="1" t="s">
        <v>5533</v>
      </c>
      <c r="I1294" s="1" t="s">
        <v>7712</v>
      </c>
      <c r="J1294" s="1" t="s">
        <v>7713</v>
      </c>
      <c r="K1294" s="1" t="s">
        <v>161</v>
      </c>
      <c r="L1294" s="1" t="s">
        <v>117</v>
      </c>
      <c r="M1294" s="1" t="s">
        <v>73</v>
      </c>
      <c r="N1294" s="1">
        <v>2</v>
      </c>
      <c r="O1294" s="1">
        <v>57.86</v>
      </c>
      <c r="P1294" s="1">
        <v>0.28999999999999998</v>
      </c>
      <c r="Q1294" s="1">
        <v>29.07</v>
      </c>
      <c r="R1294" s="2">
        <v>45360</v>
      </c>
      <c r="S1294" s="2">
        <v>45437</v>
      </c>
      <c r="T1294" s="1" t="s">
        <v>83</v>
      </c>
      <c r="U1294" s="1" t="s">
        <v>51</v>
      </c>
      <c r="V1294" s="1">
        <v>1</v>
      </c>
      <c r="W1294" s="1" t="s">
        <v>52</v>
      </c>
      <c r="X1294" s="1" t="s">
        <v>53</v>
      </c>
      <c r="Y1294" s="1" t="s">
        <v>7714</v>
      </c>
    </row>
    <row r="1295" spans="1:25" x14ac:dyDescent="0.3">
      <c r="A1295" s="1" t="s">
        <v>12907</v>
      </c>
      <c r="B1295" s="1" t="s">
        <v>14906</v>
      </c>
      <c r="C1295" s="1" t="s">
        <v>7715</v>
      </c>
      <c r="D1295" s="1" t="s">
        <v>41</v>
      </c>
      <c r="E1295" s="1">
        <v>23</v>
      </c>
      <c r="F1295" s="1" t="s">
        <v>7716</v>
      </c>
      <c r="G1295" s="1">
        <v>6159470048</v>
      </c>
      <c r="H1295" s="1" t="s">
        <v>1189</v>
      </c>
      <c r="I1295" s="1" t="s">
        <v>7717</v>
      </c>
      <c r="J1295" s="1" t="s">
        <v>7718</v>
      </c>
      <c r="K1295" s="1" t="s">
        <v>32</v>
      </c>
      <c r="L1295" s="1" t="s">
        <v>110</v>
      </c>
      <c r="M1295" s="1" t="s">
        <v>34</v>
      </c>
      <c r="N1295" s="1">
        <v>2</v>
      </c>
      <c r="O1295" s="1">
        <v>587.65</v>
      </c>
      <c r="P1295" s="1">
        <v>0.38</v>
      </c>
      <c r="Q1295" s="1">
        <v>34.39</v>
      </c>
      <c r="R1295" s="2">
        <v>45781</v>
      </c>
      <c r="S1295" s="2">
        <v>45514</v>
      </c>
      <c r="T1295" s="1" t="s">
        <v>50</v>
      </c>
      <c r="U1295" s="1" t="s">
        <v>84</v>
      </c>
      <c r="V1295" s="1">
        <v>2</v>
      </c>
      <c r="W1295" s="1" t="s">
        <v>37</v>
      </c>
      <c r="X1295" s="1" t="s">
        <v>74</v>
      </c>
      <c r="Y1295" s="1" t="s">
        <v>7719</v>
      </c>
    </row>
    <row r="1296" spans="1:25" x14ac:dyDescent="0.3">
      <c r="A1296" s="1" t="s">
        <v>12908</v>
      </c>
      <c r="B1296" s="1" t="s">
        <v>14907</v>
      </c>
      <c r="C1296" s="1" t="s">
        <v>7720</v>
      </c>
      <c r="D1296" s="1" t="s">
        <v>26</v>
      </c>
      <c r="E1296" s="1">
        <v>43</v>
      </c>
      <c r="F1296" s="1" t="s">
        <v>7721</v>
      </c>
      <c r="G1296" s="1">
        <f>1-530-597-3348</f>
        <v>-4474</v>
      </c>
      <c r="H1296" s="1" t="s">
        <v>250</v>
      </c>
      <c r="I1296" s="1" t="s">
        <v>7722</v>
      </c>
      <c r="J1296" s="1" t="s">
        <v>7723</v>
      </c>
      <c r="K1296" s="1" t="s">
        <v>61</v>
      </c>
      <c r="L1296" s="1" t="s">
        <v>33</v>
      </c>
      <c r="M1296" s="1" t="s">
        <v>126</v>
      </c>
      <c r="N1296" s="1">
        <v>1</v>
      </c>
      <c r="O1296" s="1">
        <v>184.15</v>
      </c>
      <c r="P1296" s="1">
        <v>0.33</v>
      </c>
      <c r="Q1296" s="1">
        <v>17.63</v>
      </c>
      <c r="R1296" s="2">
        <v>45438</v>
      </c>
      <c r="S1296" s="2">
        <v>45697</v>
      </c>
      <c r="T1296" s="1" t="s">
        <v>35</v>
      </c>
      <c r="U1296" s="1" t="s">
        <v>84</v>
      </c>
      <c r="V1296" s="1">
        <v>1</v>
      </c>
      <c r="W1296" s="1" t="s">
        <v>37</v>
      </c>
      <c r="X1296" s="1" t="s">
        <v>53</v>
      </c>
      <c r="Y1296" s="1" t="s">
        <v>7724</v>
      </c>
    </row>
    <row r="1297" spans="1:25" x14ac:dyDescent="0.3">
      <c r="A1297" s="1" t="s">
        <v>12909</v>
      </c>
      <c r="B1297" s="1" t="s">
        <v>14908</v>
      </c>
      <c r="C1297" s="1" t="s">
        <v>7725</v>
      </c>
      <c r="D1297" s="1" t="s">
        <v>41</v>
      </c>
      <c r="E1297" s="1">
        <v>33</v>
      </c>
      <c r="F1297" s="1" t="s">
        <v>7726</v>
      </c>
      <c r="G1297" s="1" t="s">
        <v>7727</v>
      </c>
      <c r="H1297" s="1" t="s">
        <v>69</v>
      </c>
      <c r="I1297" s="1" t="s">
        <v>7728</v>
      </c>
      <c r="J1297" s="1" t="s">
        <v>7729</v>
      </c>
      <c r="K1297" s="1" t="s">
        <v>47</v>
      </c>
      <c r="L1297" s="1" t="s">
        <v>72</v>
      </c>
      <c r="M1297" s="1" t="s">
        <v>34</v>
      </c>
      <c r="N1297" s="1">
        <v>1</v>
      </c>
      <c r="O1297" s="1">
        <v>383.62</v>
      </c>
      <c r="P1297" s="1">
        <v>0.05</v>
      </c>
      <c r="Q1297" s="1">
        <v>13.81</v>
      </c>
      <c r="R1297" s="2">
        <v>45348</v>
      </c>
      <c r="S1297" s="2">
        <v>45219</v>
      </c>
      <c r="T1297" s="1" t="s">
        <v>83</v>
      </c>
      <c r="U1297" s="1" t="s">
        <v>162</v>
      </c>
      <c r="V1297" s="1">
        <v>1</v>
      </c>
      <c r="W1297" s="1" t="s">
        <v>37</v>
      </c>
      <c r="X1297" s="1" t="s">
        <v>74</v>
      </c>
      <c r="Y1297" s="1" t="s">
        <v>7730</v>
      </c>
    </row>
    <row r="1298" spans="1:25" x14ac:dyDescent="0.3">
      <c r="A1298" s="1" t="s">
        <v>12910</v>
      </c>
      <c r="B1298" s="1" t="s">
        <v>14909</v>
      </c>
      <c r="C1298" s="1" t="s">
        <v>7731</v>
      </c>
      <c r="D1298" s="1" t="s">
        <v>41</v>
      </c>
      <c r="E1298" s="1">
        <v>47</v>
      </c>
      <c r="F1298" s="1" t="s">
        <v>7732</v>
      </c>
      <c r="G1298" s="1" t="s">
        <v>7733</v>
      </c>
      <c r="H1298" s="1" t="s">
        <v>1766</v>
      </c>
      <c r="I1298" s="1" t="s">
        <v>7734</v>
      </c>
      <c r="J1298" s="1" t="s">
        <v>7735</v>
      </c>
      <c r="K1298" s="1" t="s">
        <v>6</v>
      </c>
      <c r="L1298" s="1" t="s">
        <v>48</v>
      </c>
      <c r="M1298" s="1" t="s">
        <v>93</v>
      </c>
      <c r="N1298" s="1">
        <v>2</v>
      </c>
      <c r="O1298" s="1">
        <v>276.52999999999997</v>
      </c>
      <c r="P1298" s="1">
        <v>0.15</v>
      </c>
      <c r="Q1298" s="1">
        <v>17.3</v>
      </c>
      <c r="R1298" s="2">
        <v>45261</v>
      </c>
      <c r="S1298" s="2">
        <v>45172</v>
      </c>
      <c r="T1298" s="1" t="s">
        <v>50</v>
      </c>
      <c r="U1298" s="1" t="s">
        <v>51</v>
      </c>
      <c r="V1298" s="1">
        <v>3</v>
      </c>
      <c r="W1298" s="1" t="s">
        <v>37</v>
      </c>
      <c r="X1298" s="1" t="s">
        <v>38</v>
      </c>
      <c r="Y1298" s="1" t="s">
        <v>7736</v>
      </c>
    </row>
    <row r="1299" spans="1:25" x14ac:dyDescent="0.3">
      <c r="A1299" s="1" t="s">
        <v>12911</v>
      </c>
      <c r="B1299" s="1" t="s">
        <v>14910</v>
      </c>
      <c r="C1299" s="1" t="s">
        <v>7737</v>
      </c>
      <c r="D1299" s="1" t="s">
        <v>26</v>
      </c>
      <c r="E1299" s="1">
        <v>36</v>
      </c>
      <c r="F1299" s="1" t="s">
        <v>7738</v>
      </c>
      <c r="G1299" s="1" t="s">
        <v>7739</v>
      </c>
      <c r="H1299" s="1" t="s">
        <v>2964</v>
      </c>
      <c r="I1299" s="1" t="s">
        <v>7740</v>
      </c>
      <c r="J1299" s="1" t="s">
        <v>7741</v>
      </c>
      <c r="K1299" s="1" t="s">
        <v>92</v>
      </c>
      <c r="L1299" s="1" t="s">
        <v>82</v>
      </c>
      <c r="M1299" s="1" t="s">
        <v>93</v>
      </c>
      <c r="N1299" s="1">
        <v>3</v>
      </c>
      <c r="O1299" s="1">
        <v>634.09</v>
      </c>
      <c r="P1299" s="1">
        <v>0.25</v>
      </c>
      <c r="Q1299" s="1">
        <v>18.190000000000001</v>
      </c>
      <c r="R1299" s="2">
        <v>45336</v>
      </c>
      <c r="S1299" s="2">
        <v>45579</v>
      </c>
      <c r="T1299" s="1" t="s">
        <v>50</v>
      </c>
      <c r="U1299" s="1" t="s">
        <v>36</v>
      </c>
      <c r="V1299" s="1">
        <v>3</v>
      </c>
      <c r="W1299" s="1" t="s">
        <v>37</v>
      </c>
      <c r="X1299" s="1" t="s">
        <v>53</v>
      </c>
      <c r="Y1299" s="1" t="s">
        <v>1347</v>
      </c>
    </row>
    <row r="1300" spans="1:25" x14ac:dyDescent="0.3">
      <c r="A1300" s="1" t="s">
        <v>12912</v>
      </c>
      <c r="B1300" s="1" t="s">
        <v>14911</v>
      </c>
      <c r="C1300" s="1" t="s">
        <v>7742</v>
      </c>
      <c r="D1300" s="1" t="s">
        <v>41</v>
      </c>
      <c r="E1300" s="1">
        <v>35</v>
      </c>
      <c r="F1300" s="1" t="s">
        <v>7743</v>
      </c>
      <c r="G1300" s="1" t="s">
        <v>7744</v>
      </c>
      <c r="H1300" s="1" t="s">
        <v>337</v>
      </c>
      <c r="I1300" s="1" t="s">
        <v>7745</v>
      </c>
      <c r="J1300" s="1" t="s">
        <v>7746</v>
      </c>
      <c r="K1300" s="1" t="s">
        <v>81</v>
      </c>
      <c r="L1300" s="1" t="s">
        <v>82</v>
      </c>
      <c r="M1300" s="1" t="s">
        <v>34</v>
      </c>
      <c r="N1300" s="1">
        <v>3</v>
      </c>
      <c r="O1300" s="1">
        <v>851.84</v>
      </c>
      <c r="P1300" s="1">
        <v>0.15</v>
      </c>
      <c r="Q1300" s="1">
        <v>38.29</v>
      </c>
      <c r="R1300" s="2">
        <v>45504</v>
      </c>
      <c r="S1300" s="2">
        <v>45477</v>
      </c>
      <c r="T1300" s="1" t="s">
        <v>35</v>
      </c>
      <c r="U1300" s="1" t="s">
        <v>51</v>
      </c>
      <c r="V1300" s="1">
        <v>4</v>
      </c>
      <c r="W1300" s="1" t="s">
        <v>37</v>
      </c>
      <c r="X1300" s="1" t="s">
        <v>64</v>
      </c>
      <c r="Y1300" s="1" t="s">
        <v>7747</v>
      </c>
    </row>
    <row r="1301" spans="1:25" x14ac:dyDescent="0.3">
      <c r="A1301" s="1" t="s">
        <v>12913</v>
      </c>
      <c r="B1301" s="1" t="s">
        <v>14912</v>
      </c>
      <c r="C1301" s="1" t="s">
        <v>7748</v>
      </c>
      <c r="D1301" s="1" t="s">
        <v>26</v>
      </c>
      <c r="E1301" s="1">
        <v>41</v>
      </c>
      <c r="F1301" s="1" t="s">
        <v>7749</v>
      </c>
      <c r="G1301" s="1" t="s">
        <v>7750</v>
      </c>
      <c r="H1301" s="1" t="s">
        <v>980</v>
      </c>
      <c r="I1301" s="1" t="s">
        <v>7751</v>
      </c>
      <c r="J1301" s="1" t="s">
        <v>7752</v>
      </c>
      <c r="K1301" s="1" t="s">
        <v>61</v>
      </c>
      <c r="L1301" s="1" t="s">
        <v>117</v>
      </c>
      <c r="M1301" s="1" t="s">
        <v>93</v>
      </c>
      <c r="N1301" s="1">
        <v>3</v>
      </c>
      <c r="O1301" s="1">
        <v>636.97</v>
      </c>
      <c r="P1301" s="1">
        <v>0.1</v>
      </c>
      <c r="Q1301" s="1">
        <v>11.3</v>
      </c>
      <c r="R1301" s="2">
        <v>45438</v>
      </c>
      <c r="S1301" s="2">
        <v>45698</v>
      </c>
      <c r="T1301" s="1" t="s">
        <v>50</v>
      </c>
      <c r="U1301" s="1" t="s">
        <v>84</v>
      </c>
      <c r="V1301" s="1">
        <v>5</v>
      </c>
      <c r="W1301" s="1" t="s">
        <v>37</v>
      </c>
      <c r="X1301" s="1" t="s">
        <v>64</v>
      </c>
      <c r="Y1301" s="1" t="s">
        <v>7753</v>
      </c>
    </row>
    <row r="1302" spans="1:25" x14ac:dyDescent="0.3">
      <c r="A1302" s="1" t="s">
        <v>12914</v>
      </c>
      <c r="B1302" s="1" t="s">
        <v>14913</v>
      </c>
      <c r="C1302" s="1" t="s">
        <v>7754</v>
      </c>
      <c r="D1302" s="1" t="s">
        <v>41</v>
      </c>
      <c r="E1302" s="1">
        <v>62</v>
      </c>
      <c r="F1302" s="1" t="s">
        <v>7755</v>
      </c>
      <c r="G1302" s="1" t="s">
        <v>7756</v>
      </c>
      <c r="H1302" s="1" t="s">
        <v>114</v>
      </c>
      <c r="I1302" s="1" t="s">
        <v>7757</v>
      </c>
      <c r="J1302" s="1" t="s">
        <v>7758</v>
      </c>
      <c r="K1302" s="1" t="s">
        <v>32</v>
      </c>
      <c r="L1302" s="1" t="s">
        <v>33</v>
      </c>
      <c r="M1302" s="1" t="s">
        <v>73</v>
      </c>
      <c r="N1302" s="1">
        <v>3</v>
      </c>
      <c r="O1302" s="1">
        <v>547.08000000000004</v>
      </c>
      <c r="P1302" s="1">
        <v>0.43</v>
      </c>
      <c r="Q1302" s="1">
        <v>39.99</v>
      </c>
      <c r="R1302" s="2">
        <v>45119</v>
      </c>
      <c r="S1302" s="2">
        <v>45292</v>
      </c>
      <c r="T1302" s="1" t="s">
        <v>63</v>
      </c>
      <c r="U1302" s="1" t="s">
        <v>36</v>
      </c>
      <c r="V1302" s="1">
        <v>2</v>
      </c>
      <c r="W1302" s="1" t="s">
        <v>37</v>
      </c>
      <c r="X1302" s="1" t="s">
        <v>101</v>
      </c>
      <c r="Y1302" s="1" t="s">
        <v>7759</v>
      </c>
    </row>
    <row r="1303" spans="1:25" x14ac:dyDescent="0.3">
      <c r="A1303" s="1" t="s">
        <v>12915</v>
      </c>
      <c r="B1303" s="1" t="s">
        <v>14914</v>
      </c>
      <c r="C1303" s="1" t="s">
        <v>7760</v>
      </c>
      <c r="D1303" s="1" t="s">
        <v>26</v>
      </c>
      <c r="E1303" s="1">
        <v>37</v>
      </c>
      <c r="F1303" s="1" t="s">
        <v>7761</v>
      </c>
      <c r="G1303" s="1" t="s">
        <v>7762</v>
      </c>
      <c r="H1303" s="1" t="s">
        <v>6306</v>
      </c>
      <c r="I1303" s="1" t="s">
        <v>7763</v>
      </c>
      <c r="J1303" s="1" t="s">
        <v>7764</v>
      </c>
      <c r="K1303" s="1" t="s">
        <v>61</v>
      </c>
      <c r="L1303" s="1" t="s">
        <v>33</v>
      </c>
      <c r="M1303" s="1" t="s">
        <v>73</v>
      </c>
      <c r="N1303" s="1">
        <v>3</v>
      </c>
      <c r="O1303" s="1">
        <v>672.39</v>
      </c>
      <c r="P1303" s="1">
        <v>0.37</v>
      </c>
      <c r="Q1303" s="1">
        <v>28.55</v>
      </c>
      <c r="R1303" s="2">
        <v>45332</v>
      </c>
      <c r="S1303" s="2">
        <v>45560</v>
      </c>
      <c r="T1303" s="1" t="s">
        <v>118</v>
      </c>
      <c r="U1303" s="1" t="s">
        <v>51</v>
      </c>
      <c r="V1303" s="1">
        <v>1</v>
      </c>
      <c r="W1303" s="1" t="s">
        <v>37</v>
      </c>
      <c r="X1303" s="1" t="s">
        <v>101</v>
      </c>
      <c r="Y1303" s="1" t="s">
        <v>7765</v>
      </c>
    </row>
    <row r="1304" spans="1:25" x14ac:dyDescent="0.3">
      <c r="A1304" s="1" t="s">
        <v>12916</v>
      </c>
      <c r="B1304" s="1" t="s">
        <v>14915</v>
      </c>
      <c r="C1304" s="1" t="s">
        <v>7766</v>
      </c>
      <c r="D1304" s="1" t="s">
        <v>41</v>
      </c>
      <c r="E1304" s="1">
        <v>24</v>
      </c>
      <c r="F1304" s="1" t="s">
        <v>7767</v>
      </c>
      <c r="G1304" s="1" t="s">
        <v>7768</v>
      </c>
      <c r="H1304" s="1" t="s">
        <v>1012</v>
      </c>
      <c r="I1304" s="1" t="s">
        <v>7769</v>
      </c>
      <c r="J1304" s="1" t="s">
        <v>7770</v>
      </c>
      <c r="K1304" s="1" t="s">
        <v>161</v>
      </c>
      <c r="L1304" s="1" t="s">
        <v>82</v>
      </c>
      <c r="M1304" s="1" t="s">
        <v>126</v>
      </c>
      <c r="N1304" s="1">
        <v>1</v>
      </c>
      <c r="O1304" s="1">
        <v>39.69</v>
      </c>
      <c r="P1304" s="1">
        <v>0.17</v>
      </c>
      <c r="Q1304" s="1">
        <v>22.31</v>
      </c>
      <c r="R1304" s="2">
        <v>45656</v>
      </c>
      <c r="S1304" s="2">
        <v>45793</v>
      </c>
      <c r="T1304" s="1" t="s">
        <v>83</v>
      </c>
      <c r="U1304" s="1" t="s">
        <v>162</v>
      </c>
      <c r="V1304" s="1">
        <v>3</v>
      </c>
      <c r="W1304" s="1" t="s">
        <v>37</v>
      </c>
      <c r="X1304" s="1" t="s">
        <v>101</v>
      </c>
      <c r="Y1304" s="1" t="s">
        <v>7771</v>
      </c>
    </row>
    <row r="1305" spans="1:25" x14ac:dyDescent="0.3">
      <c r="A1305" s="1" t="s">
        <v>12917</v>
      </c>
      <c r="B1305" s="1" t="s">
        <v>14916</v>
      </c>
      <c r="C1305" s="1" t="s">
        <v>7772</v>
      </c>
      <c r="D1305" s="1" t="s">
        <v>26</v>
      </c>
      <c r="E1305" s="1">
        <v>24</v>
      </c>
      <c r="F1305" s="1" t="s">
        <v>7773</v>
      </c>
      <c r="G1305" s="1" t="s">
        <v>7774</v>
      </c>
      <c r="H1305" s="1" t="s">
        <v>1202</v>
      </c>
      <c r="I1305" s="1" t="s">
        <v>7775</v>
      </c>
      <c r="J1305" s="1" t="s">
        <v>7776</v>
      </c>
      <c r="K1305" s="1" t="s">
        <v>32</v>
      </c>
      <c r="L1305" s="1" t="s">
        <v>117</v>
      </c>
      <c r="M1305" s="1" t="s">
        <v>34</v>
      </c>
      <c r="N1305" s="1">
        <v>2</v>
      </c>
      <c r="O1305" s="1">
        <v>131.62</v>
      </c>
      <c r="P1305" s="1">
        <v>0.38</v>
      </c>
      <c r="Q1305" s="1">
        <v>18.52</v>
      </c>
      <c r="R1305" s="2">
        <v>45615</v>
      </c>
      <c r="S1305" s="2">
        <v>45172</v>
      </c>
      <c r="T1305" s="1" t="s">
        <v>35</v>
      </c>
      <c r="U1305" s="1" t="s">
        <v>84</v>
      </c>
      <c r="V1305" s="1">
        <v>5</v>
      </c>
      <c r="W1305" s="1" t="s">
        <v>37</v>
      </c>
      <c r="X1305" s="1" t="s">
        <v>53</v>
      </c>
      <c r="Y1305" s="1" t="s">
        <v>7777</v>
      </c>
    </row>
    <row r="1306" spans="1:25" x14ac:dyDescent="0.3">
      <c r="A1306" s="1" t="s">
        <v>12918</v>
      </c>
      <c r="B1306" s="1" t="s">
        <v>14917</v>
      </c>
      <c r="C1306" s="1" t="s">
        <v>7778</v>
      </c>
      <c r="D1306" s="1" t="s">
        <v>41</v>
      </c>
      <c r="E1306" s="1">
        <v>33</v>
      </c>
      <c r="F1306" s="1" t="s">
        <v>7779</v>
      </c>
      <c r="G1306" s="1" t="s">
        <v>7780</v>
      </c>
      <c r="H1306" s="1" t="s">
        <v>1638</v>
      </c>
      <c r="I1306" s="1" t="s">
        <v>7781</v>
      </c>
      <c r="J1306" s="1" t="s">
        <v>4141</v>
      </c>
      <c r="K1306" s="1" t="s">
        <v>109</v>
      </c>
      <c r="L1306" s="1" t="s">
        <v>110</v>
      </c>
      <c r="M1306" s="1" t="s">
        <v>126</v>
      </c>
      <c r="N1306" s="1">
        <v>3</v>
      </c>
      <c r="O1306" s="1">
        <v>103.98</v>
      </c>
      <c r="P1306" s="1">
        <v>0.31</v>
      </c>
      <c r="Q1306" s="1">
        <v>28.09</v>
      </c>
      <c r="R1306" s="2">
        <v>45702</v>
      </c>
      <c r="S1306" s="2">
        <v>45394</v>
      </c>
      <c r="T1306" s="1" t="s">
        <v>35</v>
      </c>
      <c r="U1306" s="1" t="s">
        <v>36</v>
      </c>
      <c r="V1306" s="1">
        <v>1</v>
      </c>
      <c r="W1306" s="1" t="s">
        <v>52</v>
      </c>
      <c r="X1306" s="1" t="s">
        <v>74</v>
      </c>
      <c r="Y1306" s="1" t="s">
        <v>7782</v>
      </c>
    </row>
    <row r="1307" spans="1:25" x14ac:dyDescent="0.3">
      <c r="A1307" s="1" t="s">
        <v>12919</v>
      </c>
      <c r="B1307" s="1" t="s">
        <v>14918</v>
      </c>
      <c r="C1307" s="1" t="s">
        <v>7783</v>
      </c>
      <c r="D1307" s="1" t="s">
        <v>41</v>
      </c>
      <c r="E1307" s="1">
        <v>59</v>
      </c>
      <c r="F1307" s="1" t="s">
        <v>7784</v>
      </c>
      <c r="G1307" s="1" t="s">
        <v>7785</v>
      </c>
      <c r="H1307" s="1" t="s">
        <v>2020</v>
      </c>
      <c r="I1307" s="1" t="s">
        <v>7786</v>
      </c>
      <c r="J1307" s="1" t="s">
        <v>7787</v>
      </c>
      <c r="K1307" s="1" t="s">
        <v>109</v>
      </c>
      <c r="L1307" s="1" t="s">
        <v>117</v>
      </c>
      <c r="M1307" s="1" t="s">
        <v>73</v>
      </c>
      <c r="N1307" s="1">
        <v>4</v>
      </c>
      <c r="O1307" s="1">
        <v>107.22</v>
      </c>
      <c r="P1307" s="1">
        <v>0</v>
      </c>
      <c r="Q1307" s="1">
        <v>19.29</v>
      </c>
      <c r="R1307" s="2">
        <v>45321</v>
      </c>
      <c r="S1307" s="2">
        <v>45363</v>
      </c>
      <c r="T1307" s="1" t="s">
        <v>118</v>
      </c>
      <c r="U1307" s="1" t="s">
        <v>36</v>
      </c>
      <c r="V1307" s="1">
        <v>5</v>
      </c>
      <c r="W1307" s="1" t="s">
        <v>52</v>
      </c>
      <c r="X1307" s="1" t="s">
        <v>101</v>
      </c>
      <c r="Y1307" s="1" t="s">
        <v>6479</v>
      </c>
    </row>
    <row r="1308" spans="1:25" x14ac:dyDescent="0.3">
      <c r="A1308" s="1" t="s">
        <v>12920</v>
      </c>
      <c r="B1308" s="1" t="s">
        <v>14919</v>
      </c>
      <c r="C1308" s="1" t="s">
        <v>7788</v>
      </c>
      <c r="D1308" s="1" t="s">
        <v>26</v>
      </c>
      <c r="E1308" s="1">
        <v>64</v>
      </c>
      <c r="F1308" s="1" t="s">
        <v>7789</v>
      </c>
      <c r="G1308" s="1" t="s">
        <v>7790</v>
      </c>
      <c r="H1308" s="1" t="s">
        <v>194</v>
      </c>
      <c r="I1308" s="1" t="s">
        <v>7791</v>
      </c>
      <c r="J1308" s="1" t="s">
        <v>7792</v>
      </c>
      <c r="K1308" s="1" t="s">
        <v>47</v>
      </c>
      <c r="L1308" s="1" t="s">
        <v>48</v>
      </c>
      <c r="M1308" s="1" t="s">
        <v>73</v>
      </c>
      <c r="N1308" s="1">
        <v>2</v>
      </c>
      <c r="O1308" s="1">
        <v>267.88</v>
      </c>
      <c r="P1308" s="1">
        <v>0.19</v>
      </c>
      <c r="Q1308" s="1">
        <v>24.33</v>
      </c>
      <c r="R1308" s="2">
        <v>45242</v>
      </c>
      <c r="S1308" s="2">
        <v>45687</v>
      </c>
      <c r="T1308" s="1" t="s">
        <v>63</v>
      </c>
      <c r="U1308" s="1" t="s">
        <v>36</v>
      </c>
      <c r="V1308" s="1">
        <v>3</v>
      </c>
      <c r="W1308" s="1" t="s">
        <v>37</v>
      </c>
      <c r="X1308" s="1" t="s">
        <v>38</v>
      </c>
      <c r="Y1308" s="1" t="s">
        <v>7793</v>
      </c>
    </row>
    <row r="1309" spans="1:25" x14ac:dyDescent="0.3">
      <c r="A1309" s="1" t="s">
        <v>12921</v>
      </c>
      <c r="B1309" s="1" t="s">
        <v>14920</v>
      </c>
      <c r="C1309" s="1" t="s">
        <v>7794</v>
      </c>
      <c r="D1309" s="1" t="s">
        <v>26</v>
      </c>
      <c r="E1309" s="1">
        <v>31</v>
      </c>
      <c r="F1309" s="1" t="s">
        <v>7795</v>
      </c>
      <c r="G1309" s="1" t="s">
        <v>7796</v>
      </c>
      <c r="H1309" s="1" t="s">
        <v>1899</v>
      </c>
      <c r="I1309" s="1" t="s">
        <v>7797</v>
      </c>
      <c r="J1309" s="1" t="s">
        <v>7798</v>
      </c>
      <c r="K1309" s="1" t="s">
        <v>47</v>
      </c>
      <c r="L1309" s="1" t="s">
        <v>48</v>
      </c>
      <c r="M1309" s="1" t="s">
        <v>73</v>
      </c>
      <c r="N1309" s="1">
        <v>4</v>
      </c>
      <c r="O1309" s="1">
        <v>536.73</v>
      </c>
      <c r="P1309" s="1">
        <v>0.15</v>
      </c>
      <c r="Q1309" s="1">
        <v>38.26</v>
      </c>
      <c r="R1309" s="2">
        <v>45388</v>
      </c>
      <c r="S1309" s="2">
        <v>45480</v>
      </c>
      <c r="T1309" s="1" t="s">
        <v>118</v>
      </c>
      <c r="U1309" s="1" t="s">
        <v>36</v>
      </c>
      <c r="V1309" s="1">
        <v>4</v>
      </c>
      <c r="W1309" s="1" t="s">
        <v>52</v>
      </c>
      <c r="X1309" s="1" t="s">
        <v>64</v>
      </c>
      <c r="Y1309" s="1" t="s">
        <v>7799</v>
      </c>
    </row>
    <row r="1310" spans="1:25" x14ac:dyDescent="0.3">
      <c r="A1310" s="1" t="s">
        <v>12922</v>
      </c>
      <c r="B1310" s="1" t="s">
        <v>14921</v>
      </c>
      <c r="C1310" s="1" t="s">
        <v>7800</v>
      </c>
      <c r="D1310" s="1" t="s">
        <v>26</v>
      </c>
      <c r="E1310" s="1">
        <v>29</v>
      </c>
      <c r="F1310" s="1" t="s">
        <v>7801</v>
      </c>
      <c r="G1310" s="1" t="s">
        <v>7802</v>
      </c>
      <c r="H1310" s="1" t="s">
        <v>7678</v>
      </c>
      <c r="I1310" s="1" t="s">
        <v>7803</v>
      </c>
      <c r="J1310" s="1" t="s">
        <v>7804</v>
      </c>
      <c r="K1310" s="1" t="s">
        <v>32</v>
      </c>
      <c r="L1310" s="1" t="s">
        <v>48</v>
      </c>
      <c r="M1310" s="1" t="s">
        <v>62</v>
      </c>
      <c r="N1310" s="1">
        <v>1</v>
      </c>
      <c r="O1310" s="1">
        <v>123.53</v>
      </c>
      <c r="P1310" s="1">
        <v>0.11</v>
      </c>
      <c r="Q1310" s="1">
        <v>33.17</v>
      </c>
      <c r="R1310" s="2">
        <v>45536</v>
      </c>
      <c r="S1310" s="2">
        <v>45476</v>
      </c>
      <c r="T1310" s="1" t="s">
        <v>50</v>
      </c>
      <c r="U1310" s="1" t="s">
        <v>36</v>
      </c>
      <c r="V1310" s="1">
        <v>1</v>
      </c>
      <c r="W1310" s="1" t="s">
        <v>37</v>
      </c>
      <c r="X1310" s="1" t="s">
        <v>64</v>
      </c>
      <c r="Y1310" s="1" t="s">
        <v>7805</v>
      </c>
    </row>
    <row r="1311" spans="1:25" x14ac:dyDescent="0.3">
      <c r="A1311" s="1" t="s">
        <v>12923</v>
      </c>
      <c r="B1311" s="1" t="s">
        <v>14922</v>
      </c>
      <c r="C1311" s="1" t="s">
        <v>7806</v>
      </c>
      <c r="D1311" s="1" t="s">
        <v>41</v>
      </c>
      <c r="E1311" s="1">
        <v>46</v>
      </c>
      <c r="F1311" s="1" t="s">
        <v>7807</v>
      </c>
      <c r="G1311" s="1" t="s">
        <v>7808</v>
      </c>
      <c r="H1311" s="1" t="s">
        <v>1110</v>
      </c>
      <c r="I1311" s="1" t="s">
        <v>7809</v>
      </c>
      <c r="J1311" s="1" t="s">
        <v>1844</v>
      </c>
      <c r="K1311" s="1" t="s">
        <v>61</v>
      </c>
      <c r="L1311" s="1" t="s">
        <v>110</v>
      </c>
      <c r="M1311" s="1" t="s">
        <v>93</v>
      </c>
      <c r="N1311" s="1">
        <v>2</v>
      </c>
      <c r="O1311" s="1">
        <v>935.77</v>
      </c>
      <c r="P1311" s="1">
        <v>0.13</v>
      </c>
      <c r="Q1311" s="1">
        <v>38.659999999999997</v>
      </c>
      <c r="R1311" s="2">
        <v>45670</v>
      </c>
      <c r="S1311" s="2">
        <v>45772</v>
      </c>
      <c r="T1311" s="1" t="s">
        <v>35</v>
      </c>
      <c r="U1311" s="1" t="s">
        <v>36</v>
      </c>
      <c r="V1311" s="1">
        <v>1</v>
      </c>
      <c r="W1311" s="1" t="s">
        <v>37</v>
      </c>
      <c r="X1311" s="1" t="s">
        <v>38</v>
      </c>
      <c r="Y1311" s="1" t="s">
        <v>7810</v>
      </c>
    </row>
    <row r="1312" spans="1:25" x14ac:dyDescent="0.3">
      <c r="A1312" s="1" t="s">
        <v>12924</v>
      </c>
      <c r="B1312" s="1" t="s">
        <v>14923</v>
      </c>
      <c r="C1312" s="1" t="s">
        <v>7811</v>
      </c>
      <c r="D1312" s="1" t="s">
        <v>26</v>
      </c>
      <c r="E1312" s="1">
        <v>32</v>
      </c>
      <c r="F1312" s="1" t="s">
        <v>7812</v>
      </c>
      <c r="G1312" s="1" t="s">
        <v>7813</v>
      </c>
      <c r="H1312" s="1" t="s">
        <v>648</v>
      </c>
      <c r="I1312" s="1" t="s">
        <v>7814</v>
      </c>
      <c r="J1312" s="1" t="s">
        <v>7815</v>
      </c>
      <c r="K1312" s="1" t="s">
        <v>47</v>
      </c>
      <c r="L1312" s="1" t="s">
        <v>72</v>
      </c>
      <c r="M1312" s="1" t="s">
        <v>126</v>
      </c>
      <c r="N1312" s="1">
        <v>1</v>
      </c>
      <c r="O1312" s="1">
        <v>855.71</v>
      </c>
      <c r="P1312" s="1">
        <v>0.47</v>
      </c>
      <c r="Q1312" s="1">
        <v>37.08</v>
      </c>
      <c r="R1312" s="2">
        <v>45614</v>
      </c>
      <c r="S1312" s="2">
        <v>45636</v>
      </c>
      <c r="T1312" s="1" t="s">
        <v>50</v>
      </c>
      <c r="U1312" s="1" t="s">
        <v>51</v>
      </c>
      <c r="V1312" s="1">
        <v>2</v>
      </c>
      <c r="W1312" s="1" t="s">
        <v>37</v>
      </c>
      <c r="X1312" s="1" t="s">
        <v>64</v>
      </c>
      <c r="Y1312" s="1" t="s">
        <v>7816</v>
      </c>
    </row>
    <row r="1313" spans="1:25" x14ac:dyDescent="0.3">
      <c r="A1313" s="1" t="s">
        <v>12925</v>
      </c>
      <c r="B1313" s="1" t="s">
        <v>14924</v>
      </c>
      <c r="C1313" s="1" t="s">
        <v>7817</v>
      </c>
      <c r="D1313" s="1" t="s">
        <v>26</v>
      </c>
      <c r="E1313" s="1">
        <v>25</v>
      </c>
      <c r="F1313" s="1" t="s">
        <v>7818</v>
      </c>
      <c r="G1313" s="1" t="s">
        <v>7819</v>
      </c>
      <c r="H1313" s="1" t="s">
        <v>896</v>
      </c>
      <c r="I1313" s="1" t="s">
        <v>7077</v>
      </c>
      <c r="J1313" s="1" t="s">
        <v>7820</v>
      </c>
      <c r="K1313" s="1" t="s">
        <v>161</v>
      </c>
      <c r="L1313" s="1" t="s">
        <v>117</v>
      </c>
      <c r="M1313" s="1" t="s">
        <v>126</v>
      </c>
      <c r="N1313" s="1">
        <v>4</v>
      </c>
      <c r="O1313" s="1">
        <v>971.93</v>
      </c>
      <c r="P1313" s="1">
        <v>0.24</v>
      </c>
      <c r="Q1313" s="1">
        <v>41.68</v>
      </c>
      <c r="R1313" s="2">
        <v>45742</v>
      </c>
      <c r="S1313" s="2">
        <v>45488</v>
      </c>
      <c r="T1313" s="1" t="s">
        <v>35</v>
      </c>
      <c r="U1313" s="1" t="s">
        <v>162</v>
      </c>
      <c r="V1313" s="1">
        <v>1</v>
      </c>
      <c r="W1313" s="1" t="s">
        <v>37</v>
      </c>
      <c r="X1313" s="1" t="s">
        <v>53</v>
      </c>
      <c r="Y1313" s="1" t="s">
        <v>7821</v>
      </c>
    </row>
    <row r="1314" spans="1:25" x14ac:dyDescent="0.3">
      <c r="A1314" s="1" t="s">
        <v>12926</v>
      </c>
      <c r="B1314" s="1" t="s">
        <v>14925</v>
      </c>
      <c r="C1314" s="1" t="s">
        <v>7822</v>
      </c>
      <c r="D1314" s="1" t="s">
        <v>41</v>
      </c>
      <c r="E1314" s="1">
        <v>56</v>
      </c>
      <c r="F1314" s="1" t="s">
        <v>7823</v>
      </c>
      <c r="G1314" s="1" t="s">
        <v>7824</v>
      </c>
      <c r="H1314" s="1" t="s">
        <v>509</v>
      </c>
      <c r="I1314" s="1" t="s">
        <v>7825</v>
      </c>
      <c r="J1314" s="1" t="s">
        <v>4129</v>
      </c>
      <c r="K1314" s="1" t="s">
        <v>6</v>
      </c>
      <c r="L1314" s="1" t="s">
        <v>117</v>
      </c>
      <c r="M1314" s="1" t="s">
        <v>73</v>
      </c>
      <c r="N1314" s="1">
        <v>2</v>
      </c>
      <c r="O1314" s="1">
        <v>52.08</v>
      </c>
      <c r="P1314" s="1">
        <v>0.42</v>
      </c>
      <c r="Q1314" s="1">
        <v>14.08</v>
      </c>
      <c r="R1314" s="2">
        <v>45147</v>
      </c>
      <c r="S1314" s="2">
        <v>45668</v>
      </c>
      <c r="T1314" s="1" t="s">
        <v>35</v>
      </c>
      <c r="U1314" s="1" t="s">
        <v>51</v>
      </c>
      <c r="V1314" s="1">
        <v>3</v>
      </c>
      <c r="W1314" s="1" t="s">
        <v>37</v>
      </c>
      <c r="X1314" s="1" t="s">
        <v>38</v>
      </c>
      <c r="Y1314" s="1" t="s">
        <v>7826</v>
      </c>
    </row>
    <row r="1315" spans="1:25" x14ac:dyDescent="0.3">
      <c r="A1315" s="1" t="s">
        <v>12927</v>
      </c>
      <c r="B1315" s="1" t="s">
        <v>14926</v>
      </c>
      <c r="C1315" s="1" t="s">
        <v>7827</v>
      </c>
      <c r="D1315" s="1" t="s">
        <v>26</v>
      </c>
      <c r="E1315" s="1">
        <v>26</v>
      </c>
      <c r="F1315" s="1" t="s">
        <v>7828</v>
      </c>
      <c r="G1315" s="1" t="s">
        <v>7829</v>
      </c>
      <c r="H1315" s="1" t="s">
        <v>2644</v>
      </c>
      <c r="I1315" s="1" t="s">
        <v>7830</v>
      </c>
      <c r="J1315" s="1" t="s">
        <v>7831</v>
      </c>
      <c r="K1315" s="1" t="s">
        <v>61</v>
      </c>
      <c r="L1315" s="1" t="s">
        <v>110</v>
      </c>
      <c r="M1315" s="1" t="s">
        <v>62</v>
      </c>
      <c r="N1315" s="1">
        <v>2</v>
      </c>
      <c r="O1315" s="1">
        <v>852.89</v>
      </c>
      <c r="P1315" s="1">
        <v>0.11</v>
      </c>
      <c r="Q1315" s="1">
        <v>49.78</v>
      </c>
      <c r="R1315" s="2">
        <v>45780</v>
      </c>
      <c r="S1315" s="2">
        <v>45127</v>
      </c>
      <c r="T1315" s="1" t="s">
        <v>50</v>
      </c>
      <c r="U1315" s="1" t="s">
        <v>51</v>
      </c>
      <c r="V1315" s="1">
        <v>5</v>
      </c>
      <c r="W1315" s="1" t="s">
        <v>37</v>
      </c>
      <c r="X1315" s="1" t="s">
        <v>53</v>
      </c>
      <c r="Y1315" s="1" t="s">
        <v>7832</v>
      </c>
    </row>
    <row r="1316" spans="1:25" x14ac:dyDescent="0.3">
      <c r="A1316" s="1" t="s">
        <v>12928</v>
      </c>
      <c r="B1316" s="1" t="s">
        <v>14927</v>
      </c>
      <c r="C1316" s="1" t="s">
        <v>4281</v>
      </c>
      <c r="D1316" s="1" t="s">
        <v>26</v>
      </c>
      <c r="E1316" s="1">
        <v>63</v>
      </c>
      <c r="F1316" s="1" t="s">
        <v>7833</v>
      </c>
      <c r="G1316" s="1" t="s">
        <v>7834</v>
      </c>
      <c r="H1316" s="1" t="s">
        <v>29</v>
      </c>
      <c r="I1316" s="1" t="s">
        <v>7835</v>
      </c>
      <c r="J1316" s="1" t="s">
        <v>7836</v>
      </c>
      <c r="K1316" s="1" t="s">
        <v>47</v>
      </c>
      <c r="L1316" s="1" t="s">
        <v>48</v>
      </c>
      <c r="M1316" s="1" t="s">
        <v>126</v>
      </c>
      <c r="N1316" s="1">
        <v>1</v>
      </c>
      <c r="O1316" s="1">
        <v>805.7</v>
      </c>
      <c r="P1316" s="1">
        <v>0.09</v>
      </c>
      <c r="Q1316" s="1">
        <v>26.41</v>
      </c>
      <c r="R1316" s="2">
        <v>45487</v>
      </c>
      <c r="S1316" s="2">
        <v>45622</v>
      </c>
      <c r="T1316" s="1" t="s">
        <v>118</v>
      </c>
      <c r="U1316" s="1" t="s">
        <v>36</v>
      </c>
      <c r="V1316" s="1">
        <v>5</v>
      </c>
      <c r="W1316" s="1" t="s">
        <v>37</v>
      </c>
      <c r="X1316" s="1" t="s">
        <v>64</v>
      </c>
      <c r="Y1316" s="1" t="s">
        <v>7837</v>
      </c>
    </row>
    <row r="1317" spans="1:25" x14ac:dyDescent="0.3">
      <c r="A1317" s="1" t="s">
        <v>12929</v>
      </c>
      <c r="B1317" s="1" t="s">
        <v>14928</v>
      </c>
      <c r="C1317" s="1" t="s">
        <v>7838</v>
      </c>
      <c r="D1317" s="1" t="s">
        <v>26</v>
      </c>
      <c r="E1317" s="1">
        <v>45</v>
      </c>
      <c r="F1317" s="1" t="s">
        <v>7839</v>
      </c>
      <c r="G1317" s="1" t="s">
        <v>7840</v>
      </c>
      <c r="H1317" s="1" t="s">
        <v>934</v>
      </c>
      <c r="I1317" s="1" t="s">
        <v>7841</v>
      </c>
      <c r="J1317" s="1" t="s">
        <v>7842</v>
      </c>
      <c r="K1317" s="1" t="s">
        <v>61</v>
      </c>
      <c r="L1317" s="1" t="s">
        <v>82</v>
      </c>
      <c r="M1317" s="1" t="s">
        <v>49</v>
      </c>
      <c r="N1317" s="1">
        <v>2</v>
      </c>
      <c r="O1317" s="1">
        <v>903.08</v>
      </c>
      <c r="P1317" s="1">
        <v>0.44</v>
      </c>
      <c r="Q1317" s="1">
        <v>37.32</v>
      </c>
      <c r="R1317" s="2">
        <v>45684</v>
      </c>
      <c r="S1317" s="2">
        <v>45736</v>
      </c>
      <c r="T1317" s="1" t="s">
        <v>83</v>
      </c>
      <c r="U1317" s="1" t="s">
        <v>36</v>
      </c>
      <c r="V1317" s="1">
        <v>4</v>
      </c>
      <c r="W1317" s="1" t="s">
        <v>37</v>
      </c>
      <c r="X1317" s="1" t="s">
        <v>38</v>
      </c>
      <c r="Y1317" s="1" t="s">
        <v>7843</v>
      </c>
    </row>
    <row r="1318" spans="1:25" x14ac:dyDescent="0.3">
      <c r="A1318" s="1" t="s">
        <v>12930</v>
      </c>
      <c r="B1318" s="1" t="s">
        <v>14929</v>
      </c>
      <c r="C1318" s="1" t="s">
        <v>7844</v>
      </c>
      <c r="D1318" s="1" t="s">
        <v>41</v>
      </c>
      <c r="E1318" s="1">
        <v>44</v>
      </c>
      <c r="F1318" s="1" t="s">
        <v>7845</v>
      </c>
      <c r="G1318" s="1" t="s">
        <v>7846</v>
      </c>
      <c r="H1318" s="1" t="s">
        <v>1163</v>
      </c>
      <c r="I1318" s="1" t="s">
        <v>7847</v>
      </c>
      <c r="J1318" s="1" t="s">
        <v>7848</v>
      </c>
      <c r="K1318" s="1" t="s">
        <v>92</v>
      </c>
      <c r="L1318" s="1" t="s">
        <v>48</v>
      </c>
      <c r="M1318" s="1" t="s">
        <v>126</v>
      </c>
      <c r="N1318" s="1">
        <v>4</v>
      </c>
      <c r="O1318" s="1">
        <v>532.66</v>
      </c>
      <c r="P1318" s="1">
        <v>0.25</v>
      </c>
      <c r="Q1318" s="1">
        <v>35.5</v>
      </c>
      <c r="R1318" s="2">
        <v>45414</v>
      </c>
      <c r="S1318" s="2">
        <v>45739</v>
      </c>
      <c r="T1318" s="1" t="s">
        <v>83</v>
      </c>
      <c r="U1318" s="1" t="s">
        <v>51</v>
      </c>
      <c r="V1318" s="1">
        <v>4</v>
      </c>
      <c r="W1318" s="1" t="s">
        <v>52</v>
      </c>
      <c r="X1318" s="1" t="s">
        <v>38</v>
      </c>
      <c r="Y1318" s="1" t="s">
        <v>7849</v>
      </c>
    </row>
    <row r="1319" spans="1:25" x14ac:dyDescent="0.3">
      <c r="A1319" s="1" t="s">
        <v>12931</v>
      </c>
      <c r="B1319" s="1" t="s">
        <v>14930</v>
      </c>
      <c r="C1319" s="1" t="s">
        <v>7850</v>
      </c>
      <c r="D1319" s="1" t="s">
        <v>41</v>
      </c>
      <c r="E1319" s="1">
        <v>24</v>
      </c>
      <c r="F1319" s="1" t="s">
        <v>7851</v>
      </c>
      <c r="G1319" s="1" t="s">
        <v>7852</v>
      </c>
      <c r="H1319" s="1" t="s">
        <v>371</v>
      </c>
      <c r="I1319" s="1" t="s">
        <v>7853</v>
      </c>
      <c r="J1319" s="1" t="s">
        <v>7854</v>
      </c>
      <c r="K1319" s="1" t="s">
        <v>6</v>
      </c>
      <c r="L1319" s="1" t="s">
        <v>72</v>
      </c>
      <c r="M1319" s="1" t="s">
        <v>62</v>
      </c>
      <c r="N1319" s="1">
        <v>1</v>
      </c>
      <c r="O1319" s="1">
        <v>790.01</v>
      </c>
      <c r="P1319" s="1">
        <v>0.45</v>
      </c>
      <c r="Q1319" s="1">
        <v>30.48</v>
      </c>
      <c r="R1319" s="2">
        <v>45826</v>
      </c>
      <c r="S1319" s="2">
        <v>45776</v>
      </c>
      <c r="T1319" s="1" t="s">
        <v>118</v>
      </c>
      <c r="U1319" s="1" t="s">
        <v>84</v>
      </c>
      <c r="V1319" s="1">
        <v>3</v>
      </c>
      <c r="W1319" s="1" t="s">
        <v>37</v>
      </c>
      <c r="X1319" s="1" t="s">
        <v>38</v>
      </c>
      <c r="Y1319" s="1" t="s">
        <v>7855</v>
      </c>
    </row>
    <row r="1320" spans="1:25" x14ac:dyDescent="0.3">
      <c r="A1320" s="1" t="s">
        <v>12932</v>
      </c>
      <c r="B1320" s="1" t="s">
        <v>14931</v>
      </c>
      <c r="C1320" s="1" t="s">
        <v>7856</v>
      </c>
      <c r="D1320" s="1" t="s">
        <v>41</v>
      </c>
      <c r="E1320" s="1">
        <v>61</v>
      </c>
      <c r="F1320" s="1" t="s">
        <v>7857</v>
      </c>
      <c r="G1320" s="1" t="s">
        <v>7858</v>
      </c>
      <c r="H1320" s="1" t="s">
        <v>589</v>
      </c>
      <c r="I1320" s="1" t="s">
        <v>7859</v>
      </c>
      <c r="J1320" s="1" t="s">
        <v>7860</v>
      </c>
      <c r="K1320" s="1" t="s">
        <v>61</v>
      </c>
      <c r="L1320" s="1" t="s">
        <v>110</v>
      </c>
      <c r="M1320" s="1" t="s">
        <v>73</v>
      </c>
      <c r="N1320" s="1">
        <v>4</v>
      </c>
      <c r="O1320" s="1">
        <v>60.77</v>
      </c>
      <c r="P1320" s="1">
        <v>0.03</v>
      </c>
      <c r="Q1320" s="1">
        <v>49.81</v>
      </c>
      <c r="R1320" s="2">
        <v>45736</v>
      </c>
      <c r="S1320" s="2">
        <v>45174</v>
      </c>
      <c r="T1320" s="1" t="s">
        <v>63</v>
      </c>
      <c r="U1320" s="1" t="s">
        <v>36</v>
      </c>
      <c r="V1320" s="1">
        <v>5</v>
      </c>
      <c r="W1320" s="1" t="s">
        <v>37</v>
      </c>
      <c r="X1320" s="1" t="s">
        <v>64</v>
      </c>
      <c r="Y1320" s="1" t="s">
        <v>7861</v>
      </c>
    </row>
    <row r="1321" spans="1:25" x14ac:dyDescent="0.3">
      <c r="A1321" s="1" t="s">
        <v>12933</v>
      </c>
      <c r="B1321" s="1" t="s">
        <v>14932</v>
      </c>
      <c r="C1321" s="1" t="s">
        <v>7862</v>
      </c>
      <c r="D1321" s="1" t="s">
        <v>26</v>
      </c>
      <c r="E1321" s="1">
        <v>31</v>
      </c>
      <c r="F1321" s="1" t="s">
        <v>7863</v>
      </c>
      <c r="G1321" s="1" t="s">
        <v>7864</v>
      </c>
      <c r="H1321" s="1" t="s">
        <v>3005</v>
      </c>
      <c r="I1321" s="1" t="s">
        <v>7865</v>
      </c>
      <c r="J1321" s="1" t="s">
        <v>7866</v>
      </c>
      <c r="K1321" s="1" t="s">
        <v>61</v>
      </c>
      <c r="L1321" s="1" t="s">
        <v>82</v>
      </c>
      <c r="M1321" s="1" t="s">
        <v>62</v>
      </c>
      <c r="N1321" s="1">
        <v>2</v>
      </c>
      <c r="O1321" s="1">
        <v>85.12</v>
      </c>
      <c r="P1321" s="1">
        <v>0.46</v>
      </c>
      <c r="Q1321" s="1">
        <v>14.78</v>
      </c>
      <c r="R1321" s="2">
        <v>45120</v>
      </c>
      <c r="S1321" s="2">
        <v>45503</v>
      </c>
      <c r="T1321" s="1" t="s">
        <v>118</v>
      </c>
      <c r="U1321" s="1" t="s">
        <v>36</v>
      </c>
      <c r="V1321" s="1">
        <v>4</v>
      </c>
      <c r="W1321" s="1" t="s">
        <v>37</v>
      </c>
      <c r="X1321" s="1" t="s">
        <v>64</v>
      </c>
      <c r="Y1321" s="1" t="s">
        <v>7867</v>
      </c>
    </row>
    <row r="1322" spans="1:25" x14ac:dyDescent="0.3">
      <c r="A1322" s="1" t="s">
        <v>12934</v>
      </c>
      <c r="B1322" s="1" t="s">
        <v>14933</v>
      </c>
      <c r="C1322" s="1" t="s">
        <v>7868</v>
      </c>
      <c r="D1322" s="1" t="s">
        <v>41</v>
      </c>
      <c r="E1322" s="1">
        <v>28</v>
      </c>
      <c r="F1322" s="1" t="s">
        <v>7869</v>
      </c>
      <c r="G1322" s="1">
        <v>1680290749</v>
      </c>
      <c r="H1322" s="1" t="s">
        <v>2559</v>
      </c>
      <c r="I1322" s="1" t="s">
        <v>7870</v>
      </c>
      <c r="J1322" s="1" t="s">
        <v>7871</v>
      </c>
      <c r="K1322" s="1" t="s">
        <v>81</v>
      </c>
      <c r="L1322" s="1" t="s">
        <v>117</v>
      </c>
      <c r="M1322" s="1" t="s">
        <v>93</v>
      </c>
      <c r="N1322" s="1">
        <v>4</v>
      </c>
      <c r="O1322" s="1">
        <v>127.35</v>
      </c>
      <c r="P1322" s="1">
        <v>0.21</v>
      </c>
      <c r="Q1322" s="1">
        <v>23.98</v>
      </c>
      <c r="R1322" s="2">
        <v>45653</v>
      </c>
      <c r="S1322" s="2">
        <v>45560</v>
      </c>
      <c r="T1322" s="1" t="s">
        <v>118</v>
      </c>
      <c r="U1322" s="1" t="s">
        <v>84</v>
      </c>
      <c r="V1322" s="1">
        <v>4</v>
      </c>
      <c r="W1322" s="1" t="s">
        <v>52</v>
      </c>
      <c r="X1322" s="1" t="s">
        <v>64</v>
      </c>
      <c r="Y1322" s="1" t="s">
        <v>7872</v>
      </c>
    </row>
    <row r="1323" spans="1:25" x14ac:dyDescent="0.3">
      <c r="A1323" s="1" t="s">
        <v>12935</v>
      </c>
      <c r="B1323" s="1" t="s">
        <v>14934</v>
      </c>
      <c r="C1323" s="1" t="s">
        <v>7873</v>
      </c>
      <c r="D1323" s="1" t="s">
        <v>41</v>
      </c>
      <c r="E1323" s="1">
        <v>49</v>
      </c>
      <c r="F1323" s="1" t="s">
        <v>7874</v>
      </c>
      <c r="G1323" s="1">
        <v>541099314</v>
      </c>
      <c r="H1323" s="1" t="s">
        <v>481</v>
      </c>
      <c r="I1323" s="1" t="s">
        <v>7875</v>
      </c>
      <c r="J1323" s="1" t="s">
        <v>7876</v>
      </c>
      <c r="K1323" s="1" t="s">
        <v>32</v>
      </c>
      <c r="L1323" s="1" t="s">
        <v>72</v>
      </c>
      <c r="M1323" s="1" t="s">
        <v>126</v>
      </c>
      <c r="N1323" s="1">
        <v>2</v>
      </c>
      <c r="O1323" s="1">
        <v>915.64</v>
      </c>
      <c r="P1323" s="1">
        <v>0.08</v>
      </c>
      <c r="Q1323" s="1">
        <v>10.75</v>
      </c>
      <c r="R1323" s="2">
        <v>45528</v>
      </c>
      <c r="S1323" s="2">
        <v>45263</v>
      </c>
      <c r="T1323" s="1" t="s">
        <v>118</v>
      </c>
      <c r="U1323" s="1" t="s">
        <v>51</v>
      </c>
      <c r="V1323" s="1">
        <v>2</v>
      </c>
      <c r="W1323" s="1" t="s">
        <v>37</v>
      </c>
      <c r="X1323" s="1" t="s">
        <v>101</v>
      </c>
      <c r="Y1323" s="1" t="s">
        <v>7877</v>
      </c>
    </row>
    <row r="1324" spans="1:25" x14ac:dyDescent="0.3">
      <c r="A1324" s="1" t="s">
        <v>12936</v>
      </c>
      <c r="B1324" s="1" t="s">
        <v>14935</v>
      </c>
      <c r="C1324" s="1" t="s">
        <v>7878</v>
      </c>
      <c r="D1324" s="1" t="s">
        <v>41</v>
      </c>
      <c r="E1324" s="1">
        <v>68</v>
      </c>
      <c r="F1324" s="1" t="s">
        <v>7879</v>
      </c>
      <c r="G1324" s="1" t="s">
        <v>7880</v>
      </c>
      <c r="H1324" s="1" t="s">
        <v>2673</v>
      </c>
      <c r="I1324" s="1" t="s">
        <v>7881</v>
      </c>
      <c r="J1324" s="1" t="s">
        <v>7882</v>
      </c>
      <c r="K1324" s="1" t="s">
        <v>109</v>
      </c>
      <c r="L1324" s="1" t="s">
        <v>72</v>
      </c>
      <c r="M1324" s="1" t="s">
        <v>93</v>
      </c>
      <c r="N1324" s="1">
        <v>4</v>
      </c>
      <c r="O1324" s="1">
        <v>70.56</v>
      </c>
      <c r="P1324" s="1">
        <v>0.34</v>
      </c>
      <c r="Q1324" s="1">
        <v>13.18</v>
      </c>
      <c r="R1324" s="2">
        <v>45649</v>
      </c>
      <c r="S1324" s="2">
        <v>45765</v>
      </c>
      <c r="T1324" s="1" t="s">
        <v>83</v>
      </c>
      <c r="U1324" s="1" t="s">
        <v>84</v>
      </c>
      <c r="V1324" s="1">
        <v>2</v>
      </c>
      <c r="W1324" s="1" t="s">
        <v>37</v>
      </c>
      <c r="X1324" s="1" t="s">
        <v>101</v>
      </c>
      <c r="Y1324" s="1" t="s">
        <v>7883</v>
      </c>
    </row>
    <row r="1325" spans="1:25" x14ac:dyDescent="0.3">
      <c r="A1325" s="1" t="s">
        <v>12937</v>
      </c>
      <c r="B1325" s="1" t="s">
        <v>14936</v>
      </c>
      <c r="C1325" s="1" t="s">
        <v>7884</v>
      </c>
      <c r="D1325" s="1" t="s">
        <v>26</v>
      </c>
      <c r="E1325" s="1">
        <v>45</v>
      </c>
      <c r="F1325" s="1" t="s">
        <v>7885</v>
      </c>
      <c r="G1325" s="1" t="s">
        <v>7886</v>
      </c>
      <c r="H1325" s="1" t="s">
        <v>330</v>
      </c>
      <c r="I1325" s="1" t="s">
        <v>3441</v>
      </c>
      <c r="J1325" s="1" t="s">
        <v>7887</v>
      </c>
      <c r="K1325" s="1" t="s">
        <v>47</v>
      </c>
      <c r="L1325" s="1" t="s">
        <v>110</v>
      </c>
      <c r="M1325" s="1" t="s">
        <v>126</v>
      </c>
      <c r="N1325" s="1">
        <v>4</v>
      </c>
      <c r="O1325" s="1">
        <v>109.15</v>
      </c>
      <c r="P1325" s="1">
        <v>0.4</v>
      </c>
      <c r="Q1325" s="1">
        <v>37.08</v>
      </c>
      <c r="R1325" s="2">
        <v>45627</v>
      </c>
      <c r="S1325" s="2">
        <v>45498</v>
      </c>
      <c r="T1325" s="1" t="s">
        <v>35</v>
      </c>
      <c r="U1325" s="1" t="s">
        <v>36</v>
      </c>
      <c r="V1325" s="1">
        <v>3</v>
      </c>
      <c r="W1325" s="1" t="s">
        <v>37</v>
      </c>
      <c r="X1325" s="1" t="s">
        <v>74</v>
      </c>
      <c r="Y1325" s="1" t="s">
        <v>7888</v>
      </c>
    </row>
    <row r="1326" spans="1:25" x14ac:dyDescent="0.3">
      <c r="A1326" s="1" t="s">
        <v>12938</v>
      </c>
      <c r="B1326" s="1" t="s">
        <v>14937</v>
      </c>
      <c r="C1326" s="1" t="s">
        <v>7889</v>
      </c>
      <c r="D1326" s="1" t="s">
        <v>41</v>
      </c>
      <c r="E1326" s="1">
        <v>23</v>
      </c>
      <c r="F1326" s="1" t="s">
        <v>7890</v>
      </c>
      <c r="G1326" s="1" t="s">
        <v>7891</v>
      </c>
      <c r="H1326" s="1" t="s">
        <v>2401</v>
      </c>
      <c r="I1326" s="1" t="s">
        <v>7892</v>
      </c>
      <c r="J1326" s="1" t="s">
        <v>7893</v>
      </c>
      <c r="K1326" s="1" t="s">
        <v>92</v>
      </c>
      <c r="L1326" s="1" t="s">
        <v>82</v>
      </c>
      <c r="M1326" s="1" t="s">
        <v>93</v>
      </c>
      <c r="N1326" s="1">
        <v>3</v>
      </c>
      <c r="O1326" s="1">
        <v>931.11</v>
      </c>
      <c r="P1326" s="1">
        <v>0.02</v>
      </c>
      <c r="Q1326" s="1">
        <v>5.22</v>
      </c>
      <c r="R1326" s="2">
        <v>45464</v>
      </c>
      <c r="S1326" s="2">
        <v>45224</v>
      </c>
      <c r="T1326" s="1" t="s">
        <v>63</v>
      </c>
      <c r="U1326" s="1" t="s">
        <v>162</v>
      </c>
      <c r="V1326" s="1">
        <v>3</v>
      </c>
      <c r="W1326" s="1" t="s">
        <v>37</v>
      </c>
      <c r="X1326" s="1" t="s">
        <v>38</v>
      </c>
      <c r="Y1326" s="1" t="s">
        <v>7894</v>
      </c>
    </row>
    <row r="1327" spans="1:25" x14ac:dyDescent="0.3">
      <c r="A1327" s="1" t="s">
        <v>12939</v>
      </c>
      <c r="B1327" s="1" t="s">
        <v>14938</v>
      </c>
      <c r="C1327" s="1" t="s">
        <v>7895</v>
      </c>
      <c r="D1327" s="1" t="s">
        <v>41</v>
      </c>
      <c r="E1327" s="1">
        <v>52</v>
      </c>
      <c r="F1327" s="1" t="s">
        <v>7896</v>
      </c>
      <c r="G1327" s="1" t="s">
        <v>7897</v>
      </c>
      <c r="H1327" s="1" t="s">
        <v>208</v>
      </c>
      <c r="I1327" s="1" t="s">
        <v>3372</v>
      </c>
      <c r="J1327" s="1" t="s">
        <v>2277</v>
      </c>
      <c r="K1327" s="1" t="s">
        <v>47</v>
      </c>
      <c r="L1327" s="1" t="s">
        <v>48</v>
      </c>
      <c r="M1327" s="1" t="s">
        <v>126</v>
      </c>
      <c r="N1327" s="1">
        <v>2</v>
      </c>
      <c r="O1327" s="1">
        <v>116.32</v>
      </c>
      <c r="P1327" s="1">
        <v>0.49</v>
      </c>
      <c r="Q1327" s="1">
        <v>45.04</v>
      </c>
      <c r="R1327" s="2">
        <v>45633</v>
      </c>
      <c r="S1327" s="2">
        <v>45433</v>
      </c>
      <c r="T1327" s="1" t="s">
        <v>63</v>
      </c>
      <c r="U1327" s="1" t="s">
        <v>84</v>
      </c>
      <c r="V1327" s="1">
        <v>3</v>
      </c>
      <c r="W1327" s="1" t="s">
        <v>37</v>
      </c>
      <c r="X1327" s="1" t="s">
        <v>64</v>
      </c>
      <c r="Y1327" s="1" t="s">
        <v>7898</v>
      </c>
    </row>
    <row r="1328" spans="1:25" x14ac:dyDescent="0.3">
      <c r="A1328" s="1" t="s">
        <v>12940</v>
      </c>
      <c r="B1328" s="1" t="s">
        <v>14939</v>
      </c>
      <c r="C1328" s="1" t="s">
        <v>7899</v>
      </c>
      <c r="D1328" s="1" t="s">
        <v>41</v>
      </c>
      <c r="E1328" s="1">
        <v>23</v>
      </c>
      <c r="F1328" s="1" t="s">
        <v>7900</v>
      </c>
      <c r="G1328" s="1" t="s">
        <v>7901</v>
      </c>
      <c r="H1328" s="1" t="s">
        <v>3524</v>
      </c>
      <c r="I1328" s="1" t="s">
        <v>7902</v>
      </c>
      <c r="J1328" s="1" t="s">
        <v>7903</v>
      </c>
      <c r="K1328" s="1" t="s">
        <v>47</v>
      </c>
      <c r="L1328" s="1" t="s">
        <v>48</v>
      </c>
      <c r="M1328" s="1" t="s">
        <v>49</v>
      </c>
      <c r="N1328" s="1">
        <v>3</v>
      </c>
      <c r="O1328" s="1">
        <v>871.06</v>
      </c>
      <c r="P1328" s="1">
        <v>0.35</v>
      </c>
      <c r="Q1328" s="1">
        <v>33.49</v>
      </c>
      <c r="R1328" s="2">
        <v>45779</v>
      </c>
      <c r="S1328" s="2">
        <v>45242</v>
      </c>
      <c r="T1328" s="1" t="s">
        <v>63</v>
      </c>
      <c r="U1328" s="1" t="s">
        <v>84</v>
      </c>
      <c r="V1328" s="1">
        <v>3</v>
      </c>
      <c r="W1328" s="1" t="s">
        <v>37</v>
      </c>
      <c r="X1328" s="1" t="s">
        <v>38</v>
      </c>
      <c r="Y1328" s="1" t="s">
        <v>7904</v>
      </c>
    </row>
    <row r="1329" spans="1:25" x14ac:dyDescent="0.3">
      <c r="A1329" s="1" t="s">
        <v>12941</v>
      </c>
      <c r="B1329" s="1" t="s">
        <v>14940</v>
      </c>
      <c r="C1329" s="1" t="s">
        <v>7905</v>
      </c>
      <c r="D1329" s="1" t="s">
        <v>41</v>
      </c>
      <c r="E1329" s="1">
        <v>41</v>
      </c>
      <c r="F1329" s="1" t="s">
        <v>7906</v>
      </c>
      <c r="G1329" s="1">
        <v>5754983058</v>
      </c>
      <c r="H1329" s="1" t="s">
        <v>222</v>
      </c>
      <c r="I1329" s="1" t="s">
        <v>7907</v>
      </c>
      <c r="J1329" s="1" t="s">
        <v>7908</v>
      </c>
      <c r="K1329" s="1" t="s">
        <v>32</v>
      </c>
      <c r="L1329" s="1" t="s">
        <v>33</v>
      </c>
      <c r="M1329" s="1" t="s">
        <v>73</v>
      </c>
      <c r="N1329" s="1">
        <v>3</v>
      </c>
      <c r="O1329" s="1">
        <v>791.38</v>
      </c>
      <c r="P1329" s="1">
        <v>0.16</v>
      </c>
      <c r="Q1329" s="1">
        <v>24.84</v>
      </c>
      <c r="R1329" s="2">
        <v>45154</v>
      </c>
      <c r="S1329" s="2">
        <v>45370</v>
      </c>
      <c r="T1329" s="1" t="s">
        <v>50</v>
      </c>
      <c r="U1329" s="1" t="s">
        <v>36</v>
      </c>
      <c r="V1329" s="1">
        <v>5</v>
      </c>
      <c r="W1329" s="1" t="s">
        <v>37</v>
      </c>
      <c r="X1329" s="1" t="s">
        <v>53</v>
      </c>
      <c r="Y1329" s="1" t="s">
        <v>7909</v>
      </c>
    </row>
    <row r="1330" spans="1:25" x14ac:dyDescent="0.3">
      <c r="A1330" s="1" t="s">
        <v>12942</v>
      </c>
      <c r="B1330" s="1" t="s">
        <v>14941</v>
      </c>
      <c r="C1330" s="1" t="s">
        <v>7910</v>
      </c>
      <c r="D1330" s="1" t="s">
        <v>26</v>
      </c>
      <c r="E1330" s="1">
        <v>26</v>
      </c>
      <c r="F1330" s="1" t="s">
        <v>7911</v>
      </c>
      <c r="G1330" s="1" t="s">
        <v>7912</v>
      </c>
      <c r="H1330" s="1" t="s">
        <v>2132</v>
      </c>
      <c r="I1330" s="1" t="s">
        <v>7913</v>
      </c>
      <c r="J1330" s="1" t="s">
        <v>7914</v>
      </c>
      <c r="K1330" s="1" t="s">
        <v>61</v>
      </c>
      <c r="L1330" s="1" t="s">
        <v>82</v>
      </c>
      <c r="M1330" s="1" t="s">
        <v>49</v>
      </c>
      <c r="N1330" s="1">
        <v>1</v>
      </c>
      <c r="O1330" s="1">
        <v>49.88</v>
      </c>
      <c r="P1330" s="1">
        <v>0.08</v>
      </c>
      <c r="Q1330" s="1">
        <v>19.91</v>
      </c>
      <c r="R1330" s="2">
        <v>45254</v>
      </c>
      <c r="S1330" s="2">
        <v>45737</v>
      </c>
      <c r="T1330" s="1" t="s">
        <v>118</v>
      </c>
      <c r="U1330" s="1" t="s">
        <v>84</v>
      </c>
      <c r="V1330" s="1">
        <v>1</v>
      </c>
      <c r="W1330" s="1" t="s">
        <v>37</v>
      </c>
      <c r="X1330" s="1" t="s">
        <v>53</v>
      </c>
      <c r="Y1330" s="1" t="s">
        <v>7915</v>
      </c>
    </row>
    <row r="1331" spans="1:25" x14ac:dyDescent="0.3">
      <c r="A1331" s="1" t="s">
        <v>12943</v>
      </c>
      <c r="B1331" s="1" t="s">
        <v>14942</v>
      </c>
      <c r="C1331" s="1" t="s">
        <v>7916</v>
      </c>
      <c r="D1331" s="1" t="s">
        <v>41</v>
      </c>
      <c r="E1331" s="1">
        <v>19</v>
      </c>
      <c r="F1331" s="1" t="s">
        <v>7917</v>
      </c>
      <c r="G1331" s="1" t="s">
        <v>7918</v>
      </c>
      <c r="H1331" s="1" t="s">
        <v>903</v>
      </c>
      <c r="I1331" s="1" t="s">
        <v>7919</v>
      </c>
      <c r="J1331" s="1" t="s">
        <v>7920</v>
      </c>
      <c r="K1331" s="1" t="s">
        <v>6</v>
      </c>
      <c r="L1331" s="1" t="s">
        <v>48</v>
      </c>
      <c r="M1331" s="1" t="s">
        <v>34</v>
      </c>
      <c r="N1331" s="1">
        <v>1</v>
      </c>
      <c r="O1331" s="1">
        <v>31.63</v>
      </c>
      <c r="P1331" s="1">
        <v>0.2</v>
      </c>
      <c r="Q1331" s="1">
        <v>10.68</v>
      </c>
      <c r="R1331" s="2">
        <v>45752</v>
      </c>
      <c r="S1331" s="2">
        <v>45790</v>
      </c>
      <c r="T1331" s="1" t="s">
        <v>35</v>
      </c>
      <c r="U1331" s="1" t="s">
        <v>36</v>
      </c>
      <c r="V1331" s="1">
        <v>3</v>
      </c>
      <c r="W1331" s="1" t="s">
        <v>37</v>
      </c>
      <c r="X1331" s="1" t="s">
        <v>64</v>
      </c>
      <c r="Y1331" s="1" t="s">
        <v>7921</v>
      </c>
    </row>
    <row r="1332" spans="1:25" x14ac:dyDescent="0.3">
      <c r="A1332" s="1" t="s">
        <v>12944</v>
      </c>
      <c r="B1332" s="1" t="s">
        <v>14943</v>
      </c>
      <c r="C1332" s="1" t="s">
        <v>7922</v>
      </c>
      <c r="D1332" s="1" t="s">
        <v>41</v>
      </c>
      <c r="E1332" s="1">
        <v>55</v>
      </c>
      <c r="F1332" s="1" t="s">
        <v>7923</v>
      </c>
      <c r="G1332" s="1" t="s">
        <v>7924</v>
      </c>
      <c r="H1332" s="1" t="s">
        <v>662</v>
      </c>
      <c r="I1332" s="1" t="s">
        <v>7925</v>
      </c>
      <c r="J1332" s="1" t="s">
        <v>745</v>
      </c>
      <c r="K1332" s="1" t="s">
        <v>6</v>
      </c>
      <c r="L1332" s="1" t="s">
        <v>72</v>
      </c>
      <c r="M1332" s="1" t="s">
        <v>62</v>
      </c>
      <c r="N1332" s="1">
        <v>4</v>
      </c>
      <c r="O1332" s="1">
        <v>539.04</v>
      </c>
      <c r="P1332" s="1">
        <v>0.11</v>
      </c>
      <c r="Q1332" s="1">
        <v>46.47</v>
      </c>
      <c r="R1332" s="2">
        <v>45791</v>
      </c>
      <c r="S1332" s="2">
        <v>45609</v>
      </c>
      <c r="T1332" s="1" t="s">
        <v>35</v>
      </c>
      <c r="U1332" s="1" t="s">
        <v>162</v>
      </c>
      <c r="V1332" s="1">
        <v>2</v>
      </c>
      <c r="W1332" s="1" t="s">
        <v>37</v>
      </c>
      <c r="X1332" s="1" t="s">
        <v>101</v>
      </c>
      <c r="Y1332" s="1" t="s">
        <v>7926</v>
      </c>
    </row>
    <row r="1333" spans="1:25" x14ac:dyDescent="0.3">
      <c r="A1333" s="1" t="s">
        <v>12945</v>
      </c>
      <c r="B1333" s="1" t="s">
        <v>14944</v>
      </c>
      <c r="C1333" s="1" t="s">
        <v>7927</v>
      </c>
      <c r="D1333" s="1" t="s">
        <v>41</v>
      </c>
      <c r="E1333" s="1">
        <v>31</v>
      </c>
      <c r="F1333" s="1" t="s">
        <v>7928</v>
      </c>
      <c r="G1333" s="1" t="s">
        <v>7929</v>
      </c>
      <c r="H1333" s="1" t="s">
        <v>4306</v>
      </c>
      <c r="I1333" s="1" t="s">
        <v>7930</v>
      </c>
      <c r="J1333" s="1" t="s">
        <v>7931</v>
      </c>
      <c r="K1333" s="1" t="s">
        <v>109</v>
      </c>
      <c r="L1333" s="1" t="s">
        <v>110</v>
      </c>
      <c r="M1333" s="1" t="s">
        <v>126</v>
      </c>
      <c r="N1333" s="1">
        <v>2</v>
      </c>
      <c r="O1333" s="1">
        <v>997.2</v>
      </c>
      <c r="P1333" s="1">
        <v>0.25</v>
      </c>
      <c r="Q1333" s="1">
        <v>37.049999999999997</v>
      </c>
      <c r="R1333" s="2">
        <v>45227</v>
      </c>
      <c r="S1333" s="2">
        <v>45634</v>
      </c>
      <c r="T1333" s="1" t="s">
        <v>50</v>
      </c>
      <c r="U1333" s="1" t="s">
        <v>162</v>
      </c>
      <c r="V1333" s="1">
        <v>1</v>
      </c>
      <c r="W1333" s="1" t="s">
        <v>37</v>
      </c>
      <c r="X1333" s="1" t="s">
        <v>74</v>
      </c>
      <c r="Y1333" s="1" t="s">
        <v>7932</v>
      </c>
    </row>
    <row r="1334" spans="1:25" x14ac:dyDescent="0.3">
      <c r="A1334" s="1" t="s">
        <v>12946</v>
      </c>
      <c r="B1334" s="1" t="s">
        <v>14945</v>
      </c>
      <c r="C1334" s="1" t="s">
        <v>7933</v>
      </c>
      <c r="D1334" s="1" t="s">
        <v>26</v>
      </c>
      <c r="E1334" s="1">
        <v>68</v>
      </c>
      <c r="F1334" s="1" t="s">
        <v>7934</v>
      </c>
      <c r="G1334" s="1" t="s">
        <v>7935</v>
      </c>
      <c r="H1334" s="1" t="s">
        <v>3005</v>
      </c>
      <c r="I1334" s="1" t="s">
        <v>7936</v>
      </c>
      <c r="J1334" s="1" t="s">
        <v>7937</v>
      </c>
      <c r="K1334" s="1" t="s">
        <v>109</v>
      </c>
      <c r="L1334" s="1" t="s">
        <v>48</v>
      </c>
      <c r="M1334" s="1" t="s">
        <v>62</v>
      </c>
      <c r="N1334" s="1">
        <v>1</v>
      </c>
      <c r="O1334" s="1">
        <v>880.04</v>
      </c>
      <c r="P1334" s="1">
        <v>0.39</v>
      </c>
      <c r="Q1334" s="1">
        <v>20.14</v>
      </c>
      <c r="R1334" s="2">
        <v>45799</v>
      </c>
      <c r="S1334" s="2">
        <v>45155</v>
      </c>
      <c r="T1334" s="1" t="s">
        <v>83</v>
      </c>
      <c r="U1334" s="1" t="s">
        <v>51</v>
      </c>
      <c r="V1334" s="1">
        <v>1</v>
      </c>
      <c r="W1334" s="1" t="s">
        <v>37</v>
      </c>
      <c r="X1334" s="1" t="s">
        <v>101</v>
      </c>
      <c r="Y1334" s="1" t="s">
        <v>7938</v>
      </c>
    </row>
    <row r="1335" spans="1:25" x14ac:dyDescent="0.3">
      <c r="A1335" s="1" t="s">
        <v>12947</v>
      </c>
      <c r="B1335" s="1" t="s">
        <v>14946</v>
      </c>
      <c r="C1335" s="1" t="s">
        <v>7939</v>
      </c>
      <c r="D1335" s="1" t="s">
        <v>26</v>
      </c>
      <c r="E1335" s="1">
        <v>48</v>
      </c>
      <c r="F1335" s="1" t="s">
        <v>7940</v>
      </c>
      <c r="G1335" s="1" t="s">
        <v>7941</v>
      </c>
      <c r="H1335" s="1" t="s">
        <v>837</v>
      </c>
      <c r="I1335" s="1" t="s">
        <v>7942</v>
      </c>
      <c r="J1335" s="1" t="s">
        <v>7943</v>
      </c>
      <c r="K1335" s="1" t="s">
        <v>109</v>
      </c>
      <c r="L1335" s="1" t="s">
        <v>110</v>
      </c>
      <c r="M1335" s="1" t="s">
        <v>126</v>
      </c>
      <c r="N1335" s="1">
        <v>3</v>
      </c>
      <c r="O1335" s="1">
        <v>316.93</v>
      </c>
      <c r="P1335" s="1">
        <v>0.33</v>
      </c>
      <c r="Q1335" s="1">
        <v>8.19</v>
      </c>
      <c r="R1335" s="2">
        <v>45119</v>
      </c>
      <c r="S1335" s="2">
        <v>45389</v>
      </c>
      <c r="T1335" s="1" t="s">
        <v>50</v>
      </c>
      <c r="U1335" s="1" t="s">
        <v>36</v>
      </c>
      <c r="V1335" s="1">
        <v>5</v>
      </c>
      <c r="W1335" s="1" t="s">
        <v>37</v>
      </c>
      <c r="X1335" s="1" t="s">
        <v>38</v>
      </c>
      <c r="Y1335" s="1" t="s">
        <v>7944</v>
      </c>
    </row>
    <row r="1336" spans="1:25" x14ac:dyDescent="0.3">
      <c r="A1336" s="1" t="s">
        <v>12948</v>
      </c>
      <c r="B1336" s="1" t="s">
        <v>14947</v>
      </c>
      <c r="C1336" s="1" t="s">
        <v>7945</v>
      </c>
      <c r="D1336" s="1" t="s">
        <v>41</v>
      </c>
      <c r="E1336" s="1">
        <v>47</v>
      </c>
      <c r="F1336" s="1" t="s">
        <v>7946</v>
      </c>
      <c r="G1336" s="1" t="s">
        <v>7947</v>
      </c>
      <c r="H1336" s="1" t="s">
        <v>4961</v>
      </c>
      <c r="I1336" s="1" t="s">
        <v>7948</v>
      </c>
      <c r="J1336" s="1" t="s">
        <v>7949</v>
      </c>
      <c r="K1336" s="1" t="s">
        <v>6</v>
      </c>
      <c r="L1336" s="1" t="s">
        <v>48</v>
      </c>
      <c r="M1336" s="1" t="s">
        <v>34</v>
      </c>
      <c r="N1336" s="1">
        <v>2</v>
      </c>
      <c r="O1336" s="1">
        <v>392.45</v>
      </c>
      <c r="P1336" s="1">
        <v>0.22</v>
      </c>
      <c r="Q1336" s="1">
        <v>19.66</v>
      </c>
      <c r="R1336" s="2">
        <v>45358</v>
      </c>
      <c r="S1336" s="2">
        <v>45426</v>
      </c>
      <c r="T1336" s="1" t="s">
        <v>50</v>
      </c>
      <c r="U1336" s="1" t="s">
        <v>162</v>
      </c>
      <c r="V1336" s="1">
        <v>4</v>
      </c>
      <c r="W1336" s="1" t="s">
        <v>37</v>
      </c>
      <c r="X1336" s="1" t="s">
        <v>101</v>
      </c>
      <c r="Y1336" s="1" t="s">
        <v>7950</v>
      </c>
    </row>
    <row r="1337" spans="1:25" x14ac:dyDescent="0.3">
      <c r="A1337" s="1" t="s">
        <v>12949</v>
      </c>
      <c r="B1337" s="1" t="s">
        <v>14948</v>
      </c>
      <c r="C1337" s="1" t="s">
        <v>7951</v>
      </c>
      <c r="D1337" s="1" t="s">
        <v>26</v>
      </c>
      <c r="E1337" s="1">
        <v>44</v>
      </c>
      <c r="F1337" s="1" t="s">
        <v>7952</v>
      </c>
      <c r="G1337" s="1" t="s">
        <v>7953</v>
      </c>
      <c r="H1337" s="1" t="s">
        <v>777</v>
      </c>
      <c r="I1337" s="1" t="s">
        <v>7954</v>
      </c>
      <c r="J1337" s="1" t="s">
        <v>7955</v>
      </c>
      <c r="K1337" s="1" t="s">
        <v>61</v>
      </c>
      <c r="L1337" s="1" t="s">
        <v>110</v>
      </c>
      <c r="M1337" s="1" t="s">
        <v>73</v>
      </c>
      <c r="N1337" s="1">
        <v>4</v>
      </c>
      <c r="O1337" s="1">
        <v>394.03</v>
      </c>
      <c r="P1337" s="1">
        <v>0.06</v>
      </c>
      <c r="Q1337" s="1">
        <v>13.31</v>
      </c>
      <c r="R1337" s="2">
        <v>45691</v>
      </c>
      <c r="S1337" s="2">
        <v>45176</v>
      </c>
      <c r="T1337" s="1" t="s">
        <v>118</v>
      </c>
      <c r="U1337" s="1" t="s">
        <v>36</v>
      </c>
      <c r="V1337" s="1">
        <v>1</v>
      </c>
      <c r="W1337" s="1" t="s">
        <v>37</v>
      </c>
      <c r="X1337" s="1" t="s">
        <v>64</v>
      </c>
      <c r="Y1337" s="1" t="s">
        <v>7956</v>
      </c>
    </row>
    <row r="1338" spans="1:25" x14ac:dyDescent="0.3">
      <c r="A1338" s="1" t="s">
        <v>12950</v>
      </c>
      <c r="B1338" s="1" t="s">
        <v>14949</v>
      </c>
      <c r="C1338" s="1" t="s">
        <v>7957</v>
      </c>
      <c r="D1338" s="1" t="s">
        <v>41</v>
      </c>
      <c r="E1338" s="1">
        <v>53</v>
      </c>
      <c r="F1338" s="1" t="s">
        <v>7958</v>
      </c>
      <c r="G1338" s="1" t="s">
        <v>7959</v>
      </c>
      <c r="H1338" s="1" t="s">
        <v>2265</v>
      </c>
      <c r="I1338" s="1" t="s">
        <v>7960</v>
      </c>
      <c r="J1338" s="1" t="s">
        <v>7961</v>
      </c>
      <c r="K1338" s="1" t="s">
        <v>109</v>
      </c>
      <c r="L1338" s="1" t="s">
        <v>72</v>
      </c>
      <c r="M1338" s="1" t="s">
        <v>73</v>
      </c>
      <c r="N1338" s="1">
        <v>4</v>
      </c>
      <c r="O1338" s="1">
        <v>736.84</v>
      </c>
      <c r="P1338" s="1">
        <v>0.48</v>
      </c>
      <c r="Q1338" s="1">
        <v>40.380000000000003</v>
      </c>
      <c r="R1338" s="2">
        <v>45767</v>
      </c>
      <c r="S1338" s="2">
        <v>45375</v>
      </c>
      <c r="T1338" s="1" t="s">
        <v>83</v>
      </c>
      <c r="U1338" s="1" t="s">
        <v>84</v>
      </c>
      <c r="V1338" s="1">
        <v>5</v>
      </c>
      <c r="W1338" s="1" t="s">
        <v>37</v>
      </c>
      <c r="X1338" s="1" t="s">
        <v>101</v>
      </c>
      <c r="Y1338" s="1" t="s">
        <v>7962</v>
      </c>
    </row>
    <row r="1339" spans="1:25" x14ac:dyDescent="0.3">
      <c r="A1339" s="1" t="s">
        <v>12951</v>
      </c>
      <c r="B1339" s="1" t="s">
        <v>14950</v>
      </c>
      <c r="C1339" s="1" t="s">
        <v>7963</v>
      </c>
      <c r="D1339" s="1" t="s">
        <v>26</v>
      </c>
      <c r="E1339" s="1">
        <v>63</v>
      </c>
      <c r="F1339" s="1" t="s">
        <v>7964</v>
      </c>
      <c r="G1339" s="1" t="s">
        <v>7965</v>
      </c>
      <c r="H1339" s="1" t="s">
        <v>357</v>
      </c>
      <c r="I1339" s="1" t="s">
        <v>7966</v>
      </c>
      <c r="J1339" s="1" t="s">
        <v>7967</v>
      </c>
      <c r="K1339" s="1" t="s">
        <v>109</v>
      </c>
      <c r="L1339" s="1" t="s">
        <v>82</v>
      </c>
      <c r="M1339" s="1" t="s">
        <v>62</v>
      </c>
      <c r="N1339" s="1">
        <v>1</v>
      </c>
      <c r="O1339" s="1">
        <v>347.72</v>
      </c>
      <c r="P1339" s="1">
        <v>0.14000000000000001</v>
      </c>
      <c r="Q1339" s="1">
        <v>37.380000000000003</v>
      </c>
      <c r="R1339" s="2">
        <v>45761</v>
      </c>
      <c r="S1339" s="2">
        <v>45201</v>
      </c>
      <c r="T1339" s="1" t="s">
        <v>50</v>
      </c>
      <c r="U1339" s="1" t="s">
        <v>84</v>
      </c>
      <c r="V1339" s="1">
        <v>5</v>
      </c>
      <c r="W1339" s="1" t="s">
        <v>37</v>
      </c>
      <c r="X1339" s="1" t="s">
        <v>53</v>
      </c>
      <c r="Y1339" s="1" t="s">
        <v>7968</v>
      </c>
    </row>
    <row r="1340" spans="1:25" x14ac:dyDescent="0.3">
      <c r="A1340" s="1" t="s">
        <v>12952</v>
      </c>
      <c r="B1340" s="1" t="s">
        <v>14951</v>
      </c>
      <c r="C1340" s="1" t="s">
        <v>7969</v>
      </c>
      <c r="D1340" s="1" t="s">
        <v>26</v>
      </c>
      <c r="E1340" s="1">
        <v>48</v>
      </c>
      <c r="F1340" s="1" t="s">
        <v>7970</v>
      </c>
      <c r="G1340" s="1" t="s">
        <v>7971</v>
      </c>
      <c r="H1340" s="1" t="s">
        <v>431</v>
      </c>
      <c r="I1340" s="1" t="s">
        <v>7972</v>
      </c>
      <c r="J1340" s="1" t="s">
        <v>7973</v>
      </c>
      <c r="K1340" s="1" t="s">
        <v>92</v>
      </c>
      <c r="L1340" s="1" t="s">
        <v>33</v>
      </c>
      <c r="M1340" s="1" t="s">
        <v>49</v>
      </c>
      <c r="N1340" s="1">
        <v>1</v>
      </c>
      <c r="O1340" s="1">
        <v>156.32</v>
      </c>
      <c r="P1340" s="1">
        <v>0.14000000000000001</v>
      </c>
      <c r="Q1340" s="1">
        <v>27.42</v>
      </c>
      <c r="R1340" s="2">
        <v>45430</v>
      </c>
      <c r="S1340" s="2">
        <v>45433</v>
      </c>
      <c r="T1340" s="1" t="s">
        <v>35</v>
      </c>
      <c r="U1340" s="1" t="s">
        <v>36</v>
      </c>
      <c r="V1340" s="1">
        <v>5</v>
      </c>
      <c r="W1340" s="1" t="s">
        <v>52</v>
      </c>
      <c r="X1340" s="1" t="s">
        <v>64</v>
      </c>
      <c r="Y1340" s="1" t="s">
        <v>7974</v>
      </c>
    </row>
    <row r="1341" spans="1:25" x14ac:dyDescent="0.3">
      <c r="A1341" s="1" t="s">
        <v>12953</v>
      </c>
      <c r="B1341" s="1" t="s">
        <v>14952</v>
      </c>
      <c r="C1341" s="1" t="s">
        <v>7975</v>
      </c>
      <c r="D1341" s="1" t="s">
        <v>41</v>
      </c>
      <c r="E1341" s="1">
        <v>59</v>
      </c>
      <c r="F1341" s="1" t="s">
        <v>7976</v>
      </c>
      <c r="G1341" s="1" t="s">
        <v>7977</v>
      </c>
      <c r="H1341" s="1" t="s">
        <v>2536</v>
      </c>
      <c r="I1341" s="1" t="s">
        <v>7978</v>
      </c>
      <c r="J1341" s="1" t="s">
        <v>7979</v>
      </c>
      <c r="K1341" s="1" t="s">
        <v>6</v>
      </c>
      <c r="L1341" s="1" t="s">
        <v>110</v>
      </c>
      <c r="M1341" s="1" t="s">
        <v>34</v>
      </c>
      <c r="N1341" s="1">
        <v>1</v>
      </c>
      <c r="O1341" s="1">
        <v>749.64</v>
      </c>
      <c r="P1341" s="1">
        <v>0.32</v>
      </c>
      <c r="Q1341" s="1">
        <v>44.86</v>
      </c>
      <c r="R1341" s="2">
        <v>45375</v>
      </c>
      <c r="S1341" s="2">
        <v>45511</v>
      </c>
      <c r="T1341" s="1" t="s">
        <v>118</v>
      </c>
      <c r="U1341" s="1" t="s">
        <v>36</v>
      </c>
      <c r="V1341" s="1">
        <v>3</v>
      </c>
      <c r="W1341" s="1" t="s">
        <v>37</v>
      </c>
      <c r="X1341" s="1" t="s">
        <v>64</v>
      </c>
      <c r="Y1341" s="1" t="s">
        <v>7980</v>
      </c>
    </row>
    <row r="1342" spans="1:25" x14ac:dyDescent="0.3">
      <c r="A1342" s="1" t="s">
        <v>12954</v>
      </c>
      <c r="B1342" s="1" t="s">
        <v>14953</v>
      </c>
      <c r="C1342" s="1" t="s">
        <v>7981</v>
      </c>
      <c r="D1342" s="1" t="s">
        <v>26</v>
      </c>
      <c r="E1342" s="1">
        <v>23</v>
      </c>
      <c r="F1342" s="1" t="s">
        <v>7982</v>
      </c>
      <c r="G1342" s="1">
        <v>9146640623</v>
      </c>
      <c r="H1342" s="1" t="s">
        <v>1019</v>
      </c>
      <c r="I1342" s="1" t="s">
        <v>5856</v>
      </c>
      <c r="J1342" s="1" t="s">
        <v>7983</v>
      </c>
      <c r="K1342" s="1" t="s">
        <v>47</v>
      </c>
      <c r="L1342" s="1" t="s">
        <v>48</v>
      </c>
      <c r="M1342" s="1" t="s">
        <v>62</v>
      </c>
      <c r="N1342" s="1">
        <v>4</v>
      </c>
      <c r="O1342" s="1">
        <v>463.44</v>
      </c>
      <c r="P1342" s="1">
        <v>0.39</v>
      </c>
      <c r="Q1342" s="1">
        <v>13.13</v>
      </c>
      <c r="R1342" s="2">
        <v>45804</v>
      </c>
      <c r="S1342" s="2">
        <v>45299</v>
      </c>
      <c r="T1342" s="1" t="s">
        <v>83</v>
      </c>
      <c r="U1342" s="1" t="s">
        <v>84</v>
      </c>
      <c r="V1342" s="1">
        <v>4</v>
      </c>
      <c r="W1342" s="1" t="s">
        <v>37</v>
      </c>
      <c r="X1342" s="1" t="s">
        <v>64</v>
      </c>
      <c r="Y1342" s="1" t="s">
        <v>4024</v>
      </c>
    </row>
    <row r="1343" spans="1:25" x14ac:dyDescent="0.3">
      <c r="A1343" s="1" t="s">
        <v>12955</v>
      </c>
      <c r="B1343" s="1" t="s">
        <v>14954</v>
      </c>
      <c r="C1343" s="1" t="s">
        <v>7984</v>
      </c>
      <c r="D1343" s="1" t="s">
        <v>26</v>
      </c>
      <c r="E1343" s="1">
        <v>60</v>
      </c>
      <c r="F1343" s="1" t="s">
        <v>7985</v>
      </c>
      <c r="G1343" s="1" t="s">
        <v>7986</v>
      </c>
      <c r="H1343" s="1" t="s">
        <v>243</v>
      </c>
      <c r="I1343" s="1" t="s">
        <v>7987</v>
      </c>
      <c r="J1343" s="1" t="s">
        <v>7988</v>
      </c>
      <c r="K1343" s="1" t="s">
        <v>61</v>
      </c>
      <c r="L1343" s="1" t="s">
        <v>110</v>
      </c>
      <c r="M1343" s="1" t="s">
        <v>73</v>
      </c>
      <c r="N1343" s="1">
        <v>3</v>
      </c>
      <c r="O1343" s="1">
        <v>86.01</v>
      </c>
      <c r="P1343" s="1">
        <v>0.49</v>
      </c>
      <c r="Q1343" s="1">
        <v>25.34</v>
      </c>
      <c r="R1343" s="2">
        <v>45304</v>
      </c>
      <c r="S1343" s="2">
        <v>45647</v>
      </c>
      <c r="T1343" s="1" t="s">
        <v>35</v>
      </c>
      <c r="U1343" s="1" t="s">
        <v>36</v>
      </c>
      <c r="V1343" s="1">
        <v>3</v>
      </c>
      <c r="W1343" s="1" t="s">
        <v>37</v>
      </c>
      <c r="X1343" s="1" t="s">
        <v>101</v>
      </c>
      <c r="Y1343" s="1" t="s">
        <v>7989</v>
      </c>
    </row>
    <row r="1344" spans="1:25" x14ac:dyDescent="0.3">
      <c r="A1344" s="1" t="s">
        <v>12956</v>
      </c>
      <c r="B1344" s="1" t="s">
        <v>14955</v>
      </c>
      <c r="C1344" s="1" t="s">
        <v>7990</v>
      </c>
      <c r="D1344" s="1" t="s">
        <v>41</v>
      </c>
      <c r="E1344" s="1">
        <v>62</v>
      </c>
      <c r="F1344" s="1" t="s">
        <v>7991</v>
      </c>
      <c r="G1344" s="1" t="s">
        <v>7992</v>
      </c>
      <c r="H1344" s="1" t="s">
        <v>5490</v>
      </c>
      <c r="I1344" s="1" t="s">
        <v>7993</v>
      </c>
      <c r="J1344" s="1" t="s">
        <v>4912</v>
      </c>
      <c r="K1344" s="1" t="s">
        <v>109</v>
      </c>
      <c r="L1344" s="1" t="s">
        <v>110</v>
      </c>
      <c r="M1344" s="1" t="s">
        <v>93</v>
      </c>
      <c r="N1344" s="1">
        <v>1</v>
      </c>
      <c r="O1344" s="1">
        <v>792.15</v>
      </c>
      <c r="P1344" s="1">
        <v>0.48</v>
      </c>
      <c r="Q1344" s="1">
        <v>36.979999999999997</v>
      </c>
      <c r="R1344" s="2">
        <v>45539</v>
      </c>
      <c r="S1344" s="2">
        <v>45503</v>
      </c>
      <c r="T1344" s="1" t="s">
        <v>63</v>
      </c>
      <c r="U1344" s="1" t="s">
        <v>84</v>
      </c>
      <c r="V1344" s="1">
        <v>2</v>
      </c>
      <c r="W1344" s="1" t="s">
        <v>37</v>
      </c>
      <c r="X1344" s="1" t="s">
        <v>53</v>
      </c>
      <c r="Y1344" s="1" t="s">
        <v>7994</v>
      </c>
    </row>
    <row r="1345" spans="1:25" x14ac:dyDescent="0.3">
      <c r="A1345" s="1" t="s">
        <v>12957</v>
      </c>
      <c r="B1345" s="1" t="s">
        <v>14956</v>
      </c>
      <c r="C1345" s="1" t="s">
        <v>7995</v>
      </c>
      <c r="D1345" s="1" t="s">
        <v>41</v>
      </c>
      <c r="E1345" s="1">
        <v>35</v>
      </c>
      <c r="F1345" s="1" t="s">
        <v>7996</v>
      </c>
      <c r="G1345" s="1" t="s">
        <v>7997</v>
      </c>
      <c r="H1345" s="1" t="s">
        <v>1047</v>
      </c>
      <c r="I1345" s="1" t="s">
        <v>7998</v>
      </c>
      <c r="J1345" s="1" t="s">
        <v>7999</v>
      </c>
      <c r="K1345" s="1" t="s">
        <v>161</v>
      </c>
      <c r="L1345" s="1" t="s">
        <v>48</v>
      </c>
      <c r="M1345" s="1" t="s">
        <v>62</v>
      </c>
      <c r="N1345" s="1">
        <v>4</v>
      </c>
      <c r="O1345" s="1">
        <v>589.46</v>
      </c>
      <c r="P1345" s="1">
        <v>0.46</v>
      </c>
      <c r="Q1345" s="1">
        <v>8.0500000000000007</v>
      </c>
      <c r="R1345" s="2">
        <v>45137</v>
      </c>
      <c r="S1345" s="2">
        <v>45311</v>
      </c>
      <c r="T1345" s="1" t="s">
        <v>118</v>
      </c>
      <c r="U1345" s="1" t="s">
        <v>51</v>
      </c>
      <c r="V1345" s="1">
        <v>4</v>
      </c>
      <c r="W1345" s="1" t="s">
        <v>37</v>
      </c>
      <c r="X1345" s="1" t="s">
        <v>101</v>
      </c>
      <c r="Y1345" s="1" t="s">
        <v>8000</v>
      </c>
    </row>
    <row r="1346" spans="1:25" x14ac:dyDescent="0.3">
      <c r="A1346" s="1" t="s">
        <v>12958</v>
      </c>
      <c r="B1346" s="1" t="s">
        <v>14957</v>
      </c>
      <c r="C1346" s="1" t="s">
        <v>8001</v>
      </c>
      <c r="D1346" s="1" t="s">
        <v>26</v>
      </c>
      <c r="E1346" s="1">
        <v>69</v>
      </c>
      <c r="F1346" s="1" t="s">
        <v>8002</v>
      </c>
      <c r="G1346" s="1" t="s">
        <v>8003</v>
      </c>
      <c r="H1346" s="1" t="s">
        <v>4347</v>
      </c>
      <c r="I1346" s="1" t="s">
        <v>8004</v>
      </c>
      <c r="J1346" s="1" t="s">
        <v>8005</v>
      </c>
      <c r="K1346" s="1" t="s">
        <v>61</v>
      </c>
      <c r="L1346" s="1" t="s">
        <v>48</v>
      </c>
      <c r="M1346" s="1" t="s">
        <v>126</v>
      </c>
      <c r="N1346" s="1">
        <v>2</v>
      </c>
      <c r="O1346" s="1">
        <v>494.48</v>
      </c>
      <c r="P1346" s="1">
        <v>0.22</v>
      </c>
      <c r="Q1346" s="1">
        <v>21.77</v>
      </c>
      <c r="R1346" s="2">
        <v>45286</v>
      </c>
      <c r="S1346" s="2">
        <v>45285</v>
      </c>
      <c r="T1346" s="1" t="s">
        <v>35</v>
      </c>
      <c r="U1346" s="1" t="s">
        <v>51</v>
      </c>
      <c r="V1346" s="1">
        <v>3</v>
      </c>
      <c r="W1346" s="1" t="s">
        <v>37</v>
      </c>
      <c r="X1346" s="1" t="s">
        <v>38</v>
      </c>
      <c r="Y1346" s="1" t="s">
        <v>8006</v>
      </c>
    </row>
    <row r="1347" spans="1:25" x14ac:dyDescent="0.3">
      <c r="A1347" s="1" t="s">
        <v>12959</v>
      </c>
      <c r="B1347" s="1" t="s">
        <v>14958</v>
      </c>
      <c r="C1347" s="1" t="s">
        <v>8007</v>
      </c>
      <c r="D1347" s="1" t="s">
        <v>26</v>
      </c>
      <c r="E1347" s="1">
        <v>31</v>
      </c>
      <c r="F1347" s="1" t="s">
        <v>8008</v>
      </c>
      <c r="G1347" s="1" t="s">
        <v>8009</v>
      </c>
      <c r="H1347" s="1" t="s">
        <v>462</v>
      </c>
      <c r="I1347" s="1" t="s">
        <v>8010</v>
      </c>
      <c r="J1347" s="1" t="s">
        <v>8011</v>
      </c>
      <c r="K1347" s="1" t="s">
        <v>81</v>
      </c>
      <c r="L1347" s="1" t="s">
        <v>82</v>
      </c>
      <c r="M1347" s="1" t="s">
        <v>73</v>
      </c>
      <c r="N1347" s="1">
        <v>4</v>
      </c>
      <c r="O1347" s="1">
        <v>676.61</v>
      </c>
      <c r="P1347" s="1">
        <v>0.08</v>
      </c>
      <c r="Q1347" s="1">
        <v>30.72</v>
      </c>
      <c r="R1347" s="2">
        <v>45345</v>
      </c>
      <c r="S1347" s="2">
        <v>45652</v>
      </c>
      <c r="T1347" s="1" t="s">
        <v>50</v>
      </c>
      <c r="U1347" s="1" t="s">
        <v>51</v>
      </c>
      <c r="V1347" s="1">
        <v>4</v>
      </c>
      <c r="W1347" s="1" t="s">
        <v>37</v>
      </c>
      <c r="X1347" s="1" t="s">
        <v>74</v>
      </c>
      <c r="Y1347" s="1" t="s">
        <v>8012</v>
      </c>
    </row>
    <row r="1348" spans="1:25" x14ac:dyDescent="0.3">
      <c r="A1348" s="1" t="s">
        <v>12960</v>
      </c>
      <c r="B1348" s="1" t="s">
        <v>14959</v>
      </c>
      <c r="C1348" s="1" t="s">
        <v>8013</v>
      </c>
      <c r="D1348" s="1" t="s">
        <v>26</v>
      </c>
      <c r="E1348" s="1">
        <v>37</v>
      </c>
      <c r="F1348" s="1" t="s">
        <v>8014</v>
      </c>
      <c r="G1348" s="1">
        <f>1-643-868-7285</f>
        <v>-8795</v>
      </c>
      <c r="H1348" s="1" t="s">
        <v>2828</v>
      </c>
      <c r="I1348" s="1" t="s">
        <v>8015</v>
      </c>
      <c r="J1348" s="1" t="s">
        <v>8016</v>
      </c>
      <c r="K1348" s="1" t="s">
        <v>47</v>
      </c>
      <c r="L1348" s="1" t="s">
        <v>72</v>
      </c>
      <c r="M1348" s="1" t="s">
        <v>126</v>
      </c>
      <c r="N1348" s="1">
        <v>2</v>
      </c>
      <c r="O1348" s="1">
        <v>510.31</v>
      </c>
      <c r="P1348" s="1">
        <v>0.28999999999999998</v>
      </c>
      <c r="Q1348" s="1">
        <v>21.51</v>
      </c>
      <c r="R1348" s="2">
        <v>45610</v>
      </c>
      <c r="S1348" s="2">
        <v>45347</v>
      </c>
      <c r="T1348" s="1" t="s">
        <v>50</v>
      </c>
      <c r="U1348" s="1" t="s">
        <v>36</v>
      </c>
      <c r="V1348" s="1">
        <v>2</v>
      </c>
      <c r="W1348" s="1" t="s">
        <v>37</v>
      </c>
      <c r="X1348" s="1" t="s">
        <v>74</v>
      </c>
      <c r="Y1348" s="1" t="s">
        <v>8017</v>
      </c>
    </row>
    <row r="1349" spans="1:25" x14ac:dyDescent="0.3">
      <c r="A1349" s="1" t="s">
        <v>12961</v>
      </c>
      <c r="B1349" s="1" t="s">
        <v>14960</v>
      </c>
      <c r="C1349" s="1" t="s">
        <v>8018</v>
      </c>
      <c r="D1349" s="1" t="s">
        <v>26</v>
      </c>
      <c r="E1349" s="1">
        <v>69</v>
      </c>
      <c r="F1349" s="1" t="s">
        <v>8019</v>
      </c>
      <c r="G1349" s="1" t="s">
        <v>8020</v>
      </c>
      <c r="H1349" s="1" t="s">
        <v>1271</v>
      </c>
      <c r="I1349" s="1" t="s">
        <v>8021</v>
      </c>
      <c r="J1349" s="1" t="s">
        <v>8022</v>
      </c>
      <c r="K1349" s="1" t="s">
        <v>47</v>
      </c>
      <c r="L1349" s="1" t="s">
        <v>72</v>
      </c>
      <c r="M1349" s="1" t="s">
        <v>34</v>
      </c>
      <c r="N1349" s="1">
        <v>2</v>
      </c>
      <c r="O1349" s="1">
        <v>651.94000000000005</v>
      </c>
      <c r="P1349" s="1">
        <v>0.01</v>
      </c>
      <c r="Q1349" s="1">
        <v>26.61</v>
      </c>
      <c r="R1349" s="2">
        <v>45595</v>
      </c>
      <c r="S1349" s="2">
        <v>45302</v>
      </c>
      <c r="T1349" s="1" t="s">
        <v>118</v>
      </c>
      <c r="U1349" s="1" t="s">
        <v>84</v>
      </c>
      <c r="V1349" s="1">
        <v>3</v>
      </c>
      <c r="W1349" s="1" t="s">
        <v>37</v>
      </c>
      <c r="X1349" s="1" t="s">
        <v>74</v>
      </c>
      <c r="Y1349" s="1" t="s">
        <v>8023</v>
      </c>
    </row>
    <row r="1350" spans="1:25" x14ac:dyDescent="0.3">
      <c r="A1350" s="1" t="s">
        <v>12962</v>
      </c>
      <c r="B1350" s="1" t="s">
        <v>14961</v>
      </c>
      <c r="C1350" s="1" t="s">
        <v>8024</v>
      </c>
      <c r="D1350" s="1" t="s">
        <v>41</v>
      </c>
      <c r="E1350" s="1">
        <v>28</v>
      </c>
      <c r="F1350" s="1" t="s">
        <v>8025</v>
      </c>
      <c r="G1350" s="1" t="s">
        <v>8026</v>
      </c>
      <c r="H1350" s="1" t="s">
        <v>3517</v>
      </c>
      <c r="I1350" s="1" t="s">
        <v>8027</v>
      </c>
      <c r="J1350" s="1" t="s">
        <v>8028</v>
      </c>
      <c r="K1350" s="1" t="s">
        <v>161</v>
      </c>
      <c r="L1350" s="1" t="s">
        <v>72</v>
      </c>
      <c r="M1350" s="1" t="s">
        <v>49</v>
      </c>
      <c r="N1350" s="1">
        <v>3</v>
      </c>
      <c r="O1350" s="1">
        <v>868.81</v>
      </c>
      <c r="P1350" s="1">
        <v>0.1</v>
      </c>
      <c r="Q1350" s="1">
        <v>32.369999999999997</v>
      </c>
      <c r="R1350" s="2">
        <v>45742</v>
      </c>
      <c r="S1350" s="2">
        <v>45791</v>
      </c>
      <c r="T1350" s="1" t="s">
        <v>83</v>
      </c>
      <c r="U1350" s="1" t="s">
        <v>162</v>
      </c>
      <c r="V1350" s="1">
        <v>4</v>
      </c>
      <c r="W1350" s="1" t="s">
        <v>37</v>
      </c>
      <c r="X1350" s="1" t="s">
        <v>38</v>
      </c>
      <c r="Y1350" s="1" t="s">
        <v>8029</v>
      </c>
    </row>
    <row r="1351" spans="1:25" x14ac:dyDescent="0.3">
      <c r="A1351" s="1" t="s">
        <v>12963</v>
      </c>
      <c r="B1351" s="1" t="s">
        <v>14962</v>
      </c>
      <c r="C1351" s="1" t="s">
        <v>8030</v>
      </c>
      <c r="D1351" s="1" t="s">
        <v>26</v>
      </c>
      <c r="E1351" s="1">
        <v>54</v>
      </c>
      <c r="F1351" s="1" t="s">
        <v>8031</v>
      </c>
      <c r="G1351" s="1" t="s">
        <v>8032</v>
      </c>
      <c r="H1351" s="1" t="s">
        <v>438</v>
      </c>
      <c r="I1351" s="1" t="s">
        <v>8033</v>
      </c>
      <c r="J1351" s="1" t="s">
        <v>2878</v>
      </c>
      <c r="K1351" s="1" t="s">
        <v>109</v>
      </c>
      <c r="L1351" s="1" t="s">
        <v>72</v>
      </c>
      <c r="M1351" s="1" t="s">
        <v>49</v>
      </c>
      <c r="N1351" s="1">
        <v>1</v>
      </c>
      <c r="O1351" s="1">
        <v>617.38</v>
      </c>
      <c r="P1351" s="1">
        <v>0</v>
      </c>
      <c r="Q1351" s="1">
        <v>21.58</v>
      </c>
      <c r="R1351" s="2">
        <v>45165</v>
      </c>
      <c r="S1351" s="2">
        <v>45529</v>
      </c>
      <c r="T1351" s="1" t="s">
        <v>50</v>
      </c>
      <c r="U1351" s="1" t="s">
        <v>162</v>
      </c>
      <c r="V1351" s="1">
        <v>2</v>
      </c>
      <c r="W1351" s="1" t="s">
        <v>37</v>
      </c>
      <c r="X1351" s="1" t="s">
        <v>38</v>
      </c>
      <c r="Y1351" s="1" t="s">
        <v>8034</v>
      </c>
    </row>
    <row r="1352" spans="1:25" x14ac:dyDescent="0.3">
      <c r="A1352" s="1" t="s">
        <v>12964</v>
      </c>
      <c r="B1352" s="1" t="s">
        <v>14963</v>
      </c>
      <c r="C1352" s="1" t="s">
        <v>8035</v>
      </c>
      <c r="D1352" s="1" t="s">
        <v>41</v>
      </c>
      <c r="E1352" s="1">
        <v>57</v>
      </c>
      <c r="F1352" s="1" t="s">
        <v>8036</v>
      </c>
      <c r="G1352" s="1" t="s">
        <v>8037</v>
      </c>
      <c r="H1352" s="1" t="s">
        <v>1662</v>
      </c>
      <c r="I1352" s="1" t="s">
        <v>8038</v>
      </c>
      <c r="J1352" s="1" t="s">
        <v>8039</v>
      </c>
      <c r="K1352" s="1" t="s">
        <v>161</v>
      </c>
      <c r="L1352" s="1" t="s">
        <v>72</v>
      </c>
      <c r="M1352" s="1" t="s">
        <v>73</v>
      </c>
      <c r="N1352" s="1">
        <v>2</v>
      </c>
      <c r="O1352" s="1">
        <v>663</v>
      </c>
      <c r="P1352" s="1">
        <v>0.09</v>
      </c>
      <c r="Q1352" s="1">
        <v>9.77</v>
      </c>
      <c r="R1352" s="2">
        <v>45825</v>
      </c>
      <c r="S1352" s="2">
        <v>45293</v>
      </c>
      <c r="T1352" s="1" t="s">
        <v>35</v>
      </c>
      <c r="U1352" s="1" t="s">
        <v>84</v>
      </c>
      <c r="V1352" s="1">
        <v>5</v>
      </c>
      <c r="W1352" s="1" t="s">
        <v>37</v>
      </c>
      <c r="X1352" s="1" t="s">
        <v>38</v>
      </c>
      <c r="Y1352" s="1" t="s">
        <v>8040</v>
      </c>
    </row>
    <row r="1353" spans="1:25" x14ac:dyDescent="0.3">
      <c r="A1353" s="1" t="s">
        <v>12965</v>
      </c>
      <c r="B1353" s="1" t="s">
        <v>14964</v>
      </c>
      <c r="C1353" s="1" t="s">
        <v>8041</v>
      </c>
      <c r="D1353" s="1" t="s">
        <v>41</v>
      </c>
      <c r="E1353" s="1">
        <v>21</v>
      </c>
      <c r="F1353" s="1" t="s">
        <v>8042</v>
      </c>
      <c r="G1353" s="1">
        <f>1-601-922-7847</f>
        <v>-9369</v>
      </c>
      <c r="H1353" s="1" t="s">
        <v>1033</v>
      </c>
      <c r="I1353" s="1" t="s">
        <v>8043</v>
      </c>
      <c r="J1353" s="1" t="s">
        <v>8044</v>
      </c>
      <c r="K1353" s="1" t="s">
        <v>109</v>
      </c>
      <c r="L1353" s="1" t="s">
        <v>72</v>
      </c>
      <c r="M1353" s="1" t="s">
        <v>73</v>
      </c>
      <c r="N1353" s="1">
        <v>1</v>
      </c>
      <c r="O1353" s="1">
        <v>617.72</v>
      </c>
      <c r="P1353" s="1">
        <v>0.24</v>
      </c>
      <c r="Q1353" s="1">
        <v>11.28</v>
      </c>
      <c r="R1353" s="2">
        <v>45646</v>
      </c>
      <c r="S1353" s="2">
        <v>45307</v>
      </c>
      <c r="T1353" s="1" t="s">
        <v>63</v>
      </c>
      <c r="U1353" s="1" t="s">
        <v>84</v>
      </c>
      <c r="V1353" s="1">
        <v>4</v>
      </c>
      <c r="W1353" s="1" t="s">
        <v>37</v>
      </c>
      <c r="X1353" s="1" t="s">
        <v>53</v>
      </c>
      <c r="Y1353" s="1" t="s">
        <v>8045</v>
      </c>
    </row>
    <row r="1354" spans="1:25" x14ac:dyDescent="0.3">
      <c r="A1354" s="1" t="s">
        <v>12966</v>
      </c>
      <c r="B1354" s="1" t="s">
        <v>14965</v>
      </c>
      <c r="C1354" s="1" t="s">
        <v>8046</v>
      </c>
      <c r="D1354" s="1" t="s">
        <v>41</v>
      </c>
      <c r="E1354" s="1">
        <v>61</v>
      </c>
      <c r="F1354" s="1" t="s">
        <v>8047</v>
      </c>
      <c r="G1354" s="1" t="s">
        <v>8048</v>
      </c>
      <c r="H1354" s="1" t="s">
        <v>1085</v>
      </c>
      <c r="I1354" s="1" t="s">
        <v>8049</v>
      </c>
      <c r="J1354" s="1" t="s">
        <v>8050</v>
      </c>
      <c r="K1354" s="1" t="s">
        <v>92</v>
      </c>
      <c r="L1354" s="1" t="s">
        <v>48</v>
      </c>
      <c r="M1354" s="1" t="s">
        <v>49</v>
      </c>
      <c r="N1354" s="1">
        <v>4</v>
      </c>
      <c r="O1354" s="1">
        <v>535.87</v>
      </c>
      <c r="P1354" s="1">
        <v>0.2</v>
      </c>
      <c r="Q1354" s="1">
        <v>28.72</v>
      </c>
      <c r="R1354" s="2">
        <v>45389</v>
      </c>
      <c r="S1354" s="2">
        <v>45527</v>
      </c>
      <c r="T1354" s="1" t="s">
        <v>83</v>
      </c>
      <c r="U1354" s="1" t="s">
        <v>84</v>
      </c>
      <c r="V1354" s="1">
        <v>2</v>
      </c>
      <c r="W1354" s="1" t="s">
        <v>37</v>
      </c>
      <c r="X1354" s="1" t="s">
        <v>64</v>
      </c>
      <c r="Y1354" s="1" t="s">
        <v>8051</v>
      </c>
    </row>
    <row r="1355" spans="1:25" x14ac:dyDescent="0.3">
      <c r="A1355" s="1" t="s">
        <v>12967</v>
      </c>
      <c r="B1355" s="1" t="s">
        <v>14966</v>
      </c>
      <c r="C1355" s="1" t="s">
        <v>8052</v>
      </c>
      <c r="D1355" s="1" t="s">
        <v>26</v>
      </c>
      <c r="E1355" s="1">
        <v>23</v>
      </c>
      <c r="F1355" s="1" t="s">
        <v>8053</v>
      </c>
      <c r="G1355" s="1" t="s">
        <v>8054</v>
      </c>
      <c r="H1355" s="1" t="s">
        <v>337</v>
      </c>
      <c r="I1355" s="1" t="s">
        <v>8055</v>
      </c>
      <c r="J1355" s="1" t="s">
        <v>8056</v>
      </c>
      <c r="K1355" s="1" t="s">
        <v>6</v>
      </c>
      <c r="L1355" s="1" t="s">
        <v>48</v>
      </c>
      <c r="M1355" s="1" t="s">
        <v>62</v>
      </c>
      <c r="N1355" s="1">
        <v>1</v>
      </c>
      <c r="O1355" s="1">
        <v>180.25</v>
      </c>
      <c r="P1355" s="1">
        <v>0.18</v>
      </c>
      <c r="Q1355" s="1">
        <v>12.86</v>
      </c>
      <c r="R1355" s="2">
        <v>45146</v>
      </c>
      <c r="S1355" s="2">
        <v>45348</v>
      </c>
      <c r="T1355" s="1" t="s">
        <v>118</v>
      </c>
      <c r="U1355" s="1" t="s">
        <v>84</v>
      </c>
      <c r="V1355" s="1">
        <v>5</v>
      </c>
      <c r="W1355" s="1" t="s">
        <v>37</v>
      </c>
      <c r="X1355" s="1" t="s">
        <v>38</v>
      </c>
      <c r="Y1355" s="1" t="s">
        <v>8057</v>
      </c>
    </row>
    <row r="1356" spans="1:25" x14ac:dyDescent="0.3">
      <c r="A1356" s="1" t="s">
        <v>12968</v>
      </c>
      <c r="B1356" s="1" t="s">
        <v>14967</v>
      </c>
      <c r="C1356" s="1" t="s">
        <v>8058</v>
      </c>
      <c r="D1356" s="1" t="s">
        <v>26</v>
      </c>
      <c r="E1356" s="1">
        <v>40</v>
      </c>
      <c r="F1356" s="1" t="s">
        <v>8059</v>
      </c>
      <c r="G1356" s="1" t="s">
        <v>8060</v>
      </c>
      <c r="H1356" s="1" t="s">
        <v>194</v>
      </c>
      <c r="I1356" s="1" t="s">
        <v>8061</v>
      </c>
      <c r="J1356" s="1" t="s">
        <v>8062</v>
      </c>
      <c r="K1356" s="1" t="s">
        <v>47</v>
      </c>
      <c r="L1356" s="1" t="s">
        <v>72</v>
      </c>
      <c r="M1356" s="1" t="s">
        <v>49</v>
      </c>
      <c r="N1356" s="1">
        <v>4</v>
      </c>
      <c r="O1356" s="1">
        <v>342.32</v>
      </c>
      <c r="P1356" s="1">
        <v>0.42</v>
      </c>
      <c r="Q1356" s="1">
        <v>45.04</v>
      </c>
      <c r="R1356" s="2">
        <v>45781</v>
      </c>
      <c r="S1356" s="2">
        <v>45332</v>
      </c>
      <c r="T1356" s="1" t="s">
        <v>50</v>
      </c>
      <c r="U1356" s="1" t="s">
        <v>84</v>
      </c>
      <c r="V1356" s="1">
        <v>2</v>
      </c>
      <c r="W1356" s="1" t="s">
        <v>37</v>
      </c>
      <c r="X1356" s="1" t="s">
        <v>74</v>
      </c>
      <c r="Y1356" s="1" t="s">
        <v>8063</v>
      </c>
    </row>
    <row r="1357" spans="1:25" x14ac:dyDescent="0.3">
      <c r="A1357" s="1" t="s">
        <v>12969</v>
      </c>
      <c r="B1357" s="1" t="s">
        <v>14968</v>
      </c>
      <c r="C1357" s="1" t="s">
        <v>8064</v>
      </c>
      <c r="D1357" s="1" t="s">
        <v>41</v>
      </c>
      <c r="E1357" s="1">
        <v>25</v>
      </c>
      <c r="F1357" s="1" t="s">
        <v>8065</v>
      </c>
      <c r="G1357" s="1" t="s">
        <v>8066</v>
      </c>
      <c r="H1357" s="1" t="s">
        <v>1387</v>
      </c>
      <c r="I1357" s="1" t="s">
        <v>8067</v>
      </c>
      <c r="J1357" s="1" t="s">
        <v>8068</v>
      </c>
      <c r="K1357" s="1" t="s">
        <v>161</v>
      </c>
      <c r="L1357" s="1" t="s">
        <v>72</v>
      </c>
      <c r="M1357" s="1" t="s">
        <v>49</v>
      </c>
      <c r="N1357" s="1">
        <v>2</v>
      </c>
      <c r="O1357" s="1">
        <v>696.18</v>
      </c>
      <c r="P1357" s="1">
        <v>0.34</v>
      </c>
      <c r="Q1357" s="1">
        <v>42.54</v>
      </c>
      <c r="R1357" s="2">
        <v>45390</v>
      </c>
      <c r="S1357" s="2">
        <v>45132</v>
      </c>
      <c r="T1357" s="1" t="s">
        <v>83</v>
      </c>
      <c r="U1357" s="1" t="s">
        <v>162</v>
      </c>
      <c r="V1357" s="1">
        <v>1</v>
      </c>
      <c r="W1357" s="1" t="s">
        <v>37</v>
      </c>
      <c r="X1357" s="1" t="s">
        <v>74</v>
      </c>
      <c r="Y1357" s="1" t="s">
        <v>8069</v>
      </c>
    </row>
    <row r="1358" spans="1:25" x14ac:dyDescent="0.3">
      <c r="A1358" s="1" t="s">
        <v>12970</v>
      </c>
      <c r="B1358" s="1" t="s">
        <v>14969</v>
      </c>
      <c r="C1358" s="1" t="s">
        <v>8070</v>
      </c>
      <c r="D1358" s="1" t="s">
        <v>41</v>
      </c>
      <c r="E1358" s="1">
        <v>47</v>
      </c>
      <c r="F1358" s="1" t="s">
        <v>8071</v>
      </c>
      <c r="G1358" s="1" t="s">
        <v>8072</v>
      </c>
      <c r="H1358" s="1" t="s">
        <v>4194</v>
      </c>
      <c r="I1358" s="1" t="s">
        <v>8073</v>
      </c>
      <c r="J1358" s="1" t="s">
        <v>8074</v>
      </c>
      <c r="K1358" s="1" t="s">
        <v>92</v>
      </c>
      <c r="L1358" s="1" t="s">
        <v>82</v>
      </c>
      <c r="M1358" s="1" t="s">
        <v>62</v>
      </c>
      <c r="N1358" s="1">
        <v>3</v>
      </c>
      <c r="O1358" s="1">
        <v>431.22</v>
      </c>
      <c r="P1358" s="1">
        <v>0.47</v>
      </c>
      <c r="Q1358" s="1">
        <v>20.71</v>
      </c>
      <c r="R1358" s="2">
        <v>45190</v>
      </c>
      <c r="S1358" s="2">
        <v>45690</v>
      </c>
      <c r="T1358" s="1" t="s">
        <v>63</v>
      </c>
      <c r="U1358" s="1" t="s">
        <v>51</v>
      </c>
      <c r="V1358" s="1">
        <v>2</v>
      </c>
      <c r="W1358" s="1" t="s">
        <v>37</v>
      </c>
      <c r="X1358" s="1" t="s">
        <v>101</v>
      </c>
      <c r="Y1358" s="1" t="s">
        <v>8075</v>
      </c>
    </row>
    <row r="1359" spans="1:25" x14ac:dyDescent="0.3">
      <c r="A1359" s="1" t="s">
        <v>12971</v>
      </c>
      <c r="B1359" s="1" t="s">
        <v>14970</v>
      </c>
      <c r="C1359" s="1" t="s">
        <v>8076</v>
      </c>
      <c r="D1359" s="1" t="s">
        <v>41</v>
      </c>
      <c r="E1359" s="1">
        <v>53</v>
      </c>
      <c r="F1359" s="1" t="s">
        <v>8077</v>
      </c>
      <c r="G1359" s="1" t="s">
        <v>8078</v>
      </c>
      <c r="H1359" s="1" t="s">
        <v>791</v>
      </c>
      <c r="I1359" s="1" t="s">
        <v>8079</v>
      </c>
      <c r="J1359" s="1" t="s">
        <v>6234</v>
      </c>
      <c r="K1359" s="1" t="s">
        <v>81</v>
      </c>
      <c r="L1359" s="1" t="s">
        <v>110</v>
      </c>
      <c r="M1359" s="1" t="s">
        <v>126</v>
      </c>
      <c r="N1359" s="1">
        <v>2</v>
      </c>
      <c r="O1359" s="1">
        <v>412.07</v>
      </c>
      <c r="P1359" s="1">
        <v>0.22</v>
      </c>
      <c r="Q1359" s="1">
        <v>42.39</v>
      </c>
      <c r="R1359" s="2">
        <v>45712</v>
      </c>
      <c r="S1359" s="2">
        <v>45502</v>
      </c>
      <c r="T1359" s="1" t="s">
        <v>83</v>
      </c>
      <c r="U1359" s="1" t="s">
        <v>84</v>
      </c>
      <c r="V1359" s="1">
        <v>3</v>
      </c>
      <c r="W1359" s="1" t="s">
        <v>37</v>
      </c>
      <c r="X1359" s="1" t="s">
        <v>64</v>
      </c>
      <c r="Y1359" s="1" t="s">
        <v>8080</v>
      </c>
    </row>
    <row r="1360" spans="1:25" x14ac:dyDescent="0.3">
      <c r="A1360" s="1" t="s">
        <v>12972</v>
      </c>
      <c r="B1360" s="1" t="s">
        <v>14971</v>
      </c>
      <c r="C1360" s="1" t="s">
        <v>8081</v>
      </c>
      <c r="D1360" s="1" t="s">
        <v>41</v>
      </c>
      <c r="E1360" s="1">
        <v>69</v>
      </c>
      <c r="F1360" s="1" t="s">
        <v>8082</v>
      </c>
      <c r="G1360" s="1" t="s">
        <v>8083</v>
      </c>
      <c r="H1360" s="1" t="s">
        <v>1033</v>
      </c>
      <c r="I1360" s="1" t="s">
        <v>8084</v>
      </c>
      <c r="J1360" s="1" t="s">
        <v>8085</v>
      </c>
      <c r="K1360" s="1" t="s">
        <v>81</v>
      </c>
      <c r="L1360" s="1" t="s">
        <v>82</v>
      </c>
      <c r="M1360" s="1" t="s">
        <v>62</v>
      </c>
      <c r="N1360" s="1">
        <v>4</v>
      </c>
      <c r="O1360" s="1">
        <v>761.68</v>
      </c>
      <c r="P1360" s="1">
        <v>0.14000000000000001</v>
      </c>
      <c r="Q1360" s="1">
        <v>28.99</v>
      </c>
      <c r="R1360" s="2">
        <v>45128</v>
      </c>
      <c r="S1360" s="2">
        <v>45721</v>
      </c>
      <c r="T1360" s="1" t="s">
        <v>83</v>
      </c>
      <c r="U1360" s="1" t="s">
        <v>36</v>
      </c>
      <c r="V1360" s="1">
        <v>3</v>
      </c>
      <c r="W1360" s="1" t="s">
        <v>52</v>
      </c>
      <c r="X1360" s="1" t="s">
        <v>38</v>
      </c>
      <c r="Y1360" s="1" t="s">
        <v>8086</v>
      </c>
    </row>
    <row r="1361" spans="1:25" x14ac:dyDescent="0.3">
      <c r="A1361" s="1" t="s">
        <v>12973</v>
      </c>
      <c r="B1361" s="1" t="s">
        <v>14972</v>
      </c>
      <c r="C1361" s="1" t="s">
        <v>8087</v>
      </c>
      <c r="D1361" s="1" t="s">
        <v>41</v>
      </c>
      <c r="E1361" s="1">
        <v>59</v>
      </c>
      <c r="F1361" s="1" t="s">
        <v>8088</v>
      </c>
      <c r="G1361" s="1" t="s">
        <v>8089</v>
      </c>
      <c r="H1361" s="1" t="s">
        <v>2381</v>
      </c>
      <c r="I1361" s="1" t="s">
        <v>8090</v>
      </c>
      <c r="J1361" s="1" t="s">
        <v>8091</v>
      </c>
      <c r="K1361" s="1" t="s">
        <v>81</v>
      </c>
      <c r="L1361" s="1" t="s">
        <v>117</v>
      </c>
      <c r="M1361" s="1" t="s">
        <v>93</v>
      </c>
      <c r="N1361" s="1">
        <v>2</v>
      </c>
      <c r="O1361" s="1">
        <v>15.51</v>
      </c>
      <c r="P1361" s="1">
        <v>0.06</v>
      </c>
      <c r="Q1361" s="1">
        <v>12.16</v>
      </c>
      <c r="R1361" s="2">
        <v>45127</v>
      </c>
      <c r="S1361" s="2">
        <v>45711</v>
      </c>
      <c r="T1361" s="1" t="s">
        <v>118</v>
      </c>
      <c r="U1361" s="1" t="s">
        <v>51</v>
      </c>
      <c r="V1361" s="1">
        <v>3</v>
      </c>
      <c r="W1361" s="1" t="s">
        <v>37</v>
      </c>
      <c r="X1361" s="1" t="s">
        <v>64</v>
      </c>
      <c r="Y1361" s="1" t="s">
        <v>8092</v>
      </c>
    </row>
    <row r="1362" spans="1:25" x14ac:dyDescent="0.3">
      <c r="A1362" s="1" t="s">
        <v>12974</v>
      </c>
      <c r="B1362" s="1" t="s">
        <v>14973</v>
      </c>
      <c r="C1362" s="1" t="s">
        <v>8093</v>
      </c>
      <c r="D1362" s="1" t="s">
        <v>26</v>
      </c>
      <c r="E1362" s="1">
        <v>28</v>
      </c>
      <c r="F1362" s="1" t="s">
        <v>8094</v>
      </c>
      <c r="G1362" s="1" t="s">
        <v>8095</v>
      </c>
      <c r="H1362" s="1" t="s">
        <v>2217</v>
      </c>
      <c r="I1362" s="1" t="s">
        <v>8096</v>
      </c>
      <c r="J1362" s="1" t="s">
        <v>8097</v>
      </c>
      <c r="K1362" s="1" t="s">
        <v>32</v>
      </c>
      <c r="L1362" s="1" t="s">
        <v>48</v>
      </c>
      <c r="M1362" s="1" t="s">
        <v>73</v>
      </c>
      <c r="N1362" s="1">
        <v>3</v>
      </c>
      <c r="O1362" s="1">
        <v>682.2</v>
      </c>
      <c r="P1362" s="1">
        <v>0.34</v>
      </c>
      <c r="Q1362" s="1">
        <v>32.64</v>
      </c>
      <c r="R1362" s="2">
        <v>45400</v>
      </c>
      <c r="S1362" s="2">
        <v>45351</v>
      </c>
      <c r="T1362" s="1" t="s">
        <v>63</v>
      </c>
      <c r="U1362" s="1" t="s">
        <v>162</v>
      </c>
      <c r="V1362" s="1">
        <v>3</v>
      </c>
      <c r="W1362" s="1" t="s">
        <v>37</v>
      </c>
      <c r="X1362" s="1" t="s">
        <v>38</v>
      </c>
      <c r="Y1362" s="1" t="s">
        <v>8098</v>
      </c>
    </row>
    <row r="1363" spans="1:25" x14ac:dyDescent="0.3">
      <c r="A1363" s="1" t="s">
        <v>12975</v>
      </c>
      <c r="B1363" s="1" t="s">
        <v>14974</v>
      </c>
      <c r="C1363" s="1" t="s">
        <v>8099</v>
      </c>
      <c r="D1363" s="1" t="s">
        <v>26</v>
      </c>
      <c r="E1363" s="1">
        <v>64</v>
      </c>
      <c r="F1363" s="1" t="s">
        <v>8100</v>
      </c>
      <c r="G1363" s="1" t="s">
        <v>8101</v>
      </c>
      <c r="H1363" s="1" t="s">
        <v>5490</v>
      </c>
      <c r="I1363" s="1" t="s">
        <v>8102</v>
      </c>
      <c r="J1363" s="1" t="s">
        <v>3790</v>
      </c>
      <c r="K1363" s="1" t="s">
        <v>6</v>
      </c>
      <c r="L1363" s="1" t="s">
        <v>72</v>
      </c>
      <c r="M1363" s="1" t="s">
        <v>49</v>
      </c>
      <c r="N1363" s="1">
        <v>1</v>
      </c>
      <c r="O1363" s="1">
        <v>494.33</v>
      </c>
      <c r="P1363" s="1">
        <v>0.42</v>
      </c>
      <c r="Q1363" s="1">
        <v>35.58</v>
      </c>
      <c r="R1363" s="2">
        <v>45150</v>
      </c>
      <c r="S1363" s="2">
        <v>45565</v>
      </c>
      <c r="T1363" s="1" t="s">
        <v>63</v>
      </c>
      <c r="U1363" s="1" t="s">
        <v>84</v>
      </c>
      <c r="V1363" s="1">
        <v>1</v>
      </c>
      <c r="W1363" s="1" t="s">
        <v>37</v>
      </c>
      <c r="X1363" s="1" t="s">
        <v>74</v>
      </c>
      <c r="Y1363" s="1" t="s">
        <v>8103</v>
      </c>
    </row>
    <row r="1364" spans="1:25" x14ac:dyDescent="0.3">
      <c r="A1364" s="1" t="s">
        <v>12976</v>
      </c>
      <c r="B1364" s="1" t="s">
        <v>14975</v>
      </c>
      <c r="C1364" s="1" t="s">
        <v>8104</v>
      </c>
      <c r="D1364" s="1" t="s">
        <v>26</v>
      </c>
      <c r="E1364" s="1">
        <v>22</v>
      </c>
      <c r="F1364" s="1" t="s">
        <v>8105</v>
      </c>
      <c r="G1364" s="1" t="s">
        <v>8106</v>
      </c>
      <c r="H1364" s="1" t="s">
        <v>3486</v>
      </c>
      <c r="I1364" s="1" t="s">
        <v>8107</v>
      </c>
      <c r="J1364" s="1" t="s">
        <v>8108</v>
      </c>
      <c r="K1364" s="1" t="s">
        <v>6</v>
      </c>
      <c r="L1364" s="1" t="s">
        <v>110</v>
      </c>
      <c r="M1364" s="1" t="s">
        <v>34</v>
      </c>
      <c r="N1364" s="1">
        <v>4</v>
      </c>
      <c r="O1364" s="1">
        <v>382.99</v>
      </c>
      <c r="P1364" s="1">
        <v>0.09</v>
      </c>
      <c r="Q1364" s="1">
        <v>8.7799999999999994</v>
      </c>
      <c r="R1364" s="2">
        <v>45805</v>
      </c>
      <c r="S1364" s="2">
        <v>45381</v>
      </c>
      <c r="T1364" s="1" t="s">
        <v>83</v>
      </c>
      <c r="U1364" s="1" t="s">
        <v>36</v>
      </c>
      <c r="V1364" s="1">
        <v>1</v>
      </c>
      <c r="W1364" s="1" t="s">
        <v>37</v>
      </c>
      <c r="X1364" s="1" t="s">
        <v>64</v>
      </c>
      <c r="Y1364" s="1" t="s">
        <v>8109</v>
      </c>
    </row>
    <row r="1365" spans="1:25" x14ac:dyDescent="0.3">
      <c r="A1365" s="1" t="s">
        <v>12977</v>
      </c>
      <c r="B1365" s="1" t="s">
        <v>14976</v>
      </c>
      <c r="C1365" s="1" t="s">
        <v>8110</v>
      </c>
      <c r="D1365" s="1" t="s">
        <v>26</v>
      </c>
      <c r="E1365" s="1">
        <v>20</v>
      </c>
      <c r="F1365" s="1" t="s">
        <v>8111</v>
      </c>
      <c r="G1365" s="1">
        <v>4245028372</v>
      </c>
      <c r="H1365" s="1" t="s">
        <v>1033</v>
      </c>
      <c r="I1365" s="1" t="s">
        <v>8112</v>
      </c>
      <c r="J1365" s="1" t="s">
        <v>8113</v>
      </c>
      <c r="K1365" s="1" t="s">
        <v>161</v>
      </c>
      <c r="L1365" s="1" t="s">
        <v>48</v>
      </c>
      <c r="M1365" s="1" t="s">
        <v>73</v>
      </c>
      <c r="N1365" s="1">
        <v>1</v>
      </c>
      <c r="O1365" s="1">
        <v>347.13</v>
      </c>
      <c r="P1365" s="1">
        <v>0.44</v>
      </c>
      <c r="Q1365" s="1">
        <v>19.149999999999999</v>
      </c>
      <c r="R1365" s="2">
        <v>45608</v>
      </c>
      <c r="S1365" s="2">
        <v>45819</v>
      </c>
      <c r="T1365" s="1" t="s">
        <v>50</v>
      </c>
      <c r="U1365" s="1" t="s">
        <v>162</v>
      </c>
      <c r="V1365" s="1">
        <v>1</v>
      </c>
      <c r="W1365" s="1" t="s">
        <v>37</v>
      </c>
      <c r="X1365" s="1" t="s">
        <v>64</v>
      </c>
      <c r="Y1365" s="1" t="s">
        <v>8114</v>
      </c>
    </row>
    <row r="1366" spans="1:25" x14ac:dyDescent="0.3">
      <c r="A1366" s="1" t="s">
        <v>12978</v>
      </c>
      <c r="B1366" s="1" t="s">
        <v>14977</v>
      </c>
      <c r="C1366" s="1" t="s">
        <v>8115</v>
      </c>
      <c r="D1366" s="1" t="s">
        <v>41</v>
      </c>
      <c r="E1366" s="1">
        <v>32</v>
      </c>
      <c r="F1366" s="1" t="s">
        <v>8116</v>
      </c>
      <c r="G1366" s="1" t="s">
        <v>8117</v>
      </c>
      <c r="H1366" s="1" t="s">
        <v>2673</v>
      </c>
      <c r="I1366" s="1" t="s">
        <v>8118</v>
      </c>
      <c r="J1366" s="1" t="s">
        <v>8119</v>
      </c>
      <c r="K1366" s="1" t="s">
        <v>109</v>
      </c>
      <c r="L1366" s="1" t="s">
        <v>117</v>
      </c>
      <c r="M1366" s="1" t="s">
        <v>49</v>
      </c>
      <c r="N1366" s="1">
        <v>3</v>
      </c>
      <c r="O1366" s="1">
        <v>181.15</v>
      </c>
      <c r="P1366" s="1">
        <v>0.26</v>
      </c>
      <c r="Q1366" s="1">
        <v>5.24</v>
      </c>
      <c r="R1366" s="2">
        <v>45396</v>
      </c>
      <c r="S1366" s="2">
        <v>45527</v>
      </c>
      <c r="T1366" s="1" t="s">
        <v>83</v>
      </c>
      <c r="U1366" s="1" t="s">
        <v>51</v>
      </c>
      <c r="V1366" s="1">
        <v>5</v>
      </c>
      <c r="W1366" s="1" t="s">
        <v>37</v>
      </c>
      <c r="X1366" s="1" t="s">
        <v>38</v>
      </c>
      <c r="Y1366" s="1" t="s">
        <v>8120</v>
      </c>
    </row>
    <row r="1367" spans="1:25" x14ac:dyDescent="0.3">
      <c r="A1367" s="1" t="s">
        <v>12979</v>
      </c>
      <c r="B1367" s="1" t="s">
        <v>14978</v>
      </c>
      <c r="C1367" s="1" t="s">
        <v>8121</v>
      </c>
      <c r="D1367" s="1" t="s">
        <v>41</v>
      </c>
      <c r="E1367" s="1">
        <v>19</v>
      </c>
      <c r="F1367" s="1" t="s">
        <v>8122</v>
      </c>
      <c r="G1367" s="1" t="s">
        <v>8123</v>
      </c>
      <c r="H1367" s="1" t="s">
        <v>1259</v>
      </c>
      <c r="I1367" s="1" t="s">
        <v>5889</v>
      </c>
      <c r="J1367" s="1" t="s">
        <v>8124</v>
      </c>
      <c r="K1367" s="1" t="s">
        <v>6</v>
      </c>
      <c r="L1367" s="1" t="s">
        <v>82</v>
      </c>
      <c r="M1367" s="1" t="s">
        <v>126</v>
      </c>
      <c r="N1367" s="1">
        <v>2</v>
      </c>
      <c r="O1367" s="1">
        <v>340.91</v>
      </c>
      <c r="P1367" s="1">
        <v>7.0000000000000007E-2</v>
      </c>
      <c r="Q1367" s="1">
        <v>19.239999999999998</v>
      </c>
      <c r="R1367" s="2">
        <v>45667</v>
      </c>
      <c r="S1367" s="2">
        <v>45767</v>
      </c>
      <c r="T1367" s="1" t="s">
        <v>35</v>
      </c>
      <c r="U1367" s="1" t="s">
        <v>51</v>
      </c>
      <c r="V1367" s="1">
        <v>4</v>
      </c>
      <c r="W1367" s="1" t="s">
        <v>37</v>
      </c>
      <c r="X1367" s="1" t="s">
        <v>38</v>
      </c>
      <c r="Y1367" s="1" t="s">
        <v>8125</v>
      </c>
    </row>
    <row r="1368" spans="1:25" x14ac:dyDescent="0.3">
      <c r="A1368" s="1" t="s">
        <v>12980</v>
      </c>
      <c r="B1368" s="1" t="s">
        <v>14979</v>
      </c>
      <c r="C1368" s="1" t="s">
        <v>8126</v>
      </c>
      <c r="D1368" s="1" t="s">
        <v>26</v>
      </c>
      <c r="E1368" s="1">
        <v>19</v>
      </c>
      <c r="F1368" s="1" t="s">
        <v>8127</v>
      </c>
      <c r="G1368" s="1" t="s">
        <v>8128</v>
      </c>
      <c r="H1368" s="1" t="s">
        <v>1753</v>
      </c>
      <c r="I1368" s="1" t="s">
        <v>8129</v>
      </c>
      <c r="J1368" s="1" t="s">
        <v>8130</v>
      </c>
      <c r="K1368" s="1" t="s">
        <v>109</v>
      </c>
      <c r="L1368" s="1" t="s">
        <v>117</v>
      </c>
      <c r="M1368" s="1" t="s">
        <v>49</v>
      </c>
      <c r="N1368" s="1">
        <v>3</v>
      </c>
      <c r="O1368" s="1">
        <v>397.5</v>
      </c>
      <c r="P1368" s="1">
        <v>0.32</v>
      </c>
      <c r="Q1368" s="1">
        <v>20.100000000000001</v>
      </c>
      <c r="R1368" s="2">
        <v>45498</v>
      </c>
      <c r="S1368" s="2">
        <v>45582</v>
      </c>
      <c r="T1368" s="1" t="s">
        <v>50</v>
      </c>
      <c r="U1368" s="1" t="s">
        <v>36</v>
      </c>
      <c r="V1368" s="1">
        <v>3</v>
      </c>
      <c r="W1368" s="1" t="s">
        <v>52</v>
      </c>
      <c r="X1368" s="1" t="s">
        <v>64</v>
      </c>
      <c r="Y1368" s="1" t="s">
        <v>8131</v>
      </c>
    </row>
    <row r="1369" spans="1:25" x14ac:dyDescent="0.3">
      <c r="A1369" s="1" t="s">
        <v>12981</v>
      </c>
      <c r="B1369" s="1" t="s">
        <v>14980</v>
      </c>
      <c r="C1369" s="1" t="s">
        <v>8132</v>
      </c>
      <c r="D1369" s="1" t="s">
        <v>41</v>
      </c>
      <c r="E1369" s="1">
        <v>25</v>
      </c>
      <c r="F1369" s="1" t="s">
        <v>8133</v>
      </c>
      <c r="G1369" s="1" t="s">
        <v>8134</v>
      </c>
      <c r="H1369" s="1" t="s">
        <v>2809</v>
      </c>
      <c r="I1369" s="1" t="s">
        <v>8135</v>
      </c>
      <c r="J1369" s="1" t="s">
        <v>3216</v>
      </c>
      <c r="K1369" s="1" t="s">
        <v>92</v>
      </c>
      <c r="L1369" s="1" t="s">
        <v>33</v>
      </c>
      <c r="M1369" s="1" t="s">
        <v>62</v>
      </c>
      <c r="N1369" s="1">
        <v>4</v>
      </c>
      <c r="O1369" s="1">
        <v>443.07</v>
      </c>
      <c r="P1369" s="1">
        <v>0.26</v>
      </c>
      <c r="Q1369" s="1">
        <v>33.36</v>
      </c>
      <c r="R1369" s="2">
        <v>45683</v>
      </c>
      <c r="S1369" s="2">
        <v>45502</v>
      </c>
      <c r="T1369" s="1" t="s">
        <v>118</v>
      </c>
      <c r="U1369" s="1" t="s">
        <v>84</v>
      </c>
      <c r="V1369" s="1">
        <v>4</v>
      </c>
      <c r="W1369" s="1" t="s">
        <v>52</v>
      </c>
      <c r="X1369" s="1" t="s">
        <v>38</v>
      </c>
      <c r="Y1369" s="1" t="s">
        <v>8136</v>
      </c>
    </row>
    <row r="1370" spans="1:25" x14ac:dyDescent="0.3">
      <c r="A1370" s="1" t="s">
        <v>12982</v>
      </c>
      <c r="B1370" s="1" t="s">
        <v>14981</v>
      </c>
      <c r="C1370" s="1" t="s">
        <v>8137</v>
      </c>
      <c r="D1370" s="1" t="s">
        <v>41</v>
      </c>
      <c r="E1370" s="1">
        <v>63</v>
      </c>
      <c r="F1370" s="1" t="s">
        <v>8138</v>
      </c>
      <c r="G1370" s="1">
        <v>9904473614</v>
      </c>
      <c r="H1370" s="1" t="s">
        <v>2109</v>
      </c>
      <c r="I1370" s="1" t="s">
        <v>8139</v>
      </c>
      <c r="J1370" s="1" t="s">
        <v>8140</v>
      </c>
      <c r="K1370" s="1" t="s">
        <v>109</v>
      </c>
      <c r="L1370" s="1" t="s">
        <v>82</v>
      </c>
      <c r="M1370" s="1" t="s">
        <v>73</v>
      </c>
      <c r="N1370" s="1">
        <v>4</v>
      </c>
      <c r="O1370" s="1">
        <v>675.58</v>
      </c>
      <c r="P1370" s="1">
        <v>0.01</v>
      </c>
      <c r="Q1370" s="1">
        <v>13.96</v>
      </c>
      <c r="R1370" s="2">
        <v>45342</v>
      </c>
      <c r="S1370" s="2">
        <v>45586</v>
      </c>
      <c r="T1370" s="1" t="s">
        <v>63</v>
      </c>
      <c r="U1370" s="1" t="s">
        <v>36</v>
      </c>
      <c r="V1370" s="1">
        <v>3</v>
      </c>
      <c r="W1370" s="1" t="s">
        <v>37</v>
      </c>
      <c r="X1370" s="1" t="s">
        <v>64</v>
      </c>
      <c r="Y1370" s="1" t="s">
        <v>8141</v>
      </c>
    </row>
    <row r="1371" spans="1:25" x14ac:dyDescent="0.3">
      <c r="A1371" s="1" t="s">
        <v>12983</v>
      </c>
      <c r="B1371" s="1" t="s">
        <v>14982</v>
      </c>
      <c r="C1371" s="1" t="s">
        <v>8142</v>
      </c>
      <c r="D1371" s="1" t="s">
        <v>41</v>
      </c>
      <c r="E1371" s="1">
        <v>47</v>
      </c>
      <c r="F1371" s="1" t="s">
        <v>8143</v>
      </c>
      <c r="G1371" s="1" t="s">
        <v>8144</v>
      </c>
      <c r="H1371" s="1" t="s">
        <v>1892</v>
      </c>
      <c r="I1371" s="1" t="s">
        <v>7621</v>
      </c>
      <c r="J1371" s="1" t="s">
        <v>4543</v>
      </c>
      <c r="K1371" s="1" t="s">
        <v>32</v>
      </c>
      <c r="L1371" s="1" t="s">
        <v>48</v>
      </c>
      <c r="M1371" s="1" t="s">
        <v>62</v>
      </c>
      <c r="N1371" s="1">
        <v>2</v>
      </c>
      <c r="O1371" s="1">
        <v>459.04</v>
      </c>
      <c r="P1371" s="1">
        <v>0.2</v>
      </c>
      <c r="Q1371" s="1">
        <v>6.35</v>
      </c>
      <c r="R1371" s="2">
        <v>45831</v>
      </c>
      <c r="S1371" s="2">
        <v>45257</v>
      </c>
      <c r="T1371" s="1" t="s">
        <v>50</v>
      </c>
      <c r="U1371" s="1" t="s">
        <v>36</v>
      </c>
      <c r="V1371" s="1">
        <v>3</v>
      </c>
      <c r="W1371" s="1" t="s">
        <v>37</v>
      </c>
      <c r="X1371" s="1" t="s">
        <v>101</v>
      </c>
      <c r="Y1371" s="1" t="s">
        <v>8145</v>
      </c>
    </row>
    <row r="1372" spans="1:25" x14ac:dyDescent="0.3">
      <c r="A1372" s="1" t="s">
        <v>12984</v>
      </c>
      <c r="B1372" s="1" t="s">
        <v>14983</v>
      </c>
      <c r="C1372" s="1" t="s">
        <v>8146</v>
      </c>
      <c r="D1372" s="1" t="s">
        <v>26</v>
      </c>
      <c r="E1372" s="1">
        <v>58</v>
      </c>
      <c r="F1372" s="1" t="s">
        <v>8147</v>
      </c>
      <c r="G1372" s="1" t="s">
        <v>8148</v>
      </c>
      <c r="H1372" s="1" t="s">
        <v>469</v>
      </c>
      <c r="I1372" s="1" t="s">
        <v>8149</v>
      </c>
      <c r="J1372" s="1" t="s">
        <v>8150</v>
      </c>
      <c r="K1372" s="1" t="s">
        <v>92</v>
      </c>
      <c r="L1372" s="1" t="s">
        <v>82</v>
      </c>
      <c r="M1372" s="1" t="s">
        <v>49</v>
      </c>
      <c r="N1372" s="1">
        <v>4</v>
      </c>
      <c r="O1372" s="1">
        <v>798.32</v>
      </c>
      <c r="P1372" s="1">
        <v>0.39</v>
      </c>
      <c r="Q1372" s="1">
        <v>19.2</v>
      </c>
      <c r="R1372" s="2">
        <v>45491</v>
      </c>
      <c r="S1372" s="2">
        <v>45751</v>
      </c>
      <c r="T1372" s="1" t="s">
        <v>118</v>
      </c>
      <c r="U1372" s="1" t="s">
        <v>162</v>
      </c>
      <c r="V1372" s="1">
        <v>3</v>
      </c>
      <c r="W1372" s="1" t="s">
        <v>37</v>
      </c>
      <c r="X1372" s="1" t="s">
        <v>64</v>
      </c>
      <c r="Y1372" s="1" t="s">
        <v>8151</v>
      </c>
    </row>
    <row r="1373" spans="1:25" x14ac:dyDescent="0.3">
      <c r="A1373" s="1" t="s">
        <v>12985</v>
      </c>
      <c r="B1373" s="1" t="s">
        <v>14984</v>
      </c>
      <c r="C1373" s="1" t="s">
        <v>8152</v>
      </c>
      <c r="D1373" s="1" t="s">
        <v>26</v>
      </c>
      <c r="E1373" s="1">
        <v>22</v>
      </c>
      <c r="F1373" s="1" t="s">
        <v>8153</v>
      </c>
      <c r="G1373" s="1">
        <f>1-934-384-9455</f>
        <v>-10772</v>
      </c>
      <c r="H1373" s="1" t="s">
        <v>1453</v>
      </c>
      <c r="I1373" s="1" t="s">
        <v>8154</v>
      </c>
      <c r="J1373" s="1" t="s">
        <v>8155</v>
      </c>
      <c r="K1373" s="1" t="s">
        <v>6</v>
      </c>
      <c r="L1373" s="1" t="s">
        <v>117</v>
      </c>
      <c r="M1373" s="1" t="s">
        <v>126</v>
      </c>
      <c r="N1373" s="1">
        <v>3</v>
      </c>
      <c r="O1373" s="1">
        <v>643.34</v>
      </c>
      <c r="P1373" s="1">
        <v>0.28000000000000003</v>
      </c>
      <c r="Q1373" s="1">
        <v>42.15</v>
      </c>
      <c r="R1373" s="2">
        <v>45309</v>
      </c>
      <c r="S1373" s="2">
        <v>45233</v>
      </c>
      <c r="T1373" s="1" t="s">
        <v>83</v>
      </c>
      <c r="U1373" s="1" t="s">
        <v>36</v>
      </c>
      <c r="V1373" s="1">
        <v>1</v>
      </c>
      <c r="W1373" s="1" t="s">
        <v>37</v>
      </c>
      <c r="X1373" s="1" t="s">
        <v>53</v>
      </c>
      <c r="Y1373" s="1" t="s">
        <v>8156</v>
      </c>
    </row>
    <row r="1374" spans="1:25" x14ac:dyDescent="0.3">
      <c r="A1374" s="1" t="s">
        <v>12986</v>
      </c>
      <c r="B1374" s="1" t="s">
        <v>14985</v>
      </c>
      <c r="C1374" s="1" t="s">
        <v>8157</v>
      </c>
      <c r="D1374" s="1" t="s">
        <v>26</v>
      </c>
      <c r="E1374" s="1">
        <v>47</v>
      </c>
      <c r="F1374" s="1" t="s">
        <v>8158</v>
      </c>
      <c r="G1374" s="1" t="s">
        <v>8159</v>
      </c>
      <c r="H1374" s="1" t="s">
        <v>2095</v>
      </c>
      <c r="I1374" s="1" t="s">
        <v>8160</v>
      </c>
      <c r="J1374" s="1" t="s">
        <v>8161</v>
      </c>
      <c r="K1374" s="1" t="s">
        <v>6</v>
      </c>
      <c r="L1374" s="1" t="s">
        <v>72</v>
      </c>
      <c r="M1374" s="1" t="s">
        <v>62</v>
      </c>
      <c r="N1374" s="1">
        <v>4</v>
      </c>
      <c r="O1374" s="1">
        <v>197.7</v>
      </c>
      <c r="P1374" s="1">
        <v>0.14000000000000001</v>
      </c>
      <c r="Q1374" s="1">
        <v>22.96</v>
      </c>
      <c r="R1374" s="2">
        <v>45237</v>
      </c>
      <c r="S1374" s="2">
        <v>45802</v>
      </c>
      <c r="T1374" s="1" t="s">
        <v>118</v>
      </c>
      <c r="U1374" s="1" t="s">
        <v>36</v>
      </c>
      <c r="V1374" s="1">
        <v>5</v>
      </c>
      <c r="W1374" s="1" t="s">
        <v>37</v>
      </c>
      <c r="X1374" s="1" t="s">
        <v>64</v>
      </c>
      <c r="Y1374" s="1" t="s">
        <v>8162</v>
      </c>
    </row>
    <row r="1375" spans="1:25" x14ac:dyDescent="0.3">
      <c r="A1375" s="1" t="s">
        <v>12987</v>
      </c>
      <c r="B1375" s="1" t="s">
        <v>14986</v>
      </c>
      <c r="C1375" s="1" t="s">
        <v>8163</v>
      </c>
      <c r="D1375" s="1" t="s">
        <v>26</v>
      </c>
      <c r="E1375" s="1">
        <v>61</v>
      </c>
      <c r="F1375" s="1" t="s">
        <v>8164</v>
      </c>
      <c r="G1375" s="1" t="s">
        <v>8165</v>
      </c>
      <c r="H1375" s="1" t="s">
        <v>3574</v>
      </c>
      <c r="I1375" s="1" t="s">
        <v>5730</v>
      </c>
      <c r="J1375" s="1" t="s">
        <v>8166</v>
      </c>
      <c r="K1375" s="1" t="s">
        <v>32</v>
      </c>
      <c r="L1375" s="1" t="s">
        <v>110</v>
      </c>
      <c r="M1375" s="1" t="s">
        <v>34</v>
      </c>
      <c r="N1375" s="1">
        <v>1</v>
      </c>
      <c r="O1375" s="1">
        <v>284.39999999999998</v>
      </c>
      <c r="P1375" s="1">
        <v>0.46</v>
      </c>
      <c r="Q1375" s="1">
        <v>23.68</v>
      </c>
      <c r="R1375" s="2">
        <v>45424</v>
      </c>
      <c r="S1375" s="2">
        <v>45159</v>
      </c>
      <c r="T1375" s="1" t="s">
        <v>35</v>
      </c>
      <c r="U1375" s="1" t="s">
        <v>51</v>
      </c>
      <c r="V1375" s="1">
        <v>3</v>
      </c>
      <c r="W1375" s="1" t="s">
        <v>37</v>
      </c>
      <c r="X1375" s="1" t="s">
        <v>101</v>
      </c>
      <c r="Y1375" s="1" t="s">
        <v>8167</v>
      </c>
    </row>
    <row r="1376" spans="1:25" x14ac:dyDescent="0.3">
      <c r="A1376" s="1" t="s">
        <v>12988</v>
      </c>
      <c r="B1376" s="1" t="s">
        <v>14987</v>
      </c>
      <c r="C1376" s="1" t="s">
        <v>8168</v>
      </c>
      <c r="D1376" s="1" t="s">
        <v>26</v>
      </c>
      <c r="E1376" s="1">
        <v>27</v>
      </c>
      <c r="F1376" s="1" t="s">
        <v>8169</v>
      </c>
      <c r="G1376" s="1" t="s">
        <v>8170</v>
      </c>
      <c r="H1376" s="1" t="s">
        <v>555</v>
      </c>
      <c r="I1376" s="1" t="s">
        <v>8171</v>
      </c>
      <c r="J1376" s="1" t="s">
        <v>8172</v>
      </c>
      <c r="K1376" s="1" t="s">
        <v>32</v>
      </c>
      <c r="L1376" s="1" t="s">
        <v>117</v>
      </c>
      <c r="M1376" s="1" t="s">
        <v>49</v>
      </c>
      <c r="N1376" s="1">
        <v>3</v>
      </c>
      <c r="O1376" s="1">
        <v>88.46</v>
      </c>
      <c r="P1376" s="1">
        <v>0.12</v>
      </c>
      <c r="Q1376" s="1">
        <v>26.11</v>
      </c>
      <c r="R1376" s="2">
        <v>45632</v>
      </c>
      <c r="S1376" s="2">
        <v>45194</v>
      </c>
      <c r="T1376" s="1" t="s">
        <v>118</v>
      </c>
      <c r="U1376" s="1" t="s">
        <v>162</v>
      </c>
      <c r="V1376" s="1">
        <v>3</v>
      </c>
      <c r="W1376" s="1" t="s">
        <v>37</v>
      </c>
      <c r="X1376" s="1" t="s">
        <v>101</v>
      </c>
      <c r="Y1376" s="1" t="s">
        <v>8173</v>
      </c>
    </row>
    <row r="1377" spans="1:25" x14ac:dyDescent="0.3">
      <c r="A1377" s="1" t="s">
        <v>12989</v>
      </c>
      <c r="B1377" s="1" t="s">
        <v>14988</v>
      </c>
      <c r="C1377" s="1" t="s">
        <v>8174</v>
      </c>
      <c r="D1377" s="1" t="s">
        <v>26</v>
      </c>
      <c r="E1377" s="1">
        <v>50</v>
      </c>
      <c r="F1377" s="1" t="s">
        <v>8175</v>
      </c>
      <c r="G1377" s="1" t="s">
        <v>8176</v>
      </c>
      <c r="H1377" s="1" t="s">
        <v>634</v>
      </c>
      <c r="I1377" s="1" t="s">
        <v>8177</v>
      </c>
      <c r="J1377" s="1" t="s">
        <v>8178</v>
      </c>
      <c r="K1377" s="1" t="s">
        <v>92</v>
      </c>
      <c r="L1377" s="1" t="s">
        <v>117</v>
      </c>
      <c r="M1377" s="1" t="s">
        <v>126</v>
      </c>
      <c r="N1377" s="1">
        <v>3</v>
      </c>
      <c r="O1377" s="1">
        <v>946.26</v>
      </c>
      <c r="P1377" s="1">
        <v>0.13</v>
      </c>
      <c r="Q1377" s="1">
        <v>38.83</v>
      </c>
      <c r="R1377" s="2">
        <v>45648</v>
      </c>
      <c r="S1377" s="2">
        <v>45797</v>
      </c>
      <c r="T1377" s="1" t="s">
        <v>50</v>
      </c>
      <c r="U1377" s="1" t="s">
        <v>84</v>
      </c>
      <c r="V1377" s="1">
        <v>3</v>
      </c>
      <c r="W1377" s="1" t="s">
        <v>37</v>
      </c>
      <c r="X1377" s="1" t="s">
        <v>74</v>
      </c>
      <c r="Y1377" s="1" t="s">
        <v>8179</v>
      </c>
    </row>
    <row r="1378" spans="1:25" x14ac:dyDescent="0.3">
      <c r="A1378" s="1" t="s">
        <v>12990</v>
      </c>
      <c r="B1378" s="1" t="s">
        <v>14989</v>
      </c>
      <c r="C1378" s="1" t="s">
        <v>8180</v>
      </c>
      <c r="D1378" s="1" t="s">
        <v>41</v>
      </c>
      <c r="E1378" s="1">
        <v>41</v>
      </c>
      <c r="F1378" s="1" t="s">
        <v>8181</v>
      </c>
      <c r="G1378" s="1" t="s">
        <v>8182</v>
      </c>
      <c r="H1378" s="1" t="s">
        <v>589</v>
      </c>
      <c r="I1378" s="1" t="s">
        <v>8183</v>
      </c>
      <c r="J1378" s="1" t="s">
        <v>8184</v>
      </c>
      <c r="K1378" s="1" t="s">
        <v>92</v>
      </c>
      <c r="L1378" s="1" t="s">
        <v>72</v>
      </c>
      <c r="M1378" s="1" t="s">
        <v>73</v>
      </c>
      <c r="N1378" s="1">
        <v>4</v>
      </c>
      <c r="O1378" s="1">
        <v>887.68</v>
      </c>
      <c r="P1378" s="1">
        <v>0.18</v>
      </c>
      <c r="Q1378" s="1">
        <v>26.6</v>
      </c>
      <c r="R1378" s="2">
        <v>45165</v>
      </c>
      <c r="S1378" s="2">
        <v>45370</v>
      </c>
      <c r="T1378" s="1" t="s">
        <v>63</v>
      </c>
      <c r="U1378" s="1" t="s">
        <v>51</v>
      </c>
      <c r="V1378" s="1">
        <v>2</v>
      </c>
      <c r="W1378" s="1" t="s">
        <v>37</v>
      </c>
      <c r="X1378" s="1" t="s">
        <v>74</v>
      </c>
      <c r="Y1378" s="1" t="s">
        <v>7838</v>
      </c>
    </row>
    <row r="1379" spans="1:25" x14ac:dyDescent="0.3">
      <c r="A1379" s="1" t="s">
        <v>12991</v>
      </c>
      <c r="B1379" s="1" t="s">
        <v>14990</v>
      </c>
      <c r="C1379" s="1" t="s">
        <v>8185</v>
      </c>
      <c r="D1379" s="1" t="s">
        <v>26</v>
      </c>
      <c r="E1379" s="1">
        <v>36</v>
      </c>
      <c r="F1379" s="1" t="s">
        <v>8186</v>
      </c>
      <c r="G1379" s="1" t="s">
        <v>8187</v>
      </c>
      <c r="H1379" s="1" t="s">
        <v>1607</v>
      </c>
      <c r="I1379" s="1" t="s">
        <v>8188</v>
      </c>
      <c r="J1379" s="1" t="s">
        <v>4829</v>
      </c>
      <c r="K1379" s="1" t="s">
        <v>6</v>
      </c>
      <c r="L1379" s="1" t="s">
        <v>110</v>
      </c>
      <c r="M1379" s="1" t="s">
        <v>73</v>
      </c>
      <c r="N1379" s="1">
        <v>2</v>
      </c>
      <c r="O1379" s="1">
        <v>93.95</v>
      </c>
      <c r="P1379" s="1">
        <v>0.45</v>
      </c>
      <c r="Q1379" s="1">
        <v>9.11</v>
      </c>
      <c r="R1379" s="2">
        <v>45581</v>
      </c>
      <c r="S1379" s="2">
        <v>45328</v>
      </c>
      <c r="T1379" s="1" t="s">
        <v>50</v>
      </c>
      <c r="U1379" s="1" t="s">
        <v>36</v>
      </c>
      <c r="V1379" s="1">
        <v>3</v>
      </c>
      <c r="W1379" s="1" t="s">
        <v>37</v>
      </c>
      <c r="X1379" s="1" t="s">
        <v>53</v>
      </c>
      <c r="Y1379" s="1" t="s">
        <v>1750</v>
      </c>
    </row>
    <row r="1380" spans="1:25" x14ac:dyDescent="0.3">
      <c r="A1380" s="1" t="s">
        <v>12992</v>
      </c>
      <c r="B1380" s="1" t="s">
        <v>14991</v>
      </c>
      <c r="C1380" s="1" t="s">
        <v>8189</v>
      </c>
      <c r="D1380" s="1" t="s">
        <v>41</v>
      </c>
      <c r="E1380" s="1">
        <v>47</v>
      </c>
      <c r="F1380" s="1" t="s">
        <v>8190</v>
      </c>
      <c r="G1380" s="1" t="s">
        <v>8191</v>
      </c>
      <c r="H1380" s="1" t="s">
        <v>2062</v>
      </c>
      <c r="I1380" s="1" t="s">
        <v>8192</v>
      </c>
      <c r="J1380" s="1" t="s">
        <v>8193</v>
      </c>
      <c r="K1380" s="1" t="s">
        <v>6</v>
      </c>
      <c r="L1380" s="1" t="s">
        <v>48</v>
      </c>
      <c r="M1380" s="1" t="s">
        <v>34</v>
      </c>
      <c r="N1380" s="1">
        <v>2</v>
      </c>
      <c r="O1380" s="1">
        <v>578.34</v>
      </c>
      <c r="P1380" s="1">
        <v>0.25</v>
      </c>
      <c r="Q1380" s="1">
        <v>14.29</v>
      </c>
      <c r="R1380" s="2">
        <v>45779</v>
      </c>
      <c r="S1380" s="2">
        <v>45331</v>
      </c>
      <c r="T1380" s="1" t="s">
        <v>50</v>
      </c>
      <c r="U1380" s="1" t="s">
        <v>84</v>
      </c>
      <c r="V1380" s="1">
        <v>1</v>
      </c>
      <c r="W1380" s="1" t="s">
        <v>37</v>
      </c>
      <c r="X1380" s="1" t="s">
        <v>38</v>
      </c>
      <c r="Y1380" s="1" t="s">
        <v>8194</v>
      </c>
    </row>
    <row r="1381" spans="1:25" x14ac:dyDescent="0.3">
      <c r="A1381" s="1" t="s">
        <v>12993</v>
      </c>
      <c r="B1381" s="1" t="s">
        <v>14992</v>
      </c>
      <c r="C1381" s="1" t="s">
        <v>8195</v>
      </c>
      <c r="D1381" s="1" t="s">
        <v>26</v>
      </c>
      <c r="E1381" s="1">
        <v>42</v>
      </c>
      <c r="F1381" s="1" t="s">
        <v>8196</v>
      </c>
      <c r="G1381" s="1" t="s">
        <v>8197</v>
      </c>
      <c r="H1381" s="1" t="s">
        <v>690</v>
      </c>
      <c r="I1381" s="1" t="s">
        <v>8198</v>
      </c>
      <c r="J1381" s="1" t="s">
        <v>8199</v>
      </c>
      <c r="K1381" s="1" t="s">
        <v>92</v>
      </c>
      <c r="L1381" s="1" t="s">
        <v>110</v>
      </c>
      <c r="M1381" s="1" t="s">
        <v>93</v>
      </c>
      <c r="N1381" s="1">
        <v>2</v>
      </c>
      <c r="O1381" s="1">
        <v>960.8</v>
      </c>
      <c r="P1381" s="1">
        <v>0.34</v>
      </c>
      <c r="Q1381" s="1">
        <v>13.46</v>
      </c>
      <c r="R1381" s="2">
        <v>45824</v>
      </c>
      <c r="S1381" s="2">
        <v>45836</v>
      </c>
      <c r="T1381" s="1" t="s">
        <v>63</v>
      </c>
      <c r="U1381" s="1" t="s">
        <v>162</v>
      </c>
      <c r="V1381" s="1">
        <v>1</v>
      </c>
      <c r="W1381" s="1" t="s">
        <v>37</v>
      </c>
      <c r="X1381" s="1" t="s">
        <v>38</v>
      </c>
      <c r="Y1381" s="1" t="s">
        <v>8200</v>
      </c>
    </row>
    <row r="1382" spans="1:25" x14ac:dyDescent="0.3">
      <c r="A1382" s="1" t="s">
        <v>12994</v>
      </c>
      <c r="B1382" s="1" t="s">
        <v>14993</v>
      </c>
      <c r="C1382" s="1" t="s">
        <v>8201</v>
      </c>
      <c r="D1382" s="1" t="s">
        <v>26</v>
      </c>
      <c r="E1382" s="1">
        <v>28</v>
      </c>
      <c r="F1382" s="1" t="s">
        <v>8202</v>
      </c>
      <c r="G1382" s="1" t="s">
        <v>8203</v>
      </c>
      <c r="H1382" s="1" t="s">
        <v>1503</v>
      </c>
      <c r="I1382" s="1" t="s">
        <v>8204</v>
      </c>
      <c r="J1382" s="1" t="s">
        <v>8205</v>
      </c>
      <c r="K1382" s="1" t="s">
        <v>109</v>
      </c>
      <c r="L1382" s="1" t="s">
        <v>48</v>
      </c>
      <c r="M1382" s="1" t="s">
        <v>62</v>
      </c>
      <c r="N1382" s="1">
        <v>4</v>
      </c>
      <c r="O1382" s="1">
        <v>749.67</v>
      </c>
      <c r="P1382" s="1">
        <v>0.49</v>
      </c>
      <c r="Q1382" s="1">
        <v>27.85</v>
      </c>
      <c r="R1382" s="2">
        <v>45586</v>
      </c>
      <c r="S1382" s="2">
        <v>45808</v>
      </c>
      <c r="T1382" s="1" t="s">
        <v>35</v>
      </c>
      <c r="U1382" s="1" t="s">
        <v>51</v>
      </c>
      <c r="V1382" s="1">
        <v>4</v>
      </c>
      <c r="W1382" s="1" t="s">
        <v>37</v>
      </c>
      <c r="X1382" s="1" t="s">
        <v>101</v>
      </c>
      <c r="Y1382" s="1" t="s">
        <v>8206</v>
      </c>
    </row>
    <row r="1383" spans="1:25" x14ac:dyDescent="0.3">
      <c r="A1383" s="1" t="s">
        <v>12995</v>
      </c>
      <c r="B1383" s="1" t="s">
        <v>14994</v>
      </c>
      <c r="C1383" s="1" t="s">
        <v>8207</v>
      </c>
      <c r="D1383" s="1" t="s">
        <v>41</v>
      </c>
      <c r="E1383" s="1">
        <v>66</v>
      </c>
      <c r="F1383" s="1" t="s">
        <v>8208</v>
      </c>
      <c r="G1383" s="1" t="s">
        <v>8209</v>
      </c>
      <c r="H1383" s="1" t="s">
        <v>824</v>
      </c>
      <c r="I1383" s="1" t="s">
        <v>8210</v>
      </c>
      <c r="J1383" s="1" t="s">
        <v>8211</v>
      </c>
      <c r="K1383" s="1" t="s">
        <v>61</v>
      </c>
      <c r="L1383" s="1" t="s">
        <v>82</v>
      </c>
      <c r="M1383" s="1" t="s">
        <v>49</v>
      </c>
      <c r="N1383" s="1">
        <v>4</v>
      </c>
      <c r="O1383" s="1">
        <v>496.89</v>
      </c>
      <c r="P1383" s="1">
        <v>0.39</v>
      </c>
      <c r="Q1383" s="1">
        <v>6.35</v>
      </c>
      <c r="R1383" s="2">
        <v>45243</v>
      </c>
      <c r="S1383" s="2">
        <v>45292</v>
      </c>
      <c r="T1383" s="1" t="s">
        <v>50</v>
      </c>
      <c r="U1383" s="1" t="s">
        <v>84</v>
      </c>
      <c r="V1383" s="1">
        <v>1</v>
      </c>
      <c r="W1383" s="1" t="s">
        <v>37</v>
      </c>
      <c r="X1383" s="1" t="s">
        <v>101</v>
      </c>
      <c r="Y1383" s="1" t="s">
        <v>8212</v>
      </c>
    </row>
    <row r="1384" spans="1:25" x14ac:dyDescent="0.3">
      <c r="A1384" s="1" t="s">
        <v>12996</v>
      </c>
      <c r="B1384" s="1" t="s">
        <v>14995</v>
      </c>
      <c r="C1384" s="1" t="s">
        <v>8213</v>
      </c>
      <c r="D1384" s="1" t="s">
        <v>26</v>
      </c>
      <c r="E1384" s="1">
        <v>52</v>
      </c>
      <c r="F1384" s="1" t="s">
        <v>8214</v>
      </c>
      <c r="G1384" s="1" t="s">
        <v>8215</v>
      </c>
      <c r="H1384" s="1" t="s">
        <v>4513</v>
      </c>
      <c r="I1384" s="1" t="s">
        <v>8216</v>
      </c>
      <c r="J1384" s="1" t="s">
        <v>8217</v>
      </c>
      <c r="K1384" s="1" t="s">
        <v>47</v>
      </c>
      <c r="L1384" s="1" t="s">
        <v>117</v>
      </c>
      <c r="M1384" s="1" t="s">
        <v>73</v>
      </c>
      <c r="N1384" s="1">
        <v>4</v>
      </c>
      <c r="O1384" s="1">
        <v>248.69</v>
      </c>
      <c r="P1384" s="1">
        <v>0.09</v>
      </c>
      <c r="Q1384" s="1">
        <v>17.760000000000002</v>
      </c>
      <c r="R1384" s="2">
        <v>45329</v>
      </c>
      <c r="S1384" s="2">
        <v>45377</v>
      </c>
      <c r="T1384" s="1" t="s">
        <v>63</v>
      </c>
      <c r="U1384" s="1" t="s">
        <v>36</v>
      </c>
      <c r="V1384" s="1">
        <v>4</v>
      </c>
      <c r="W1384" s="1" t="s">
        <v>37</v>
      </c>
      <c r="X1384" s="1" t="s">
        <v>74</v>
      </c>
      <c r="Y1384" s="1" t="s">
        <v>8218</v>
      </c>
    </row>
    <row r="1385" spans="1:25" x14ac:dyDescent="0.3">
      <c r="A1385" s="1" t="s">
        <v>12997</v>
      </c>
      <c r="B1385" s="1" t="s">
        <v>14996</v>
      </c>
      <c r="C1385" s="1" t="s">
        <v>8219</v>
      </c>
      <c r="D1385" s="1" t="s">
        <v>41</v>
      </c>
      <c r="E1385" s="1">
        <v>18</v>
      </c>
      <c r="F1385" s="1" t="s">
        <v>8220</v>
      </c>
      <c r="G1385" s="1" t="s">
        <v>8221</v>
      </c>
      <c r="H1385" s="1" t="s">
        <v>1465</v>
      </c>
      <c r="I1385" s="1" t="s">
        <v>6300</v>
      </c>
      <c r="J1385" s="1" t="s">
        <v>8222</v>
      </c>
      <c r="K1385" s="1" t="s">
        <v>109</v>
      </c>
      <c r="L1385" s="1" t="s">
        <v>82</v>
      </c>
      <c r="M1385" s="1" t="s">
        <v>49</v>
      </c>
      <c r="N1385" s="1">
        <v>3</v>
      </c>
      <c r="O1385" s="1">
        <v>286.25</v>
      </c>
      <c r="P1385" s="1">
        <v>0.39</v>
      </c>
      <c r="Q1385" s="1">
        <v>32.32</v>
      </c>
      <c r="R1385" s="2">
        <v>45594</v>
      </c>
      <c r="S1385" s="2">
        <v>45205</v>
      </c>
      <c r="T1385" s="1" t="s">
        <v>63</v>
      </c>
      <c r="U1385" s="1" t="s">
        <v>36</v>
      </c>
      <c r="V1385" s="1">
        <v>5</v>
      </c>
      <c r="W1385" s="1" t="s">
        <v>37</v>
      </c>
      <c r="X1385" s="1" t="s">
        <v>101</v>
      </c>
      <c r="Y1385" s="1" t="s">
        <v>8223</v>
      </c>
    </row>
    <row r="1386" spans="1:25" x14ac:dyDescent="0.3">
      <c r="A1386" s="1" t="s">
        <v>12998</v>
      </c>
      <c r="B1386" s="1" t="s">
        <v>14997</v>
      </c>
      <c r="C1386" s="1" t="s">
        <v>8224</v>
      </c>
      <c r="D1386" s="1" t="s">
        <v>26</v>
      </c>
      <c r="E1386" s="1">
        <v>34</v>
      </c>
      <c r="F1386" s="1" t="s">
        <v>8225</v>
      </c>
      <c r="G1386" s="1" t="s">
        <v>8226</v>
      </c>
      <c r="H1386" s="1" t="s">
        <v>263</v>
      </c>
      <c r="I1386" s="1" t="s">
        <v>8227</v>
      </c>
      <c r="J1386" s="1" t="s">
        <v>5364</v>
      </c>
      <c r="K1386" s="1" t="s">
        <v>81</v>
      </c>
      <c r="L1386" s="1" t="s">
        <v>72</v>
      </c>
      <c r="M1386" s="1" t="s">
        <v>34</v>
      </c>
      <c r="N1386" s="1">
        <v>3</v>
      </c>
      <c r="O1386" s="1">
        <v>738.88</v>
      </c>
      <c r="P1386" s="1">
        <v>0.37</v>
      </c>
      <c r="Q1386" s="1">
        <v>20.96</v>
      </c>
      <c r="R1386" s="2">
        <v>45434</v>
      </c>
      <c r="S1386" s="2">
        <v>45306</v>
      </c>
      <c r="T1386" s="1" t="s">
        <v>50</v>
      </c>
      <c r="U1386" s="1" t="s">
        <v>84</v>
      </c>
      <c r="V1386" s="1">
        <v>2</v>
      </c>
      <c r="W1386" s="1" t="s">
        <v>37</v>
      </c>
      <c r="X1386" s="1" t="s">
        <v>64</v>
      </c>
      <c r="Y1386" s="1" t="s">
        <v>8228</v>
      </c>
    </row>
    <row r="1387" spans="1:25" x14ac:dyDescent="0.3">
      <c r="A1387" s="1" t="s">
        <v>12999</v>
      </c>
      <c r="B1387" s="1" t="s">
        <v>14998</v>
      </c>
      <c r="C1387" s="1" t="s">
        <v>8229</v>
      </c>
      <c r="D1387" s="1" t="s">
        <v>41</v>
      </c>
      <c r="E1387" s="1">
        <v>48</v>
      </c>
      <c r="F1387" s="1" t="s">
        <v>8230</v>
      </c>
      <c r="G1387" s="1" t="s">
        <v>8231</v>
      </c>
      <c r="H1387" s="1" t="s">
        <v>2168</v>
      </c>
      <c r="I1387" s="1" t="s">
        <v>310</v>
      </c>
      <c r="J1387" s="1" t="s">
        <v>8232</v>
      </c>
      <c r="K1387" s="1" t="s">
        <v>81</v>
      </c>
      <c r="L1387" s="1" t="s">
        <v>33</v>
      </c>
      <c r="M1387" s="1" t="s">
        <v>62</v>
      </c>
      <c r="N1387" s="1">
        <v>4</v>
      </c>
      <c r="O1387" s="1">
        <v>782.77</v>
      </c>
      <c r="P1387" s="1">
        <v>0.12</v>
      </c>
      <c r="Q1387" s="1">
        <v>36.85</v>
      </c>
      <c r="R1387" s="2">
        <v>45206</v>
      </c>
      <c r="S1387" s="2">
        <v>45398</v>
      </c>
      <c r="T1387" s="1" t="s">
        <v>63</v>
      </c>
      <c r="U1387" s="1" t="s">
        <v>51</v>
      </c>
      <c r="V1387" s="1">
        <v>1</v>
      </c>
      <c r="W1387" s="1" t="s">
        <v>52</v>
      </c>
      <c r="X1387" s="1" t="s">
        <v>64</v>
      </c>
      <c r="Y1387" s="1" t="s">
        <v>8233</v>
      </c>
    </row>
    <row r="1388" spans="1:25" x14ac:dyDescent="0.3">
      <c r="A1388" s="1" t="s">
        <v>13000</v>
      </c>
      <c r="B1388" s="1" t="s">
        <v>14999</v>
      </c>
      <c r="C1388" s="1" t="s">
        <v>8234</v>
      </c>
      <c r="D1388" s="1" t="s">
        <v>26</v>
      </c>
      <c r="E1388" s="1">
        <v>23</v>
      </c>
      <c r="F1388" s="1" t="s">
        <v>8235</v>
      </c>
      <c r="G1388" s="1" t="s">
        <v>8236</v>
      </c>
      <c r="H1388" s="1" t="s">
        <v>3713</v>
      </c>
      <c r="I1388" s="1" t="s">
        <v>8237</v>
      </c>
      <c r="J1388" s="1" t="s">
        <v>8238</v>
      </c>
      <c r="K1388" s="1" t="s">
        <v>61</v>
      </c>
      <c r="L1388" s="1" t="s">
        <v>48</v>
      </c>
      <c r="M1388" s="1" t="s">
        <v>126</v>
      </c>
      <c r="N1388" s="1">
        <v>2</v>
      </c>
      <c r="O1388" s="1">
        <v>533.41</v>
      </c>
      <c r="P1388" s="1">
        <v>0.16</v>
      </c>
      <c r="Q1388" s="1">
        <v>22.6</v>
      </c>
      <c r="R1388" s="2">
        <v>45533</v>
      </c>
      <c r="S1388" s="2">
        <v>45737</v>
      </c>
      <c r="T1388" s="1" t="s">
        <v>83</v>
      </c>
      <c r="U1388" s="1" t="s">
        <v>84</v>
      </c>
      <c r="V1388" s="1">
        <v>3</v>
      </c>
      <c r="W1388" s="1" t="s">
        <v>37</v>
      </c>
      <c r="X1388" s="1" t="s">
        <v>53</v>
      </c>
      <c r="Y1388" s="1" t="s">
        <v>8239</v>
      </c>
    </row>
    <row r="1389" spans="1:25" x14ac:dyDescent="0.3">
      <c r="A1389" s="1" t="s">
        <v>13001</v>
      </c>
      <c r="B1389" s="1" t="s">
        <v>15000</v>
      </c>
      <c r="C1389" s="1" t="s">
        <v>8240</v>
      </c>
      <c r="D1389" s="1" t="s">
        <v>41</v>
      </c>
      <c r="E1389" s="1">
        <v>30</v>
      </c>
      <c r="F1389" s="1" t="s">
        <v>8241</v>
      </c>
      <c r="G1389" s="1" t="s">
        <v>8242</v>
      </c>
      <c r="H1389" s="1" t="s">
        <v>857</v>
      </c>
      <c r="I1389" s="1" t="s">
        <v>8243</v>
      </c>
      <c r="J1389" s="1" t="s">
        <v>8244</v>
      </c>
      <c r="K1389" s="1" t="s">
        <v>47</v>
      </c>
      <c r="L1389" s="1" t="s">
        <v>72</v>
      </c>
      <c r="M1389" s="1" t="s">
        <v>49</v>
      </c>
      <c r="N1389" s="1">
        <v>1</v>
      </c>
      <c r="O1389" s="1">
        <v>129.74</v>
      </c>
      <c r="P1389" s="1">
        <v>0.36</v>
      </c>
      <c r="Q1389" s="1">
        <v>49.07</v>
      </c>
      <c r="R1389" s="2">
        <v>45591</v>
      </c>
      <c r="S1389" s="2">
        <v>45352</v>
      </c>
      <c r="T1389" s="1" t="s">
        <v>50</v>
      </c>
      <c r="U1389" s="1" t="s">
        <v>36</v>
      </c>
      <c r="V1389" s="1">
        <v>5</v>
      </c>
      <c r="W1389" s="1" t="s">
        <v>52</v>
      </c>
      <c r="X1389" s="1" t="s">
        <v>64</v>
      </c>
      <c r="Y1389" s="1" t="s">
        <v>8245</v>
      </c>
    </row>
    <row r="1390" spans="1:25" x14ac:dyDescent="0.3">
      <c r="A1390" s="1" t="s">
        <v>13002</v>
      </c>
      <c r="B1390" s="1" t="s">
        <v>15001</v>
      </c>
      <c r="C1390" s="1" t="s">
        <v>8246</v>
      </c>
      <c r="D1390" s="1" t="s">
        <v>26</v>
      </c>
      <c r="E1390" s="1">
        <v>69</v>
      </c>
      <c r="F1390" s="1" t="s">
        <v>8247</v>
      </c>
      <c r="G1390" s="1" t="s">
        <v>8248</v>
      </c>
      <c r="H1390" s="1" t="s">
        <v>2069</v>
      </c>
      <c r="I1390" s="1" t="s">
        <v>8249</v>
      </c>
      <c r="J1390" s="1" t="s">
        <v>8250</v>
      </c>
      <c r="K1390" s="1" t="s">
        <v>32</v>
      </c>
      <c r="L1390" s="1" t="s">
        <v>48</v>
      </c>
      <c r="M1390" s="1" t="s">
        <v>34</v>
      </c>
      <c r="N1390" s="1">
        <v>2</v>
      </c>
      <c r="O1390" s="1">
        <v>934.53</v>
      </c>
      <c r="P1390" s="1">
        <v>0.12</v>
      </c>
      <c r="Q1390" s="1">
        <v>48.44</v>
      </c>
      <c r="R1390" s="2">
        <v>45788</v>
      </c>
      <c r="S1390" s="2">
        <v>45185</v>
      </c>
      <c r="T1390" s="1" t="s">
        <v>35</v>
      </c>
      <c r="U1390" s="1" t="s">
        <v>162</v>
      </c>
      <c r="V1390" s="1">
        <v>3</v>
      </c>
      <c r="W1390" s="1" t="s">
        <v>37</v>
      </c>
      <c r="X1390" s="1" t="s">
        <v>53</v>
      </c>
      <c r="Y1390" s="1" t="s">
        <v>8251</v>
      </c>
    </row>
    <row r="1391" spans="1:25" x14ac:dyDescent="0.3">
      <c r="A1391" s="1" t="s">
        <v>13003</v>
      </c>
      <c r="B1391" s="1" t="s">
        <v>15002</v>
      </c>
      <c r="C1391" s="1" t="s">
        <v>8252</v>
      </c>
      <c r="D1391" s="1" t="s">
        <v>41</v>
      </c>
      <c r="E1391" s="1">
        <v>43</v>
      </c>
      <c r="F1391" s="1" t="s">
        <v>8253</v>
      </c>
      <c r="G1391" s="1">
        <v>6069553592</v>
      </c>
      <c r="H1391" s="1" t="s">
        <v>824</v>
      </c>
      <c r="I1391" s="1" t="s">
        <v>8254</v>
      </c>
      <c r="J1391" s="1" t="s">
        <v>8255</v>
      </c>
      <c r="K1391" s="1" t="s">
        <v>81</v>
      </c>
      <c r="L1391" s="1" t="s">
        <v>82</v>
      </c>
      <c r="M1391" s="1" t="s">
        <v>126</v>
      </c>
      <c r="N1391" s="1">
        <v>3</v>
      </c>
      <c r="O1391" s="1">
        <v>846.32</v>
      </c>
      <c r="P1391" s="1">
        <v>0.1</v>
      </c>
      <c r="Q1391" s="1">
        <v>40.99</v>
      </c>
      <c r="R1391" s="2">
        <v>45791</v>
      </c>
      <c r="S1391" s="2">
        <v>45359</v>
      </c>
      <c r="T1391" s="1" t="s">
        <v>83</v>
      </c>
      <c r="U1391" s="1" t="s">
        <v>51</v>
      </c>
      <c r="V1391" s="1">
        <v>4</v>
      </c>
      <c r="W1391" s="1" t="s">
        <v>37</v>
      </c>
      <c r="X1391" s="1" t="s">
        <v>74</v>
      </c>
      <c r="Y1391" s="1" t="s">
        <v>8256</v>
      </c>
    </row>
    <row r="1392" spans="1:25" x14ac:dyDescent="0.3">
      <c r="A1392" s="1" t="s">
        <v>13004</v>
      </c>
      <c r="B1392" s="1" t="s">
        <v>15003</v>
      </c>
      <c r="C1392" s="1" t="s">
        <v>8257</v>
      </c>
      <c r="D1392" s="1" t="s">
        <v>26</v>
      </c>
      <c r="E1392" s="1">
        <v>53</v>
      </c>
      <c r="F1392" s="1" t="s">
        <v>8258</v>
      </c>
      <c r="G1392" s="1" t="s">
        <v>8259</v>
      </c>
      <c r="H1392" s="1" t="s">
        <v>655</v>
      </c>
      <c r="I1392" s="1" t="s">
        <v>5953</v>
      </c>
      <c r="J1392" s="1" t="s">
        <v>8260</v>
      </c>
      <c r="K1392" s="1" t="s">
        <v>32</v>
      </c>
      <c r="L1392" s="1" t="s">
        <v>33</v>
      </c>
      <c r="M1392" s="1" t="s">
        <v>126</v>
      </c>
      <c r="N1392" s="1">
        <v>3</v>
      </c>
      <c r="O1392" s="1">
        <v>149.13</v>
      </c>
      <c r="P1392" s="1">
        <v>0.35</v>
      </c>
      <c r="Q1392" s="1">
        <v>47.95</v>
      </c>
      <c r="R1392" s="2">
        <v>45496</v>
      </c>
      <c r="S1392" s="2">
        <v>45701</v>
      </c>
      <c r="T1392" s="1" t="s">
        <v>35</v>
      </c>
      <c r="U1392" s="1" t="s">
        <v>36</v>
      </c>
      <c r="V1392" s="1">
        <v>4</v>
      </c>
      <c r="W1392" s="1" t="s">
        <v>52</v>
      </c>
      <c r="X1392" s="1" t="s">
        <v>64</v>
      </c>
      <c r="Y1392" s="1" t="s">
        <v>8261</v>
      </c>
    </row>
    <row r="1393" spans="1:25" x14ac:dyDescent="0.3">
      <c r="A1393" s="1" t="s">
        <v>13005</v>
      </c>
      <c r="B1393" s="1" t="s">
        <v>15004</v>
      </c>
      <c r="C1393" s="1" t="s">
        <v>8262</v>
      </c>
      <c r="D1393" s="1" t="s">
        <v>26</v>
      </c>
      <c r="E1393" s="1">
        <v>22</v>
      </c>
      <c r="F1393" s="1" t="s">
        <v>8263</v>
      </c>
      <c r="G1393" s="1" t="s">
        <v>8264</v>
      </c>
      <c r="H1393" s="1" t="s">
        <v>810</v>
      </c>
      <c r="I1393" s="1" t="s">
        <v>8265</v>
      </c>
      <c r="J1393" s="1" t="s">
        <v>8266</v>
      </c>
      <c r="K1393" s="1" t="s">
        <v>32</v>
      </c>
      <c r="L1393" s="1" t="s">
        <v>110</v>
      </c>
      <c r="M1393" s="1" t="s">
        <v>126</v>
      </c>
      <c r="N1393" s="1">
        <v>2</v>
      </c>
      <c r="O1393" s="1">
        <v>66.16</v>
      </c>
      <c r="P1393" s="1">
        <v>0.44</v>
      </c>
      <c r="Q1393" s="1">
        <v>14.22</v>
      </c>
      <c r="R1393" s="2">
        <v>45721</v>
      </c>
      <c r="S1393" s="2">
        <v>45750</v>
      </c>
      <c r="T1393" s="1" t="s">
        <v>50</v>
      </c>
      <c r="U1393" s="1" t="s">
        <v>36</v>
      </c>
      <c r="V1393" s="1">
        <v>2</v>
      </c>
      <c r="W1393" s="1" t="s">
        <v>37</v>
      </c>
      <c r="X1393" s="1" t="s">
        <v>53</v>
      </c>
      <c r="Y1393" s="1" t="s">
        <v>8267</v>
      </c>
    </row>
    <row r="1394" spans="1:25" x14ac:dyDescent="0.3">
      <c r="A1394" s="1" t="s">
        <v>13006</v>
      </c>
      <c r="B1394" s="1" t="s">
        <v>15005</v>
      </c>
      <c r="C1394" s="1" t="s">
        <v>8268</v>
      </c>
      <c r="D1394" s="1" t="s">
        <v>26</v>
      </c>
      <c r="E1394" s="1">
        <v>64</v>
      </c>
      <c r="F1394" s="1" t="s">
        <v>8269</v>
      </c>
      <c r="G1394" s="1" t="s">
        <v>8270</v>
      </c>
      <c r="H1394" s="1" t="s">
        <v>2095</v>
      </c>
      <c r="I1394" s="1" t="s">
        <v>8271</v>
      </c>
      <c r="J1394" s="1" t="s">
        <v>8272</v>
      </c>
      <c r="K1394" s="1" t="s">
        <v>109</v>
      </c>
      <c r="L1394" s="1" t="s">
        <v>117</v>
      </c>
      <c r="M1394" s="1" t="s">
        <v>62</v>
      </c>
      <c r="N1394" s="1">
        <v>2</v>
      </c>
      <c r="O1394" s="1">
        <v>540.51</v>
      </c>
      <c r="P1394" s="1">
        <v>0.04</v>
      </c>
      <c r="Q1394" s="1">
        <v>38.79</v>
      </c>
      <c r="R1394" s="2">
        <v>45781</v>
      </c>
      <c r="S1394" s="2">
        <v>45194</v>
      </c>
      <c r="T1394" s="1" t="s">
        <v>118</v>
      </c>
      <c r="U1394" s="1" t="s">
        <v>84</v>
      </c>
      <c r="V1394" s="1">
        <v>5</v>
      </c>
      <c r="W1394" s="1" t="s">
        <v>37</v>
      </c>
      <c r="X1394" s="1" t="s">
        <v>38</v>
      </c>
      <c r="Y1394" s="1" t="s">
        <v>8273</v>
      </c>
    </row>
    <row r="1395" spans="1:25" x14ac:dyDescent="0.3">
      <c r="A1395" s="1" t="s">
        <v>13007</v>
      </c>
      <c r="B1395" s="1" t="s">
        <v>15006</v>
      </c>
      <c r="C1395" s="1" t="s">
        <v>6016</v>
      </c>
      <c r="D1395" s="1" t="s">
        <v>26</v>
      </c>
      <c r="E1395" s="1">
        <v>31</v>
      </c>
      <c r="F1395" s="1" t="s">
        <v>8274</v>
      </c>
      <c r="G1395" s="1" t="s">
        <v>8275</v>
      </c>
      <c r="H1395" s="1" t="s">
        <v>2125</v>
      </c>
      <c r="I1395" s="1" t="s">
        <v>8276</v>
      </c>
      <c r="J1395" s="1" t="s">
        <v>8277</v>
      </c>
      <c r="K1395" s="1" t="s">
        <v>32</v>
      </c>
      <c r="L1395" s="1" t="s">
        <v>110</v>
      </c>
      <c r="M1395" s="1" t="s">
        <v>93</v>
      </c>
      <c r="N1395" s="1">
        <v>3</v>
      </c>
      <c r="O1395" s="1">
        <v>291.3</v>
      </c>
      <c r="P1395" s="1">
        <v>0.22</v>
      </c>
      <c r="Q1395" s="1">
        <v>19.47</v>
      </c>
      <c r="R1395" s="2">
        <v>45748</v>
      </c>
      <c r="S1395" s="2">
        <v>45844</v>
      </c>
      <c r="T1395" s="1" t="s">
        <v>63</v>
      </c>
      <c r="U1395" s="1" t="s">
        <v>36</v>
      </c>
      <c r="V1395" s="1">
        <v>4</v>
      </c>
      <c r="W1395" s="1" t="s">
        <v>37</v>
      </c>
      <c r="X1395" s="1" t="s">
        <v>53</v>
      </c>
      <c r="Y1395" s="1" t="s">
        <v>8278</v>
      </c>
    </row>
    <row r="1396" spans="1:25" x14ac:dyDescent="0.3">
      <c r="A1396" s="1" t="s">
        <v>13008</v>
      </c>
      <c r="B1396" s="1" t="s">
        <v>15007</v>
      </c>
      <c r="C1396" s="1" t="s">
        <v>8279</v>
      </c>
      <c r="D1396" s="1" t="s">
        <v>26</v>
      </c>
      <c r="E1396" s="1">
        <v>68</v>
      </c>
      <c r="F1396" s="1" t="s">
        <v>8280</v>
      </c>
      <c r="G1396" s="1" t="s">
        <v>8281</v>
      </c>
      <c r="H1396" s="1" t="s">
        <v>438</v>
      </c>
      <c r="I1396" s="1" t="s">
        <v>8282</v>
      </c>
      <c r="J1396" s="1" t="s">
        <v>8283</v>
      </c>
      <c r="K1396" s="1" t="s">
        <v>61</v>
      </c>
      <c r="L1396" s="1" t="s">
        <v>48</v>
      </c>
      <c r="M1396" s="1" t="s">
        <v>49</v>
      </c>
      <c r="N1396" s="1">
        <v>3</v>
      </c>
      <c r="O1396" s="1">
        <v>290.42</v>
      </c>
      <c r="P1396" s="1">
        <v>0.3</v>
      </c>
      <c r="Q1396" s="1">
        <v>37.64</v>
      </c>
      <c r="R1396" s="2">
        <v>45845</v>
      </c>
      <c r="S1396" s="2">
        <v>45748</v>
      </c>
      <c r="T1396" s="1" t="s">
        <v>83</v>
      </c>
      <c r="U1396" s="1" t="s">
        <v>51</v>
      </c>
      <c r="V1396" s="1">
        <v>3</v>
      </c>
      <c r="W1396" s="1" t="s">
        <v>37</v>
      </c>
      <c r="X1396" s="1" t="s">
        <v>64</v>
      </c>
      <c r="Y1396" s="1" t="s">
        <v>8284</v>
      </c>
    </row>
    <row r="1397" spans="1:25" x14ac:dyDescent="0.3">
      <c r="A1397" s="1" t="s">
        <v>13009</v>
      </c>
      <c r="B1397" s="1" t="s">
        <v>15008</v>
      </c>
      <c r="C1397" s="1" t="s">
        <v>8285</v>
      </c>
      <c r="D1397" s="1" t="s">
        <v>26</v>
      </c>
      <c r="E1397" s="1">
        <v>32</v>
      </c>
      <c r="F1397" s="1" t="s">
        <v>8286</v>
      </c>
      <c r="G1397" s="1" t="s">
        <v>8287</v>
      </c>
      <c r="H1397" s="1" t="s">
        <v>529</v>
      </c>
      <c r="I1397" s="1" t="s">
        <v>8288</v>
      </c>
      <c r="J1397" s="1" t="s">
        <v>8289</v>
      </c>
      <c r="K1397" s="1" t="s">
        <v>109</v>
      </c>
      <c r="L1397" s="1" t="s">
        <v>117</v>
      </c>
      <c r="M1397" s="1" t="s">
        <v>126</v>
      </c>
      <c r="N1397" s="1">
        <v>4</v>
      </c>
      <c r="O1397" s="1">
        <v>96.35</v>
      </c>
      <c r="P1397" s="1">
        <v>0.34</v>
      </c>
      <c r="Q1397" s="1">
        <v>21.83</v>
      </c>
      <c r="R1397" s="2">
        <v>45127</v>
      </c>
      <c r="S1397" s="2">
        <v>45659</v>
      </c>
      <c r="T1397" s="1" t="s">
        <v>50</v>
      </c>
      <c r="U1397" s="1" t="s">
        <v>84</v>
      </c>
      <c r="V1397" s="1">
        <v>1</v>
      </c>
      <c r="W1397" s="1" t="s">
        <v>37</v>
      </c>
      <c r="X1397" s="1" t="s">
        <v>53</v>
      </c>
      <c r="Y1397" s="1" t="s">
        <v>8290</v>
      </c>
    </row>
    <row r="1398" spans="1:25" x14ac:dyDescent="0.3">
      <c r="A1398" s="1" t="s">
        <v>13010</v>
      </c>
      <c r="B1398" s="1" t="s">
        <v>15009</v>
      </c>
      <c r="C1398" s="1" t="s">
        <v>8291</v>
      </c>
      <c r="D1398" s="1" t="s">
        <v>41</v>
      </c>
      <c r="E1398" s="1">
        <v>29</v>
      </c>
      <c r="F1398" s="1" t="s">
        <v>8292</v>
      </c>
      <c r="G1398" s="1" t="s">
        <v>8293</v>
      </c>
      <c r="H1398" s="1" t="s">
        <v>2993</v>
      </c>
      <c r="I1398" s="1" t="s">
        <v>8294</v>
      </c>
      <c r="J1398" s="1" t="s">
        <v>8295</v>
      </c>
      <c r="K1398" s="1" t="s">
        <v>161</v>
      </c>
      <c r="L1398" s="1" t="s">
        <v>82</v>
      </c>
      <c r="M1398" s="1" t="s">
        <v>73</v>
      </c>
      <c r="N1398" s="1">
        <v>1</v>
      </c>
      <c r="O1398" s="1">
        <v>953.85</v>
      </c>
      <c r="P1398" s="1">
        <v>0.5</v>
      </c>
      <c r="Q1398" s="1">
        <v>18.02</v>
      </c>
      <c r="R1398" s="2">
        <v>45696</v>
      </c>
      <c r="S1398" s="2">
        <v>45256</v>
      </c>
      <c r="T1398" s="1" t="s">
        <v>63</v>
      </c>
      <c r="U1398" s="1" t="s">
        <v>162</v>
      </c>
      <c r="V1398" s="1">
        <v>1</v>
      </c>
      <c r="W1398" s="1" t="s">
        <v>37</v>
      </c>
      <c r="X1398" s="1" t="s">
        <v>74</v>
      </c>
      <c r="Y1398" s="1" t="s">
        <v>8296</v>
      </c>
    </row>
    <row r="1399" spans="1:25" x14ac:dyDescent="0.3">
      <c r="A1399" s="1" t="s">
        <v>13011</v>
      </c>
      <c r="B1399" s="1" t="s">
        <v>15010</v>
      </c>
      <c r="C1399" s="1" t="s">
        <v>8297</v>
      </c>
      <c r="D1399" s="1" t="s">
        <v>41</v>
      </c>
      <c r="E1399" s="1">
        <v>67</v>
      </c>
      <c r="F1399" s="1" t="s">
        <v>8298</v>
      </c>
      <c r="G1399" s="1" t="s">
        <v>8299</v>
      </c>
      <c r="H1399" s="1" t="s">
        <v>194</v>
      </c>
      <c r="I1399" s="1" t="s">
        <v>8300</v>
      </c>
      <c r="J1399" s="1" t="s">
        <v>8301</v>
      </c>
      <c r="K1399" s="1" t="s">
        <v>161</v>
      </c>
      <c r="L1399" s="1" t="s">
        <v>48</v>
      </c>
      <c r="M1399" s="1" t="s">
        <v>62</v>
      </c>
      <c r="N1399" s="1">
        <v>4</v>
      </c>
      <c r="O1399" s="1">
        <v>831.86</v>
      </c>
      <c r="P1399" s="1">
        <v>0.34</v>
      </c>
      <c r="Q1399" s="1">
        <v>48.15</v>
      </c>
      <c r="R1399" s="2">
        <v>45484</v>
      </c>
      <c r="S1399" s="2">
        <v>45374</v>
      </c>
      <c r="T1399" s="1" t="s">
        <v>118</v>
      </c>
      <c r="U1399" s="1" t="s">
        <v>36</v>
      </c>
      <c r="V1399" s="1">
        <v>5</v>
      </c>
      <c r="W1399" s="1" t="s">
        <v>37</v>
      </c>
      <c r="X1399" s="1" t="s">
        <v>101</v>
      </c>
      <c r="Y1399" s="1" t="s">
        <v>8302</v>
      </c>
    </row>
    <row r="1400" spans="1:25" x14ac:dyDescent="0.3">
      <c r="A1400" s="1" t="s">
        <v>13012</v>
      </c>
      <c r="B1400" s="1" t="s">
        <v>15011</v>
      </c>
      <c r="C1400" s="1" t="s">
        <v>8303</v>
      </c>
      <c r="D1400" s="1" t="s">
        <v>41</v>
      </c>
      <c r="E1400" s="1">
        <v>63</v>
      </c>
      <c r="F1400" s="1" t="s">
        <v>8304</v>
      </c>
      <c r="G1400" s="1" t="s">
        <v>8305</v>
      </c>
      <c r="H1400" s="1" t="s">
        <v>89</v>
      </c>
      <c r="I1400" s="1" t="s">
        <v>8306</v>
      </c>
      <c r="J1400" s="1" t="s">
        <v>8307</v>
      </c>
      <c r="K1400" s="1" t="s">
        <v>61</v>
      </c>
      <c r="L1400" s="1" t="s">
        <v>110</v>
      </c>
      <c r="M1400" s="1" t="s">
        <v>62</v>
      </c>
      <c r="N1400" s="1">
        <v>4</v>
      </c>
      <c r="O1400" s="1">
        <v>122.7</v>
      </c>
      <c r="P1400" s="1">
        <v>0.31</v>
      </c>
      <c r="Q1400" s="1">
        <v>14.44</v>
      </c>
      <c r="R1400" s="2">
        <v>45540</v>
      </c>
      <c r="S1400" s="2">
        <v>45843</v>
      </c>
      <c r="T1400" s="1" t="s">
        <v>35</v>
      </c>
      <c r="U1400" s="1" t="s">
        <v>51</v>
      </c>
      <c r="V1400" s="1">
        <v>5</v>
      </c>
      <c r="W1400" s="1" t="s">
        <v>37</v>
      </c>
      <c r="X1400" s="1" t="s">
        <v>38</v>
      </c>
      <c r="Y1400" s="1" t="s">
        <v>478</v>
      </c>
    </row>
    <row r="1401" spans="1:25" x14ac:dyDescent="0.3">
      <c r="A1401" s="1" t="s">
        <v>13013</v>
      </c>
      <c r="B1401" s="1" t="s">
        <v>15012</v>
      </c>
      <c r="C1401" s="1" t="s">
        <v>8308</v>
      </c>
      <c r="D1401" s="1" t="s">
        <v>41</v>
      </c>
      <c r="E1401" s="1">
        <v>59</v>
      </c>
      <c r="F1401" s="1" t="s">
        <v>8309</v>
      </c>
      <c r="G1401" s="1" t="s">
        <v>8310</v>
      </c>
      <c r="H1401" s="1" t="s">
        <v>106</v>
      </c>
      <c r="I1401" s="1" t="s">
        <v>8311</v>
      </c>
      <c r="J1401" s="1" t="s">
        <v>8312</v>
      </c>
      <c r="K1401" s="1" t="s">
        <v>161</v>
      </c>
      <c r="L1401" s="1" t="s">
        <v>82</v>
      </c>
      <c r="M1401" s="1" t="s">
        <v>126</v>
      </c>
      <c r="N1401" s="1">
        <v>2</v>
      </c>
      <c r="O1401" s="1">
        <v>877.83</v>
      </c>
      <c r="P1401" s="1">
        <v>0.49</v>
      </c>
      <c r="Q1401" s="1">
        <v>39.14</v>
      </c>
      <c r="R1401" s="2">
        <v>45628</v>
      </c>
      <c r="S1401" s="2">
        <v>45347</v>
      </c>
      <c r="T1401" s="1" t="s">
        <v>50</v>
      </c>
      <c r="U1401" s="1" t="s">
        <v>51</v>
      </c>
      <c r="V1401" s="1">
        <v>4</v>
      </c>
      <c r="W1401" s="1" t="s">
        <v>52</v>
      </c>
      <c r="X1401" s="1" t="s">
        <v>74</v>
      </c>
      <c r="Y1401" s="1" t="s">
        <v>8313</v>
      </c>
    </row>
    <row r="1402" spans="1:25" x14ac:dyDescent="0.3">
      <c r="A1402" s="1" t="s">
        <v>13014</v>
      </c>
      <c r="B1402" s="1" t="s">
        <v>15013</v>
      </c>
      <c r="C1402" s="1" t="s">
        <v>8314</v>
      </c>
      <c r="D1402" s="1" t="s">
        <v>41</v>
      </c>
      <c r="E1402" s="1">
        <v>25</v>
      </c>
      <c r="F1402" s="1" t="s">
        <v>8315</v>
      </c>
      <c r="G1402" s="1" t="s">
        <v>8316</v>
      </c>
      <c r="H1402" s="1" t="s">
        <v>1271</v>
      </c>
      <c r="I1402" s="1" t="s">
        <v>8317</v>
      </c>
      <c r="J1402" s="1" t="s">
        <v>8318</v>
      </c>
      <c r="K1402" s="1" t="s">
        <v>32</v>
      </c>
      <c r="L1402" s="1" t="s">
        <v>117</v>
      </c>
      <c r="M1402" s="1" t="s">
        <v>73</v>
      </c>
      <c r="N1402" s="1">
        <v>2</v>
      </c>
      <c r="O1402" s="1">
        <v>686.13</v>
      </c>
      <c r="P1402" s="1">
        <v>0.03</v>
      </c>
      <c r="Q1402" s="1">
        <v>35.36</v>
      </c>
      <c r="R1402" s="2">
        <v>45776</v>
      </c>
      <c r="S1402" s="2">
        <v>45597</v>
      </c>
      <c r="T1402" s="1" t="s">
        <v>50</v>
      </c>
      <c r="U1402" s="1" t="s">
        <v>162</v>
      </c>
      <c r="V1402" s="1">
        <v>1</v>
      </c>
      <c r="W1402" s="1" t="s">
        <v>37</v>
      </c>
      <c r="X1402" s="1" t="s">
        <v>38</v>
      </c>
      <c r="Y1402" s="1" t="s">
        <v>8319</v>
      </c>
    </row>
    <row r="1403" spans="1:25" x14ac:dyDescent="0.3">
      <c r="A1403" s="1" t="s">
        <v>13015</v>
      </c>
      <c r="B1403" s="1" t="s">
        <v>15014</v>
      </c>
      <c r="C1403" s="1" t="s">
        <v>8320</v>
      </c>
      <c r="D1403" s="1" t="s">
        <v>41</v>
      </c>
      <c r="E1403" s="1">
        <v>48</v>
      </c>
      <c r="F1403" s="1" t="s">
        <v>8321</v>
      </c>
      <c r="G1403" s="1">
        <f>1-206-241-1553</f>
        <v>-1999</v>
      </c>
      <c r="H1403" s="1" t="s">
        <v>1948</v>
      </c>
      <c r="I1403" s="1" t="s">
        <v>8322</v>
      </c>
      <c r="J1403" s="1" t="s">
        <v>8323</v>
      </c>
      <c r="K1403" s="1" t="s">
        <v>81</v>
      </c>
      <c r="L1403" s="1" t="s">
        <v>82</v>
      </c>
      <c r="M1403" s="1" t="s">
        <v>34</v>
      </c>
      <c r="N1403" s="1">
        <v>1</v>
      </c>
      <c r="O1403" s="1">
        <v>332.19</v>
      </c>
      <c r="P1403" s="1">
        <v>0.04</v>
      </c>
      <c r="Q1403" s="1">
        <v>18.66</v>
      </c>
      <c r="R1403" s="2">
        <v>45396</v>
      </c>
      <c r="S1403" s="2">
        <v>45440</v>
      </c>
      <c r="T1403" s="1" t="s">
        <v>118</v>
      </c>
      <c r="U1403" s="1" t="s">
        <v>51</v>
      </c>
      <c r="V1403" s="1">
        <v>2</v>
      </c>
      <c r="W1403" s="1" t="s">
        <v>37</v>
      </c>
      <c r="X1403" s="1" t="s">
        <v>38</v>
      </c>
      <c r="Y1403" s="1" t="s">
        <v>8324</v>
      </c>
    </row>
    <row r="1404" spans="1:25" x14ac:dyDescent="0.3">
      <c r="A1404" s="1" t="s">
        <v>13016</v>
      </c>
      <c r="B1404" s="1" t="s">
        <v>15015</v>
      </c>
      <c r="C1404" s="1" t="s">
        <v>8325</v>
      </c>
      <c r="D1404" s="1" t="s">
        <v>26</v>
      </c>
      <c r="E1404" s="1">
        <v>43</v>
      </c>
      <c r="F1404" s="1" t="s">
        <v>8326</v>
      </c>
      <c r="G1404" s="1" t="s">
        <v>8327</v>
      </c>
      <c r="H1404" s="1" t="s">
        <v>7678</v>
      </c>
      <c r="I1404" s="1" t="s">
        <v>890</v>
      </c>
      <c r="J1404" s="1" t="s">
        <v>8328</v>
      </c>
      <c r="K1404" s="1" t="s">
        <v>47</v>
      </c>
      <c r="L1404" s="1" t="s">
        <v>82</v>
      </c>
      <c r="M1404" s="1" t="s">
        <v>62</v>
      </c>
      <c r="N1404" s="1">
        <v>4</v>
      </c>
      <c r="O1404" s="1">
        <v>872.54</v>
      </c>
      <c r="P1404" s="1">
        <v>0.28000000000000003</v>
      </c>
      <c r="Q1404" s="1">
        <v>25.63</v>
      </c>
      <c r="R1404" s="2">
        <v>45305</v>
      </c>
      <c r="S1404" s="2">
        <v>45609</v>
      </c>
      <c r="T1404" s="1" t="s">
        <v>35</v>
      </c>
      <c r="U1404" s="1" t="s">
        <v>51</v>
      </c>
      <c r="V1404" s="1">
        <v>2</v>
      </c>
      <c r="W1404" s="1" t="s">
        <v>37</v>
      </c>
      <c r="X1404" s="1" t="s">
        <v>53</v>
      </c>
      <c r="Y1404" s="1" t="s">
        <v>8329</v>
      </c>
    </row>
    <row r="1405" spans="1:25" x14ac:dyDescent="0.3">
      <c r="A1405" s="1" t="s">
        <v>13017</v>
      </c>
      <c r="B1405" s="1" t="s">
        <v>15016</v>
      </c>
      <c r="C1405" s="1" t="s">
        <v>8330</v>
      </c>
      <c r="D1405" s="1" t="s">
        <v>26</v>
      </c>
      <c r="E1405" s="1">
        <v>46</v>
      </c>
      <c r="F1405" s="1" t="s">
        <v>8331</v>
      </c>
      <c r="G1405" s="1" t="s">
        <v>8332</v>
      </c>
      <c r="H1405" s="1" t="s">
        <v>1948</v>
      </c>
      <c r="I1405" s="1" t="s">
        <v>8333</v>
      </c>
      <c r="J1405" s="1" t="s">
        <v>8334</v>
      </c>
      <c r="K1405" s="1" t="s">
        <v>32</v>
      </c>
      <c r="L1405" s="1" t="s">
        <v>82</v>
      </c>
      <c r="M1405" s="1" t="s">
        <v>126</v>
      </c>
      <c r="N1405" s="1">
        <v>4</v>
      </c>
      <c r="O1405" s="1">
        <v>602.04</v>
      </c>
      <c r="P1405" s="1">
        <v>0.18</v>
      </c>
      <c r="Q1405" s="1">
        <v>11.43</v>
      </c>
      <c r="R1405" s="2">
        <v>45720</v>
      </c>
      <c r="S1405" s="2">
        <v>45188</v>
      </c>
      <c r="T1405" s="1" t="s">
        <v>50</v>
      </c>
      <c r="U1405" s="1" t="s">
        <v>162</v>
      </c>
      <c r="V1405" s="1">
        <v>2</v>
      </c>
      <c r="W1405" s="1" t="s">
        <v>37</v>
      </c>
      <c r="X1405" s="1" t="s">
        <v>101</v>
      </c>
      <c r="Y1405" s="1" t="s">
        <v>8335</v>
      </c>
    </row>
    <row r="1406" spans="1:25" x14ac:dyDescent="0.3">
      <c r="A1406" s="1" t="s">
        <v>13018</v>
      </c>
      <c r="B1406" s="1" t="s">
        <v>15017</v>
      </c>
      <c r="C1406" s="1" t="s">
        <v>8336</v>
      </c>
      <c r="D1406" s="1" t="s">
        <v>26</v>
      </c>
      <c r="E1406" s="1">
        <v>21</v>
      </c>
      <c r="F1406" s="1" t="s">
        <v>8337</v>
      </c>
      <c r="G1406" s="1" t="s">
        <v>8338</v>
      </c>
      <c r="H1406" s="1" t="s">
        <v>2168</v>
      </c>
      <c r="I1406" s="1" t="s">
        <v>8339</v>
      </c>
      <c r="J1406" s="1" t="s">
        <v>8340</v>
      </c>
      <c r="K1406" s="1" t="s">
        <v>61</v>
      </c>
      <c r="L1406" s="1" t="s">
        <v>72</v>
      </c>
      <c r="M1406" s="1" t="s">
        <v>49</v>
      </c>
      <c r="N1406" s="1">
        <v>3</v>
      </c>
      <c r="O1406" s="1">
        <v>850.18</v>
      </c>
      <c r="P1406" s="1">
        <v>0.05</v>
      </c>
      <c r="Q1406" s="1">
        <v>46.45</v>
      </c>
      <c r="R1406" s="2">
        <v>45151</v>
      </c>
      <c r="S1406" s="2">
        <v>45401</v>
      </c>
      <c r="T1406" s="1" t="s">
        <v>63</v>
      </c>
      <c r="U1406" s="1" t="s">
        <v>36</v>
      </c>
      <c r="V1406" s="1">
        <v>2</v>
      </c>
      <c r="W1406" s="1" t="s">
        <v>37</v>
      </c>
      <c r="X1406" s="1" t="s">
        <v>53</v>
      </c>
      <c r="Y1406" s="1" t="s">
        <v>8341</v>
      </c>
    </row>
    <row r="1407" spans="1:25" x14ac:dyDescent="0.3">
      <c r="A1407" s="1" t="s">
        <v>13019</v>
      </c>
      <c r="B1407" s="1" t="s">
        <v>15018</v>
      </c>
      <c r="C1407" s="1" t="s">
        <v>8342</v>
      </c>
      <c r="D1407" s="1" t="s">
        <v>41</v>
      </c>
      <c r="E1407" s="1">
        <v>67</v>
      </c>
      <c r="F1407" s="1" t="s">
        <v>8343</v>
      </c>
      <c r="G1407" s="1" t="s">
        <v>8344</v>
      </c>
      <c r="H1407" s="1" t="s">
        <v>1892</v>
      </c>
      <c r="I1407" s="1" t="s">
        <v>8345</v>
      </c>
      <c r="J1407" s="1" t="s">
        <v>8346</v>
      </c>
      <c r="K1407" s="1" t="s">
        <v>6</v>
      </c>
      <c r="L1407" s="1" t="s">
        <v>72</v>
      </c>
      <c r="M1407" s="1" t="s">
        <v>126</v>
      </c>
      <c r="N1407" s="1">
        <v>3</v>
      </c>
      <c r="O1407" s="1">
        <v>474.58</v>
      </c>
      <c r="P1407" s="1">
        <v>0.15</v>
      </c>
      <c r="Q1407" s="1">
        <v>48.57</v>
      </c>
      <c r="R1407" s="2">
        <v>45471</v>
      </c>
      <c r="S1407" s="2">
        <v>45213</v>
      </c>
      <c r="T1407" s="1" t="s">
        <v>118</v>
      </c>
      <c r="U1407" s="1" t="s">
        <v>51</v>
      </c>
      <c r="V1407" s="1">
        <v>4</v>
      </c>
      <c r="W1407" s="1" t="s">
        <v>37</v>
      </c>
      <c r="X1407" s="1" t="s">
        <v>53</v>
      </c>
      <c r="Y1407" s="1" t="s">
        <v>8347</v>
      </c>
    </row>
    <row r="1408" spans="1:25" x14ac:dyDescent="0.3">
      <c r="A1408" s="1" t="s">
        <v>13020</v>
      </c>
      <c r="B1408" s="1" t="s">
        <v>15019</v>
      </c>
      <c r="C1408" s="1" t="s">
        <v>8348</v>
      </c>
      <c r="D1408" s="1" t="s">
        <v>26</v>
      </c>
      <c r="E1408" s="1">
        <v>45</v>
      </c>
      <c r="F1408" s="1" t="s">
        <v>8349</v>
      </c>
      <c r="G1408" s="1" t="s">
        <v>8350</v>
      </c>
      <c r="H1408" s="1" t="s">
        <v>1924</v>
      </c>
      <c r="I1408" s="1" t="s">
        <v>8351</v>
      </c>
      <c r="J1408" s="1" t="s">
        <v>8352</v>
      </c>
      <c r="K1408" s="1" t="s">
        <v>161</v>
      </c>
      <c r="L1408" s="1" t="s">
        <v>48</v>
      </c>
      <c r="M1408" s="1" t="s">
        <v>49</v>
      </c>
      <c r="N1408" s="1">
        <v>1</v>
      </c>
      <c r="O1408" s="1">
        <v>505.64</v>
      </c>
      <c r="P1408" s="1">
        <v>0.34</v>
      </c>
      <c r="Q1408" s="1">
        <v>37.96</v>
      </c>
      <c r="R1408" s="2">
        <v>45712</v>
      </c>
      <c r="S1408" s="2">
        <v>45191</v>
      </c>
      <c r="T1408" s="1" t="s">
        <v>50</v>
      </c>
      <c r="U1408" s="1" t="s">
        <v>84</v>
      </c>
      <c r="V1408" s="1">
        <v>3</v>
      </c>
      <c r="W1408" s="1" t="s">
        <v>37</v>
      </c>
      <c r="X1408" s="1" t="s">
        <v>64</v>
      </c>
      <c r="Y1408" s="1" t="s">
        <v>8353</v>
      </c>
    </row>
    <row r="1409" spans="1:25" x14ac:dyDescent="0.3">
      <c r="A1409" s="1" t="s">
        <v>13021</v>
      </c>
      <c r="B1409" s="1" t="s">
        <v>15020</v>
      </c>
      <c r="C1409" s="1" t="s">
        <v>8354</v>
      </c>
      <c r="D1409" s="1" t="s">
        <v>41</v>
      </c>
      <c r="E1409" s="1">
        <v>42</v>
      </c>
      <c r="F1409" s="1" t="s">
        <v>8355</v>
      </c>
      <c r="G1409" s="1" t="s">
        <v>8356</v>
      </c>
      <c r="H1409" s="1" t="s">
        <v>941</v>
      </c>
      <c r="I1409" s="1" t="s">
        <v>8357</v>
      </c>
      <c r="J1409" s="1" t="s">
        <v>8358</v>
      </c>
      <c r="K1409" s="1" t="s">
        <v>6</v>
      </c>
      <c r="L1409" s="1" t="s">
        <v>82</v>
      </c>
      <c r="M1409" s="1" t="s">
        <v>49</v>
      </c>
      <c r="N1409" s="1">
        <v>2</v>
      </c>
      <c r="O1409" s="1">
        <v>298.10000000000002</v>
      </c>
      <c r="P1409" s="1">
        <v>0.44</v>
      </c>
      <c r="Q1409" s="1">
        <v>43.22</v>
      </c>
      <c r="R1409" s="2">
        <v>45420</v>
      </c>
      <c r="S1409" s="2">
        <v>45502</v>
      </c>
      <c r="T1409" s="1" t="s">
        <v>35</v>
      </c>
      <c r="U1409" s="1" t="s">
        <v>51</v>
      </c>
      <c r="V1409" s="1">
        <v>2</v>
      </c>
      <c r="W1409" s="1" t="s">
        <v>37</v>
      </c>
      <c r="X1409" s="1" t="s">
        <v>53</v>
      </c>
      <c r="Y1409" s="1" t="s">
        <v>8359</v>
      </c>
    </row>
    <row r="1410" spans="1:25" x14ac:dyDescent="0.3">
      <c r="A1410" s="1" t="s">
        <v>13022</v>
      </c>
      <c r="B1410" s="1" t="s">
        <v>15021</v>
      </c>
      <c r="C1410" s="1" t="s">
        <v>8360</v>
      </c>
      <c r="D1410" s="1" t="s">
        <v>41</v>
      </c>
      <c r="E1410" s="1">
        <v>57</v>
      </c>
      <c r="F1410" s="1" t="s">
        <v>8361</v>
      </c>
      <c r="G1410" s="1" t="s">
        <v>8362</v>
      </c>
      <c r="H1410" s="1" t="s">
        <v>1936</v>
      </c>
      <c r="I1410" s="1" t="s">
        <v>8363</v>
      </c>
      <c r="J1410" s="1" t="s">
        <v>8364</v>
      </c>
      <c r="K1410" s="1" t="s">
        <v>161</v>
      </c>
      <c r="L1410" s="1" t="s">
        <v>110</v>
      </c>
      <c r="M1410" s="1" t="s">
        <v>93</v>
      </c>
      <c r="N1410" s="1">
        <v>3</v>
      </c>
      <c r="O1410" s="1">
        <v>393.82</v>
      </c>
      <c r="P1410" s="1">
        <v>0.05</v>
      </c>
      <c r="Q1410" s="1">
        <v>8.7200000000000006</v>
      </c>
      <c r="R1410" s="2">
        <v>45349</v>
      </c>
      <c r="S1410" s="2">
        <v>45286</v>
      </c>
      <c r="T1410" s="1" t="s">
        <v>83</v>
      </c>
      <c r="U1410" s="1" t="s">
        <v>84</v>
      </c>
      <c r="V1410" s="1">
        <v>4</v>
      </c>
      <c r="W1410" s="1" t="s">
        <v>37</v>
      </c>
      <c r="X1410" s="1" t="s">
        <v>101</v>
      </c>
      <c r="Y1410" s="1" t="s">
        <v>8365</v>
      </c>
    </row>
    <row r="1411" spans="1:25" x14ac:dyDescent="0.3">
      <c r="A1411" s="1" t="s">
        <v>13023</v>
      </c>
      <c r="B1411" s="1" t="s">
        <v>15022</v>
      </c>
      <c r="C1411" s="1" t="s">
        <v>8366</v>
      </c>
      <c r="D1411" s="1" t="s">
        <v>41</v>
      </c>
      <c r="E1411" s="1">
        <v>49</v>
      </c>
      <c r="F1411" s="1" t="s">
        <v>8367</v>
      </c>
      <c r="G1411" s="1" t="s">
        <v>8368</v>
      </c>
      <c r="H1411" s="1" t="s">
        <v>750</v>
      </c>
      <c r="I1411" s="1" t="s">
        <v>8369</v>
      </c>
      <c r="J1411" s="1" t="s">
        <v>8370</v>
      </c>
      <c r="K1411" s="1" t="s">
        <v>81</v>
      </c>
      <c r="L1411" s="1" t="s">
        <v>82</v>
      </c>
      <c r="M1411" s="1" t="s">
        <v>93</v>
      </c>
      <c r="N1411" s="1">
        <v>1</v>
      </c>
      <c r="O1411" s="1">
        <v>572.07000000000005</v>
      </c>
      <c r="P1411" s="1">
        <v>0.27</v>
      </c>
      <c r="Q1411" s="1">
        <v>22.28</v>
      </c>
      <c r="R1411" s="2">
        <v>45201</v>
      </c>
      <c r="S1411" s="2">
        <v>45738</v>
      </c>
      <c r="T1411" s="1" t="s">
        <v>50</v>
      </c>
      <c r="U1411" s="1" t="s">
        <v>51</v>
      </c>
      <c r="V1411" s="1">
        <v>2</v>
      </c>
      <c r="W1411" s="1" t="s">
        <v>37</v>
      </c>
      <c r="X1411" s="1" t="s">
        <v>74</v>
      </c>
      <c r="Y1411" s="1" t="s">
        <v>8371</v>
      </c>
    </row>
    <row r="1412" spans="1:25" x14ac:dyDescent="0.3">
      <c r="A1412" s="1" t="s">
        <v>13024</v>
      </c>
      <c r="B1412" s="1" t="s">
        <v>15023</v>
      </c>
      <c r="C1412" s="1" t="s">
        <v>8372</v>
      </c>
      <c r="D1412" s="1" t="s">
        <v>26</v>
      </c>
      <c r="E1412" s="1">
        <v>53</v>
      </c>
      <c r="F1412" s="1" t="s">
        <v>8373</v>
      </c>
      <c r="G1412" s="1" t="s">
        <v>8374</v>
      </c>
      <c r="H1412" s="1" t="s">
        <v>917</v>
      </c>
      <c r="I1412" s="1" t="s">
        <v>8375</v>
      </c>
      <c r="J1412" s="1" t="s">
        <v>8376</v>
      </c>
      <c r="K1412" s="1" t="s">
        <v>161</v>
      </c>
      <c r="L1412" s="1" t="s">
        <v>82</v>
      </c>
      <c r="M1412" s="1" t="s">
        <v>34</v>
      </c>
      <c r="N1412" s="1">
        <v>4</v>
      </c>
      <c r="O1412" s="1">
        <v>947.59</v>
      </c>
      <c r="P1412" s="1">
        <v>0.15</v>
      </c>
      <c r="Q1412" s="1">
        <v>19.89</v>
      </c>
      <c r="R1412" s="2">
        <v>45561</v>
      </c>
      <c r="S1412" s="2">
        <v>45269</v>
      </c>
      <c r="T1412" s="1" t="s">
        <v>35</v>
      </c>
      <c r="U1412" s="1" t="s">
        <v>36</v>
      </c>
      <c r="V1412" s="1">
        <v>2</v>
      </c>
      <c r="W1412" s="1" t="s">
        <v>37</v>
      </c>
      <c r="X1412" s="1" t="s">
        <v>53</v>
      </c>
      <c r="Y1412" s="1" t="s">
        <v>8377</v>
      </c>
    </row>
    <row r="1413" spans="1:25" x14ac:dyDescent="0.3">
      <c r="A1413" s="1" t="s">
        <v>13025</v>
      </c>
      <c r="B1413" s="1" t="s">
        <v>15024</v>
      </c>
      <c r="C1413" s="1" t="s">
        <v>8378</v>
      </c>
      <c r="D1413" s="1" t="s">
        <v>26</v>
      </c>
      <c r="E1413" s="1">
        <v>28</v>
      </c>
      <c r="F1413" s="1" t="s">
        <v>8379</v>
      </c>
      <c r="G1413" s="1" t="s">
        <v>8380</v>
      </c>
      <c r="H1413" s="1" t="s">
        <v>138</v>
      </c>
      <c r="I1413" s="1" t="s">
        <v>8381</v>
      </c>
      <c r="J1413" s="1" t="s">
        <v>8382</v>
      </c>
      <c r="K1413" s="1" t="s">
        <v>92</v>
      </c>
      <c r="L1413" s="1" t="s">
        <v>72</v>
      </c>
      <c r="M1413" s="1" t="s">
        <v>34</v>
      </c>
      <c r="N1413" s="1">
        <v>1</v>
      </c>
      <c r="O1413" s="1">
        <v>604.12</v>
      </c>
      <c r="P1413" s="1">
        <v>0.33</v>
      </c>
      <c r="Q1413" s="1">
        <v>30.42</v>
      </c>
      <c r="R1413" s="2">
        <v>45190</v>
      </c>
      <c r="S1413" s="2">
        <v>45706</v>
      </c>
      <c r="T1413" s="1" t="s">
        <v>118</v>
      </c>
      <c r="U1413" s="1" t="s">
        <v>51</v>
      </c>
      <c r="V1413" s="1">
        <v>3</v>
      </c>
      <c r="W1413" s="1" t="s">
        <v>37</v>
      </c>
      <c r="X1413" s="1" t="s">
        <v>101</v>
      </c>
      <c r="Y1413" s="1" t="s">
        <v>3570</v>
      </c>
    </row>
    <row r="1414" spans="1:25" x14ac:dyDescent="0.3">
      <c r="A1414" s="1" t="s">
        <v>13026</v>
      </c>
      <c r="B1414" s="1" t="s">
        <v>15025</v>
      </c>
      <c r="C1414" s="1" t="s">
        <v>8383</v>
      </c>
      <c r="D1414" s="1" t="s">
        <v>41</v>
      </c>
      <c r="E1414" s="1">
        <v>54</v>
      </c>
      <c r="F1414" s="1" t="s">
        <v>8384</v>
      </c>
      <c r="G1414" s="1" t="s">
        <v>8385</v>
      </c>
      <c r="H1414" s="1" t="s">
        <v>1233</v>
      </c>
      <c r="I1414" s="1" t="s">
        <v>8386</v>
      </c>
      <c r="J1414" s="1" t="s">
        <v>8387</v>
      </c>
      <c r="K1414" s="1" t="s">
        <v>47</v>
      </c>
      <c r="L1414" s="1" t="s">
        <v>117</v>
      </c>
      <c r="M1414" s="1" t="s">
        <v>49</v>
      </c>
      <c r="N1414" s="1">
        <v>1</v>
      </c>
      <c r="O1414" s="1">
        <v>155.9</v>
      </c>
      <c r="P1414" s="1">
        <v>0.27</v>
      </c>
      <c r="Q1414" s="1">
        <v>13.25</v>
      </c>
      <c r="R1414" s="2">
        <v>45753</v>
      </c>
      <c r="S1414" s="2">
        <v>45326</v>
      </c>
      <c r="T1414" s="1" t="s">
        <v>35</v>
      </c>
      <c r="U1414" s="1" t="s">
        <v>84</v>
      </c>
      <c r="V1414" s="1">
        <v>2</v>
      </c>
      <c r="W1414" s="1" t="s">
        <v>37</v>
      </c>
      <c r="X1414" s="1" t="s">
        <v>53</v>
      </c>
      <c r="Y1414" s="1" t="s">
        <v>8388</v>
      </c>
    </row>
    <row r="1415" spans="1:25" x14ac:dyDescent="0.3">
      <c r="A1415" s="1" t="s">
        <v>13027</v>
      </c>
      <c r="B1415" s="1" t="s">
        <v>15026</v>
      </c>
      <c r="C1415" s="1" t="s">
        <v>8389</v>
      </c>
      <c r="D1415" s="1" t="s">
        <v>26</v>
      </c>
      <c r="E1415" s="1">
        <v>27</v>
      </c>
      <c r="F1415" s="1" t="s">
        <v>8390</v>
      </c>
      <c r="G1415" s="1" t="s">
        <v>8391</v>
      </c>
      <c r="H1415" s="1" t="s">
        <v>1315</v>
      </c>
      <c r="I1415" s="1" t="s">
        <v>8392</v>
      </c>
      <c r="J1415" s="1" t="s">
        <v>7758</v>
      </c>
      <c r="K1415" s="1" t="s">
        <v>61</v>
      </c>
      <c r="L1415" s="1" t="s">
        <v>82</v>
      </c>
      <c r="M1415" s="1" t="s">
        <v>34</v>
      </c>
      <c r="N1415" s="1">
        <v>3</v>
      </c>
      <c r="O1415" s="1">
        <v>16.93</v>
      </c>
      <c r="P1415" s="1">
        <v>0.46</v>
      </c>
      <c r="Q1415" s="1">
        <v>30.35</v>
      </c>
      <c r="R1415" s="2">
        <v>45144</v>
      </c>
      <c r="S1415" s="2">
        <v>45211</v>
      </c>
      <c r="T1415" s="1" t="s">
        <v>35</v>
      </c>
      <c r="U1415" s="1" t="s">
        <v>51</v>
      </c>
      <c r="V1415" s="1">
        <v>4</v>
      </c>
      <c r="W1415" s="1" t="s">
        <v>37</v>
      </c>
      <c r="X1415" s="1" t="s">
        <v>38</v>
      </c>
      <c r="Y1415" s="1" t="s">
        <v>8393</v>
      </c>
    </row>
    <row r="1416" spans="1:25" x14ac:dyDescent="0.3">
      <c r="A1416" s="1" t="s">
        <v>13028</v>
      </c>
      <c r="B1416" s="1" t="s">
        <v>15027</v>
      </c>
      <c r="C1416" s="1" t="s">
        <v>8394</v>
      </c>
      <c r="D1416" s="1" t="s">
        <v>26</v>
      </c>
      <c r="E1416" s="1">
        <v>55</v>
      </c>
      <c r="F1416" s="1" t="s">
        <v>8395</v>
      </c>
      <c r="G1416" s="1">
        <v>9315763478</v>
      </c>
      <c r="H1416" s="1" t="s">
        <v>462</v>
      </c>
      <c r="I1416" s="1" t="s">
        <v>8396</v>
      </c>
      <c r="J1416" s="1" t="s">
        <v>8397</v>
      </c>
      <c r="K1416" s="1" t="s">
        <v>81</v>
      </c>
      <c r="L1416" s="1" t="s">
        <v>33</v>
      </c>
      <c r="M1416" s="1" t="s">
        <v>34</v>
      </c>
      <c r="N1416" s="1">
        <v>3</v>
      </c>
      <c r="O1416" s="1">
        <v>852.48</v>
      </c>
      <c r="P1416" s="1">
        <v>0.02</v>
      </c>
      <c r="Q1416" s="1">
        <v>34.450000000000003</v>
      </c>
      <c r="R1416" s="2">
        <v>45188</v>
      </c>
      <c r="S1416" s="2">
        <v>45765</v>
      </c>
      <c r="T1416" s="1" t="s">
        <v>118</v>
      </c>
      <c r="U1416" s="1" t="s">
        <v>84</v>
      </c>
      <c r="V1416" s="1">
        <v>4</v>
      </c>
      <c r="W1416" s="1" t="s">
        <v>37</v>
      </c>
      <c r="X1416" s="1" t="s">
        <v>53</v>
      </c>
      <c r="Y1416" s="1" t="s">
        <v>8398</v>
      </c>
    </row>
    <row r="1417" spans="1:25" x14ac:dyDescent="0.3">
      <c r="A1417" s="1" t="s">
        <v>13029</v>
      </c>
      <c r="B1417" s="1" t="s">
        <v>15028</v>
      </c>
      <c r="C1417" s="1" t="s">
        <v>8399</v>
      </c>
      <c r="D1417" s="1" t="s">
        <v>41</v>
      </c>
      <c r="E1417" s="1">
        <v>53</v>
      </c>
      <c r="F1417" s="1" t="s">
        <v>8400</v>
      </c>
      <c r="G1417" s="1">
        <v>9795168824</v>
      </c>
      <c r="H1417" s="1" t="s">
        <v>502</v>
      </c>
      <c r="I1417" s="1" t="s">
        <v>8401</v>
      </c>
      <c r="J1417" s="1" t="s">
        <v>8402</v>
      </c>
      <c r="K1417" s="1" t="s">
        <v>109</v>
      </c>
      <c r="L1417" s="1" t="s">
        <v>48</v>
      </c>
      <c r="M1417" s="1" t="s">
        <v>126</v>
      </c>
      <c r="N1417" s="1">
        <v>4</v>
      </c>
      <c r="O1417" s="1">
        <v>370.68</v>
      </c>
      <c r="P1417" s="1">
        <v>0.24</v>
      </c>
      <c r="Q1417" s="1">
        <v>10.96</v>
      </c>
      <c r="R1417" s="2">
        <v>45746</v>
      </c>
      <c r="S1417" s="2">
        <v>45744</v>
      </c>
      <c r="T1417" s="1" t="s">
        <v>83</v>
      </c>
      <c r="U1417" s="1" t="s">
        <v>162</v>
      </c>
      <c r="V1417" s="1">
        <v>1</v>
      </c>
      <c r="W1417" s="1" t="s">
        <v>37</v>
      </c>
      <c r="X1417" s="1" t="s">
        <v>64</v>
      </c>
      <c r="Y1417" s="1" t="s">
        <v>8403</v>
      </c>
    </row>
    <row r="1418" spans="1:25" x14ac:dyDescent="0.3">
      <c r="A1418" s="1" t="s">
        <v>13030</v>
      </c>
      <c r="B1418" s="1" t="s">
        <v>15029</v>
      </c>
      <c r="C1418" s="1" t="s">
        <v>8404</v>
      </c>
      <c r="D1418" s="1" t="s">
        <v>26</v>
      </c>
      <c r="E1418" s="1">
        <v>67</v>
      </c>
      <c r="F1418" s="1" t="s">
        <v>8405</v>
      </c>
      <c r="G1418" s="1">
        <v>7737408862</v>
      </c>
      <c r="H1418" s="1" t="s">
        <v>791</v>
      </c>
      <c r="I1418" s="1" t="s">
        <v>6408</v>
      </c>
      <c r="J1418" s="1" t="s">
        <v>8406</v>
      </c>
      <c r="K1418" s="1" t="s">
        <v>32</v>
      </c>
      <c r="L1418" s="1" t="s">
        <v>72</v>
      </c>
      <c r="M1418" s="1" t="s">
        <v>126</v>
      </c>
      <c r="N1418" s="1">
        <v>4</v>
      </c>
      <c r="O1418" s="1">
        <v>321.82</v>
      </c>
      <c r="P1418" s="1">
        <v>0.1</v>
      </c>
      <c r="Q1418" s="1">
        <v>10.93</v>
      </c>
      <c r="R1418" s="2">
        <v>45829</v>
      </c>
      <c r="S1418" s="2">
        <v>45273</v>
      </c>
      <c r="T1418" s="1" t="s">
        <v>63</v>
      </c>
      <c r="U1418" s="1" t="s">
        <v>51</v>
      </c>
      <c r="V1418" s="1">
        <v>5</v>
      </c>
      <c r="W1418" s="1" t="s">
        <v>37</v>
      </c>
      <c r="X1418" s="1" t="s">
        <v>38</v>
      </c>
      <c r="Y1418" s="1" t="s">
        <v>8407</v>
      </c>
    </row>
    <row r="1419" spans="1:25" x14ac:dyDescent="0.3">
      <c r="A1419" s="1" t="s">
        <v>13031</v>
      </c>
      <c r="B1419" s="1" t="s">
        <v>15030</v>
      </c>
      <c r="C1419" s="1" t="s">
        <v>8408</v>
      </c>
      <c r="D1419" s="1" t="s">
        <v>26</v>
      </c>
      <c r="E1419" s="1">
        <v>44</v>
      </c>
      <c r="F1419" s="1" t="s">
        <v>8409</v>
      </c>
      <c r="G1419" s="1" t="s">
        <v>8410</v>
      </c>
      <c r="H1419" s="1" t="s">
        <v>717</v>
      </c>
      <c r="I1419" s="1" t="s">
        <v>8411</v>
      </c>
      <c r="J1419" s="1" t="s">
        <v>8412</v>
      </c>
      <c r="K1419" s="1" t="s">
        <v>92</v>
      </c>
      <c r="L1419" s="1" t="s">
        <v>117</v>
      </c>
      <c r="M1419" s="1" t="s">
        <v>126</v>
      </c>
      <c r="N1419" s="1">
        <v>4</v>
      </c>
      <c r="O1419" s="1">
        <v>802.72</v>
      </c>
      <c r="P1419" s="1">
        <v>0.27</v>
      </c>
      <c r="Q1419" s="1">
        <v>6.59</v>
      </c>
      <c r="R1419" s="2">
        <v>45439</v>
      </c>
      <c r="S1419" s="2">
        <v>45686</v>
      </c>
      <c r="T1419" s="1" t="s">
        <v>83</v>
      </c>
      <c r="U1419" s="1" t="s">
        <v>51</v>
      </c>
      <c r="V1419" s="1">
        <v>2</v>
      </c>
      <c r="W1419" s="1" t="s">
        <v>37</v>
      </c>
      <c r="X1419" s="1" t="s">
        <v>101</v>
      </c>
      <c r="Y1419" s="1" t="s">
        <v>8413</v>
      </c>
    </row>
    <row r="1420" spans="1:25" x14ac:dyDescent="0.3">
      <c r="A1420" s="1" t="s">
        <v>13032</v>
      </c>
      <c r="B1420" s="1" t="s">
        <v>15031</v>
      </c>
      <c r="C1420" s="1" t="s">
        <v>8414</v>
      </c>
      <c r="D1420" s="1" t="s">
        <v>41</v>
      </c>
      <c r="E1420" s="1">
        <v>34</v>
      </c>
      <c r="F1420" s="1" t="s">
        <v>8415</v>
      </c>
      <c r="G1420" s="1" t="s">
        <v>8416</v>
      </c>
      <c r="H1420" s="1" t="s">
        <v>174</v>
      </c>
      <c r="I1420" s="1" t="s">
        <v>8417</v>
      </c>
      <c r="J1420" s="1" t="s">
        <v>8418</v>
      </c>
      <c r="K1420" s="1" t="s">
        <v>109</v>
      </c>
      <c r="L1420" s="1" t="s">
        <v>33</v>
      </c>
      <c r="M1420" s="1" t="s">
        <v>73</v>
      </c>
      <c r="N1420" s="1">
        <v>1</v>
      </c>
      <c r="O1420" s="1">
        <v>945.91</v>
      </c>
      <c r="P1420" s="1">
        <v>0.43</v>
      </c>
      <c r="Q1420" s="1">
        <v>39.24</v>
      </c>
      <c r="R1420" s="2">
        <v>45578</v>
      </c>
      <c r="S1420" s="2">
        <v>45785</v>
      </c>
      <c r="T1420" s="1" t="s">
        <v>63</v>
      </c>
      <c r="U1420" s="1" t="s">
        <v>84</v>
      </c>
      <c r="V1420" s="1">
        <v>2</v>
      </c>
      <c r="W1420" s="1" t="s">
        <v>37</v>
      </c>
      <c r="X1420" s="1" t="s">
        <v>53</v>
      </c>
      <c r="Y1420" s="1" t="s">
        <v>8419</v>
      </c>
    </row>
    <row r="1421" spans="1:25" x14ac:dyDescent="0.3">
      <c r="A1421" s="1" t="s">
        <v>13033</v>
      </c>
      <c r="B1421" s="1" t="s">
        <v>15032</v>
      </c>
      <c r="C1421" s="1" t="s">
        <v>8420</v>
      </c>
      <c r="D1421" s="1" t="s">
        <v>41</v>
      </c>
      <c r="E1421" s="1">
        <v>24</v>
      </c>
      <c r="F1421" s="1" t="s">
        <v>8421</v>
      </c>
      <c r="G1421" s="1" t="s">
        <v>8422</v>
      </c>
      <c r="H1421" s="1" t="s">
        <v>1315</v>
      </c>
      <c r="I1421" s="1" t="s">
        <v>8423</v>
      </c>
      <c r="J1421" s="1" t="s">
        <v>8424</v>
      </c>
      <c r="K1421" s="1" t="s">
        <v>6</v>
      </c>
      <c r="L1421" s="1" t="s">
        <v>82</v>
      </c>
      <c r="M1421" s="1" t="s">
        <v>49</v>
      </c>
      <c r="N1421" s="1">
        <v>1</v>
      </c>
      <c r="O1421" s="1">
        <v>750.56</v>
      </c>
      <c r="P1421" s="1">
        <v>0.46</v>
      </c>
      <c r="Q1421" s="1">
        <v>19.899999999999999</v>
      </c>
      <c r="R1421" s="2">
        <v>45148</v>
      </c>
      <c r="S1421" s="2">
        <v>45248</v>
      </c>
      <c r="T1421" s="1" t="s">
        <v>63</v>
      </c>
      <c r="U1421" s="1" t="s">
        <v>84</v>
      </c>
      <c r="V1421" s="1">
        <v>4</v>
      </c>
      <c r="W1421" s="1" t="s">
        <v>37</v>
      </c>
      <c r="X1421" s="1" t="s">
        <v>38</v>
      </c>
      <c r="Y1421" s="1" t="s">
        <v>8425</v>
      </c>
    </row>
    <row r="1422" spans="1:25" x14ac:dyDescent="0.3">
      <c r="A1422" s="1" t="s">
        <v>13034</v>
      </c>
      <c r="B1422" s="1" t="s">
        <v>15033</v>
      </c>
      <c r="C1422" s="1" t="s">
        <v>8426</v>
      </c>
      <c r="D1422" s="1" t="s">
        <v>26</v>
      </c>
      <c r="E1422" s="1">
        <v>26</v>
      </c>
      <c r="F1422" s="1" t="s">
        <v>8427</v>
      </c>
      <c r="G1422" s="1" t="s">
        <v>8428</v>
      </c>
      <c r="H1422" s="1" t="s">
        <v>391</v>
      </c>
      <c r="I1422" s="1" t="s">
        <v>8429</v>
      </c>
      <c r="J1422" s="1" t="s">
        <v>8430</v>
      </c>
      <c r="K1422" s="1" t="s">
        <v>32</v>
      </c>
      <c r="L1422" s="1" t="s">
        <v>110</v>
      </c>
      <c r="M1422" s="1" t="s">
        <v>34</v>
      </c>
      <c r="N1422" s="1">
        <v>3</v>
      </c>
      <c r="O1422" s="1">
        <v>182.11</v>
      </c>
      <c r="P1422" s="1">
        <v>0.2</v>
      </c>
      <c r="Q1422" s="1">
        <v>15.14</v>
      </c>
      <c r="R1422" s="2">
        <v>45655</v>
      </c>
      <c r="S1422" s="2">
        <v>45744</v>
      </c>
      <c r="T1422" s="1" t="s">
        <v>63</v>
      </c>
      <c r="U1422" s="1" t="s">
        <v>36</v>
      </c>
      <c r="V1422" s="1">
        <v>2</v>
      </c>
      <c r="W1422" s="1" t="s">
        <v>37</v>
      </c>
      <c r="X1422" s="1" t="s">
        <v>38</v>
      </c>
      <c r="Y1422" s="1" t="s">
        <v>8431</v>
      </c>
    </row>
    <row r="1423" spans="1:25" x14ac:dyDescent="0.3">
      <c r="A1423" s="1" t="s">
        <v>13035</v>
      </c>
      <c r="B1423" s="1" t="s">
        <v>15034</v>
      </c>
      <c r="C1423" s="1" t="s">
        <v>8432</v>
      </c>
      <c r="D1423" s="1" t="s">
        <v>26</v>
      </c>
      <c r="E1423" s="1">
        <v>52</v>
      </c>
      <c r="F1423" s="1" t="s">
        <v>8433</v>
      </c>
      <c r="G1423" s="1" t="s">
        <v>8434</v>
      </c>
      <c r="H1423" s="1" t="s">
        <v>89</v>
      </c>
      <c r="I1423" s="1" t="s">
        <v>8435</v>
      </c>
      <c r="J1423" s="1" t="s">
        <v>8436</v>
      </c>
      <c r="K1423" s="1" t="s">
        <v>109</v>
      </c>
      <c r="L1423" s="1" t="s">
        <v>110</v>
      </c>
      <c r="M1423" s="1" t="s">
        <v>73</v>
      </c>
      <c r="N1423" s="1">
        <v>4</v>
      </c>
      <c r="O1423" s="1">
        <v>397.46</v>
      </c>
      <c r="P1423" s="1">
        <v>0.41</v>
      </c>
      <c r="Q1423" s="1">
        <v>40.01</v>
      </c>
      <c r="R1423" s="2">
        <v>45232</v>
      </c>
      <c r="S1423" s="2">
        <v>45391</v>
      </c>
      <c r="T1423" s="1" t="s">
        <v>50</v>
      </c>
      <c r="U1423" s="1" t="s">
        <v>162</v>
      </c>
      <c r="V1423" s="1">
        <v>4</v>
      </c>
      <c r="W1423" s="1" t="s">
        <v>37</v>
      </c>
      <c r="X1423" s="1" t="s">
        <v>74</v>
      </c>
      <c r="Y1423" s="1" t="s">
        <v>8437</v>
      </c>
    </row>
    <row r="1424" spans="1:25" x14ac:dyDescent="0.3">
      <c r="A1424" s="1" t="s">
        <v>13036</v>
      </c>
      <c r="B1424" s="1" t="s">
        <v>15035</v>
      </c>
      <c r="C1424" s="1" t="s">
        <v>8438</v>
      </c>
      <c r="D1424" s="1" t="s">
        <v>26</v>
      </c>
      <c r="E1424" s="1">
        <v>26</v>
      </c>
      <c r="F1424" s="1" t="s">
        <v>8439</v>
      </c>
      <c r="G1424" s="1" t="s">
        <v>8440</v>
      </c>
      <c r="H1424" s="1" t="s">
        <v>1422</v>
      </c>
      <c r="I1424" s="1" t="s">
        <v>8441</v>
      </c>
      <c r="J1424" s="1" t="s">
        <v>8442</v>
      </c>
      <c r="K1424" s="1" t="s">
        <v>161</v>
      </c>
      <c r="L1424" s="1" t="s">
        <v>72</v>
      </c>
      <c r="M1424" s="1" t="s">
        <v>62</v>
      </c>
      <c r="N1424" s="1">
        <v>3</v>
      </c>
      <c r="O1424" s="1">
        <v>761.8</v>
      </c>
      <c r="P1424" s="1">
        <v>0.14000000000000001</v>
      </c>
      <c r="Q1424" s="1">
        <v>11.45</v>
      </c>
      <c r="R1424" s="2">
        <v>45825</v>
      </c>
      <c r="S1424" s="2">
        <v>45591</v>
      </c>
      <c r="T1424" s="1" t="s">
        <v>83</v>
      </c>
      <c r="U1424" s="1" t="s">
        <v>84</v>
      </c>
      <c r="V1424" s="1">
        <v>1</v>
      </c>
      <c r="W1424" s="1" t="s">
        <v>37</v>
      </c>
      <c r="X1424" s="1" t="s">
        <v>38</v>
      </c>
      <c r="Y1424" s="1" t="s">
        <v>8443</v>
      </c>
    </row>
    <row r="1425" spans="1:25" x14ac:dyDescent="0.3">
      <c r="A1425" s="1" t="s">
        <v>13037</v>
      </c>
      <c r="B1425" s="1" t="s">
        <v>15036</v>
      </c>
      <c r="C1425" s="1" t="s">
        <v>8444</v>
      </c>
      <c r="D1425" s="1" t="s">
        <v>41</v>
      </c>
      <c r="E1425" s="1">
        <v>53</v>
      </c>
      <c r="F1425" s="1" t="s">
        <v>8445</v>
      </c>
      <c r="G1425" s="1">
        <v>5741366637</v>
      </c>
      <c r="H1425" s="1" t="s">
        <v>542</v>
      </c>
      <c r="I1425" s="1" t="s">
        <v>8446</v>
      </c>
      <c r="J1425" s="1" t="s">
        <v>8447</v>
      </c>
      <c r="K1425" s="1" t="s">
        <v>6</v>
      </c>
      <c r="L1425" s="1" t="s">
        <v>82</v>
      </c>
      <c r="M1425" s="1" t="s">
        <v>49</v>
      </c>
      <c r="N1425" s="1">
        <v>4</v>
      </c>
      <c r="O1425" s="1">
        <v>907.86</v>
      </c>
      <c r="P1425" s="1">
        <v>0</v>
      </c>
      <c r="Q1425" s="1">
        <v>24.22</v>
      </c>
      <c r="R1425" s="2">
        <v>45571</v>
      </c>
      <c r="S1425" s="2">
        <v>45753</v>
      </c>
      <c r="T1425" s="1" t="s">
        <v>35</v>
      </c>
      <c r="U1425" s="1" t="s">
        <v>36</v>
      </c>
      <c r="V1425" s="1">
        <v>2</v>
      </c>
      <c r="W1425" s="1" t="s">
        <v>37</v>
      </c>
      <c r="X1425" s="1" t="s">
        <v>101</v>
      </c>
      <c r="Y1425" s="1" t="s">
        <v>8448</v>
      </c>
    </row>
    <row r="1426" spans="1:25" x14ac:dyDescent="0.3">
      <c r="A1426" s="1" t="s">
        <v>13038</v>
      </c>
      <c r="B1426" s="1" t="s">
        <v>15037</v>
      </c>
      <c r="C1426" s="1" t="s">
        <v>8449</v>
      </c>
      <c r="D1426" s="1" t="s">
        <v>41</v>
      </c>
      <c r="E1426" s="1">
        <v>47</v>
      </c>
      <c r="F1426" s="1" t="s">
        <v>8450</v>
      </c>
      <c r="G1426" s="1" t="s">
        <v>8451</v>
      </c>
      <c r="H1426" s="1" t="s">
        <v>1435</v>
      </c>
      <c r="I1426" s="1" t="s">
        <v>8452</v>
      </c>
      <c r="J1426" s="1" t="s">
        <v>8453</v>
      </c>
      <c r="K1426" s="1" t="s">
        <v>47</v>
      </c>
      <c r="L1426" s="1" t="s">
        <v>48</v>
      </c>
      <c r="M1426" s="1" t="s">
        <v>62</v>
      </c>
      <c r="N1426" s="1">
        <v>4</v>
      </c>
      <c r="O1426" s="1">
        <v>998.61</v>
      </c>
      <c r="P1426" s="1">
        <v>0.43</v>
      </c>
      <c r="Q1426" s="1">
        <v>38.520000000000003</v>
      </c>
      <c r="R1426" s="2">
        <v>45377</v>
      </c>
      <c r="S1426" s="2">
        <v>45568</v>
      </c>
      <c r="T1426" s="1" t="s">
        <v>50</v>
      </c>
      <c r="U1426" s="1" t="s">
        <v>84</v>
      </c>
      <c r="V1426" s="1">
        <v>1</v>
      </c>
      <c r="W1426" s="1" t="s">
        <v>37</v>
      </c>
      <c r="X1426" s="1" t="s">
        <v>53</v>
      </c>
      <c r="Y1426" s="1" t="s">
        <v>8454</v>
      </c>
    </row>
    <row r="1427" spans="1:25" x14ac:dyDescent="0.3">
      <c r="A1427" s="1" t="s">
        <v>13039</v>
      </c>
      <c r="B1427" s="1" t="s">
        <v>15038</v>
      </c>
      <c r="C1427" s="1" t="s">
        <v>8455</v>
      </c>
      <c r="D1427" s="1" t="s">
        <v>41</v>
      </c>
      <c r="E1427" s="1">
        <v>48</v>
      </c>
      <c r="F1427" s="1" t="s">
        <v>8456</v>
      </c>
      <c r="G1427" s="1" t="s">
        <v>8457</v>
      </c>
      <c r="H1427" s="1" t="s">
        <v>3974</v>
      </c>
      <c r="I1427" s="1" t="s">
        <v>8458</v>
      </c>
      <c r="J1427" s="1" t="s">
        <v>8459</v>
      </c>
      <c r="K1427" s="1" t="s">
        <v>109</v>
      </c>
      <c r="L1427" s="1" t="s">
        <v>72</v>
      </c>
      <c r="M1427" s="1" t="s">
        <v>126</v>
      </c>
      <c r="N1427" s="1">
        <v>3</v>
      </c>
      <c r="O1427" s="1">
        <v>516.45000000000005</v>
      </c>
      <c r="P1427" s="1">
        <v>0.06</v>
      </c>
      <c r="Q1427" s="1">
        <v>30.82</v>
      </c>
      <c r="R1427" s="2">
        <v>45791</v>
      </c>
      <c r="S1427" s="2">
        <v>45629</v>
      </c>
      <c r="T1427" s="1" t="s">
        <v>118</v>
      </c>
      <c r="U1427" s="1" t="s">
        <v>162</v>
      </c>
      <c r="V1427" s="1">
        <v>1</v>
      </c>
      <c r="W1427" s="1" t="s">
        <v>37</v>
      </c>
      <c r="X1427" s="1" t="s">
        <v>38</v>
      </c>
      <c r="Y1427" s="1" t="s">
        <v>8460</v>
      </c>
    </row>
    <row r="1428" spans="1:25" x14ac:dyDescent="0.3">
      <c r="A1428" s="1" t="s">
        <v>13040</v>
      </c>
      <c r="B1428" s="1" t="s">
        <v>15039</v>
      </c>
      <c r="C1428" s="1" t="s">
        <v>8461</v>
      </c>
      <c r="D1428" s="1" t="s">
        <v>26</v>
      </c>
      <c r="E1428" s="1">
        <v>36</v>
      </c>
      <c r="F1428" s="1" t="s">
        <v>8462</v>
      </c>
      <c r="G1428" s="1" t="s">
        <v>8463</v>
      </c>
      <c r="H1428" s="1" t="s">
        <v>1638</v>
      </c>
      <c r="I1428" s="1" t="s">
        <v>8464</v>
      </c>
      <c r="J1428" s="1" t="s">
        <v>8465</v>
      </c>
      <c r="K1428" s="1" t="s">
        <v>161</v>
      </c>
      <c r="L1428" s="1" t="s">
        <v>33</v>
      </c>
      <c r="M1428" s="1" t="s">
        <v>62</v>
      </c>
      <c r="N1428" s="1">
        <v>3</v>
      </c>
      <c r="O1428" s="1">
        <v>824.3</v>
      </c>
      <c r="P1428" s="1">
        <v>0.01</v>
      </c>
      <c r="Q1428" s="1">
        <v>29.93</v>
      </c>
      <c r="R1428" s="2">
        <v>45833</v>
      </c>
      <c r="S1428" s="2">
        <v>45830</v>
      </c>
      <c r="T1428" s="1" t="s">
        <v>118</v>
      </c>
      <c r="U1428" s="1" t="s">
        <v>162</v>
      </c>
      <c r="V1428" s="1">
        <v>5</v>
      </c>
      <c r="W1428" s="1" t="s">
        <v>37</v>
      </c>
      <c r="X1428" s="1" t="s">
        <v>101</v>
      </c>
      <c r="Y1428" s="1" t="s">
        <v>8466</v>
      </c>
    </row>
    <row r="1429" spans="1:25" x14ac:dyDescent="0.3">
      <c r="A1429" s="1" t="s">
        <v>13041</v>
      </c>
      <c r="B1429" s="1" t="s">
        <v>15040</v>
      </c>
      <c r="C1429" s="1" t="s">
        <v>8467</v>
      </c>
      <c r="D1429" s="1" t="s">
        <v>26</v>
      </c>
      <c r="E1429" s="1">
        <v>58</v>
      </c>
      <c r="F1429" s="1" t="s">
        <v>8468</v>
      </c>
      <c r="G1429" s="1" t="s">
        <v>8469</v>
      </c>
      <c r="H1429" s="1" t="s">
        <v>2644</v>
      </c>
      <c r="I1429" s="1" t="s">
        <v>7577</v>
      </c>
      <c r="J1429" s="1" t="s">
        <v>8470</v>
      </c>
      <c r="K1429" s="1" t="s">
        <v>32</v>
      </c>
      <c r="L1429" s="1" t="s">
        <v>110</v>
      </c>
      <c r="M1429" s="1" t="s">
        <v>126</v>
      </c>
      <c r="N1429" s="1">
        <v>3</v>
      </c>
      <c r="O1429" s="1">
        <v>56.17</v>
      </c>
      <c r="P1429" s="1">
        <v>0.18</v>
      </c>
      <c r="Q1429" s="1">
        <v>12.09</v>
      </c>
      <c r="R1429" s="2">
        <v>45269</v>
      </c>
      <c r="S1429" s="2">
        <v>45377</v>
      </c>
      <c r="T1429" s="1" t="s">
        <v>63</v>
      </c>
      <c r="U1429" s="1" t="s">
        <v>162</v>
      </c>
      <c r="V1429" s="1">
        <v>4</v>
      </c>
      <c r="W1429" s="1" t="s">
        <v>37</v>
      </c>
      <c r="X1429" s="1" t="s">
        <v>74</v>
      </c>
      <c r="Y1429" s="1" t="s">
        <v>8471</v>
      </c>
    </row>
    <row r="1430" spans="1:25" x14ac:dyDescent="0.3">
      <c r="A1430" s="1" t="s">
        <v>13042</v>
      </c>
      <c r="B1430" s="1" t="s">
        <v>15041</v>
      </c>
      <c r="C1430" s="1" t="s">
        <v>8472</v>
      </c>
      <c r="D1430" s="1" t="s">
        <v>41</v>
      </c>
      <c r="E1430" s="1">
        <v>40</v>
      </c>
      <c r="F1430" s="1" t="s">
        <v>8473</v>
      </c>
      <c r="G1430" s="1">
        <v>431075073</v>
      </c>
      <c r="H1430" s="1" t="s">
        <v>2265</v>
      </c>
      <c r="I1430" s="1" t="s">
        <v>8474</v>
      </c>
      <c r="J1430" s="1" t="s">
        <v>898</v>
      </c>
      <c r="K1430" s="1" t="s">
        <v>109</v>
      </c>
      <c r="L1430" s="1" t="s">
        <v>117</v>
      </c>
      <c r="M1430" s="1" t="s">
        <v>49</v>
      </c>
      <c r="N1430" s="1">
        <v>4</v>
      </c>
      <c r="O1430" s="1">
        <v>292.97000000000003</v>
      </c>
      <c r="P1430" s="1">
        <v>0.19</v>
      </c>
      <c r="Q1430" s="1">
        <v>13.14</v>
      </c>
      <c r="R1430" s="2">
        <v>45212</v>
      </c>
      <c r="S1430" s="2">
        <v>45736</v>
      </c>
      <c r="T1430" s="1" t="s">
        <v>50</v>
      </c>
      <c r="U1430" s="1" t="s">
        <v>162</v>
      </c>
      <c r="V1430" s="1">
        <v>1</v>
      </c>
      <c r="W1430" s="1" t="s">
        <v>52</v>
      </c>
      <c r="X1430" s="1" t="s">
        <v>53</v>
      </c>
      <c r="Y1430" s="1" t="s">
        <v>8475</v>
      </c>
    </row>
    <row r="1431" spans="1:25" x14ac:dyDescent="0.3">
      <c r="A1431" s="1" t="s">
        <v>13043</v>
      </c>
      <c r="B1431" s="1" t="s">
        <v>15042</v>
      </c>
      <c r="C1431" s="1" t="s">
        <v>8476</v>
      </c>
      <c r="D1431" s="1" t="s">
        <v>41</v>
      </c>
      <c r="E1431" s="1">
        <v>37</v>
      </c>
      <c r="F1431" s="1" t="s">
        <v>8477</v>
      </c>
      <c r="G1431" s="1" t="s">
        <v>8478</v>
      </c>
      <c r="H1431" s="1" t="s">
        <v>850</v>
      </c>
      <c r="I1431" s="1" t="s">
        <v>8479</v>
      </c>
      <c r="J1431" s="1" t="s">
        <v>8480</v>
      </c>
      <c r="K1431" s="1" t="s">
        <v>92</v>
      </c>
      <c r="L1431" s="1" t="s">
        <v>117</v>
      </c>
      <c r="M1431" s="1" t="s">
        <v>49</v>
      </c>
      <c r="N1431" s="1">
        <v>1</v>
      </c>
      <c r="O1431" s="1">
        <v>377.8</v>
      </c>
      <c r="P1431" s="1">
        <v>0.04</v>
      </c>
      <c r="Q1431" s="1">
        <v>31.22</v>
      </c>
      <c r="R1431" s="2">
        <v>45684</v>
      </c>
      <c r="S1431" s="2">
        <v>45153</v>
      </c>
      <c r="T1431" s="1" t="s">
        <v>50</v>
      </c>
      <c r="U1431" s="1" t="s">
        <v>51</v>
      </c>
      <c r="V1431" s="1">
        <v>4</v>
      </c>
      <c r="W1431" s="1" t="s">
        <v>37</v>
      </c>
      <c r="X1431" s="1" t="s">
        <v>64</v>
      </c>
      <c r="Y1431" s="1" t="s">
        <v>8481</v>
      </c>
    </row>
    <row r="1432" spans="1:25" x14ac:dyDescent="0.3">
      <c r="A1432" s="1" t="s">
        <v>13044</v>
      </c>
      <c r="B1432" s="1" t="s">
        <v>15043</v>
      </c>
      <c r="C1432" s="1" t="s">
        <v>8482</v>
      </c>
      <c r="D1432" s="1" t="s">
        <v>41</v>
      </c>
      <c r="E1432" s="1">
        <v>23</v>
      </c>
      <c r="F1432" s="1" t="s">
        <v>8483</v>
      </c>
      <c r="G1432" s="1" t="s">
        <v>8484</v>
      </c>
      <c r="H1432" s="1" t="s">
        <v>1117</v>
      </c>
      <c r="I1432" s="1" t="s">
        <v>8485</v>
      </c>
      <c r="J1432" s="1" t="s">
        <v>8486</v>
      </c>
      <c r="K1432" s="1" t="s">
        <v>161</v>
      </c>
      <c r="L1432" s="1" t="s">
        <v>48</v>
      </c>
      <c r="M1432" s="1" t="s">
        <v>34</v>
      </c>
      <c r="N1432" s="1">
        <v>3</v>
      </c>
      <c r="O1432" s="1">
        <v>975.77</v>
      </c>
      <c r="P1432" s="1">
        <v>0.41</v>
      </c>
      <c r="Q1432" s="1">
        <v>6.06</v>
      </c>
      <c r="R1432" s="2">
        <v>45461</v>
      </c>
      <c r="S1432" s="2">
        <v>45333</v>
      </c>
      <c r="T1432" s="1" t="s">
        <v>118</v>
      </c>
      <c r="U1432" s="1" t="s">
        <v>162</v>
      </c>
      <c r="V1432" s="1">
        <v>5</v>
      </c>
      <c r="W1432" s="1" t="s">
        <v>37</v>
      </c>
      <c r="X1432" s="1" t="s">
        <v>38</v>
      </c>
      <c r="Y1432" s="1" t="s">
        <v>8487</v>
      </c>
    </row>
    <row r="1433" spans="1:25" x14ac:dyDescent="0.3">
      <c r="A1433" s="1" t="s">
        <v>13045</v>
      </c>
      <c r="B1433" s="1" t="s">
        <v>15044</v>
      </c>
      <c r="C1433" s="1" t="s">
        <v>8488</v>
      </c>
      <c r="D1433" s="1" t="s">
        <v>26</v>
      </c>
      <c r="E1433" s="1">
        <v>60</v>
      </c>
      <c r="F1433" s="1" t="s">
        <v>8489</v>
      </c>
      <c r="G1433" s="1" t="s">
        <v>8490</v>
      </c>
      <c r="H1433" s="1" t="s">
        <v>1692</v>
      </c>
      <c r="I1433" s="1" t="s">
        <v>8491</v>
      </c>
      <c r="J1433" s="1" t="s">
        <v>8492</v>
      </c>
      <c r="K1433" s="1" t="s">
        <v>92</v>
      </c>
      <c r="L1433" s="1" t="s">
        <v>117</v>
      </c>
      <c r="M1433" s="1" t="s">
        <v>73</v>
      </c>
      <c r="N1433" s="1">
        <v>3</v>
      </c>
      <c r="O1433" s="1">
        <v>13.36</v>
      </c>
      <c r="P1433" s="1">
        <v>0.2</v>
      </c>
      <c r="Q1433" s="1">
        <v>44.11</v>
      </c>
      <c r="R1433" s="2">
        <v>45120</v>
      </c>
      <c r="S1433" s="2">
        <v>45744</v>
      </c>
      <c r="T1433" s="1" t="s">
        <v>35</v>
      </c>
      <c r="U1433" s="1" t="s">
        <v>162</v>
      </c>
      <c r="V1433" s="1">
        <v>4</v>
      </c>
      <c r="W1433" s="1" t="s">
        <v>37</v>
      </c>
      <c r="X1433" s="1" t="s">
        <v>38</v>
      </c>
      <c r="Y1433" s="1" t="s">
        <v>8493</v>
      </c>
    </row>
    <row r="1434" spans="1:25" x14ac:dyDescent="0.3">
      <c r="A1434" s="1" t="s">
        <v>13046</v>
      </c>
      <c r="B1434" s="1" t="s">
        <v>15045</v>
      </c>
      <c r="C1434" s="1" t="s">
        <v>8494</v>
      </c>
      <c r="D1434" s="1" t="s">
        <v>26</v>
      </c>
      <c r="E1434" s="1">
        <v>41</v>
      </c>
      <c r="F1434" s="1" t="s">
        <v>8495</v>
      </c>
      <c r="G1434" s="1" t="s">
        <v>8496</v>
      </c>
      <c r="H1434" s="1" t="s">
        <v>3974</v>
      </c>
      <c r="I1434" s="1" t="s">
        <v>8497</v>
      </c>
      <c r="J1434" s="1" t="s">
        <v>8498</v>
      </c>
      <c r="K1434" s="1" t="s">
        <v>32</v>
      </c>
      <c r="L1434" s="1" t="s">
        <v>117</v>
      </c>
      <c r="M1434" s="1" t="s">
        <v>126</v>
      </c>
      <c r="N1434" s="1">
        <v>1</v>
      </c>
      <c r="O1434" s="1">
        <v>314.94</v>
      </c>
      <c r="P1434" s="1">
        <v>0.24</v>
      </c>
      <c r="Q1434" s="1">
        <v>20.77</v>
      </c>
      <c r="R1434" s="2">
        <v>45473</v>
      </c>
      <c r="S1434" s="2">
        <v>45431</v>
      </c>
      <c r="T1434" s="1" t="s">
        <v>83</v>
      </c>
      <c r="U1434" s="1" t="s">
        <v>36</v>
      </c>
      <c r="V1434" s="1">
        <v>5</v>
      </c>
      <c r="W1434" s="1" t="s">
        <v>37</v>
      </c>
      <c r="X1434" s="1" t="s">
        <v>74</v>
      </c>
      <c r="Y1434" s="1" t="s">
        <v>8499</v>
      </c>
    </row>
    <row r="1435" spans="1:25" x14ac:dyDescent="0.3">
      <c r="A1435" s="1" t="s">
        <v>13047</v>
      </c>
      <c r="B1435" s="1" t="s">
        <v>15046</v>
      </c>
      <c r="C1435" s="1" t="s">
        <v>8500</v>
      </c>
      <c r="D1435" s="1" t="s">
        <v>26</v>
      </c>
      <c r="E1435" s="1">
        <v>64</v>
      </c>
      <c r="F1435" s="1" t="s">
        <v>8501</v>
      </c>
      <c r="G1435" s="1" t="s">
        <v>8502</v>
      </c>
      <c r="H1435" s="1" t="s">
        <v>1422</v>
      </c>
      <c r="I1435" s="1" t="s">
        <v>8503</v>
      </c>
      <c r="J1435" s="1" t="s">
        <v>8504</v>
      </c>
      <c r="K1435" s="1" t="s">
        <v>109</v>
      </c>
      <c r="L1435" s="1" t="s">
        <v>48</v>
      </c>
      <c r="M1435" s="1" t="s">
        <v>93</v>
      </c>
      <c r="N1435" s="1">
        <v>1</v>
      </c>
      <c r="O1435" s="1">
        <v>931.11</v>
      </c>
      <c r="P1435" s="1">
        <v>0.13</v>
      </c>
      <c r="Q1435" s="1">
        <v>23.75</v>
      </c>
      <c r="R1435" s="2">
        <v>45488</v>
      </c>
      <c r="S1435" s="2">
        <v>45502</v>
      </c>
      <c r="T1435" s="1" t="s">
        <v>83</v>
      </c>
      <c r="U1435" s="1" t="s">
        <v>162</v>
      </c>
      <c r="V1435" s="1">
        <v>2</v>
      </c>
      <c r="W1435" s="1" t="s">
        <v>37</v>
      </c>
      <c r="X1435" s="1" t="s">
        <v>101</v>
      </c>
      <c r="Y1435" s="1" t="s">
        <v>8505</v>
      </c>
    </row>
    <row r="1436" spans="1:25" x14ac:dyDescent="0.3">
      <c r="A1436" s="1" t="s">
        <v>13048</v>
      </c>
      <c r="B1436" s="1" t="s">
        <v>15047</v>
      </c>
      <c r="C1436" s="1" t="s">
        <v>8506</v>
      </c>
      <c r="D1436" s="1" t="s">
        <v>26</v>
      </c>
      <c r="E1436" s="1">
        <v>39</v>
      </c>
      <c r="F1436" s="1" t="s">
        <v>8507</v>
      </c>
      <c r="G1436" s="1" t="s">
        <v>8508</v>
      </c>
      <c r="H1436" s="1" t="s">
        <v>2069</v>
      </c>
      <c r="I1436" s="1" t="s">
        <v>8509</v>
      </c>
      <c r="J1436" s="1" t="s">
        <v>8510</v>
      </c>
      <c r="K1436" s="1" t="s">
        <v>81</v>
      </c>
      <c r="L1436" s="1" t="s">
        <v>110</v>
      </c>
      <c r="M1436" s="1" t="s">
        <v>93</v>
      </c>
      <c r="N1436" s="1">
        <v>2</v>
      </c>
      <c r="O1436" s="1">
        <v>313.61</v>
      </c>
      <c r="P1436" s="1">
        <v>0.26</v>
      </c>
      <c r="Q1436" s="1">
        <v>16.63</v>
      </c>
      <c r="R1436" s="2">
        <v>45361</v>
      </c>
      <c r="S1436" s="2">
        <v>45197</v>
      </c>
      <c r="T1436" s="1" t="s">
        <v>63</v>
      </c>
      <c r="U1436" s="1" t="s">
        <v>84</v>
      </c>
      <c r="V1436" s="1">
        <v>5</v>
      </c>
      <c r="W1436" s="1" t="s">
        <v>37</v>
      </c>
      <c r="X1436" s="1" t="s">
        <v>74</v>
      </c>
      <c r="Y1436" s="1" t="s">
        <v>8511</v>
      </c>
    </row>
    <row r="1437" spans="1:25" x14ac:dyDescent="0.3">
      <c r="A1437" s="1" t="s">
        <v>13049</v>
      </c>
      <c r="B1437" s="1" t="s">
        <v>15048</v>
      </c>
      <c r="C1437" s="1" t="s">
        <v>913</v>
      </c>
      <c r="D1437" s="1" t="s">
        <v>41</v>
      </c>
      <c r="E1437" s="1">
        <v>23</v>
      </c>
      <c r="F1437" s="1" t="s">
        <v>8512</v>
      </c>
      <c r="G1437" s="1" t="s">
        <v>8513</v>
      </c>
      <c r="H1437" s="1" t="s">
        <v>669</v>
      </c>
      <c r="I1437" s="1" t="s">
        <v>8514</v>
      </c>
      <c r="J1437" s="1" t="s">
        <v>8515</v>
      </c>
      <c r="K1437" s="1" t="s">
        <v>47</v>
      </c>
      <c r="L1437" s="1" t="s">
        <v>33</v>
      </c>
      <c r="M1437" s="1" t="s">
        <v>34</v>
      </c>
      <c r="N1437" s="1">
        <v>3</v>
      </c>
      <c r="O1437" s="1">
        <v>232.82</v>
      </c>
      <c r="P1437" s="1">
        <v>0.38</v>
      </c>
      <c r="Q1437" s="1">
        <v>44.45</v>
      </c>
      <c r="R1437" s="2">
        <v>45258</v>
      </c>
      <c r="S1437" s="2">
        <v>45225</v>
      </c>
      <c r="T1437" s="1" t="s">
        <v>63</v>
      </c>
      <c r="U1437" s="1" t="s">
        <v>84</v>
      </c>
      <c r="V1437" s="1">
        <v>5</v>
      </c>
      <c r="W1437" s="1" t="s">
        <v>37</v>
      </c>
      <c r="X1437" s="1" t="s">
        <v>101</v>
      </c>
      <c r="Y1437" s="1" t="s">
        <v>8516</v>
      </c>
    </row>
    <row r="1438" spans="1:25" x14ac:dyDescent="0.3">
      <c r="A1438" s="1" t="s">
        <v>13050</v>
      </c>
      <c r="B1438" s="1" t="s">
        <v>15049</v>
      </c>
      <c r="C1438" s="1" t="s">
        <v>8517</v>
      </c>
      <c r="D1438" s="1" t="s">
        <v>26</v>
      </c>
      <c r="E1438" s="1">
        <v>69</v>
      </c>
      <c r="F1438" s="1" t="s">
        <v>8518</v>
      </c>
      <c r="G1438" s="1">
        <f>1-834-420-9441</f>
        <v>-10694</v>
      </c>
      <c r="H1438" s="1" t="s">
        <v>1196</v>
      </c>
      <c r="I1438" s="1" t="s">
        <v>8519</v>
      </c>
      <c r="J1438" s="1" t="s">
        <v>8520</v>
      </c>
      <c r="K1438" s="1" t="s">
        <v>109</v>
      </c>
      <c r="L1438" s="1" t="s">
        <v>72</v>
      </c>
      <c r="M1438" s="1" t="s">
        <v>73</v>
      </c>
      <c r="N1438" s="1">
        <v>2</v>
      </c>
      <c r="O1438" s="1">
        <v>732.79</v>
      </c>
      <c r="P1438" s="1">
        <v>0.45</v>
      </c>
      <c r="Q1438" s="1">
        <v>33.909999999999997</v>
      </c>
      <c r="R1438" s="2">
        <v>45230</v>
      </c>
      <c r="S1438" s="2">
        <v>45766</v>
      </c>
      <c r="T1438" s="1" t="s">
        <v>63</v>
      </c>
      <c r="U1438" s="1" t="s">
        <v>84</v>
      </c>
      <c r="V1438" s="1">
        <v>5</v>
      </c>
      <c r="W1438" s="1" t="s">
        <v>37</v>
      </c>
      <c r="X1438" s="1" t="s">
        <v>53</v>
      </c>
      <c r="Y1438" s="1" t="s">
        <v>8521</v>
      </c>
    </row>
    <row r="1439" spans="1:25" x14ac:dyDescent="0.3">
      <c r="A1439" s="1" t="s">
        <v>13051</v>
      </c>
      <c r="B1439" s="1" t="s">
        <v>15050</v>
      </c>
      <c r="C1439" s="1" t="s">
        <v>8522</v>
      </c>
      <c r="D1439" s="1" t="s">
        <v>26</v>
      </c>
      <c r="E1439" s="1">
        <v>41</v>
      </c>
      <c r="F1439" s="1" t="s">
        <v>8523</v>
      </c>
      <c r="G1439" s="1" t="s">
        <v>8524</v>
      </c>
      <c r="H1439" s="1" t="s">
        <v>243</v>
      </c>
      <c r="I1439" s="1" t="s">
        <v>8525</v>
      </c>
      <c r="J1439" s="1" t="s">
        <v>8526</v>
      </c>
      <c r="K1439" s="1" t="s">
        <v>109</v>
      </c>
      <c r="L1439" s="1" t="s">
        <v>110</v>
      </c>
      <c r="M1439" s="1" t="s">
        <v>126</v>
      </c>
      <c r="N1439" s="1">
        <v>2</v>
      </c>
      <c r="O1439" s="1">
        <v>747.89</v>
      </c>
      <c r="P1439" s="1">
        <v>0.49</v>
      </c>
      <c r="Q1439" s="1">
        <v>25.25</v>
      </c>
      <c r="R1439" s="2">
        <v>45457</v>
      </c>
      <c r="S1439" s="2">
        <v>45771</v>
      </c>
      <c r="T1439" s="1" t="s">
        <v>118</v>
      </c>
      <c r="U1439" s="1" t="s">
        <v>51</v>
      </c>
      <c r="V1439" s="1">
        <v>3</v>
      </c>
      <c r="W1439" s="1" t="s">
        <v>37</v>
      </c>
      <c r="X1439" s="1" t="s">
        <v>38</v>
      </c>
      <c r="Y1439" s="1" t="s">
        <v>8527</v>
      </c>
    </row>
    <row r="1440" spans="1:25" x14ac:dyDescent="0.3">
      <c r="A1440" s="1" t="s">
        <v>13052</v>
      </c>
      <c r="B1440" s="1" t="s">
        <v>15051</v>
      </c>
      <c r="C1440" s="1" t="s">
        <v>8528</v>
      </c>
      <c r="D1440" s="1" t="s">
        <v>41</v>
      </c>
      <c r="E1440" s="1">
        <v>59</v>
      </c>
      <c r="F1440" s="1" t="s">
        <v>8529</v>
      </c>
      <c r="G1440" s="1" t="s">
        <v>8530</v>
      </c>
      <c r="H1440" s="1" t="s">
        <v>2673</v>
      </c>
      <c r="I1440" s="1" t="s">
        <v>8531</v>
      </c>
      <c r="J1440" s="1" t="s">
        <v>8532</v>
      </c>
      <c r="K1440" s="1" t="s">
        <v>92</v>
      </c>
      <c r="L1440" s="1" t="s">
        <v>72</v>
      </c>
      <c r="M1440" s="1" t="s">
        <v>34</v>
      </c>
      <c r="N1440" s="1">
        <v>1</v>
      </c>
      <c r="O1440" s="1">
        <v>477.46</v>
      </c>
      <c r="P1440" s="1">
        <v>0.21</v>
      </c>
      <c r="Q1440" s="1">
        <v>31.34</v>
      </c>
      <c r="R1440" s="2">
        <v>45384</v>
      </c>
      <c r="S1440" s="2">
        <v>45630</v>
      </c>
      <c r="T1440" s="1" t="s">
        <v>118</v>
      </c>
      <c r="U1440" s="1" t="s">
        <v>84</v>
      </c>
      <c r="V1440" s="1">
        <v>1</v>
      </c>
      <c r="W1440" s="1" t="s">
        <v>37</v>
      </c>
      <c r="X1440" s="1" t="s">
        <v>64</v>
      </c>
      <c r="Y1440" s="1" t="s">
        <v>8533</v>
      </c>
    </row>
    <row r="1441" spans="1:25" x14ac:dyDescent="0.3">
      <c r="A1441" s="1" t="s">
        <v>13053</v>
      </c>
      <c r="B1441" s="1" t="s">
        <v>15052</v>
      </c>
      <c r="C1441" s="1" t="s">
        <v>8534</v>
      </c>
      <c r="D1441" s="1" t="s">
        <v>41</v>
      </c>
      <c r="E1441" s="1">
        <v>39</v>
      </c>
      <c r="F1441" s="1" t="s">
        <v>8535</v>
      </c>
      <c r="G1441" s="1" t="s">
        <v>8536</v>
      </c>
      <c r="H1441" s="1" t="s">
        <v>1823</v>
      </c>
      <c r="I1441" s="1" t="s">
        <v>8537</v>
      </c>
      <c r="J1441" s="1" t="s">
        <v>8538</v>
      </c>
      <c r="K1441" s="1" t="s">
        <v>92</v>
      </c>
      <c r="L1441" s="1" t="s">
        <v>48</v>
      </c>
      <c r="M1441" s="1" t="s">
        <v>73</v>
      </c>
      <c r="N1441" s="1">
        <v>4</v>
      </c>
      <c r="O1441" s="1">
        <v>947.45</v>
      </c>
      <c r="P1441" s="1">
        <v>0.5</v>
      </c>
      <c r="Q1441" s="1">
        <v>22.12</v>
      </c>
      <c r="R1441" s="2">
        <v>45287</v>
      </c>
      <c r="S1441" s="2">
        <v>45740</v>
      </c>
      <c r="T1441" s="1" t="s">
        <v>83</v>
      </c>
      <c r="U1441" s="1" t="s">
        <v>162</v>
      </c>
      <c r="V1441" s="1">
        <v>4</v>
      </c>
      <c r="W1441" s="1" t="s">
        <v>37</v>
      </c>
      <c r="X1441" s="1" t="s">
        <v>74</v>
      </c>
      <c r="Y1441" s="1" t="s">
        <v>8539</v>
      </c>
    </row>
    <row r="1442" spans="1:25" x14ac:dyDescent="0.3">
      <c r="A1442" s="1" t="s">
        <v>13054</v>
      </c>
      <c r="B1442" s="1" t="s">
        <v>15053</v>
      </c>
      <c r="C1442" s="1" t="s">
        <v>8540</v>
      </c>
      <c r="D1442" s="1" t="s">
        <v>41</v>
      </c>
      <c r="E1442" s="1">
        <v>35</v>
      </c>
      <c r="F1442" s="1" t="s">
        <v>8541</v>
      </c>
      <c r="G1442" s="1" t="s">
        <v>8542</v>
      </c>
      <c r="H1442" s="1" t="s">
        <v>3726</v>
      </c>
      <c r="I1442" s="1" t="s">
        <v>1137</v>
      </c>
      <c r="J1442" s="1" t="s">
        <v>5470</v>
      </c>
      <c r="K1442" s="1" t="s">
        <v>81</v>
      </c>
      <c r="L1442" s="1" t="s">
        <v>110</v>
      </c>
      <c r="M1442" s="1" t="s">
        <v>93</v>
      </c>
      <c r="N1442" s="1">
        <v>4</v>
      </c>
      <c r="O1442" s="1">
        <v>210.68</v>
      </c>
      <c r="P1442" s="1">
        <v>0.15</v>
      </c>
      <c r="Q1442" s="1">
        <v>25.95</v>
      </c>
      <c r="R1442" s="2">
        <v>45212</v>
      </c>
      <c r="S1442" s="2">
        <v>45797</v>
      </c>
      <c r="T1442" s="1" t="s">
        <v>63</v>
      </c>
      <c r="U1442" s="1" t="s">
        <v>51</v>
      </c>
      <c r="V1442" s="1">
        <v>4</v>
      </c>
      <c r="W1442" s="1" t="s">
        <v>37</v>
      </c>
      <c r="X1442" s="1" t="s">
        <v>64</v>
      </c>
      <c r="Y1442" s="1" t="s">
        <v>8543</v>
      </c>
    </row>
    <row r="1443" spans="1:25" x14ac:dyDescent="0.3">
      <c r="A1443" s="1" t="s">
        <v>13055</v>
      </c>
      <c r="B1443" s="1" t="s">
        <v>15054</v>
      </c>
      <c r="C1443" s="1" t="s">
        <v>8544</v>
      </c>
      <c r="D1443" s="1" t="s">
        <v>26</v>
      </c>
      <c r="E1443" s="1">
        <v>33</v>
      </c>
      <c r="F1443" s="1" t="s">
        <v>8545</v>
      </c>
      <c r="G1443" s="1" t="s">
        <v>8546</v>
      </c>
      <c r="H1443" s="1" t="s">
        <v>469</v>
      </c>
      <c r="I1443" s="1" t="s">
        <v>8547</v>
      </c>
      <c r="J1443" s="1" t="s">
        <v>8548</v>
      </c>
      <c r="K1443" s="1" t="s">
        <v>92</v>
      </c>
      <c r="L1443" s="1" t="s">
        <v>82</v>
      </c>
      <c r="M1443" s="1" t="s">
        <v>126</v>
      </c>
      <c r="N1443" s="1">
        <v>1</v>
      </c>
      <c r="O1443" s="1">
        <v>914.28</v>
      </c>
      <c r="P1443" s="1">
        <v>0</v>
      </c>
      <c r="Q1443" s="1">
        <v>21.09</v>
      </c>
      <c r="R1443" s="2">
        <v>45721</v>
      </c>
      <c r="S1443" s="2">
        <v>45248</v>
      </c>
      <c r="T1443" s="1" t="s">
        <v>50</v>
      </c>
      <c r="U1443" s="1" t="s">
        <v>162</v>
      </c>
      <c r="V1443" s="1">
        <v>3</v>
      </c>
      <c r="W1443" s="1" t="s">
        <v>37</v>
      </c>
      <c r="X1443" s="1" t="s">
        <v>64</v>
      </c>
      <c r="Y1443" s="1" t="s">
        <v>8549</v>
      </c>
    </row>
    <row r="1444" spans="1:25" x14ac:dyDescent="0.3">
      <c r="A1444" s="1" t="s">
        <v>13056</v>
      </c>
      <c r="B1444" s="1" t="s">
        <v>15055</v>
      </c>
      <c r="C1444" s="1" t="s">
        <v>8550</v>
      </c>
      <c r="D1444" s="1" t="s">
        <v>41</v>
      </c>
      <c r="E1444" s="1">
        <v>53</v>
      </c>
      <c r="F1444" s="1" t="s">
        <v>8551</v>
      </c>
      <c r="G1444" s="1" t="s">
        <v>8552</v>
      </c>
      <c r="H1444" s="1" t="s">
        <v>3543</v>
      </c>
      <c r="I1444" s="1" t="s">
        <v>8553</v>
      </c>
      <c r="J1444" s="1" t="s">
        <v>8554</v>
      </c>
      <c r="K1444" s="1" t="s">
        <v>6</v>
      </c>
      <c r="L1444" s="1" t="s">
        <v>48</v>
      </c>
      <c r="M1444" s="1" t="s">
        <v>73</v>
      </c>
      <c r="N1444" s="1">
        <v>2</v>
      </c>
      <c r="O1444" s="1">
        <v>757.95</v>
      </c>
      <c r="P1444" s="1">
        <v>0.38</v>
      </c>
      <c r="Q1444" s="1">
        <v>23.48</v>
      </c>
      <c r="R1444" s="2">
        <v>45235</v>
      </c>
      <c r="S1444" s="2">
        <v>45165</v>
      </c>
      <c r="T1444" s="1" t="s">
        <v>35</v>
      </c>
      <c r="U1444" s="1" t="s">
        <v>36</v>
      </c>
      <c r="V1444" s="1">
        <v>2</v>
      </c>
      <c r="W1444" s="1" t="s">
        <v>37</v>
      </c>
      <c r="X1444" s="1" t="s">
        <v>38</v>
      </c>
      <c r="Y1444" s="1" t="s">
        <v>8555</v>
      </c>
    </row>
    <row r="1445" spans="1:25" x14ac:dyDescent="0.3">
      <c r="A1445" s="1" t="s">
        <v>13057</v>
      </c>
      <c r="B1445" s="1" t="s">
        <v>15056</v>
      </c>
      <c r="C1445" s="1" t="s">
        <v>8556</v>
      </c>
      <c r="D1445" s="1" t="s">
        <v>26</v>
      </c>
      <c r="E1445" s="1">
        <v>69</v>
      </c>
      <c r="F1445" s="1" t="s">
        <v>8557</v>
      </c>
      <c r="G1445" s="1" t="s">
        <v>8558</v>
      </c>
      <c r="H1445" s="1" t="s">
        <v>3005</v>
      </c>
      <c r="I1445" s="1" t="s">
        <v>8559</v>
      </c>
      <c r="J1445" s="1" t="s">
        <v>8560</v>
      </c>
      <c r="K1445" s="1" t="s">
        <v>32</v>
      </c>
      <c r="L1445" s="1" t="s">
        <v>48</v>
      </c>
      <c r="M1445" s="1" t="s">
        <v>62</v>
      </c>
      <c r="N1445" s="1">
        <v>2</v>
      </c>
      <c r="O1445" s="1">
        <v>374.53</v>
      </c>
      <c r="P1445" s="1">
        <v>0.09</v>
      </c>
      <c r="Q1445" s="1">
        <v>19.170000000000002</v>
      </c>
      <c r="R1445" s="2">
        <v>45587</v>
      </c>
      <c r="S1445" s="2">
        <v>45490</v>
      </c>
      <c r="T1445" s="1" t="s">
        <v>118</v>
      </c>
      <c r="U1445" s="1" t="s">
        <v>162</v>
      </c>
      <c r="V1445" s="1">
        <v>1</v>
      </c>
      <c r="W1445" s="1" t="s">
        <v>37</v>
      </c>
      <c r="X1445" s="1" t="s">
        <v>38</v>
      </c>
      <c r="Y1445" s="1" t="s">
        <v>8561</v>
      </c>
    </row>
    <row r="1446" spans="1:25" x14ac:dyDescent="0.3">
      <c r="A1446" s="1" t="s">
        <v>13058</v>
      </c>
      <c r="B1446" s="1" t="s">
        <v>15057</v>
      </c>
      <c r="C1446" s="1" t="s">
        <v>8562</v>
      </c>
      <c r="D1446" s="1" t="s">
        <v>41</v>
      </c>
      <c r="E1446" s="1">
        <v>30</v>
      </c>
      <c r="F1446" s="1" t="s">
        <v>8563</v>
      </c>
      <c r="G1446" s="1" t="s">
        <v>8564</v>
      </c>
      <c r="H1446" s="1" t="s">
        <v>229</v>
      </c>
      <c r="I1446" s="1" t="s">
        <v>8565</v>
      </c>
      <c r="J1446" s="1" t="s">
        <v>8566</v>
      </c>
      <c r="K1446" s="1" t="s">
        <v>61</v>
      </c>
      <c r="L1446" s="1" t="s">
        <v>48</v>
      </c>
      <c r="M1446" s="1" t="s">
        <v>126</v>
      </c>
      <c r="N1446" s="1">
        <v>2</v>
      </c>
      <c r="O1446" s="1">
        <v>808.84</v>
      </c>
      <c r="P1446" s="1">
        <v>0.03</v>
      </c>
      <c r="Q1446" s="1">
        <v>8.49</v>
      </c>
      <c r="R1446" s="2">
        <v>45629</v>
      </c>
      <c r="S1446" s="2">
        <v>45343</v>
      </c>
      <c r="T1446" s="1" t="s">
        <v>63</v>
      </c>
      <c r="U1446" s="1" t="s">
        <v>84</v>
      </c>
      <c r="V1446" s="1">
        <v>1</v>
      </c>
      <c r="W1446" s="1" t="s">
        <v>37</v>
      </c>
      <c r="X1446" s="1" t="s">
        <v>64</v>
      </c>
      <c r="Y1446" s="1" t="s">
        <v>8567</v>
      </c>
    </row>
    <row r="1447" spans="1:25" x14ac:dyDescent="0.3">
      <c r="A1447" s="1" t="s">
        <v>13059</v>
      </c>
      <c r="B1447" s="1" t="s">
        <v>15058</v>
      </c>
      <c r="C1447" s="1" t="s">
        <v>8568</v>
      </c>
      <c r="D1447" s="1" t="s">
        <v>26</v>
      </c>
      <c r="E1447" s="1">
        <v>54</v>
      </c>
      <c r="F1447" s="1" t="s">
        <v>8569</v>
      </c>
      <c r="G1447" s="1" t="s">
        <v>8570</v>
      </c>
      <c r="H1447" s="1" t="s">
        <v>1315</v>
      </c>
      <c r="I1447" s="1" t="s">
        <v>8571</v>
      </c>
      <c r="J1447" s="1" t="s">
        <v>8572</v>
      </c>
      <c r="K1447" s="1" t="s">
        <v>6</v>
      </c>
      <c r="L1447" s="1" t="s">
        <v>48</v>
      </c>
      <c r="M1447" s="1" t="s">
        <v>62</v>
      </c>
      <c r="N1447" s="1">
        <v>2</v>
      </c>
      <c r="O1447" s="1">
        <v>141.87</v>
      </c>
      <c r="P1447" s="1">
        <v>0.46</v>
      </c>
      <c r="Q1447" s="1">
        <v>6.68</v>
      </c>
      <c r="R1447" s="2">
        <v>45518</v>
      </c>
      <c r="S1447" s="2">
        <v>45621</v>
      </c>
      <c r="T1447" s="1" t="s">
        <v>63</v>
      </c>
      <c r="U1447" s="1" t="s">
        <v>36</v>
      </c>
      <c r="V1447" s="1">
        <v>1</v>
      </c>
      <c r="W1447" s="1" t="s">
        <v>37</v>
      </c>
      <c r="X1447" s="1" t="s">
        <v>53</v>
      </c>
      <c r="Y1447" s="1" t="s">
        <v>8573</v>
      </c>
    </row>
    <row r="1448" spans="1:25" x14ac:dyDescent="0.3">
      <c r="A1448" s="1" t="s">
        <v>13060</v>
      </c>
      <c r="B1448" s="1" t="s">
        <v>15059</v>
      </c>
      <c r="C1448" s="1" t="s">
        <v>8574</v>
      </c>
      <c r="D1448" s="1" t="s">
        <v>26</v>
      </c>
      <c r="E1448" s="1">
        <v>69</v>
      </c>
      <c r="F1448" s="1" t="s">
        <v>8575</v>
      </c>
      <c r="G1448" s="1" t="s">
        <v>8576</v>
      </c>
      <c r="H1448" s="1" t="s">
        <v>2747</v>
      </c>
      <c r="I1448" s="1" t="s">
        <v>2298</v>
      </c>
      <c r="J1448" s="1" t="s">
        <v>8577</v>
      </c>
      <c r="K1448" s="1" t="s">
        <v>32</v>
      </c>
      <c r="L1448" s="1" t="s">
        <v>117</v>
      </c>
      <c r="M1448" s="1" t="s">
        <v>49</v>
      </c>
      <c r="N1448" s="1">
        <v>3</v>
      </c>
      <c r="O1448" s="1">
        <v>139.66999999999999</v>
      </c>
      <c r="P1448" s="1">
        <v>0.4</v>
      </c>
      <c r="Q1448" s="1">
        <v>12.83</v>
      </c>
      <c r="R1448" s="2">
        <v>45768</v>
      </c>
      <c r="S1448" s="2">
        <v>45474</v>
      </c>
      <c r="T1448" s="1" t="s">
        <v>118</v>
      </c>
      <c r="U1448" s="1" t="s">
        <v>36</v>
      </c>
      <c r="V1448" s="1">
        <v>1</v>
      </c>
      <c r="W1448" s="1" t="s">
        <v>37</v>
      </c>
      <c r="X1448" s="1" t="s">
        <v>64</v>
      </c>
      <c r="Y1448" s="1" t="s">
        <v>8578</v>
      </c>
    </row>
    <row r="1449" spans="1:25" x14ac:dyDescent="0.3">
      <c r="A1449" s="1" t="s">
        <v>13061</v>
      </c>
      <c r="B1449" s="1" t="s">
        <v>15060</v>
      </c>
      <c r="C1449" s="1" t="s">
        <v>8579</v>
      </c>
      <c r="D1449" s="1" t="s">
        <v>41</v>
      </c>
      <c r="E1449" s="1">
        <v>41</v>
      </c>
      <c r="F1449" s="1" t="s">
        <v>8580</v>
      </c>
      <c r="G1449" s="1">
        <f>1-207-317-5736</f>
        <v>-6259</v>
      </c>
      <c r="H1449" s="1" t="s">
        <v>3080</v>
      </c>
      <c r="I1449" s="1" t="s">
        <v>8581</v>
      </c>
      <c r="J1449" s="1" t="s">
        <v>8582</v>
      </c>
      <c r="K1449" s="1" t="s">
        <v>109</v>
      </c>
      <c r="L1449" s="1" t="s">
        <v>117</v>
      </c>
      <c r="M1449" s="1" t="s">
        <v>49</v>
      </c>
      <c r="N1449" s="1">
        <v>2</v>
      </c>
      <c r="O1449" s="1">
        <v>930.64</v>
      </c>
      <c r="P1449" s="1">
        <v>0.05</v>
      </c>
      <c r="Q1449" s="1">
        <v>16.32</v>
      </c>
      <c r="R1449" s="2">
        <v>45771</v>
      </c>
      <c r="S1449" s="2">
        <v>45662</v>
      </c>
      <c r="T1449" s="1" t="s">
        <v>83</v>
      </c>
      <c r="U1449" s="1" t="s">
        <v>36</v>
      </c>
      <c r="V1449" s="1">
        <v>3</v>
      </c>
      <c r="W1449" s="1" t="s">
        <v>52</v>
      </c>
      <c r="X1449" s="1" t="s">
        <v>101</v>
      </c>
      <c r="Y1449" s="1" t="s">
        <v>8583</v>
      </c>
    </row>
    <row r="1450" spans="1:25" x14ac:dyDescent="0.3">
      <c r="A1450" s="1" t="s">
        <v>13062</v>
      </c>
      <c r="B1450" s="1" t="s">
        <v>15061</v>
      </c>
      <c r="C1450" s="1" t="s">
        <v>8584</v>
      </c>
      <c r="D1450" s="1" t="s">
        <v>41</v>
      </c>
      <c r="E1450" s="1">
        <v>36</v>
      </c>
      <c r="F1450" s="1" t="s">
        <v>8585</v>
      </c>
      <c r="G1450" s="1">
        <v>736629530</v>
      </c>
      <c r="H1450" s="1" t="s">
        <v>3054</v>
      </c>
      <c r="I1450" s="1" t="s">
        <v>8586</v>
      </c>
      <c r="J1450" s="1" t="s">
        <v>8587</v>
      </c>
      <c r="K1450" s="1" t="s">
        <v>6</v>
      </c>
      <c r="L1450" s="1" t="s">
        <v>110</v>
      </c>
      <c r="M1450" s="1" t="s">
        <v>49</v>
      </c>
      <c r="N1450" s="1">
        <v>1</v>
      </c>
      <c r="O1450" s="1">
        <v>103.83</v>
      </c>
      <c r="P1450" s="1">
        <v>0.39</v>
      </c>
      <c r="Q1450" s="1">
        <v>45.07</v>
      </c>
      <c r="R1450" s="2">
        <v>45462</v>
      </c>
      <c r="S1450" s="2">
        <v>45737</v>
      </c>
      <c r="T1450" s="1" t="s">
        <v>83</v>
      </c>
      <c r="U1450" s="1" t="s">
        <v>36</v>
      </c>
      <c r="V1450" s="1">
        <v>4</v>
      </c>
      <c r="W1450" s="1" t="s">
        <v>37</v>
      </c>
      <c r="X1450" s="1" t="s">
        <v>101</v>
      </c>
      <c r="Y1450" s="1" t="s">
        <v>8588</v>
      </c>
    </row>
    <row r="1451" spans="1:25" x14ac:dyDescent="0.3">
      <c r="A1451" s="1" t="s">
        <v>13063</v>
      </c>
      <c r="B1451" s="1" t="s">
        <v>15062</v>
      </c>
      <c r="C1451" s="1" t="s">
        <v>8589</v>
      </c>
      <c r="D1451" s="1" t="s">
        <v>26</v>
      </c>
      <c r="E1451" s="1">
        <v>67</v>
      </c>
      <c r="F1451" s="1" t="s">
        <v>8590</v>
      </c>
      <c r="G1451" s="1" t="s">
        <v>8591</v>
      </c>
      <c r="H1451" s="1" t="s">
        <v>1798</v>
      </c>
      <c r="I1451" s="1" t="s">
        <v>8592</v>
      </c>
      <c r="J1451" s="1" t="s">
        <v>8593</v>
      </c>
      <c r="K1451" s="1" t="s">
        <v>109</v>
      </c>
      <c r="L1451" s="1" t="s">
        <v>33</v>
      </c>
      <c r="M1451" s="1" t="s">
        <v>34</v>
      </c>
      <c r="N1451" s="1">
        <v>2</v>
      </c>
      <c r="O1451" s="1">
        <v>14.04</v>
      </c>
      <c r="P1451" s="1">
        <v>0.42</v>
      </c>
      <c r="Q1451" s="1">
        <v>32.51</v>
      </c>
      <c r="R1451" s="2">
        <v>45781</v>
      </c>
      <c r="S1451" s="2">
        <v>45432</v>
      </c>
      <c r="T1451" s="1" t="s">
        <v>83</v>
      </c>
      <c r="U1451" s="1" t="s">
        <v>51</v>
      </c>
      <c r="V1451" s="1">
        <v>2</v>
      </c>
      <c r="W1451" s="1" t="s">
        <v>37</v>
      </c>
      <c r="X1451" s="1" t="s">
        <v>101</v>
      </c>
      <c r="Y1451" s="1" t="s">
        <v>8594</v>
      </c>
    </row>
    <row r="1452" spans="1:25" x14ac:dyDescent="0.3">
      <c r="A1452" s="1" t="s">
        <v>13064</v>
      </c>
      <c r="B1452" s="1" t="s">
        <v>15063</v>
      </c>
      <c r="C1452" s="1" t="s">
        <v>8595</v>
      </c>
      <c r="D1452" s="1" t="s">
        <v>41</v>
      </c>
      <c r="E1452" s="1">
        <v>37</v>
      </c>
      <c r="F1452" s="1" t="s">
        <v>8596</v>
      </c>
      <c r="G1452" s="1" t="s">
        <v>8597</v>
      </c>
      <c r="H1452" s="1" t="s">
        <v>1805</v>
      </c>
      <c r="I1452" s="1" t="s">
        <v>8598</v>
      </c>
      <c r="J1452" s="1" t="s">
        <v>8599</v>
      </c>
      <c r="K1452" s="1" t="s">
        <v>6</v>
      </c>
      <c r="L1452" s="1" t="s">
        <v>48</v>
      </c>
      <c r="M1452" s="1" t="s">
        <v>73</v>
      </c>
      <c r="N1452" s="1">
        <v>2</v>
      </c>
      <c r="O1452" s="1">
        <v>395.14</v>
      </c>
      <c r="P1452" s="1">
        <v>0.45</v>
      </c>
      <c r="Q1452" s="1">
        <v>48.12</v>
      </c>
      <c r="R1452" s="2">
        <v>45702</v>
      </c>
      <c r="S1452" s="2">
        <v>45772</v>
      </c>
      <c r="T1452" s="1" t="s">
        <v>83</v>
      </c>
      <c r="U1452" s="1" t="s">
        <v>162</v>
      </c>
      <c r="V1452" s="1">
        <v>2</v>
      </c>
      <c r="W1452" s="1" t="s">
        <v>37</v>
      </c>
      <c r="X1452" s="1" t="s">
        <v>101</v>
      </c>
      <c r="Y1452" s="1" t="s">
        <v>8600</v>
      </c>
    </row>
    <row r="1453" spans="1:25" x14ac:dyDescent="0.3">
      <c r="A1453" s="1" t="s">
        <v>13065</v>
      </c>
      <c r="B1453" s="1" t="s">
        <v>15064</v>
      </c>
      <c r="C1453" s="1" t="s">
        <v>8601</v>
      </c>
      <c r="D1453" s="1" t="s">
        <v>26</v>
      </c>
      <c r="E1453" s="1">
        <v>44</v>
      </c>
      <c r="F1453" s="1" t="s">
        <v>8602</v>
      </c>
      <c r="G1453" s="1" t="s">
        <v>8603</v>
      </c>
      <c r="H1453" s="1" t="s">
        <v>289</v>
      </c>
      <c r="I1453" s="1" t="s">
        <v>8604</v>
      </c>
      <c r="J1453" s="1" t="s">
        <v>8605</v>
      </c>
      <c r="K1453" s="1" t="s">
        <v>6</v>
      </c>
      <c r="L1453" s="1" t="s">
        <v>72</v>
      </c>
      <c r="M1453" s="1" t="s">
        <v>49</v>
      </c>
      <c r="N1453" s="1">
        <v>1</v>
      </c>
      <c r="O1453" s="1">
        <v>112.81</v>
      </c>
      <c r="P1453" s="1">
        <v>0.27</v>
      </c>
      <c r="Q1453" s="1">
        <v>20.28</v>
      </c>
      <c r="R1453" s="2">
        <v>45507</v>
      </c>
      <c r="S1453" s="2">
        <v>45392</v>
      </c>
      <c r="T1453" s="1" t="s">
        <v>50</v>
      </c>
      <c r="U1453" s="1" t="s">
        <v>36</v>
      </c>
      <c r="V1453" s="1">
        <v>2</v>
      </c>
      <c r="W1453" s="1" t="s">
        <v>37</v>
      </c>
      <c r="X1453" s="1" t="s">
        <v>74</v>
      </c>
      <c r="Y1453" s="1" t="s">
        <v>8606</v>
      </c>
    </row>
    <row r="1454" spans="1:25" x14ac:dyDescent="0.3">
      <c r="A1454" s="1" t="s">
        <v>13066</v>
      </c>
      <c r="B1454" s="1" t="s">
        <v>15065</v>
      </c>
      <c r="C1454" s="1" t="s">
        <v>8607</v>
      </c>
      <c r="D1454" s="1" t="s">
        <v>41</v>
      </c>
      <c r="E1454" s="1">
        <v>34</v>
      </c>
      <c r="F1454" s="1" t="s">
        <v>8608</v>
      </c>
      <c r="G1454" s="1" t="s">
        <v>8609</v>
      </c>
      <c r="H1454" s="1" t="s">
        <v>1163</v>
      </c>
      <c r="I1454" s="1" t="s">
        <v>8610</v>
      </c>
      <c r="J1454" s="1" t="s">
        <v>8611</v>
      </c>
      <c r="K1454" s="1" t="s">
        <v>61</v>
      </c>
      <c r="L1454" s="1" t="s">
        <v>82</v>
      </c>
      <c r="M1454" s="1" t="s">
        <v>73</v>
      </c>
      <c r="N1454" s="1">
        <v>2</v>
      </c>
      <c r="O1454" s="1">
        <v>864.41</v>
      </c>
      <c r="P1454" s="1">
        <v>0.35</v>
      </c>
      <c r="Q1454" s="1">
        <v>23.08</v>
      </c>
      <c r="R1454" s="2">
        <v>45836</v>
      </c>
      <c r="S1454" s="2">
        <v>45553</v>
      </c>
      <c r="T1454" s="1" t="s">
        <v>63</v>
      </c>
      <c r="U1454" s="1" t="s">
        <v>51</v>
      </c>
      <c r="V1454" s="1">
        <v>3</v>
      </c>
      <c r="W1454" s="1" t="s">
        <v>37</v>
      </c>
      <c r="X1454" s="1" t="s">
        <v>53</v>
      </c>
      <c r="Y1454" s="1" t="s">
        <v>8612</v>
      </c>
    </row>
    <row r="1455" spans="1:25" x14ac:dyDescent="0.3">
      <c r="A1455" s="1" t="s">
        <v>13067</v>
      </c>
      <c r="B1455" s="1" t="s">
        <v>15066</v>
      </c>
      <c r="C1455" s="1" t="s">
        <v>8613</v>
      </c>
      <c r="D1455" s="1" t="s">
        <v>26</v>
      </c>
      <c r="E1455" s="1">
        <v>33</v>
      </c>
      <c r="F1455" s="1" t="s">
        <v>8614</v>
      </c>
      <c r="G1455" s="1" t="s">
        <v>8615</v>
      </c>
      <c r="H1455" s="1" t="s">
        <v>509</v>
      </c>
      <c r="I1455" s="1" t="s">
        <v>8616</v>
      </c>
      <c r="J1455" s="1" t="s">
        <v>8617</v>
      </c>
      <c r="K1455" s="1" t="s">
        <v>81</v>
      </c>
      <c r="L1455" s="1" t="s">
        <v>117</v>
      </c>
      <c r="M1455" s="1" t="s">
        <v>73</v>
      </c>
      <c r="N1455" s="1">
        <v>4</v>
      </c>
      <c r="O1455" s="1">
        <v>923.47</v>
      </c>
      <c r="P1455" s="1">
        <v>0.38</v>
      </c>
      <c r="Q1455" s="1">
        <v>37.39</v>
      </c>
      <c r="R1455" s="2">
        <v>45317</v>
      </c>
      <c r="S1455" s="2">
        <v>45275</v>
      </c>
      <c r="T1455" s="1" t="s">
        <v>83</v>
      </c>
      <c r="U1455" s="1" t="s">
        <v>51</v>
      </c>
      <c r="V1455" s="1">
        <v>3</v>
      </c>
      <c r="W1455" s="1" t="s">
        <v>37</v>
      </c>
      <c r="X1455" s="1" t="s">
        <v>74</v>
      </c>
      <c r="Y1455" s="1" t="s">
        <v>8595</v>
      </c>
    </row>
    <row r="1456" spans="1:25" x14ac:dyDescent="0.3">
      <c r="A1456" s="1" t="s">
        <v>13068</v>
      </c>
      <c r="B1456" s="1" t="s">
        <v>15067</v>
      </c>
      <c r="C1456" s="1" t="s">
        <v>8618</v>
      </c>
      <c r="D1456" s="1" t="s">
        <v>26</v>
      </c>
      <c r="E1456" s="1">
        <v>18</v>
      </c>
      <c r="F1456" s="1" t="s">
        <v>8619</v>
      </c>
      <c r="G1456" s="1" t="s">
        <v>8620</v>
      </c>
      <c r="H1456" s="1" t="s">
        <v>1924</v>
      </c>
      <c r="I1456" s="1" t="s">
        <v>8621</v>
      </c>
      <c r="J1456" s="1" t="s">
        <v>8622</v>
      </c>
      <c r="K1456" s="1" t="s">
        <v>6</v>
      </c>
      <c r="L1456" s="1" t="s">
        <v>72</v>
      </c>
      <c r="M1456" s="1" t="s">
        <v>73</v>
      </c>
      <c r="N1456" s="1">
        <v>1</v>
      </c>
      <c r="O1456" s="1">
        <v>487.6</v>
      </c>
      <c r="P1456" s="1">
        <v>0.34</v>
      </c>
      <c r="Q1456" s="1">
        <v>31.01</v>
      </c>
      <c r="R1456" s="2">
        <v>45791</v>
      </c>
      <c r="S1456" s="2">
        <v>45658</v>
      </c>
      <c r="T1456" s="1" t="s">
        <v>83</v>
      </c>
      <c r="U1456" s="1" t="s">
        <v>51</v>
      </c>
      <c r="V1456" s="1">
        <v>5</v>
      </c>
      <c r="W1456" s="1" t="s">
        <v>37</v>
      </c>
      <c r="X1456" s="1" t="s">
        <v>74</v>
      </c>
      <c r="Y1456" s="1" t="s">
        <v>8623</v>
      </c>
    </row>
    <row r="1457" spans="1:25" x14ac:dyDescent="0.3">
      <c r="A1457" s="1" t="s">
        <v>13069</v>
      </c>
      <c r="B1457" s="1" t="s">
        <v>15068</v>
      </c>
      <c r="C1457" s="1" t="s">
        <v>8624</v>
      </c>
      <c r="D1457" s="1" t="s">
        <v>41</v>
      </c>
      <c r="E1457" s="1">
        <v>38</v>
      </c>
      <c r="F1457" s="1" t="s">
        <v>8625</v>
      </c>
      <c r="G1457" s="1">
        <v>7060574583</v>
      </c>
      <c r="H1457" s="1" t="s">
        <v>1948</v>
      </c>
      <c r="I1457" s="1" t="s">
        <v>8626</v>
      </c>
      <c r="J1457" s="1" t="s">
        <v>3488</v>
      </c>
      <c r="K1457" s="1" t="s">
        <v>92</v>
      </c>
      <c r="L1457" s="1" t="s">
        <v>117</v>
      </c>
      <c r="M1457" s="1" t="s">
        <v>126</v>
      </c>
      <c r="N1457" s="1">
        <v>3</v>
      </c>
      <c r="O1457" s="1">
        <v>431.22</v>
      </c>
      <c r="P1457" s="1">
        <v>0.32</v>
      </c>
      <c r="Q1457" s="1">
        <v>28.75</v>
      </c>
      <c r="R1457" s="2">
        <v>45435</v>
      </c>
      <c r="S1457" s="2">
        <v>45536</v>
      </c>
      <c r="T1457" s="1" t="s">
        <v>35</v>
      </c>
      <c r="U1457" s="1" t="s">
        <v>162</v>
      </c>
      <c r="V1457" s="1">
        <v>3</v>
      </c>
      <c r="W1457" s="1" t="s">
        <v>37</v>
      </c>
      <c r="X1457" s="1" t="s">
        <v>101</v>
      </c>
      <c r="Y1457" s="1" t="s">
        <v>8627</v>
      </c>
    </row>
    <row r="1458" spans="1:25" x14ac:dyDescent="0.3">
      <c r="A1458" s="1" t="s">
        <v>13070</v>
      </c>
      <c r="B1458" s="1" t="s">
        <v>15069</v>
      </c>
      <c r="C1458" s="1" t="s">
        <v>8628</v>
      </c>
      <c r="D1458" s="1" t="s">
        <v>26</v>
      </c>
      <c r="E1458" s="1">
        <v>44</v>
      </c>
      <c r="F1458" s="1" t="s">
        <v>8629</v>
      </c>
      <c r="G1458" s="1" t="s">
        <v>8630</v>
      </c>
      <c r="H1458" s="1" t="s">
        <v>3277</v>
      </c>
      <c r="I1458" s="1" t="s">
        <v>8631</v>
      </c>
      <c r="J1458" s="1" t="s">
        <v>2051</v>
      </c>
      <c r="K1458" s="1" t="s">
        <v>109</v>
      </c>
      <c r="L1458" s="1" t="s">
        <v>110</v>
      </c>
      <c r="M1458" s="1" t="s">
        <v>62</v>
      </c>
      <c r="N1458" s="1">
        <v>3</v>
      </c>
      <c r="O1458" s="1">
        <v>543.65</v>
      </c>
      <c r="P1458" s="1">
        <v>0.27</v>
      </c>
      <c r="Q1458" s="1">
        <v>30.9</v>
      </c>
      <c r="R1458" s="2">
        <v>45313</v>
      </c>
      <c r="S1458" s="2">
        <v>45813</v>
      </c>
      <c r="T1458" s="1" t="s">
        <v>35</v>
      </c>
      <c r="U1458" s="1" t="s">
        <v>36</v>
      </c>
      <c r="V1458" s="1">
        <v>1</v>
      </c>
      <c r="W1458" s="1" t="s">
        <v>37</v>
      </c>
      <c r="X1458" s="1" t="s">
        <v>53</v>
      </c>
      <c r="Y1458" s="1" t="s">
        <v>8632</v>
      </c>
    </row>
    <row r="1459" spans="1:25" x14ac:dyDescent="0.3">
      <c r="A1459" s="1" t="s">
        <v>13071</v>
      </c>
      <c r="B1459" s="1" t="s">
        <v>15070</v>
      </c>
      <c r="C1459" s="1" t="s">
        <v>990</v>
      </c>
      <c r="D1459" s="1" t="s">
        <v>26</v>
      </c>
      <c r="E1459" s="1">
        <v>18</v>
      </c>
      <c r="F1459" s="1" t="s">
        <v>8633</v>
      </c>
      <c r="G1459" s="1" t="s">
        <v>8634</v>
      </c>
      <c r="H1459" s="1" t="s">
        <v>1215</v>
      </c>
      <c r="I1459" s="1" t="s">
        <v>8635</v>
      </c>
      <c r="J1459" s="1" t="s">
        <v>8636</v>
      </c>
      <c r="K1459" s="1" t="s">
        <v>61</v>
      </c>
      <c r="L1459" s="1" t="s">
        <v>33</v>
      </c>
      <c r="M1459" s="1" t="s">
        <v>62</v>
      </c>
      <c r="N1459" s="1">
        <v>1</v>
      </c>
      <c r="O1459" s="1">
        <v>233.93</v>
      </c>
      <c r="P1459" s="1">
        <v>0.24</v>
      </c>
      <c r="Q1459" s="1">
        <v>31.29</v>
      </c>
      <c r="R1459" s="2">
        <v>45816</v>
      </c>
      <c r="S1459" s="2">
        <v>45811</v>
      </c>
      <c r="T1459" s="1" t="s">
        <v>63</v>
      </c>
      <c r="U1459" s="1" t="s">
        <v>162</v>
      </c>
      <c r="V1459" s="1">
        <v>4</v>
      </c>
      <c r="W1459" s="1" t="s">
        <v>37</v>
      </c>
      <c r="X1459" s="1" t="s">
        <v>53</v>
      </c>
      <c r="Y1459" s="1" t="s">
        <v>8637</v>
      </c>
    </row>
    <row r="1460" spans="1:25" x14ac:dyDescent="0.3">
      <c r="A1460" s="1" t="s">
        <v>13072</v>
      </c>
      <c r="B1460" s="1" t="s">
        <v>15071</v>
      </c>
      <c r="C1460" s="1" t="s">
        <v>8638</v>
      </c>
      <c r="D1460" s="1" t="s">
        <v>26</v>
      </c>
      <c r="E1460" s="1">
        <v>47</v>
      </c>
      <c r="F1460" s="1" t="s">
        <v>8639</v>
      </c>
      <c r="G1460" s="1" t="s">
        <v>8640</v>
      </c>
      <c r="H1460" s="1" t="s">
        <v>3517</v>
      </c>
      <c r="I1460" s="1" t="s">
        <v>8641</v>
      </c>
      <c r="J1460" s="1" t="s">
        <v>8642</v>
      </c>
      <c r="K1460" s="1" t="s">
        <v>6</v>
      </c>
      <c r="L1460" s="1" t="s">
        <v>82</v>
      </c>
      <c r="M1460" s="1" t="s">
        <v>34</v>
      </c>
      <c r="N1460" s="1">
        <v>3</v>
      </c>
      <c r="O1460" s="1">
        <v>304.99</v>
      </c>
      <c r="P1460" s="1">
        <v>0.5</v>
      </c>
      <c r="Q1460" s="1">
        <v>39.46</v>
      </c>
      <c r="R1460" s="2">
        <v>45430</v>
      </c>
      <c r="S1460" s="2">
        <v>45434</v>
      </c>
      <c r="T1460" s="1" t="s">
        <v>118</v>
      </c>
      <c r="U1460" s="1" t="s">
        <v>51</v>
      </c>
      <c r="V1460" s="1">
        <v>2</v>
      </c>
      <c r="W1460" s="1" t="s">
        <v>37</v>
      </c>
      <c r="X1460" s="1" t="s">
        <v>64</v>
      </c>
      <c r="Y1460" s="1" t="s">
        <v>8643</v>
      </c>
    </row>
    <row r="1461" spans="1:25" x14ac:dyDescent="0.3">
      <c r="A1461" s="1" t="s">
        <v>13073</v>
      </c>
      <c r="B1461" s="1" t="s">
        <v>15072</v>
      </c>
      <c r="C1461" s="1" t="s">
        <v>8644</v>
      </c>
      <c r="D1461" s="1" t="s">
        <v>26</v>
      </c>
      <c r="E1461" s="1">
        <v>37</v>
      </c>
      <c r="F1461" s="1" t="s">
        <v>8645</v>
      </c>
      <c r="G1461" s="1" t="s">
        <v>8646</v>
      </c>
      <c r="H1461" s="1" t="s">
        <v>194</v>
      </c>
      <c r="I1461" s="1" t="s">
        <v>8647</v>
      </c>
      <c r="J1461" s="1" t="s">
        <v>8648</v>
      </c>
      <c r="K1461" s="1" t="s">
        <v>92</v>
      </c>
      <c r="L1461" s="1" t="s">
        <v>117</v>
      </c>
      <c r="M1461" s="1" t="s">
        <v>49</v>
      </c>
      <c r="N1461" s="1">
        <v>3</v>
      </c>
      <c r="O1461" s="1">
        <v>109.97</v>
      </c>
      <c r="P1461" s="1">
        <v>0.17</v>
      </c>
      <c r="Q1461" s="1">
        <v>35.06</v>
      </c>
      <c r="R1461" s="2">
        <v>45558</v>
      </c>
      <c r="S1461" s="2">
        <v>45148</v>
      </c>
      <c r="T1461" s="1" t="s">
        <v>83</v>
      </c>
      <c r="U1461" s="1" t="s">
        <v>51</v>
      </c>
      <c r="V1461" s="1">
        <v>3</v>
      </c>
      <c r="W1461" s="1" t="s">
        <v>37</v>
      </c>
      <c r="X1461" s="1" t="s">
        <v>74</v>
      </c>
      <c r="Y1461" s="1" t="s">
        <v>8649</v>
      </c>
    </row>
    <row r="1462" spans="1:25" x14ac:dyDescent="0.3">
      <c r="A1462" s="1" t="s">
        <v>13074</v>
      </c>
      <c r="B1462" s="1" t="s">
        <v>14540</v>
      </c>
      <c r="C1462" s="1" t="s">
        <v>8650</v>
      </c>
      <c r="D1462" s="1" t="s">
        <v>41</v>
      </c>
      <c r="E1462" s="1">
        <v>41</v>
      </c>
      <c r="F1462" s="1" t="s">
        <v>8651</v>
      </c>
      <c r="G1462" s="1" t="s">
        <v>8652</v>
      </c>
      <c r="H1462" s="1" t="s">
        <v>3974</v>
      </c>
      <c r="I1462" s="1" t="s">
        <v>439</v>
      </c>
      <c r="J1462" s="1" t="s">
        <v>8653</v>
      </c>
      <c r="K1462" s="1" t="s">
        <v>81</v>
      </c>
      <c r="L1462" s="1" t="s">
        <v>82</v>
      </c>
      <c r="M1462" s="1" t="s">
        <v>34</v>
      </c>
      <c r="N1462" s="1">
        <v>3</v>
      </c>
      <c r="O1462" s="1">
        <v>451.99</v>
      </c>
      <c r="P1462" s="1">
        <v>0.04</v>
      </c>
      <c r="Q1462" s="1">
        <v>48.08</v>
      </c>
      <c r="R1462" s="2">
        <v>45657</v>
      </c>
      <c r="S1462" s="2">
        <v>45592</v>
      </c>
      <c r="T1462" s="1" t="s">
        <v>50</v>
      </c>
      <c r="U1462" s="1" t="s">
        <v>162</v>
      </c>
      <c r="V1462" s="1">
        <v>4</v>
      </c>
      <c r="W1462" s="1" t="s">
        <v>37</v>
      </c>
      <c r="X1462" s="1" t="s">
        <v>53</v>
      </c>
      <c r="Y1462" s="1" t="s">
        <v>8654</v>
      </c>
    </row>
    <row r="1463" spans="1:25" x14ac:dyDescent="0.3">
      <c r="A1463" s="1" t="s">
        <v>13075</v>
      </c>
      <c r="B1463" s="1" t="s">
        <v>15073</v>
      </c>
      <c r="C1463" s="1" t="s">
        <v>8655</v>
      </c>
      <c r="D1463" s="1" t="s">
        <v>26</v>
      </c>
      <c r="E1463" s="1">
        <v>63</v>
      </c>
      <c r="F1463" s="1" t="s">
        <v>8656</v>
      </c>
      <c r="G1463" s="1">
        <f>1-592-729-3709</f>
        <v>-5029</v>
      </c>
      <c r="H1463" s="1" t="s">
        <v>3486</v>
      </c>
      <c r="I1463" s="1" t="s">
        <v>8657</v>
      </c>
      <c r="J1463" s="1" t="s">
        <v>8658</v>
      </c>
      <c r="K1463" s="1" t="s">
        <v>109</v>
      </c>
      <c r="L1463" s="1" t="s">
        <v>82</v>
      </c>
      <c r="M1463" s="1" t="s">
        <v>73</v>
      </c>
      <c r="N1463" s="1">
        <v>1</v>
      </c>
      <c r="O1463" s="1">
        <v>615.57000000000005</v>
      </c>
      <c r="P1463" s="1">
        <v>0.38</v>
      </c>
      <c r="Q1463" s="1">
        <v>47.66</v>
      </c>
      <c r="R1463" s="2">
        <v>45360</v>
      </c>
      <c r="S1463" s="2">
        <v>45807</v>
      </c>
      <c r="T1463" s="1" t="s">
        <v>35</v>
      </c>
      <c r="U1463" s="1" t="s">
        <v>51</v>
      </c>
      <c r="V1463" s="1">
        <v>1</v>
      </c>
      <c r="W1463" s="1" t="s">
        <v>37</v>
      </c>
      <c r="X1463" s="1" t="s">
        <v>38</v>
      </c>
      <c r="Y1463" s="1" t="s">
        <v>8659</v>
      </c>
    </row>
    <row r="1464" spans="1:25" x14ac:dyDescent="0.3">
      <c r="A1464" s="1" t="s">
        <v>13076</v>
      </c>
      <c r="B1464" s="1" t="s">
        <v>15074</v>
      </c>
      <c r="C1464" s="1" t="s">
        <v>8660</v>
      </c>
      <c r="D1464" s="1" t="s">
        <v>26</v>
      </c>
      <c r="E1464" s="1">
        <v>19</v>
      </c>
      <c r="F1464" s="1" t="s">
        <v>8661</v>
      </c>
      <c r="G1464" s="1">
        <f>1-359-476-1488</f>
        <v>-2322</v>
      </c>
      <c r="H1464" s="1" t="s">
        <v>1805</v>
      </c>
      <c r="I1464" s="1" t="s">
        <v>8662</v>
      </c>
      <c r="J1464" s="1" t="s">
        <v>8663</v>
      </c>
      <c r="K1464" s="1" t="s">
        <v>61</v>
      </c>
      <c r="L1464" s="1" t="s">
        <v>110</v>
      </c>
      <c r="M1464" s="1" t="s">
        <v>93</v>
      </c>
      <c r="N1464" s="1">
        <v>2</v>
      </c>
      <c r="O1464" s="1">
        <v>930.92</v>
      </c>
      <c r="P1464" s="1">
        <v>0.11</v>
      </c>
      <c r="Q1464" s="1">
        <v>23.99</v>
      </c>
      <c r="R1464" s="2">
        <v>45462</v>
      </c>
      <c r="S1464" s="2">
        <v>45768</v>
      </c>
      <c r="T1464" s="1" t="s">
        <v>83</v>
      </c>
      <c r="U1464" s="1" t="s">
        <v>51</v>
      </c>
      <c r="V1464" s="1">
        <v>3</v>
      </c>
      <c r="W1464" s="1" t="s">
        <v>37</v>
      </c>
      <c r="X1464" s="1" t="s">
        <v>74</v>
      </c>
      <c r="Y1464" s="1" t="s">
        <v>8664</v>
      </c>
    </row>
    <row r="1465" spans="1:25" x14ac:dyDescent="0.3">
      <c r="A1465" s="1" t="s">
        <v>13077</v>
      </c>
      <c r="B1465" s="1" t="s">
        <v>15075</v>
      </c>
      <c r="C1465" s="1" t="s">
        <v>8665</v>
      </c>
      <c r="D1465" s="1" t="s">
        <v>41</v>
      </c>
      <c r="E1465" s="1">
        <v>32</v>
      </c>
      <c r="F1465" s="1" t="s">
        <v>8666</v>
      </c>
      <c r="G1465" s="1" t="s">
        <v>8667</v>
      </c>
      <c r="H1465" s="1" t="s">
        <v>717</v>
      </c>
      <c r="I1465" s="1" t="s">
        <v>8668</v>
      </c>
      <c r="J1465" s="1" t="s">
        <v>3210</v>
      </c>
      <c r="K1465" s="1" t="s">
        <v>32</v>
      </c>
      <c r="L1465" s="1" t="s">
        <v>72</v>
      </c>
      <c r="M1465" s="1" t="s">
        <v>93</v>
      </c>
      <c r="N1465" s="1">
        <v>3</v>
      </c>
      <c r="O1465" s="1">
        <v>741.68</v>
      </c>
      <c r="P1465" s="1">
        <v>0.27</v>
      </c>
      <c r="Q1465" s="1">
        <v>6.61</v>
      </c>
      <c r="R1465" s="2">
        <v>45630</v>
      </c>
      <c r="S1465" s="2">
        <v>45652</v>
      </c>
      <c r="T1465" s="1" t="s">
        <v>118</v>
      </c>
      <c r="U1465" s="1" t="s">
        <v>84</v>
      </c>
      <c r="V1465" s="1">
        <v>3</v>
      </c>
      <c r="W1465" s="1" t="s">
        <v>37</v>
      </c>
      <c r="X1465" s="1" t="s">
        <v>53</v>
      </c>
      <c r="Y1465" s="1" t="s">
        <v>8669</v>
      </c>
    </row>
    <row r="1466" spans="1:25" x14ac:dyDescent="0.3">
      <c r="A1466" s="1" t="s">
        <v>13078</v>
      </c>
      <c r="B1466" s="1" t="s">
        <v>15076</v>
      </c>
      <c r="C1466" s="1" t="s">
        <v>8670</v>
      </c>
      <c r="D1466" s="1" t="s">
        <v>41</v>
      </c>
      <c r="E1466" s="1">
        <v>46</v>
      </c>
      <c r="F1466" s="1" t="s">
        <v>8671</v>
      </c>
      <c r="G1466" s="1" t="s">
        <v>8672</v>
      </c>
      <c r="H1466" s="1" t="s">
        <v>3505</v>
      </c>
      <c r="I1466" s="1" t="s">
        <v>8673</v>
      </c>
      <c r="J1466" s="1" t="s">
        <v>8674</v>
      </c>
      <c r="K1466" s="1" t="s">
        <v>47</v>
      </c>
      <c r="L1466" s="1" t="s">
        <v>117</v>
      </c>
      <c r="M1466" s="1" t="s">
        <v>73</v>
      </c>
      <c r="N1466" s="1">
        <v>4</v>
      </c>
      <c r="O1466" s="1">
        <v>725.83</v>
      </c>
      <c r="P1466" s="1">
        <v>0.05</v>
      </c>
      <c r="Q1466" s="1">
        <v>5.5</v>
      </c>
      <c r="R1466" s="2">
        <v>45355</v>
      </c>
      <c r="S1466" s="2">
        <v>45126</v>
      </c>
      <c r="T1466" s="1" t="s">
        <v>50</v>
      </c>
      <c r="U1466" s="1" t="s">
        <v>51</v>
      </c>
      <c r="V1466" s="1">
        <v>4</v>
      </c>
      <c r="W1466" s="1" t="s">
        <v>37</v>
      </c>
      <c r="X1466" s="1" t="s">
        <v>38</v>
      </c>
      <c r="Y1466" s="1" t="s">
        <v>8675</v>
      </c>
    </row>
    <row r="1467" spans="1:25" x14ac:dyDescent="0.3">
      <c r="A1467" s="1" t="s">
        <v>13079</v>
      </c>
      <c r="B1467" s="1" t="s">
        <v>15077</v>
      </c>
      <c r="C1467" s="1" t="s">
        <v>8676</v>
      </c>
      <c r="D1467" s="1" t="s">
        <v>26</v>
      </c>
      <c r="E1467" s="1">
        <v>52</v>
      </c>
      <c r="F1467" s="1" t="s">
        <v>8677</v>
      </c>
      <c r="G1467" s="1">
        <v>1910365247</v>
      </c>
      <c r="H1467" s="1" t="s">
        <v>2559</v>
      </c>
      <c r="I1467" s="1" t="s">
        <v>8678</v>
      </c>
      <c r="J1467" s="1" t="s">
        <v>8679</v>
      </c>
      <c r="K1467" s="1" t="s">
        <v>81</v>
      </c>
      <c r="L1467" s="1" t="s">
        <v>82</v>
      </c>
      <c r="M1467" s="1" t="s">
        <v>49</v>
      </c>
      <c r="N1467" s="1">
        <v>2</v>
      </c>
      <c r="O1467" s="1">
        <v>314.92</v>
      </c>
      <c r="P1467" s="1">
        <v>0.31</v>
      </c>
      <c r="Q1467" s="1">
        <v>10.54</v>
      </c>
      <c r="R1467" s="2">
        <v>45638</v>
      </c>
      <c r="S1467" s="2">
        <v>45147</v>
      </c>
      <c r="T1467" s="1" t="s">
        <v>35</v>
      </c>
      <c r="U1467" s="1" t="s">
        <v>162</v>
      </c>
      <c r="V1467" s="1">
        <v>1</v>
      </c>
      <c r="W1467" s="1" t="s">
        <v>52</v>
      </c>
      <c r="X1467" s="1" t="s">
        <v>38</v>
      </c>
      <c r="Y1467" s="1" t="s">
        <v>8680</v>
      </c>
    </row>
    <row r="1468" spans="1:25" x14ac:dyDescent="0.3">
      <c r="A1468" s="1" t="s">
        <v>13080</v>
      </c>
      <c r="B1468" s="1" t="s">
        <v>15078</v>
      </c>
      <c r="C1468" s="1" t="s">
        <v>8681</v>
      </c>
      <c r="D1468" s="1" t="s">
        <v>26</v>
      </c>
      <c r="E1468" s="1">
        <v>30</v>
      </c>
      <c r="F1468" s="1" t="s">
        <v>8682</v>
      </c>
      <c r="G1468" s="1" t="s">
        <v>8683</v>
      </c>
      <c r="H1468" s="1" t="s">
        <v>589</v>
      </c>
      <c r="I1468" s="1" t="s">
        <v>8684</v>
      </c>
      <c r="J1468" s="1" t="s">
        <v>8685</v>
      </c>
      <c r="K1468" s="1" t="s">
        <v>161</v>
      </c>
      <c r="L1468" s="1" t="s">
        <v>110</v>
      </c>
      <c r="M1468" s="1" t="s">
        <v>62</v>
      </c>
      <c r="N1468" s="1">
        <v>2</v>
      </c>
      <c r="O1468" s="1">
        <v>889.41</v>
      </c>
      <c r="P1468" s="1">
        <v>0.47</v>
      </c>
      <c r="Q1468" s="1">
        <v>8.3699999999999992</v>
      </c>
      <c r="R1468" s="2">
        <v>45456</v>
      </c>
      <c r="S1468" s="2">
        <v>45286</v>
      </c>
      <c r="T1468" s="1" t="s">
        <v>118</v>
      </c>
      <c r="U1468" s="1" t="s">
        <v>36</v>
      </c>
      <c r="V1468" s="1">
        <v>3</v>
      </c>
      <c r="W1468" s="1" t="s">
        <v>37</v>
      </c>
      <c r="X1468" s="1" t="s">
        <v>38</v>
      </c>
      <c r="Y1468" s="1" t="s">
        <v>8686</v>
      </c>
    </row>
    <row r="1469" spans="1:25" x14ac:dyDescent="0.3">
      <c r="A1469" s="1" t="s">
        <v>13081</v>
      </c>
      <c r="B1469" s="1" t="s">
        <v>15079</v>
      </c>
      <c r="C1469" s="1" t="s">
        <v>8687</v>
      </c>
      <c r="D1469" s="1" t="s">
        <v>26</v>
      </c>
      <c r="E1469" s="1">
        <v>36</v>
      </c>
      <c r="F1469" s="1" t="s">
        <v>8688</v>
      </c>
      <c r="G1469" s="1" t="s">
        <v>8689</v>
      </c>
      <c r="H1469" s="1" t="s">
        <v>1503</v>
      </c>
      <c r="I1469" s="1" t="s">
        <v>8690</v>
      </c>
      <c r="J1469" s="1" t="s">
        <v>8691</v>
      </c>
      <c r="K1469" s="1" t="s">
        <v>92</v>
      </c>
      <c r="L1469" s="1" t="s">
        <v>48</v>
      </c>
      <c r="M1469" s="1" t="s">
        <v>34</v>
      </c>
      <c r="N1469" s="1">
        <v>3</v>
      </c>
      <c r="O1469" s="1">
        <v>947.49</v>
      </c>
      <c r="P1469" s="1">
        <v>0.36</v>
      </c>
      <c r="Q1469" s="1">
        <v>21.8</v>
      </c>
      <c r="R1469" s="2">
        <v>45673</v>
      </c>
      <c r="S1469" s="2">
        <v>45468</v>
      </c>
      <c r="T1469" s="1" t="s">
        <v>118</v>
      </c>
      <c r="U1469" s="1" t="s">
        <v>36</v>
      </c>
      <c r="V1469" s="1">
        <v>4</v>
      </c>
      <c r="W1469" s="1" t="s">
        <v>37</v>
      </c>
      <c r="X1469" s="1" t="s">
        <v>101</v>
      </c>
      <c r="Y1469" s="1" t="s">
        <v>8692</v>
      </c>
    </row>
    <row r="1470" spans="1:25" x14ac:dyDescent="0.3">
      <c r="A1470" s="1" t="s">
        <v>13082</v>
      </c>
      <c r="B1470" s="1" t="s">
        <v>15080</v>
      </c>
      <c r="C1470" s="1" t="s">
        <v>8693</v>
      </c>
      <c r="D1470" s="1" t="s">
        <v>41</v>
      </c>
      <c r="E1470" s="1">
        <v>18</v>
      </c>
      <c r="F1470" s="1" t="s">
        <v>8694</v>
      </c>
      <c r="G1470" s="1" t="s">
        <v>8695</v>
      </c>
      <c r="H1470" s="1" t="s">
        <v>1465</v>
      </c>
      <c r="I1470" s="1" t="s">
        <v>2595</v>
      </c>
      <c r="J1470" s="1" t="s">
        <v>4388</v>
      </c>
      <c r="K1470" s="1" t="s">
        <v>32</v>
      </c>
      <c r="L1470" s="1" t="s">
        <v>82</v>
      </c>
      <c r="M1470" s="1" t="s">
        <v>126</v>
      </c>
      <c r="N1470" s="1">
        <v>3</v>
      </c>
      <c r="O1470" s="1">
        <v>932.94</v>
      </c>
      <c r="P1470" s="1">
        <v>0.11</v>
      </c>
      <c r="Q1470" s="1">
        <v>7.38</v>
      </c>
      <c r="R1470" s="2">
        <v>45351</v>
      </c>
      <c r="S1470" s="2">
        <v>45491</v>
      </c>
      <c r="T1470" s="1" t="s">
        <v>50</v>
      </c>
      <c r="U1470" s="1" t="s">
        <v>162</v>
      </c>
      <c r="V1470" s="1">
        <v>1</v>
      </c>
      <c r="W1470" s="1" t="s">
        <v>37</v>
      </c>
      <c r="X1470" s="1" t="s">
        <v>64</v>
      </c>
      <c r="Y1470" s="1" t="s">
        <v>8696</v>
      </c>
    </row>
    <row r="1471" spans="1:25" x14ac:dyDescent="0.3">
      <c r="A1471" s="1" t="s">
        <v>13083</v>
      </c>
      <c r="B1471" s="1" t="s">
        <v>15081</v>
      </c>
      <c r="C1471" s="1" t="s">
        <v>8697</v>
      </c>
      <c r="D1471" s="1" t="s">
        <v>26</v>
      </c>
      <c r="E1471" s="1">
        <v>62</v>
      </c>
      <c r="F1471" s="1" t="s">
        <v>8698</v>
      </c>
      <c r="G1471" s="1" t="s">
        <v>8699</v>
      </c>
      <c r="H1471" s="1" t="s">
        <v>3627</v>
      </c>
      <c r="I1471" s="1" t="s">
        <v>8700</v>
      </c>
      <c r="J1471" s="1" t="s">
        <v>8701</v>
      </c>
      <c r="K1471" s="1" t="s">
        <v>32</v>
      </c>
      <c r="L1471" s="1" t="s">
        <v>82</v>
      </c>
      <c r="M1471" s="1" t="s">
        <v>93</v>
      </c>
      <c r="N1471" s="1">
        <v>2</v>
      </c>
      <c r="O1471" s="1">
        <v>48.41</v>
      </c>
      <c r="P1471" s="1">
        <v>0.49</v>
      </c>
      <c r="Q1471" s="1">
        <v>33.119999999999997</v>
      </c>
      <c r="R1471" s="2">
        <v>45121</v>
      </c>
      <c r="S1471" s="2">
        <v>45790</v>
      </c>
      <c r="T1471" s="1" t="s">
        <v>50</v>
      </c>
      <c r="U1471" s="1" t="s">
        <v>162</v>
      </c>
      <c r="V1471" s="1">
        <v>3</v>
      </c>
      <c r="W1471" s="1" t="s">
        <v>37</v>
      </c>
      <c r="X1471" s="1" t="s">
        <v>64</v>
      </c>
      <c r="Y1471" s="1" t="s">
        <v>8702</v>
      </c>
    </row>
    <row r="1472" spans="1:25" x14ac:dyDescent="0.3">
      <c r="A1472" s="1" t="s">
        <v>13084</v>
      </c>
      <c r="B1472" s="1" t="s">
        <v>15082</v>
      </c>
      <c r="C1472" s="1" t="s">
        <v>8703</v>
      </c>
      <c r="D1472" s="1" t="s">
        <v>26</v>
      </c>
      <c r="E1472" s="1">
        <v>64</v>
      </c>
      <c r="F1472" s="1" t="s">
        <v>8704</v>
      </c>
      <c r="G1472" s="1" t="s">
        <v>8705</v>
      </c>
      <c r="H1472" s="1" t="s">
        <v>582</v>
      </c>
      <c r="I1472" s="1" t="s">
        <v>8706</v>
      </c>
      <c r="J1472" s="1" t="s">
        <v>8707</v>
      </c>
      <c r="K1472" s="1" t="s">
        <v>61</v>
      </c>
      <c r="L1472" s="1" t="s">
        <v>117</v>
      </c>
      <c r="M1472" s="1" t="s">
        <v>34</v>
      </c>
      <c r="N1472" s="1">
        <v>3</v>
      </c>
      <c r="O1472" s="1">
        <v>608.30999999999995</v>
      </c>
      <c r="P1472" s="1">
        <v>0.15</v>
      </c>
      <c r="Q1472" s="1">
        <v>13.56</v>
      </c>
      <c r="R1472" s="2">
        <v>45808</v>
      </c>
      <c r="S1472" s="2">
        <v>45705</v>
      </c>
      <c r="T1472" s="1" t="s">
        <v>35</v>
      </c>
      <c r="U1472" s="1" t="s">
        <v>51</v>
      </c>
      <c r="V1472" s="1">
        <v>3</v>
      </c>
      <c r="W1472" s="1" t="s">
        <v>37</v>
      </c>
      <c r="X1472" s="1" t="s">
        <v>53</v>
      </c>
      <c r="Y1472" s="1" t="s">
        <v>8708</v>
      </c>
    </row>
    <row r="1473" spans="1:25" x14ac:dyDescent="0.3">
      <c r="A1473" s="1" t="s">
        <v>13085</v>
      </c>
      <c r="B1473" s="1" t="s">
        <v>15083</v>
      </c>
      <c r="C1473" s="1" t="s">
        <v>8709</v>
      </c>
      <c r="D1473" s="1" t="s">
        <v>41</v>
      </c>
      <c r="E1473" s="1">
        <v>33</v>
      </c>
      <c r="F1473" s="1" t="s">
        <v>8710</v>
      </c>
      <c r="G1473" s="1" t="s">
        <v>8711</v>
      </c>
      <c r="H1473" s="1" t="s">
        <v>1196</v>
      </c>
      <c r="I1473" s="1" t="s">
        <v>8712</v>
      </c>
      <c r="J1473" s="1" t="s">
        <v>8713</v>
      </c>
      <c r="K1473" s="1" t="s">
        <v>61</v>
      </c>
      <c r="L1473" s="1" t="s">
        <v>48</v>
      </c>
      <c r="M1473" s="1" t="s">
        <v>93</v>
      </c>
      <c r="N1473" s="1">
        <v>1</v>
      </c>
      <c r="O1473" s="1">
        <v>646.79</v>
      </c>
      <c r="P1473" s="1">
        <v>0.22</v>
      </c>
      <c r="Q1473" s="1">
        <v>28.13</v>
      </c>
      <c r="R1473" s="2">
        <v>45318</v>
      </c>
      <c r="S1473" s="2">
        <v>45648</v>
      </c>
      <c r="T1473" s="1" t="s">
        <v>50</v>
      </c>
      <c r="U1473" s="1" t="s">
        <v>162</v>
      </c>
      <c r="V1473" s="1">
        <v>2</v>
      </c>
      <c r="W1473" s="1" t="s">
        <v>37</v>
      </c>
      <c r="X1473" s="1" t="s">
        <v>53</v>
      </c>
      <c r="Y1473" s="1" t="s">
        <v>8714</v>
      </c>
    </row>
    <row r="1474" spans="1:25" x14ac:dyDescent="0.3">
      <c r="A1474" s="1" t="s">
        <v>13086</v>
      </c>
      <c r="B1474" s="1" t="s">
        <v>15084</v>
      </c>
      <c r="C1474" s="1" t="s">
        <v>8715</v>
      </c>
      <c r="D1474" s="1" t="s">
        <v>26</v>
      </c>
      <c r="E1474" s="1">
        <v>60</v>
      </c>
      <c r="F1474" s="1" t="s">
        <v>8716</v>
      </c>
      <c r="G1474" s="1" t="s">
        <v>8717</v>
      </c>
      <c r="H1474" s="1" t="s">
        <v>1740</v>
      </c>
      <c r="I1474" s="1" t="s">
        <v>8718</v>
      </c>
      <c r="J1474" s="1" t="s">
        <v>8719</v>
      </c>
      <c r="K1474" s="1" t="s">
        <v>61</v>
      </c>
      <c r="L1474" s="1" t="s">
        <v>82</v>
      </c>
      <c r="M1474" s="1" t="s">
        <v>62</v>
      </c>
      <c r="N1474" s="1">
        <v>1</v>
      </c>
      <c r="O1474" s="1">
        <v>302.11</v>
      </c>
      <c r="P1474" s="1">
        <v>0.25</v>
      </c>
      <c r="Q1474" s="1">
        <v>9.64</v>
      </c>
      <c r="R1474" s="2">
        <v>45441</v>
      </c>
      <c r="S1474" s="2">
        <v>45145</v>
      </c>
      <c r="T1474" s="1" t="s">
        <v>83</v>
      </c>
      <c r="U1474" s="1" t="s">
        <v>162</v>
      </c>
      <c r="V1474" s="1">
        <v>5</v>
      </c>
      <c r="W1474" s="1" t="s">
        <v>37</v>
      </c>
      <c r="X1474" s="1" t="s">
        <v>64</v>
      </c>
      <c r="Y1474" s="1" t="s">
        <v>8720</v>
      </c>
    </row>
    <row r="1475" spans="1:25" x14ac:dyDescent="0.3">
      <c r="A1475" s="1" t="s">
        <v>13087</v>
      </c>
      <c r="B1475" s="1" t="s">
        <v>15085</v>
      </c>
      <c r="C1475" s="1" t="s">
        <v>8721</v>
      </c>
      <c r="D1475" s="1" t="s">
        <v>41</v>
      </c>
      <c r="E1475" s="1">
        <v>20</v>
      </c>
      <c r="F1475" s="1" t="s">
        <v>8722</v>
      </c>
      <c r="G1475" s="1" t="s">
        <v>8723</v>
      </c>
      <c r="H1475" s="1" t="s">
        <v>1662</v>
      </c>
      <c r="I1475" s="1" t="s">
        <v>8724</v>
      </c>
      <c r="J1475" s="1" t="s">
        <v>8725</v>
      </c>
      <c r="K1475" s="1" t="s">
        <v>92</v>
      </c>
      <c r="L1475" s="1" t="s">
        <v>117</v>
      </c>
      <c r="M1475" s="1" t="s">
        <v>62</v>
      </c>
      <c r="N1475" s="1">
        <v>3</v>
      </c>
      <c r="O1475" s="1">
        <v>992.49</v>
      </c>
      <c r="P1475" s="1">
        <v>0.5</v>
      </c>
      <c r="Q1475" s="1">
        <v>42.25</v>
      </c>
      <c r="R1475" s="2">
        <v>45477</v>
      </c>
      <c r="S1475" s="2">
        <v>45408</v>
      </c>
      <c r="T1475" s="1" t="s">
        <v>50</v>
      </c>
      <c r="U1475" s="1" t="s">
        <v>51</v>
      </c>
      <c r="V1475" s="1">
        <v>1</v>
      </c>
      <c r="W1475" s="1" t="s">
        <v>37</v>
      </c>
      <c r="X1475" s="1" t="s">
        <v>38</v>
      </c>
      <c r="Y1475" s="1" t="s">
        <v>8726</v>
      </c>
    </row>
    <row r="1476" spans="1:25" x14ac:dyDescent="0.3">
      <c r="A1476" s="1" t="s">
        <v>13088</v>
      </c>
      <c r="B1476" s="1" t="s">
        <v>15086</v>
      </c>
      <c r="C1476" s="1" t="s">
        <v>8727</v>
      </c>
      <c r="D1476" s="1" t="s">
        <v>26</v>
      </c>
      <c r="E1476" s="1">
        <v>57</v>
      </c>
      <c r="F1476" s="1" t="s">
        <v>8728</v>
      </c>
      <c r="G1476" s="1" t="s">
        <v>8729</v>
      </c>
      <c r="H1476" s="1" t="s">
        <v>431</v>
      </c>
      <c r="I1476" s="1" t="s">
        <v>8730</v>
      </c>
      <c r="J1476" s="1" t="s">
        <v>8731</v>
      </c>
      <c r="K1476" s="1" t="s">
        <v>161</v>
      </c>
      <c r="L1476" s="1" t="s">
        <v>117</v>
      </c>
      <c r="M1476" s="1" t="s">
        <v>73</v>
      </c>
      <c r="N1476" s="1">
        <v>2</v>
      </c>
      <c r="O1476" s="1">
        <v>298.27999999999997</v>
      </c>
      <c r="P1476" s="1">
        <v>0.03</v>
      </c>
      <c r="Q1476" s="1">
        <v>40.1</v>
      </c>
      <c r="R1476" s="2">
        <v>45520</v>
      </c>
      <c r="S1476" s="2">
        <v>45492</v>
      </c>
      <c r="T1476" s="1" t="s">
        <v>118</v>
      </c>
      <c r="U1476" s="1" t="s">
        <v>84</v>
      </c>
      <c r="V1476" s="1">
        <v>4</v>
      </c>
      <c r="W1476" s="1" t="s">
        <v>37</v>
      </c>
      <c r="X1476" s="1" t="s">
        <v>53</v>
      </c>
      <c r="Y1476" s="1" t="s">
        <v>8732</v>
      </c>
    </row>
    <row r="1477" spans="1:25" x14ac:dyDescent="0.3">
      <c r="A1477" s="1" t="s">
        <v>13089</v>
      </c>
      <c r="B1477" s="1" t="s">
        <v>15087</v>
      </c>
      <c r="C1477" s="1" t="s">
        <v>8733</v>
      </c>
      <c r="D1477" s="1" t="s">
        <v>41</v>
      </c>
      <c r="E1477" s="1">
        <v>23</v>
      </c>
      <c r="F1477" s="1" t="s">
        <v>8734</v>
      </c>
      <c r="G1477" s="1" t="s">
        <v>8735</v>
      </c>
      <c r="H1477" s="1" t="s">
        <v>2637</v>
      </c>
      <c r="I1477" s="1" t="s">
        <v>8736</v>
      </c>
      <c r="J1477" s="1" t="s">
        <v>8737</v>
      </c>
      <c r="K1477" s="1" t="s">
        <v>92</v>
      </c>
      <c r="L1477" s="1" t="s">
        <v>110</v>
      </c>
      <c r="M1477" s="1" t="s">
        <v>73</v>
      </c>
      <c r="N1477" s="1">
        <v>3</v>
      </c>
      <c r="O1477" s="1">
        <v>224.45</v>
      </c>
      <c r="P1477" s="1">
        <v>0.35</v>
      </c>
      <c r="Q1477" s="1">
        <v>22.39</v>
      </c>
      <c r="R1477" s="2">
        <v>45187</v>
      </c>
      <c r="S1477" s="2">
        <v>45181</v>
      </c>
      <c r="T1477" s="1" t="s">
        <v>50</v>
      </c>
      <c r="U1477" s="1" t="s">
        <v>84</v>
      </c>
      <c r="V1477" s="1">
        <v>2</v>
      </c>
      <c r="W1477" s="1" t="s">
        <v>52</v>
      </c>
      <c r="X1477" s="1" t="s">
        <v>101</v>
      </c>
      <c r="Y1477" s="1" t="s">
        <v>8738</v>
      </c>
    </row>
    <row r="1478" spans="1:25" x14ac:dyDescent="0.3">
      <c r="A1478" s="1" t="s">
        <v>13090</v>
      </c>
      <c r="B1478" s="1" t="s">
        <v>15088</v>
      </c>
      <c r="C1478" s="1" t="s">
        <v>8739</v>
      </c>
      <c r="D1478" s="1" t="s">
        <v>26</v>
      </c>
      <c r="E1478" s="1">
        <v>48</v>
      </c>
      <c r="F1478" s="1" t="s">
        <v>8740</v>
      </c>
      <c r="G1478" s="1" t="s">
        <v>8741</v>
      </c>
      <c r="H1478" s="1" t="s">
        <v>330</v>
      </c>
      <c r="I1478" s="1" t="s">
        <v>8742</v>
      </c>
      <c r="J1478" s="1" t="s">
        <v>8743</v>
      </c>
      <c r="K1478" s="1" t="s">
        <v>32</v>
      </c>
      <c r="L1478" s="1" t="s">
        <v>82</v>
      </c>
      <c r="M1478" s="1" t="s">
        <v>93</v>
      </c>
      <c r="N1478" s="1">
        <v>4</v>
      </c>
      <c r="O1478" s="1">
        <v>489.3</v>
      </c>
      <c r="P1478" s="1">
        <v>0.18</v>
      </c>
      <c r="Q1478" s="1">
        <v>45.98</v>
      </c>
      <c r="R1478" s="2">
        <v>45346</v>
      </c>
      <c r="S1478" s="2">
        <v>45201</v>
      </c>
      <c r="T1478" s="1" t="s">
        <v>35</v>
      </c>
      <c r="U1478" s="1" t="s">
        <v>51</v>
      </c>
      <c r="V1478" s="1">
        <v>3</v>
      </c>
      <c r="W1478" s="1" t="s">
        <v>52</v>
      </c>
      <c r="X1478" s="1" t="s">
        <v>101</v>
      </c>
      <c r="Y1478" s="1" t="s">
        <v>8744</v>
      </c>
    </row>
    <row r="1479" spans="1:25" x14ac:dyDescent="0.3">
      <c r="A1479" s="1" t="s">
        <v>13091</v>
      </c>
      <c r="B1479" s="1" t="s">
        <v>15089</v>
      </c>
      <c r="C1479" s="1" t="s">
        <v>8745</v>
      </c>
      <c r="D1479" s="1" t="s">
        <v>26</v>
      </c>
      <c r="E1479" s="1">
        <v>22</v>
      </c>
      <c r="F1479" s="1" t="s">
        <v>8746</v>
      </c>
      <c r="G1479" s="1" t="s">
        <v>8747</v>
      </c>
      <c r="H1479" s="1" t="s">
        <v>495</v>
      </c>
      <c r="I1479" s="1" t="s">
        <v>8748</v>
      </c>
      <c r="J1479" s="1" t="s">
        <v>2895</v>
      </c>
      <c r="K1479" s="1" t="s">
        <v>47</v>
      </c>
      <c r="L1479" s="1" t="s">
        <v>33</v>
      </c>
      <c r="M1479" s="1" t="s">
        <v>93</v>
      </c>
      <c r="N1479" s="1">
        <v>1</v>
      </c>
      <c r="O1479" s="1">
        <v>329.92</v>
      </c>
      <c r="P1479" s="1">
        <v>0.04</v>
      </c>
      <c r="Q1479" s="1">
        <v>13.36</v>
      </c>
      <c r="R1479" s="2">
        <v>45687</v>
      </c>
      <c r="S1479" s="2">
        <v>45657</v>
      </c>
      <c r="T1479" s="1" t="s">
        <v>83</v>
      </c>
      <c r="U1479" s="1" t="s">
        <v>84</v>
      </c>
      <c r="V1479" s="1">
        <v>4</v>
      </c>
      <c r="W1479" s="1" t="s">
        <v>37</v>
      </c>
      <c r="X1479" s="1" t="s">
        <v>64</v>
      </c>
      <c r="Y1479" s="1" t="s">
        <v>8749</v>
      </c>
    </row>
    <row r="1480" spans="1:25" x14ac:dyDescent="0.3">
      <c r="A1480" s="1" t="s">
        <v>13092</v>
      </c>
      <c r="B1480" s="1" t="s">
        <v>15090</v>
      </c>
      <c r="C1480" s="1" t="s">
        <v>8750</v>
      </c>
      <c r="D1480" s="1" t="s">
        <v>41</v>
      </c>
      <c r="E1480" s="1">
        <v>43</v>
      </c>
      <c r="F1480" s="1" t="s">
        <v>8751</v>
      </c>
      <c r="G1480" s="1" t="s">
        <v>8752</v>
      </c>
      <c r="H1480" s="1" t="s">
        <v>236</v>
      </c>
      <c r="I1480" s="1" t="s">
        <v>8753</v>
      </c>
      <c r="J1480" s="1" t="s">
        <v>8754</v>
      </c>
      <c r="K1480" s="1" t="s">
        <v>109</v>
      </c>
      <c r="L1480" s="1" t="s">
        <v>33</v>
      </c>
      <c r="M1480" s="1" t="s">
        <v>34</v>
      </c>
      <c r="N1480" s="1">
        <v>2</v>
      </c>
      <c r="O1480" s="1">
        <v>924.79</v>
      </c>
      <c r="P1480" s="1">
        <v>0.47</v>
      </c>
      <c r="Q1480" s="1">
        <v>41.63</v>
      </c>
      <c r="R1480" s="2">
        <v>45238</v>
      </c>
      <c r="S1480" s="2">
        <v>45395</v>
      </c>
      <c r="T1480" s="1" t="s">
        <v>50</v>
      </c>
      <c r="U1480" s="1" t="s">
        <v>84</v>
      </c>
      <c r="V1480" s="1">
        <v>2</v>
      </c>
      <c r="W1480" s="1" t="s">
        <v>37</v>
      </c>
      <c r="X1480" s="1" t="s">
        <v>53</v>
      </c>
      <c r="Y1480" s="1" t="s">
        <v>8755</v>
      </c>
    </row>
    <row r="1481" spans="1:25" x14ac:dyDescent="0.3">
      <c r="A1481" s="1" t="s">
        <v>13093</v>
      </c>
      <c r="B1481" s="1" t="s">
        <v>15091</v>
      </c>
      <c r="C1481" s="1" t="s">
        <v>8756</v>
      </c>
      <c r="D1481" s="1" t="s">
        <v>41</v>
      </c>
      <c r="E1481" s="1">
        <v>45</v>
      </c>
      <c r="F1481" s="1" t="s">
        <v>8757</v>
      </c>
      <c r="G1481" s="1" t="s">
        <v>8758</v>
      </c>
      <c r="H1481" s="1" t="s">
        <v>3627</v>
      </c>
      <c r="I1481" s="1" t="s">
        <v>8759</v>
      </c>
      <c r="J1481" s="1" t="s">
        <v>8760</v>
      </c>
      <c r="K1481" s="1" t="s">
        <v>61</v>
      </c>
      <c r="L1481" s="1" t="s">
        <v>72</v>
      </c>
      <c r="M1481" s="1" t="s">
        <v>73</v>
      </c>
      <c r="N1481" s="1">
        <v>4</v>
      </c>
      <c r="O1481" s="1">
        <v>445.68</v>
      </c>
      <c r="P1481" s="1">
        <v>0.28999999999999998</v>
      </c>
      <c r="Q1481" s="1">
        <v>29.56</v>
      </c>
      <c r="R1481" s="2">
        <v>45808</v>
      </c>
      <c r="S1481" s="2">
        <v>45581</v>
      </c>
      <c r="T1481" s="1" t="s">
        <v>83</v>
      </c>
      <c r="U1481" s="1" t="s">
        <v>51</v>
      </c>
      <c r="V1481" s="1">
        <v>2</v>
      </c>
      <c r="W1481" s="1" t="s">
        <v>37</v>
      </c>
      <c r="X1481" s="1" t="s">
        <v>53</v>
      </c>
      <c r="Y1481" s="1" t="s">
        <v>8761</v>
      </c>
    </row>
    <row r="1482" spans="1:25" x14ac:dyDescent="0.3">
      <c r="A1482" s="1" t="s">
        <v>13094</v>
      </c>
      <c r="B1482" s="1" t="s">
        <v>15092</v>
      </c>
      <c r="C1482" s="1" t="s">
        <v>8762</v>
      </c>
      <c r="D1482" s="1" t="s">
        <v>26</v>
      </c>
      <c r="E1482" s="1">
        <v>32</v>
      </c>
      <c r="F1482" s="1" t="s">
        <v>8763</v>
      </c>
      <c r="G1482" s="1" t="s">
        <v>8764</v>
      </c>
      <c r="H1482" s="1" t="s">
        <v>229</v>
      </c>
      <c r="I1482" s="1" t="s">
        <v>8765</v>
      </c>
      <c r="J1482" s="1" t="s">
        <v>8766</v>
      </c>
      <c r="K1482" s="1" t="s">
        <v>81</v>
      </c>
      <c r="L1482" s="1" t="s">
        <v>33</v>
      </c>
      <c r="M1482" s="1" t="s">
        <v>62</v>
      </c>
      <c r="N1482" s="1">
        <v>3</v>
      </c>
      <c r="O1482" s="1">
        <v>416.05</v>
      </c>
      <c r="P1482" s="1">
        <v>0.38</v>
      </c>
      <c r="Q1482" s="1">
        <v>19.829999999999998</v>
      </c>
      <c r="R1482" s="2">
        <v>45290</v>
      </c>
      <c r="S1482" s="2">
        <v>45290</v>
      </c>
      <c r="T1482" s="1" t="s">
        <v>50</v>
      </c>
      <c r="U1482" s="1" t="s">
        <v>84</v>
      </c>
      <c r="V1482" s="1">
        <v>5</v>
      </c>
      <c r="W1482" s="1" t="s">
        <v>37</v>
      </c>
      <c r="X1482" s="1" t="s">
        <v>38</v>
      </c>
      <c r="Y1482" s="1" t="s">
        <v>8767</v>
      </c>
    </row>
    <row r="1483" spans="1:25" x14ac:dyDescent="0.3">
      <c r="A1483" s="1" t="s">
        <v>13095</v>
      </c>
      <c r="B1483" s="1" t="s">
        <v>15093</v>
      </c>
      <c r="C1483" s="1" t="s">
        <v>8768</v>
      </c>
      <c r="D1483" s="1" t="s">
        <v>41</v>
      </c>
      <c r="E1483" s="1">
        <v>26</v>
      </c>
      <c r="F1483" s="1" t="s">
        <v>8769</v>
      </c>
      <c r="G1483" s="1" t="s">
        <v>8770</v>
      </c>
      <c r="H1483" s="1" t="s">
        <v>194</v>
      </c>
      <c r="I1483" s="1" t="s">
        <v>8771</v>
      </c>
      <c r="J1483" s="1" t="s">
        <v>8772</v>
      </c>
      <c r="K1483" s="1" t="s">
        <v>61</v>
      </c>
      <c r="L1483" s="1" t="s">
        <v>33</v>
      </c>
      <c r="M1483" s="1" t="s">
        <v>49</v>
      </c>
      <c r="N1483" s="1">
        <v>1</v>
      </c>
      <c r="O1483" s="1">
        <v>629.6</v>
      </c>
      <c r="P1483" s="1">
        <v>0.12</v>
      </c>
      <c r="Q1483" s="1">
        <v>8.8000000000000007</v>
      </c>
      <c r="R1483" s="2">
        <v>45498</v>
      </c>
      <c r="S1483" s="2">
        <v>45538</v>
      </c>
      <c r="T1483" s="1" t="s">
        <v>83</v>
      </c>
      <c r="U1483" s="1" t="s">
        <v>162</v>
      </c>
      <c r="V1483" s="1">
        <v>2</v>
      </c>
      <c r="W1483" s="1" t="s">
        <v>37</v>
      </c>
      <c r="X1483" s="1" t="s">
        <v>53</v>
      </c>
      <c r="Y1483" s="1" t="s">
        <v>8773</v>
      </c>
    </row>
    <row r="1484" spans="1:25" x14ac:dyDescent="0.3">
      <c r="A1484" s="1" t="s">
        <v>13096</v>
      </c>
      <c r="B1484" s="1" t="s">
        <v>15094</v>
      </c>
      <c r="C1484" s="1" t="s">
        <v>8774</v>
      </c>
      <c r="D1484" s="1" t="s">
        <v>41</v>
      </c>
      <c r="E1484" s="1">
        <v>39</v>
      </c>
      <c r="F1484" s="1" t="s">
        <v>8775</v>
      </c>
      <c r="G1484" s="1" t="s">
        <v>8776</v>
      </c>
      <c r="H1484" s="1" t="s">
        <v>595</v>
      </c>
      <c r="I1484" s="1" t="s">
        <v>8777</v>
      </c>
      <c r="J1484" s="1" t="s">
        <v>8778</v>
      </c>
      <c r="K1484" s="1" t="s">
        <v>47</v>
      </c>
      <c r="L1484" s="1" t="s">
        <v>117</v>
      </c>
      <c r="M1484" s="1" t="s">
        <v>34</v>
      </c>
      <c r="N1484" s="1">
        <v>4</v>
      </c>
      <c r="O1484" s="1">
        <v>90.3</v>
      </c>
      <c r="P1484" s="1">
        <v>0.38</v>
      </c>
      <c r="Q1484" s="1">
        <v>12.71</v>
      </c>
      <c r="R1484" s="2">
        <v>45320</v>
      </c>
      <c r="S1484" s="2">
        <v>45577</v>
      </c>
      <c r="T1484" s="1" t="s">
        <v>50</v>
      </c>
      <c r="U1484" s="1" t="s">
        <v>84</v>
      </c>
      <c r="V1484" s="1">
        <v>1</v>
      </c>
      <c r="W1484" s="1" t="s">
        <v>37</v>
      </c>
      <c r="X1484" s="1" t="s">
        <v>64</v>
      </c>
      <c r="Y1484" s="1" t="s">
        <v>8779</v>
      </c>
    </row>
    <row r="1485" spans="1:25" x14ac:dyDescent="0.3">
      <c r="A1485" s="1" t="s">
        <v>13097</v>
      </c>
      <c r="B1485" s="1" t="s">
        <v>15095</v>
      </c>
      <c r="C1485" s="1" t="s">
        <v>8780</v>
      </c>
      <c r="D1485" s="1" t="s">
        <v>41</v>
      </c>
      <c r="E1485" s="1">
        <v>54</v>
      </c>
      <c r="F1485" s="1" t="s">
        <v>8781</v>
      </c>
      <c r="G1485" s="1">
        <f>1-74-673-8027</f>
        <v>-8773</v>
      </c>
      <c r="H1485" s="1" t="s">
        <v>2809</v>
      </c>
      <c r="I1485" s="1" t="s">
        <v>8782</v>
      </c>
      <c r="J1485" s="1" t="s">
        <v>8783</v>
      </c>
      <c r="K1485" s="1" t="s">
        <v>61</v>
      </c>
      <c r="L1485" s="1" t="s">
        <v>117</v>
      </c>
      <c r="M1485" s="1" t="s">
        <v>34</v>
      </c>
      <c r="N1485" s="1">
        <v>2</v>
      </c>
      <c r="O1485" s="1">
        <v>759.17</v>
      </c>
      <c r="P1485" s="1">
        <v>0.41</v>
      </c>
      <c r="Q1485" s="1">
        <v>43.83</v>
      </c>
      <c r="R1485" s="2">
        <v>45197</v>
      </c>
      <c r="S1485" s="2">
        <v>45519</v>
      </c>
      <c r="T1485" s="1" t="s">
        <v>50</v>
      </c>
      <c r="U1485" s="1" t="s">
        <v>84</v>
      </c>
      <c r="V1485" s="1">
        <v>5</v>
      </c>
      <c r="W1485" s="1" t="s">
        <v>37</v>
      </c>
      <c r="X1485" s="1" t="s">
        <v>53</v>
      </c>
      <c r="Y1485" s="1" t="s">
        <v>8784</v>
      </c>
    </row>
    <row r="1486" spans="1:25" x14ac:dyDescent="0.3">
      <c r="A1486" s="1" t="s">
        <v>13098</v>
      </c>
      <c r="B1486" s="1" t="s">
        <v>15096</v>
      </c>
      <c r="C1486" s="1" t="s">
        <v>8785</v>
      </c>
      <c r="D1486" s="1" t="s">
        <v>26</v>
      </c>
      <c r="E1486" s="1">
        <v>38</v>
      </c>
      <c r="F1486" s="1" t="s">
        <v>8786</v>
      </c>
      <c r="G1486" s="1">
        <v>4429839726</v>
      </c>
      <c r="H1486" s="1" t="s">
        <v>810</v>
      </c>
      <c r="I1486" s="1" t="s">
        <v>8787</v>
      </c>
      <c r="J1486" s="1" t="s">
        <v>3254</v>
      </c>
      <c r="K1486" s="1" t="s">
        <v>47</v>
      </c>
      <c r="L1486" s="1" t="s">
        <v>110</v>
      </c>
      <c r="M1486" s="1" t="s">
        <v>126</v>
      </c>
      <c r="N1486" s="1">
        <v>1</v>
      </c>
      <c r="O1486" s="1">
        <v>770.71</v>
      </c>
      <c r="P1486" s="1">
        <v>0.22</v>
      </c>
      <c r="Q1486" s="1">
        <v>32.31</v>
      </c>
      <c r="R1486" s="2">
        <v>45417</v>
      </c>
      <c r="S1486" s="2">
        <v>45828</v>
      </c>
      <c r="T1486" s="1" t="s">
        <v>63</v>
      </c>
      <c r="U1486" s="1" t="s">
        <v>162</v>
      </c>
      <c r="V1486" s="1">
        <v>5</v>
      </c>
      <c r="W1486" s="1" t="s">
        <v>37</v>
      </c>
      <c r="X1486" s="1" t="s">
        <v>53</v>
      </c>
      <c r="Y1486" s="1" t="s">
        <v>8788</v>
      </c>
    </row>
    <row r="1487" spans="1:25" x14ac:dyDescent="0.3">
      <c r="A1487" s="1" t="s">
        <v>13099</v>
      </c>
      <c r="B1487" s="1" t="s">
        <v>15097</v>
      </c>
      <c r="C1487" s="1" t="s">
        <v>8789</v>
      </c>
      <c r="D1487" s="1" t="s">
        <v>26</v>
      </c>
      <c r="E1487" s="1">
        <v>59</v>
      </c>
      <c r="F1487" s="1" t="s">
        <v>8790</v>
      </c>
      <c r="G1487" s="1" t="s">
        <v>8791</v>
      </c>
      <c r="H1487" s="1" t="s">
        <v>282</v>
      </c>
      <c r="I1487" s="1" t="s">
        <v>8792</v>
      </c>
      <c r="J1487" s="1" t="s">
        <v>8793</v>
      </c>
      <c r="K1487" s="1" t="s">
        <v>61</v>
      </c>
      <c r="L1487" s="1" t="s">
        <v>82</v>
      </c>
      <c r="M1487" s="1" t="s">
        <v>49</v>
      </c>
      <c r="N1487" s="1">
        <v>3</v>
      </c>
      <c r="O1487" s="1">
        <v>479.29</v>
      </c>
      <c r="P1487" s="1">
        <v>0.28999999999999998</v>
      </c>
      <c r="Q1487" s="1">
        <v>15.67</v>
      </c>
      <c r="R1487" s="2">
        <v>45669</v>
      </c>
      <c r="S1487" s="2">
        <v>45238</v>
      </c>
      <c r="T1487" s="1" t="s">
        <v>118</v>
      </c>
      <c r="U1487" s="1" t="s">
        <v>162</v>
      </c>
      <c r="V1487" s="1">
        <v>3</v>
      </c>
      <c r="W1487" s="1" t="s">
        <v>37</v>
      </c>
      <c r="X1487" s="1" t="s">
        <v>101</v>
      </c>
      <c r="Y1487" s="1" t="s">
        <v>8794</v>
      </c>
    </row>
    <row r="1488" spans="1:25" x14ac:dyDescent="0.3">
      <c r="A1488" s="1" t="s">
        <v>13100</v>
      </c>
      <c r="B1488" s="1" t="s">
        <v>15098</v>
      </c>
      <c r="C1488" s="1" t="s">
        <v>8795</v>
      </c>
      <c r="D1488" s="1" t="s">
        <v>41</v>
      </c>
      <c r="E1488" s="1">
        <v>46</v>
      </c>
      <c r="F1488" s="1" t="s">
        <v>8796</v>
      </c>
      <c r="G1488" s="1" t="s">
        <v>8797</v>
      </c>
      <c r="H1488" s="1" t="s">
        <v>3505</v>
      </c>
      <c r="I1488" s="1" t="s">
        <v>8798</v>
      </c>
      <c r="J1488" s="1" t="s">
        <v>8799</v>
      </c>
      <c r="K1488" s="1" t="s">
        <v>161</v>
      </c>
      <c r="L1488" s="1" t="s">
        <v>82</v>
      </c>
      <c r="M1488" s="1" t="s">
        <v>62</v>
      </c>
      <c r="N1488" s="1">
        <v>3</v>
      </c>
      <c r="O1488" s="1">
        <v>956.14</v>
      </c>
      <c r="P1488" s="1">
        <v>0.49</v>
      </c>
      <c r="Q1488" s="1">
        <v>27.31</v>
      </c>
      <c r="R1488" s="2">
        <v>45414</v>
      </c>
      <c r="S1488" s="2">
        <v>45171</v>
      </c>
      <c r="T1488" s="1" t="s">
        <v>35</v>
      </c>
      <c r="U1488" s="1" t="s">
        <v>36</v>
      </c>
      <c r="V1488" s="1">
        <v>3</v>
      </c>
      <c r="W1488" s="1" t="s">
        <v>37</v>
      </c>
      <c r="X1488" s="1" t="s">
        <v>64</v>
      </c>
      <c r="Y1488" s="1" t="s">
        <v>8800</v>
      </c>
    </row>
    <row r="1489" spans="1:25" x14ac:dyDescent="0.3">
      <c r="A1489" s="1" t="s">
        <v>13101</v>
      </c>
      <c r="B1489" s="1" t="s">
        <v>15099</v>
      </c>
      <c r="C1489" s="1" t="s">
        <v>8801</v>
      </c>
      <c r="D1489" s="1" t="s">
        <v>41</v>
      </c>
      <c r="E1489" s="1">
        <v>43</v>
      </c>
      <c r="F1489" s="1" t="s">
        <v>8802</v>
      </c>
      <c r="G1489" s="1">
        <v>1759913599</v>
      </c>
      <c r="H1489" s="1" t="s">
        <v>201</v>
      </c>
      <c r="I1489" s="1" t="s">
        <v>7531</v>
      </c>
      <c r="J1489" s="1" t="s">
        <v>8803</v>
      </c>
      <c r="K1489" s="1" t="s">
        <v>32</v>
      </c>
      <c r="L1489" s="1" t="s">
        <v>117</v>
      </c>
      <c r="M1489" s="1" t="s">
        <v>34</v>
      </c>
      <c r="N1489" s="1">
        <v>1</v>
      </c>
      <c r="O1489" s="1">
        <v>583.54999999999995</v>
      </c>
      <c r="P1489" s="1">
        <v>0.42</v>
      </c>
      <c r="Q1489" s="1">
        <v>9.85</v>
      </c>
      <c r="R1489" s="2">
        <v>45810</v>
      </c>
      <c r="S1489" s="2">
        <v>45358</v>
      </c>
      <c r="T1489" s="1" t="s">
        <v>35</v>
      </c>
      <c r="U1489" s="1" t="s">
        <v>51</v>
      </c>
      <c r="V1489" s="1">
        <v>1</v>
      </c>
      <c r="W1489" s="1" t="s">
        <v>37</v>
      </c>
      <c r="X1489" s="1" t="s">
        <v>74</v>
      </c>
      <c r="Y1489" s="1" t="s">
        <v>8804</v>
      </c>
    </row>
    <row r="1490" spans="1:25" x14ac:dyDescent="0.3">
      <c r="A1490" s="1" t="s">
        <v>13102</v>
      </c>
      <c r="B1490" s="1" t="s">
        <v>15100</v>
      </c>
      <c r="C1490" s="1" t="s">
        <v>8805</v>
      </c>
      <c r="D1490" s="1" t="s">
        <v>41</v>
      </c>
      <c r="E1490" s="1">
        <v>23</v>
      </c>
      <c r="F1490" s="1" t="s">
        <v>8806</v>
      </c>
      <c r="G1490" s="1" t="s">
        <v>8807</v>
      </c>
      <c r="H1490" s="1" t="s">
        <v>690</v>
      </c>
      <c r="I1490" s="1" t="s">
        <v>8808</v>
      </c>
      <c r="J1490" s="1" t="s">
        <v>936</v>
      </c>
      <c r="K1490" s="1" t="s">
        <v>47</v>
      </c>
      <c r="L1490" s="1" t="s">
        <v>82</v>
      </c>
      <c r="M1490" s="1" t="s">
        <v>49</v>
      </c>
      <c r="N1490" s="1">
        <v>4</v>
      </c>
      <c r="O1490" s="1">
        <v>698.28</v>
      </c>
      <c r="P1490" s="1">
        <v>0.22</v>
      </c>
      <c r="Q1490" s="1">
        <v>9.4499999999999993</v>
      </c>
      <c r="R1490" s="2">
        <v>45793</v>
      </c>
      <c r="S1490" s="2">
        <v>45560</v>
      </c>
      <c r="T1490" s="1" t="s">
        <v>63</v>
      </c>
      <c r="U1490" s="1" t="s">
        <v>36</v>
      </c>
      <c r="V1490" s="1">
        <v>4</v>
      </c>
      <c r="W1490" s="1" t="s">
        <v>37</v>
      </c>
      <c r="X1490" s="1" t="s">
        <v>64</v>
      </c>
      <c r="Y1490" s="1" t="s">
        <v>8809</v>
      </c>
    </row>
    <row r="1491" spans="1:25" x14ac:dyDescent="0.3">
      <c r="A1491" s="1" t="s">
        <v>13103</v>
      </c>
      <c r="B1491" s="1" t="s">
        <v>15101</v>
      </c>
      <c r="C1491" s="1" t="s">
        <v>8810</v>
      </c>
      <c r="D1491" s="1" t="s">
        <v>26</v>
      </c>
      <c r="E1491" s="1">
        <v>28</v>
      </c>
      <c r="F1491" s="1" t="s">
        <v>8811</v>
      </c>
      <c r="G1491" s="1" t="s">
        <v>8812</v>
      </c>
      <c r="H1491" s="1" t="s">
        <v>3221</v>
      </c>
      <c r="I1491" s="1" t="s">
        <v>8813</v>
      </c>
      <c r="J1491" s="1" t="s">
        <v>8814</v>
      </c>
      <c r="K1491" s="1" t="s">
        <v>109</v>
      </c>
      <c r="L1491" s="1" t="s">
        <v>117</v>
      </c>
      <c r="M1491" s="1" t="s">
        <v>126</v>
      </c>
      <c r="N1491" s="1">
        <v>1</v>
      </c>
      <c r="O1491" s="1">
        <v>925.1</v>
      </c>
      <c r="P1491" s="1">
        <v>0.33</v>
      </c>
      <c r="Q1491" s="1">
        <v>45.85</v>
      </c>
      <c r="R1491" s="2">
        <v>45805</v>
      </c>
      <c r="S1491" s="2">
        <v>45745</v>
      </c>
      <c r="T1491" s="1" t="s">
        <v>50</v>
      </c>
      <c r="U1491" s="1" t="s">
        <v>36</v>
      </c>
      <c r="V1491" s="1">
        <v>1</v>
      </c>
      <c r="W1491" s="1" t="s">
        <v>52</v>
      </c>
      <c r="X1491" s="1" t="s">
        <v>64</v>
      </c>
      <c r="Y1491" s="1" t="s">
        <v>8815</v>
      </c>
    </row>
    <row r="1492" spans="1:25" x14ac:dyDescent="0.3">
      <c r="A1492" s="1" t="s">
        <v>13104</v>
      </c>
      <c r="B1492" s="1" t="s">
        <v>15102</v>
      </c>
      <c r="C1492" s="1" t="s">
        <v>8816</v>
      </c>
      <c r="D1492" s="1" t="s">
        <v>41</v>
      </c>
      <c r="E1492" s="1">
        <v>53</v>
      </c>
      <c r="F1492" s="1" t="s">
        <v>8817</v>
      </c>
      <c r="G1492" s="1" t="s">
        <v>8818</v>
      </c>
      <c r="H1492" s="1" t="s">
        <v>903</v>
      </c>
      <c r="I1492" s="1" t="s">
        <v>8819</v>
      </c>
      <c r="J1492" s="1" t="s">
        <v>8820</v>
      </c>
      <c r="K1492" s="1" t="s">
        <v>61</v>
      </c>
      <c r="L1492" s="1" t="s">
        <v>33</v>
      </c>
      <c r="M1492" s="1" t="s">
        <v>49</v>
      </c>
      <c r="N1492" s="1">
        <v>1</v>
      </c>
      <c r="O1492" s="1">
        <v>669.68</v>
      </c>
      <c r="P1492" s="1">
        <v>0.39</v>
      </c>
      <c r="Q1492" s="1">
        <v>25.6</v>
      </c>
      <c r="R1492" s="2">
        <v>45847</v>
      </c>
      <c r="S1492" s="2">
        <v>45663</v>
      </c>
      <c r="T1492" s="1" t="s">
        <v>118</v>
      </c>
      <c r="U1492" s="1" t="s">
        <v>84</v>
      </c>
      <c r="V1492" s="1">
        <v>5</v>
      </c>
      <c r="W1492" s="1" t="s">
        <v>37</v>
      </c>
      <c r="X1492" s="1" t="s">
        <v>74</v>
      </c>
      <c r="Y1492" s="1" t="s">
        <v>8821</v>
      </c>
    </row>
    <row r="1493" spans="1:25" x14ac:dyDescent="0.3">
      <c r="A1493" s="1" t="s">
        <v>13105</v>
      </c>
      <c r="B1493" s="1" t="s">
        <v>15103</v>
      </c>
      <c r="C1493" s="1" t="s">
        <v>8822</v>
      </c>
      <c r="D1493" s="1" t="s">
        <v>41</v>
      </c>
      <c r="E1493" s="1">
        <v>37</v>
      </c>
      <c r="F1493" s="1" t="s">
        <v>8823</v>
      </c>
      <c r="G1493" s="1" t="s">
        <v>8824</v>
      </c>
      <c r="H1493" s="1" t="s">
        <v>864</v>
      </c>
      <c r="I1493" s="1" t="s">
        <v>8825</v>
      </c>
      <c r="J1493" s="1" t="s">
        <v>8826</v>
      </c>
      <c r="K1493" s="1" t="s">
        <v>32</v>
      </c>
      <c r="L1493" s="1" t="s">
        <v>82</v>
      </c>
      <c r="M1493" s="1" t="s">
        <v>73</v>
      </c>
      <c r="N1493" s="1">
        <v>1</v>
      </c>
      <c r="O1493" s="1">
        <v>437.51</v>
      </c>
      <c r="P1493" s="1">
        <v>0.01</v>
      </c>
      <c r="Q1493" s="1">
        <v>21.27</v>
      </c>
      <c r="R1493" s="2">
        <v>45523</v>
      </c>
      <c r="S1493" s="2">
        <v>45366</v>
      </c>
      <c r="T1493" s="1" t="s">
        <v>83</v>
      </c>
      <c r="U1493" s="1" t="s">
        <v>162</v>
      </c>
      <c r="V1493" s="1">
        <v>3</v>
      </c>
      <c r="W1493" s="1" t="s">
        <v>37</v>
      </c>
      <c r="X1493" s="1" t="s">
        <v>74</v>
      </c>
      <c r="Y1493" s="1" t="s">
        <v>8827</v>
      </c>
    </row>
    <row r="1494" spans="1:25" x14ac:dyDescent="0.3">
      <c r="A1494" s="1" t="s">
        <v>13106</v>
      </c>
      <c r="B1494" s="1" t="s">
        <v>15104</v>
      </c>
      <c r="C1494" s="1" t="s">
        <v>8828</v>
      </c>
      <c r="D1494" s="1" t="s">
        <v>26</v>
      </c>
      <c r="E1494" s="1">
        <v>61</v>
      </c>
      <c r="F1494" s="1" t="s">
        <v>8829</v>
      </c>
      <c r="G1494" s="1" t="s">
        <v>8830</v>
      </c>
      <c r="H1494" s="1" t="s">
        <v>2168</v>
      </c>
      <c r="I1494" s="1" t="s">
        <v>6175</v>
      </c>
      <c r="J1494" s="1" t="s">
        <v>8831</v>
      </c>
      <c r="K1494" s="1" t="s">
        <v>161</v>
      </c>
      <c r="L1494" s="1" t="s">
        <v>33</v>
      </c>
      <c r="M1494" s="1" t="s">
        <v>62</v>
      </c>
      <c r="N1494" s="1">
        <v>4</v>
      </c>
      <c r="O1494" s="1">
        <v>34.520000000000003</v>
      </c>
      <c r="P1494" s="1">
        <v>0.28999999999999998</v>
      </c>
      <c r="Q1494" s="1">
        <v>47.71</v>
      </c>
      <c r="R1494" s="2">
        <v>45153</v>
      </c>
      <c r="S1494" s="2">
        <v>45741</v>
      </c>
      <c r="T1494" s="1" t="s">
        <v>63</v>
      </c>
      <c r="U1494" s="1" t="s">
        <v>36</v>
      </c>
      <c r="V1494" s="1">
        <v>1</v>
      </c>
      <c r="W1494" s="1" t="s">
        <v>37</v>
      </c>
      <c r="X1494" s="1" t="s">
        <v>101</v>
      </c>
      <c r="Y1494" s="1" t="s">
        <v>8832</v>
      </c>
    </row>
    <row r="1495" spans="1:25" x14ac:dyDescent="0.3">
      <c r="A1495" s="1" t="s">
        <v>13107</v>
      </c>
      <c r="B1495" s="1" t="s">
        <v>15105</v>
      </c>
      <c r="C1495" s="1" t="s">
        <v>8833</v>
      </c>
      <c r="D1495" s="1" t="s">
        <v>41</v>
      </c>
      <c r="E1495" s="1">
        <v>37</v>
      </c>
      <c r="F1495" s="1" t="s">
        <v>8834</v>
      </c>
      <c r="G1495" s="1" t="s">
        <v>8835</v>
      </c>
      <c r="H1495" s="1" t="s">
        <v>229</v>
      </c>
      <c r="I1495" s="1" t="s">
        <v>8836</v>
      </c>
      <c r="J1495" s="1" t="s">
        <v>8837</v>
      </c>
      <c r="K1495" s="1" t="s">
        <v>81</v>
      </c>
      <c r="L1495" s="1" t="s">
        <v>72</v>
      </c>
      <c r="M1495" s="1" t="s">
        <v>73</v>
      </c>
      <c r="N1495" s="1">
        <v>1</v>
      </c>
      <c r="O1495" s="1">
        <v>731.02</v>
      </c>
      <c r="P1495" s="1">
        <v>0.49</v>
      </c>
      <c r="Q1495" s="1">
        <v>22.96</v>
      </c>
      <c r="R1495" s="2">
        <v>45535</v>
      </c>
      <c r="S1495" s="2">
        <v>45396</v>
      </c>
      <c r="T1495" s="1" t="s">
        <v>35</v>
      </c>
      <c r="U1495" s="1" t="s">
        <v>51</v>
      </c>
      <c r="V1495" s="1">
        <v>3</v>
      </c>
      <c r="W1495" s="1" t="s">
        <v>37</v>
      </c>
      <c r="X1495" s="1" t="s">
        <v>38</v>
      </c>
      <c r="Y1495" s="1" t="s">
        <v>8838</v>
      </c>
    </row>
    <row r="1496" spans="1:25" x14ac:dyDescent="0.3">
      <c r="A1496" s="1" t="s">
        <v>13108</v>
      </c>
      <c r="B1496" s="1" t="s">
        <v>15106</v>
      </c>
      <c r="C1496" s="1" t="s">
        <v>8839</v>
      </c>
      <c r="D1496" s="1" t="s">
        <v>26</v>
      </c>
      <c r="E1496" s="1">
        <v>44</v>
      </c>
      <c r="F1496" s="1" t="s">
        <v>8840</v>
      </c>
      <c r="G1496" s="1" t="s">
        <v>8841</v>
      </c>
      <c r="H1496" s="1" t="s">
        <v>1387</v>
      </c>
      <c r="I1496" s="1" t="s">
        <v>8842</v>
      </c>
      <c r="J1496" s="1" t="s">
        <v>8843</v>
      </c>
      <c r="K1496" s="1" t="s">
        <v>109</v>
      </c>
      <c r="L1496" s="1" t="s">
        <v>110</v>
      </c>
      <c r="M1496" s="1" t="s">
        <v>126</v>
      </c>
      <c r="N1496" s="1">
        <v>2</v>
      </c>
      <c r="O1496" s="1">
        <v>965.22</v>
      </c>
      <c r="P1496" s="1">
        <v>0.47</v>
      </c>
      <c r="Q1496" s="1">
        <v>20.13</v>
      </c>
      <c r="R1496" s="2">
        <v>45452</v>
      </c>
      <c r="S1496" s="2">
        <v>45781</v>
      </c>
      <c r="T1496" s="1" t="s">
        <v>35</v>
      </c>
      <c r="U1496" s="1" t="s">
        <v>36</v>
      </c>
      <c r="V1496" s="1">
        <v>1</v>
      </c>
      <c r="W1496" s="1" t="s">
        <v>37</v>
      </c>
      <c r="X1496" s="1" t="s">
        <v>64</v>
      </c>
      <c r="Y1496" s="1" t="s">
        <v>8844</v>
      </c>
    </row>
    <row r="1497" spans="1:25" x14ac:dyDescent="0.3">
      <c r="A1497" s="1" t="s">
        <v>13109</v>
      </c>
      <c r="B1497" s="1" t="s">
        <v>15107</v>
      </c>
      <c r="C1497" s="1" t="s">
        <v>8845</v>
      </c>
      <c r="D1497" s="1" t="s">
        <v>26</v>
      </c>
      <c r="E1497" s="1">
        <v>23</v>
      </c>
      <c r="F1497" s="1" t="s">
        <v>8846</v>
      </c>
      <c r="G1497" s="1" t="s">
        <v>8847</v>
      </c>
      <c r="H1497" s="1" t="s">
        <v>351</v>
      </c>
      <c r="I1497" s="1" t="s">
        <v>8848</v>
      </c>
      <c r="J1497" s="1" t="s">
        <v>8849</v>
      </c>
      <c r="K1497" s="1" t="s">
        <v>32</v>
      </c>
      <c r="L1497" s="1" t="s">
        <v>110</v>
      </c>
      <c r="M1497" s="1" t="s">
        <v>62</v>
      </c>
      <c r="N1497" s="1">
        <v>3</v>
      </c>
      <c r="O1497" s="1">
        <v>475.53</v>
      </c>
      <c r="P1497" s="1">
        <v>0.42</v>
      </c>
      <c r="Q1497" s="1">
        <v>17.28</v>
      </c>
      <c r="R1497" s="2">
        <v>45629</v>
      </c>
      <c r="S1497" s="2">
        <v>45352</v>
      </c>
      <c r="T1497" s="1" t="s">
        <v>35</v>
      </c>
      <c r="U1497" s="1" t="s">
        <v>84</v>
      </c>
      <c r="V1497" s="1">
        <v>1</v>
      </c>
      <c r="W1497" s="1" t="s">
        <v>37</v>
      </c>
      <c r="X1497" s="1" t="s">
        <v>64</v>
      </c>
      <c r="Y1497" s="1" t="s">
        <v>4587</v>
      </c>
    </row>
    <row r="1498" spans="1:25" x14ac:dyDescent="0.3">
      <c r="A1498" s="1" t="s">
        <v>13110</v>
      </c>
      <c r="B1498" s="1" t="s">
        <v>15108</v>
      </c>
      <c r="C1498" s="1" t="s">
        <v>8850</v>
      </c>
      <c r="D1498" s="1" t="s">
        <v>41</v>
      </c>
      <c r="E1498" s="1">
        <v>50</v>
      </c>
      <c r="F1498" s="1" t="s">
        <v>8851</v>
      </c>
      <c r="G1498" s="1" t="s">
        <v>8852</v>
      </c>
      <c r="H1498" s="1" t="s">
        <v>1047</v>
      </c>
      <c r="I1498" s="1" t="s">
        <v>8678</v>
      </c>
      <c r="J1498" s="1" t="s">
        <v>8853</v>
      </c>
      <c r="K1498" s="1" t="s">
        <v>161</v>
      </c>
      <c r="L1498" s="1" t="s">
        <v>82</v>
      </c>
      <c r="M1498" s="1" t="s">
        <v>93</v>
      </c>
      <c r="N1498" s="1">
        <v>4</v>
      </c>
      <c r="O1498" s="1">
        <v>346.37</v>
      </c>
      <c r="P1498" s="1">
        <v>0.05</v>
      </c>
      <c r="Q1498" s="1">
        <v>30.43</v>
      </c>
      <c r="R1498" s="2">
        <v>45376</v>
      </c>
      <c r="S1498" s="2">
        <v>45801</v>
      </c>
      <c r="T1498" s="1" t="s">
        <v>50</v>
      </c>
      <c r="U1498" s="1" t="s">
        <v>36</v>
      </c>
      <c r="V1498" s="1">
        <v>2</v>
      </c>
      <c r="W1498" s="1" t="s">
        <v>37</v>
      </c>
      <c r="X1498" s="1" t="s">
        <v>64</v>
      </c>
      <c r="Y1498" s="1" t="s">
        <v>8854</v>
      </c>
    </row>
    <row r="1499" spans="1:25" x14ac:dyDescent="0.3">
      <c r="A1499" s="1" t="s">
        <v>13111</v>
      </c>
      <c r="B1499" s="1" t="s">
        <v>15109</v>
      </c>
      <c r="C1499" s="1" t="s">
        <v>8855</v>
      </c>
      <c r="D1499" s="1" t="s">
        <v>26</v>
      </c>
      <c r="E1499" s="1">
        <v>47</v>
      </c>
      <c r="F1499" s="1" t="s">
        <v>8856</v>
      </c>
      <c r="G1499" s="1" t="s">
        <v>8857</v>
      </c>
      <c r="H1499" s="1" t="s">
        <v>784</v>
      </c>
      <c r="I1499" s="1" t="s">
        <v>8858</v>
      </c>
      <c r="J1499" s="1" t="s">
        <v>8859</v>
      </c>
      <c r="K1499" s="1" t="s">
        <v>47</v>
      </c>
      <c r="L1499" s="1" t="s">
        <v>117</v>
      </c>
      <c r="M1499" s="1" t="s">
        <v>93</v>
      </c>
      <c r="N1499" s="1">
        <v>2</v>
      </c>
      <c r="O1499" s="1">
        <v>524.07000000000005</v>
      </c>
      <c r="P1499" s="1">
        <v>0.5</v>
      </c>
      <c r="Q1499" s="1">
        <v>30.13</v>
      </c>
      <c r="R1499" s="2">
        <v>45469</v>
      </c>
      <c r="S1499" s="2">
        <v>45692</v>
      </c>
      <c r="T1499" s="1" t="s">
        <v>83</v>
      </c>
      <c r="U1499" s="1" t="s">
        <v>162</v>
      </c>
      <c r="V1499" s="1">
        <v>1</v>
      </c>
      <c r="W1499" s="1" t="s">
        <v>37</v>
      </c>
      <c r="X1499" s="1" t="s">
        <v>64</v>
      </c>
      <c r="Y1499" s="1" t="s">
        <v>8860</v>
      </c>
    </row>
    <row r="1500" spans="1:25" x14ac:dyDescent="0.3">
      <c r="A1500" s="1" t="s">
        <v>13112</v>
      </c>
      <c r="B1500" s="1" t="s">
        <v>15110</v>
      </c>
      <c r="C1500" s="1" t="s">
        <v>8861</v>
      </c>
      <c r="D1500" s="1" t="s">
        <v>26</v>
      </c>
      <c r="E1500" s="1">
        <v>67</v>
      </c>
      <c r="F1500" s="1" t="s">
        <v>8862</v>
      </c>
      <c r="G1500" s="1" t="s">
        <v>8863</v>
      </c>
      <c r="H1500" s="1" t="s">
        <v>44</v>
      </c>
      <c r="I1500" s="1" t="s">
        <v>8864</v>
      </c>
      <c r="J1500" s="1" t="s">
        <v>8865</v>
      </c>
      <c r="K1500" s="1" t="s">
        <v>6</v>
      </c>
      <c r="L1500" s="1" t="s">
        <v>110</v>
      </c>
      <c r="M1500" s="1" t="s">
        <v>93</v>
      </c>
      <c r="N1500" s="1">
        <v>1</v>
      </c>
      <c r="O1500" s="1">
        <v>731.15</v>
      </c>
      <c r="P1500" s="1">
        <v>0.3</v>
      </c>
      <c r="Q1500" s="1">
        <v>5.73</v>
      </c>
      <c r="R1500" s="2">
        <v>45216</v>
      </c>
      <c r="S1500" s="2">
        <v>45630</v>
      </c>
      <c r="T1500" s="1" t="s">
        <v>83</v>
      </c>
      <c r="U1500" s="1" t="s">
        <v>162</v>
      </c>
      <c r="V1500" s="1">
        <v>3</v>
      </c>
      <c r="W1500" s="1" t="s">
        <v>37</v>
      </c>
      <c r="X1500" s="1" t="s">
        <v>101</v>
      </c>
      <c r="Y1500" s="1" t="s">
        <v>8866</v>
      </c>
    </row>
    <row r="1501" spans="1:25" x14ac:dyDescent="0.3">
      <c r="A1501" s="1" t="s">
        <v>13113</v>
      </c>
      <c r="B1501" s="1" t="s">
        <v>15111</v>
      </c>
      <c r="C1501" s="1" t="s">
        <v>8867</v>
      </c>
      <c r="D1501" s="1" t="s">
        <v>26</v>
      </c>
      <c r="E1501" s="1">
        <v>51</v>
      </c>
      <c r="F1501" s="1" t="s">
        <v>8868</v>
      </c>
      <c r="G1501" s="1" t="s">
        <v>8869</v>
      </c>
      <c r="H1501" s="1" t="s">
        <v>589</v>
      </c>
      <c r="I1501" s="1" t="s">
        <v>8870</v>
      </c>
      <c r="J1501" s="1" t="s">
        <v>8871</v>
      </c>
      <c r="K1501" s="1" t="s">
        <v>81</v>
      </c>
      <c r="L1501" s="1" t="s">
        <v>117</v>
      </c>
      <c r="M1501" s="1" t="s">
        <v>49</v>
      </c>
      <c r="N1501" s="1">
        <v>2</v>
      </c>
      <c r="O1501" s="1">
        <v>10.68</v>
      </c>
      <c r="P1501" s="1">
        <v>0.11</v>
      </c>
      <c r="Q1501" s="1">
        <v>34.43</v>
      </c>
      <c r="R1501" s="2">
        <v>45377</v>
      </c>
      <c r="S1501" s="2">
        <v>45278</v>
      </c>
      <c r="T1501" s="1" t="s">
        <v>83</v>
      </c>
      <c r="U1501" s="1" t="s">
        <v>51</v>
      </c>
      <c r="V1501" s="1">
        <v>1</v>
      </c>
      <c r="W1501" s="1" t="s">
        <v>37</v>
      </c>
      <c r="X1501" s="1" t="s">
        <v>64</v>
      </c>
      <c r="Y1501" s="1" t="s">
        <v>8872</v>
      </c>
    </row>
    <row r="1502" spans="1:25" x14ac:dyDescent="0.3">
      <c r="A1502" s="1" t="s">
        <v>13114</v>
      </c>
      <c r="B1502" s="1" t="s">
        <v>15112</v>
      </c>
      <c r="C1502" s="1" t="s">
        <v>8873</v>
      </c>
      <c r="D1502" s="1" t="s">
        <v>26</v>
      </c>
      <c r="E1502" s="1">
        <v>22</v>
      </c>
      <c r="F1502" s="1" t="s">
        <v>8874</v>
      </c>
      <c r="G1502" s="1" t="s">
        <v>8875</v>
      </c>
      <c r="H1502" s="1" t="s">
        <v>2993</v>
      </c>
      <c r="I1502" s="1" t="s">
        <v>8876</v>
      </c>
      <c r="J1502" s="1" t="s">
        <v>8877</v>
      </c>
      <c r="K1502" s="1" t="s">
        <v>81</v>
      </c>
      <c r="L1502" s="1" t="s">
        <v>110</v>
      </c>
      <c r="M1502" s="1" t="s">
        <v>34</v>
      </c>
      <c r="N1502" s="1">
        <v>4</v>
      </c>
      <c r="O1502" s="1">
        <v>888.34</v>
      </c>
      <c r="P1502" s="1">
        <v>0.34</v>
      </c>
      <c r="Q1502" s="1">
        <v>40.47</v>
      </c>
      <c r="R1502" s="2">
        <v>45620</v>
      </c>
      <c r="S1502" s="2">
        <v>45802</v>
      </c>
      <c r="T1502" s="1" t="s">
        <v>50</v>
      </c>
      <c r="U1502" s="1" t="s">
        <v>36</v>
      </c>
      <c r="V1502" s="1">
        <v>4</v>
      </c>
      <c r="W1502" s="1" t="s">
        <v>37</v>
      </c>
      <c r="X1502" s="1" t="s">
        <v>74</v>
      </c>
      <c r="Y1502" s="1" t="s">
        <v>8878</v>
      </c>
    </row>
    <row r="1503" spans="1:25" x14ac:dyDescent="0.3">
      <c r="A1503" s="1" t="s">
        <v>13115</v>
      </c>
      <c r="B1503" s="1" t="s">
        <v>15113</v>
      </c>
      <c r="C1503" s="1" t="s">
        <v>8879</v>
      </c>
      <c r="D1503" s="1" t="s">
        <v>41</v>
      </c>
      <c r="E1503" s="1">
        <v>33</v>
      </c>
      <c r="F1503" s="1" t="s">
        <v>8880</v>
      </c>
      <c r="G1503" s="1" t="s">
        <v>8881</v>
      </c>
      <c r="H1503" s="1" t="s">
        <v>131</v>
      </c>
      <c r="I1503" s="1" t="s">
        <v>8882</v>
      </c>
      <c r="J1503" s="1" t="s">
        <v>2773</v>
      </c>
      <c r="K1503" s="1" t="s">
        <v>6</v>
      </c>
      <c r="L1503" s="1" t="s">
        <v>72</v>
      </c>
      <c r="M1503" s="1" t="s">
        <v>49</v>
      </c>
      <c r="N1503" s="1">
        <v>3</v>
      </c>
      <c r="O1503" s="1">
        <v>887.5</v>
      </c>
      <c r="P1503" s="1">
        <v>0.43</v>
      </c>
      <c r="Q1503" s="1">
        <v>32.72</v>
      </c>
      <c r="R1503" s="2">
        <v>45381</v>
      </c>
      <c r="S1503" s="2">
        <v>45681</v>
      </c>
      <c r="T1503" s="1" t="s">
        <v>35</v>
      </c>
      <c r="U1503" s="1" t="s">
        <v>162</v>
      </c>
      <c r="V1503" s="1">
        <v>2</v>
      </c>
      <c r="W1503" s="1" t="s">
        <v>37</v>
      </c>
      <c r="X1503" s="1" t="s">
        <v>74</v>
      </c>
      <c r="Y1503" s="1" t="s">
        <v>8883</v>
      </c>
    </row>
    <row r="1504" spans="1:25" x14ac:dyDescent="0.3">
      <c r="A1504" s="1" t="s">
        <v>13116</v>
      </c>
      <c r="B1504" s="1" t="s">
        <v>15114</v>
      </c>
      <c r="C1504" s="1" t="s">
        <v>8884</v>
      </c>
      <c r="D1504" s="1" t="s">
        <v>26</v>
      </c>
      <c r="E1504" s="1">
        <v>29</v>
      </c>
      <c r="F1504" s="1" t="s">
        <v>8885</v>
      </c>
      <c r="G1504" s="1" t="s">
        <v>8886</v>
      </c>
      <c r="H1504" s="1" t="s">
        <v>2993</v>
      </c>
      <c r="I1504" s="1" t="s">
        <v>8887</v>
      </c>
      <c r="J1504" s="1" t="s">
        <v>8888</v>
      </c>
      <c r="K1504" s="1" t="s">
        <v>32</v>
      </c>
      <c r="L1504" s="1" t="s">
        <v>117</v>
      </c>
      <c r="M1504" s="1" t="s">
        <v>49</v>
      </c>
      <c r="N1504" s="1">
        <v>4</v>
      </c>
      <c r="O1504" s="1">
        <v>545.88</v>
      </c>
      <c r="P1504" s="1">
        <v>0.06</v>
      </c>
      <c r="Q1504" s="1">
        <v>44.14</v>
      </c>
      <c r="R1504" s="2">
        <v>45530</v>
      </c>
      <c r="S1504" s="2">
        <v>45763</v>
      </c>
      <c r="T1504" s="1" t="s">
        <v>35</v>
      </c>
      <c r="U1504" s="1" t="s">
        <v>36</v>
      </c>
      <c r="V1504" s="1">
        <v>1</v>
      </c>
      <c r="W1504" s="1" t="s">
        <v>37</v>
      </c>
      <c r="X1504" s="1" t="s">
        <v>53</v>
      </c>
      <c r="Y1504" s="1" t="s">
        <v>8889</v>
      </c>
    </row>
    <row r="1505" spans="1:25" x14ac:dyDescent="0.3">
      <c r="A1505" s="1" t="s">
        <v>13117</v>
      </c>
      <c r="B1505" s="1" t="s">
        <v>15115</v>
      </c>
      <c r="C1505" s="1" t="s">
        <v>8890</v>
      </c>
      <c r="D1505" s="1" t="s">
        <v>41</v>
      </c>
      <c r="E1505" s="1">
        <v>29</v>
      </c>
      <c r="F1505" s="1" t="s">
        <v>8891</v>
      </c>
      <c r="G1505" s="1">
        <v>3312905541</v>
      </c>
      <c r="H1505" s="1" t="s">
        <v>2946</v>
      </c>
      <c r="I1505" s="1" t="s">
        <v>8892</v>
      </c>
      <c r="J1505" s="1" t="s">
        <v>8893</v>
      </c>
      <c r="K1505" s="1" t="s">
        <v>32</v>
      </c>
      <c r="L1505" s="1" t="s">
        <v>33</v>
      </c>
      <c r="M1505" s="1" t="s">
        <v>49</v>
      </c>
      <c r="N1505" s="1">
        <v>1</v>
      </c>
      <c r="O1505" s="1">
        <v>131.15</v>
      </c>
      <c r="P1505" s="1">
        <v>0.46</v>
      </c>
      <c r="Q1505" s="1">
        <v>17.440000000000001</v>
      </c>
      <c r="R1505" s="2">
        <v>45395</v>
      </c>
      <c r="S1505" s="2">
        <v>45844</v>
      </c>
      <c r="T1505" s="1" t="s">
        <v>50</v>
      </c>
      <c r="U1505" s="1" t="s">
        <v>36</v>
      </c>
      <c r="V1505" s="1">
        <v>4</v>
      </c>
      <c r="W1505" s="1" t="s">
        <v>52</v>
      </c>
      <c r="X1505" s="1" t="s">
        <v>101</v>
      </c>
      <c r="Y1505" s="1" t="s">
        <v>8894</v>
      </c>
    </row>
    <row r="1506" spans="1:25" x14ac:dyDescent="0.3">
      <c r="A1506" s="1" t="s">
        <v>13118</v>
      </c>
      <c r="B1506" s="1" t="s">
        <v>15116</v>
      </c>
      <c r="C1506" s="1" t="s">
        <v>8895</v>
      </c>
      <c r="D1506" s="1" t="s">
        <v>26</v>
      </c>
      <c r="E1506" s="1">
        <v>28</v>
      </c>
      <c r="F1506" s="1" t="s">
        <v>8896</v>
      </c>
      <c r="G1506" s="1" t="s">
        <v>8897</v>
      </c>
      <c r="H1506" s="1" t="s">
        <v>1785</v>
      </c>
      <c r="I1506" s="1" t="s">
        <v>8898</v>
      </c>
      <c r="J1506" s="1" t="s">
        <v>8899</v>
      </c>
      <c r="K1506" s="1" t="s">
        <v>92</v>
      </c>
      <c r="L1506" s="1" t="s">
        <v>117</v>
      </c>
      <c r="M1506" s="1" t="s">
        <v>49</v>
      </c>
      <c r="N1506" s="1">
        <v>1</v>
      </c>
      <c r="O1506" s="1">
        <v>675.09</v>
      </c>
      <c r="P1506" s="1">
        <v>0.46</v>
      </c>
      <c r="Q1506" s="1">
        <v>13.64</v>
      </c>
      <c r="R1506" s="2">
        <v>45160</v>
      </c>
      <c r="S1506" s="2">
        <v>45777</v>
      </c>
      <c r="T1506" s="1" t="s">
        <v>118</v>
      </c>
      <c r="U1506" s="1" t="s">
        <v>162</v>
      </c>
      <c r="V1506" s="1">
        <v>3</v>
      </c>
      <c r="W1506" s="1" t="s">
        <v>37</v>
      </c>
      <c r="X1506" s="1" t="s">
        <v>53</v>
      </c>
      <c r="Y1506" s="1" t="s">
        <v>8900</v>
      </c>
    </row>
    <row r="1507" spans="1:25" x14ac:dyDescent="0.3">
      <c r="A1507" s="1" t="s">
        <v>13119</v>
      </c>
      <c r="B1507" s="1" t="s">
        <v>15117</v>
      </c>
      <c r="C1507" s="1" t="s">
        <v>8901</v>
      </c>
      <c r="D1507" s="1" t="s">
        <v>26</v>
      </c>
      <c r="E1507" s="1">
        <v>69</v>
      </c>
      <c r="F1507" s="1" t="s">
        <v>8902</v>
      </c>
      <c r="G1507" s="1" t="s">
        <v>8903</v>
      </c>
      <c r="H1507" s="1" t="s">
        <v>3574</v>
      </c>
      <c r="I1507" s="1" t="s">
        <v>5305</v>
      </c>
      <c r="J1507" s="1" t="s">
        <v>8904</v>
      </c>
      <c r="K1507" s="1" t="s">
        <v>47</v>
      </c>
      <c r="L1507" s="1" t="s">
        <v>72</v>
      </c>
      <c r="M1507" s="1" t="s">
        <v>93</v>
      </c>
      <c r="N1507" s="1">
        <v>3</v>
      </c>
      <c r="O1507" s="1">
        <v>146.47</v>
      </c>
      <c r="P1507" s="1">
        <v>0.01</v>
      </c>
      <c r="Q1507" s="1">
        <v>36.380000000000003</v>
      </c>
      <c r="R1507" s="2">
        <v>45282</v>
      </c>
      <c r="S1507" s="2">
        <v>45340</v>
      </c>
      <c r="T1507" s="1" t="s">
        <v>50</v>
      </c>
      <c r="U1507" s="1" t="s">
        <v>162</v>
      </c>
      <c r="V1507" s="1">
        <v>4</v>
      </c>
      <c r="W1507" s="1" t="s">
        <v>37</v>
      </c>
      <c r="X1507" s="1" t="s">
        <v>64</v>
      </c>
      <c r="Y1507" s="1" t="s">
        <v>8905</v>
      </c>
    </row>
    <row r="1508" spans="1:25" x14ac:dyDescent="0.3">
      <c r="A1508" s="1" t="s">
        <v>13120</v>
      </c>
      <c r="B1508" s="1" t="s">
        <v>15118</v>
      </c>
      <c r="C1508" s="1" t="s">
        <v>8906</v>
      </c>
      <c r="D1508" s="1" t="s">
        <v>41</v>
      </c>
      <c r="E1508" s="1">
        <v>68</v>
      </c>
      <c r="F1508" s="1" t="s">
        <v>8907</v>
      </c>
      <c r="G1508" s="1" t="s">
        <v>8908</v>
      </c>
      <c r="H1508" s="1" t="s">
        <v>784</v>
      </c>
      <c r="I1508" s="1" t="s">
        <v>8909</v>
      </c>
      <c r="J1508" s="1" t="s">
        <v>8910</v>
      </c>
      <c r="K1508" s="1" t="s">
        <v>81</v>
      </c>
      <c r="L1508" s="1" t="s">
        <v>48</v>
      </c>
      <c r="M1508" s="1" t="s">
        <v>34</v>
      </c>
      <c r="N1508" s="1">
        <v>4</v>
      </c>
      <c r="O1508" s="1">
        <v>512.47</v>
      </c>
      <c r="P1508" s="1">
        <v>0.45</v>
      </c>
      <c r="Q1508" s="1">
        <v>13.49</v>
      </c>
      <c r="R1508" s="2">
        <v>45229</v>
      </c>
      <c r="S1508" s="2">
        <v>45340</v>
      </c>
      <c r="T1508" s="1" t="s">
        <v>50</v>
      </c>
      <c r="U1508" s="1" t="s">
        <v>84</v>
      </c>
      <c r="V1508" s="1">
        <v>2</v>
      </c>
      <c r="W1508" s="1" t="s">
        <v>37</v>
      </c>
      <c r="X1508" s="1" t="s">
        <v>101</v>
      </c>
      <c r="Y1508" s="1" t="s">
        <v>8911</v>
      </c>
    </row>
    <row r="1509" spans="1:25" x14ac:dyDescent="0.3">
      <c r="A1509" s="1" t="s">
        <v>13121</v>
      </c>
      <c r="B1509" s="1" t="s">
        <v>15119</v>
      </c>
      <c r="C1509" s="1" t="s">
        <v>8912</v>
      </c>
      <c r="D1509" s="1" t="s">
        <v>26</v>
      </c>
      <c r="E1509" s="1">
        <v>38</v>
      </c>
      <c r="F1509" s="1" t="s">
        <v>8913</v>
      </c>
      <c r="G1509" s="1" t="s">
        <v>8914</v>
      </c>
      <c r="H1509" s="1" t="s">
        <v>3517</v>
      </c>
      <c r="I1509" s="1" t="s">
        <v>8915</v>
      </c>
      <c r="J1509" s="1" t="s">
        <v>8916</v>
      </c>
      <c r="K1509" s="1" t="s">
        <v>92</v>
      </c>
      <c r="L1509" s="1" t="s">
        <v>48</v>
      </c>
      <c r="M1509" s="1" t="s">
        <v>34</v>
      </c>
      <c r="N1509" s="1">
        <v>4</v>
      </c>
      <c r="O1509" s="1">
        <v>102.69</v>
      </c>
      <c r="P1509" s="1">
        <v>0.47</v>
      </c>
      <c r="Q1509" s="1">
        <v>9.1</v>
      </c>
      <c r="R1509" s="2">
        <v>45259</v>
      </c>
      <c r="S1509" s="2">
        <v>45245</v>
      </c>
      <c r="T1509" s="1" t="s">
        <v>35</v>
      </c>
      <c r="U1509" s="1" t="s">
        <v>84</v>
      </c>
      <c r="V1509" s="1">
        <v>3</v>
      </c>
      <c r="W1509" s="1" t="s">
        <v>37</v>
      </c>
      <c r="X1509" s="1" t="s">
        <v>101</v>
      </c>
      <c r="Y1509" s="1" t="s">
        <v>8917</v>
      </c>
    </row>
    <row r="1510" spans="1:25" x14ac:dyDescent="0.3">
      <c r="A1510" s="1" t="s">
        <v>13122</v>
      </c>
      <c r="B1510" s="1" t="s">
        <v>15120</v>
      </c>
      <c r="C1510" s="1" t="s">
        <v>8918</v>
      </c>
      <c r="D1510" s="1" t="s">
        <v>41</v>
      </c>
      <c r="E1510" s="1">
        <v>24</v>
      </c>
      <c r="F1510" s="1" t="s">
        <v>8919</v>
      </c>
      <c r="G1510" s="1" t="s">
        <v>8920</v>
      </c>
      <c r="H1510" s="1" t="s">
        <v>3505</v>
      </c>
      <c r="I1510" s="1" t="s">
        <v>3372</v>
      </c>
      <c r="J1510" s="1" t="s">
        <v>8921</v>
      </c>
      <c r="K1510" s="1" t="s">
        <v>32</v>
      </c>
      <c r="L1510" s="1" t="s">
        <v>33</v>
      </c>
      <c r="M1510" s="1" t="s">
        <v>126</v>
      </c>
      <c r="N1510" s="1">
        <v>4</v>
      </c>
      <c r="O1510" s="1">
        <v>593.16999999999996</v>
      </c>
      <c r="P1510" s="1">
        <v>0.02</v>
      </c>
      <c r="Q1510" s="1">
        <v>9.35</v>
      </c>
      <c r="R1510" s="2">
        <v>45276</v>
      </c>
      <c r="S1510" s="2">
        <v>45369</v>
      </c>
      <c r="T1510" s="1" t="s">
        <v>83</v>
      </c>
      <c r="U1510" s="1" t="s">
        <v>51</v>
      </c>
      <c r="V1510" s="1">
        <v>1</v>
      </c>
      <c r="W1510" s="1" t="s">
        <v>37</v>
      </c>
      <c r="X1510" s="1" t="s">
        <v>38</v>
      </c>
      <c r="Y1510" s="1" t="s">
        <v>8922</v>
      </c>
    </row>
    <row r="1511" spans="1:25" x14ac:dyDescent="0.3">
      <c r="A1511" s="1" t="s">
        <v>13123</v>
      </c>
      <c r="B1511" s="1" t="s">
        <v>15121</v>
      </c>
      <c r="C1511" s="1" t="s">
        <v>8923</v>
      </c>
      <c r="D1511" s="1" t="s">
        <v>26</v>
      </c>
      <c r="E1511" s="1">
        <v>51</v>
      </c>
      <c r="F1511" s="1" t="s">
        <v>8924</v>
      </c>
      <c r="G1511" s="1" t="s">
        <v>8925</v>
      </c>
      <c r="H1511" s="1" t="s">
        <v>106</v>
      </c>
      <c r="I1511" s="1" t="s">
        <v>8926</v>
      </c>
      <c r="J1511" s="1" t="s">
        <v>7908</v>
      </c>
      <c r="K1511" s="1" t="s">
        <v>6</v>
      </c>
      <c r="L1511" s="1" t="s">
        <v>48</v>
      </c>
      <c r="M1511" s="1" t="s">
        <v>93</v>
      </c>
      <c r="N1511" s="1">
        <v>2</v>
      </c>
      <c r="O1511" s="1">
        <v>324.89</v>
      </c>
      <c r="P1511" s="1">
        <v>0.15</v>
      </c>
      <c r="Q1511" s="1">
        <v>39.58</v>
      </c>
      <c r="R1511" s="2">
        <v>45525</v>
      </c>
      <c r="S1511" s="2">
        <v>45204</v>
      </c>
      <c r="T1511" s="1" t="s">
        <v>35</v>
      </c>
      <c r="U1511" s="1" t="s">
        <v>51</v>
      </c>
      <c r="V1511" s="1">
        <v>1</v>
      </c>
      <c r="W1511" s="1" t="s">
        <v>37</v>
      </c>
      <c r="X1511" s="1" t="s">
        <v>38</v>
      </c>
      <c r="Y1511" s="1" t="s">
        <v>8927</v>
      </c>
    </row>
    <row r="1512" spans="1:25" x14ac:dyDescent="0.3">
      <c r="A1512" s="1" t="s">
        <v>13124</v>
      </c>
      <c r="B1512" s="1" t="s">
        <v>15122</v>
      </c>
      <c r="C1512" s="1" t="s">
        <v>8928</v>
      </c>
      <c r="D1512" s="1" t="s">
        <v>26</v>
      </c>
      <c r="E1512" s="1">
        <v>46</v>
      </c>
      <c r="F1512" s="1" t="s">
        <v>8929</v>
      </c>
      <c r="G1512" s="1" t="s">
        <v>8930</v>
      </c>
      <c r="H1512" s="1" t="s">
        <v>1033</v>
      </c>
      <c r="I1512" s="1" t="s">
        <v>8931</v>
      </c>
      <c r="J1512" s="1" t="s">
        <v>8932</v>
      </c>
      <c r="K1512" s="1" t="s">
        <v>92</v>
      </c>
      <c r="L1512" s="1" t="s">
        <v>117</v>
      </c>
      <c r="M1512" s="1" t="s">
        <v>62</v>
      </c>
      <c r="N1512" s="1">
        <v>3</v>
      </c>
      <c r="O1512" s="1">
        <v>832.68</v>
      </c>
      <c r="P1512" s="1">
        <v>0.19</v>
      </c>
      <c r="Q1512" s="1">
        <v>6.29</v>
      </c>
      <c r="R1512" s="2">
        <v>45492</v>
      </c>
      <c r="S1512" s="2">
        <v>45469</v>
      </c>
      <c r="T1512" s="1" t="s">
        <v>118</v>
      </c>
      <c r="U1512" s="1" t="s">
        <v>51</v>
      </c>
      <c r="V1512" s="1">
        <v>4</v>
      </c>
      <c r="W1512" s="1" t="s">
        <v>37</v>
      </c>
      <c r="X1512" s="1" t="s">
        <v>53</v>
      </c>
      <c r="Y1512" s="1" t="s">
        <v>8933</v>
      </c>
    </row>
    <row r="1513" spans="1:25" x14ac:dyDescent="0.3">
      <c r="A1513" s="1" t="s">
        <v>13125</v>
      </c>
      <c r="B1513" s="1" t="s">
        <v>15123</v>
      </c>
      <c r="C1513" s="1" t="s">
        <v>8934</v>
      </c>
      <c r="D1513" s="1" t="s">
        <v>41</v>
      </c>
      <c r="E1513" s="1">
        <v>23</v>
      </c>
      <c r="F1513" s="1" t="s">
        <v>8935</v>
      </c>
      <c r="G1513" s="1" t="s">
        <v>8936</v>
      </c>
      <c r="H1513" s="1" t="s">
        <v>222</v>
      </c>
      <c r="I1513" s="1" t="s">
        <v>8937</v>
      </c>
      <c r="J1513" s="1" t="s">
        <v>8938</v>
      </c>
      <c r="K1513" s="1" t="s">
        <v>32</v>
      </c>
      <c r="L1513" s="1" t="s">
        <v>72</v>
      </c>
      <c r="M1513" s="1" t="s">
        <v>49</v>
      </c>
      <c r="N1513" s="1">
        <v>4</v>
      </c>
      <c r="O1513" s="1">
        <v>801.95</v>
      </c>
      <c r="P1513" s="1">
        <v>0.17</v>
      </c>
      <c r="Q1513" s="1">
        <v>18.03</v>
      </c>
      <c r="R1513" s="2">
        <v>45666</v>
      </c>
      <c r="S1513" s="2">
        <v>45825</v>
      </c>
      <c r="T1513" s="1" t="s">
        <v>63</v>
      </c>
      <c r="U1513" s="1" t="s">
        <v>36</v>
      </c>
      <c r="V1513" s="1">
        <v>1</v>
      </c>
      <c r="W1513" s="1" t="s">
        <v>37</v>
      </c>
      <c r="X1513" s="1" t="s">
        <v>53</v>
      </c>
      <c r="Y1513" s="1" t="s">
        <v>8939</v>
      </c>
    </row>
    <row r="1514" spans="1:25" x14ac:dyDescent="0.3">
      <c r="A1514" s="1" t="s">
        <v>13126</v>
      </c>
      <c r="B1514" s="1" t="s">
        <v>15124</v>
      </c>
      <c r="C1514" s="1" t="s">
        <v>8940</v>
      </c>
      <c r="D1514" s="1" t="s">
        <v>26</v>
      </c>
      <c r="E1514" s="1">
        <v>53</v>
      </c>
      <c r="F1514" s="1" t="s">
        <v>8941</v>
      </c>
      <c r="G1514" s="1" t="s">
        <v>8942</v>
      </c>
      <c r="H1514" s="1" t="s">
        <v>5533</v>
      </c>
      <c r="I1514" s="1" t="s">
        <v>8943</v>
      </c>
      <c r="J1514" s="1" t="s">
        <v>8944</v>
      </c>
      <c r="K1514" s="1" t="s">
        <v>81</v>
      </c>
      <c r="L1514" s="1" t="s">
        <v>110</v>
      </c>
      <c r="M1514" s="1" t="s">
        <v>34</v>
      </c>
      <c r="N1514" s="1">
        <v>3</v>
      </c>
      <c r="O1514" s="1">
        <v>998.49</v>
      </c>
      <c r="P1514" s="1">
        <v>0.38</v>
      </c>
      <c r="Q1514" s="1">
        <v>10.81</v>
      </c>
      <c r="R1514" s="2">
        <v>45749</v>
      </c>
      <c r="S1514" s="2">
        <v>45739</v>
      </c>
      <c r="T1514" s="1" t="s">
        <v>63</v>
      </c>
      <c r="U1514" s="1" t="s">
        <v>51</v>
      </c>
      <c r="V1514" s="1">
        <v>3</v>
      </c>
      <c r="W1514" s="1" t="s">
        <v>37</v>
      </c>
      <c r="X1514" s="1" t="s">
        <v>74</v>
      </c>
      <c r="Y1514" s="1" t="s">
        <v>8945</v>
      </c>
    </row>
    <row r="1515" spans="1:25" x14ac:dyDescent="0.3">
      <c r="A1515" s="1" t="s">
        <v>13127</v>
      </c>
      <c r="B1515" s="1" t="s">
        <v>15125</v>
      </c>
      <c r="C1515" s="1" t="s">
        <v>8946</v>
      </c>
      <c r="D1515" s="1" t="s">
        <v>26</v>
      </c>
      <c r="E1515" s="1">
        <v>51</v>
      </c>
      <c r="F1515" s="1" t="s">
        <v>8947</v>
      </c>
      <c r="G1515" s="1" t="s">
        <v>8948</v>
      </c>
      <c r="H1515" s="1" t="s">
        <v>1805</v>
      </c>
      <c r="I1515" s="1" t="s">
        <v>8949</v>
      </c>
      <c r="J1515" s="1" t="s">
        <v>8950</v>
      </c>
      <c r="K1515" s="1" t="s">
        <v>32</v>
      </c>
      <c r="L1515" s="1" t="s">
        <v>33</v>
      </c>
      <c r="M1515" s="1" t="s">
        <v>126</v>
      </c>
      <c r="N1515" s="1">
        <v>2</v>
      </c>
      <c r="O1515" s="1">
        <v>264.93</v>
      </c>
      <c r="P1515" s="1">
        <v>0.18</v>
      </c>
      <c r="Q1515" s="1">
        <v>38.97</v>
      </c>
      <c r="R1515" s="2">
        <v>45512</v>
      </c>
      <c r="S1515" s="2">
        <v>45485</v>
      </c>
      <c r="T1515" s="1" t="s">
        <v>50</v>
      </c>
      <c r="U1515" s="1" t="s">
        <v>162</v>
      </c>
      <c r="V1515" s="1">
        <v>3</v>
      </c>
      <c r="W1515" s="1" t="s">
        <v>37</v>
      </c>
      <c r="X1515" s="1" t="s">
        <v>74</v>
      </c>
      <c r="Y1515" s="1" t="s">
        <v>8951</v>
      </c>
    </row>
    <row r="1516" spans="1:25" x14ac:dyDescent="0.3">
      <c r="A1516" s="1" t="s">
        <v>13128</v>
      </c>
      <c r="B1516" s="1" t="s">
        <v>15126</v>
      </c>
      <c r="C1516" s="1" t="s">
        <v>8952</v>
      </c>
      <c r="D1516" s="1" t="s">
        <v>41</v>
      </c>
      <c r="E1516" s="1">
        <v>66</v>
      </c>
      <c r="F1516" s="1" t="s">
        <v>8953</v>
      </c>
      <c r="G1516" s="1" t="s">
        <v>8954</v>
      </c>
      <c r="H1516" s="1" t="s">
        <v>138</v>
      </c>
      <c r="I1516" s="1" t="s">
        <v>8955</v>
      </c>
      <c r="J1516" s="1" t="s">
        <v>8956</v>
      </c>
      <c r="K1516" s="1" t="s">
        <v>109</v>
      </c>
      <c r="L1516" s="1" t="s">
        <v>48</v>
      </c>
      <c r="M1516" s="1" t="s">
        <v>34</v>
      </c>
      <c r="N1516" s="1">
        <v>4</v>
      </c>
      <c r="O1516" s="1">
        <v>71.180000000000007</v>
      </c>
      <c r="P1516" s="1">
        <v>0.48</v>
      </c>
      <c r="Q1516" s="1">
        <v>27.66</v>
      </c>
      <c r="R1516" s="2">
        <v>45150</v>
      </c>
      <c r="S1516" s="2">
        <v>45360</v>
      </c>
      <c r="T1516" s="1" t="s">
        <v>63</v>
      </c>
      <c r="U1516" s="1" t="s">
        <v>51</v>
      </c>
      <c r="V1516" s="1">
        <v>1</v>
      </c>
      <c r="W1516" s="1" t="s">
        <v>37</v>
      </c>
      <c r="X1516" s="1" t="s">
        <v>74</v>
      </c>
      <c r="Y1516" s="1" t="s">
        <v>8957</v>
      </c>
    </row>
    <row r="1517" spans="1:25" x14ac:dyDescent="0.3">
      <c r="A1517" s="1" t="s">
        <v>13129</v>
      </c>
      <c r="B1517" s="1" t="s">
        <v>15127</v>
      </c>
      <c r="C1517" s="1" t="s">
        <v>8958</v>
      </c>
      <c r="D1517" s="1" t="s">
        <v>26</v>
      </c>
      <c r="E1517" s="1">
        <v>25</v>
      </c>
      <c r="F1517" s="1" t="s">
        <v>8959</v>
      </c>
      <c r="G1517" s="1" t="s">
        <v>8960</v>
      </c>
      <c r="H1517" s="1" t="s">
        <v>609</v>
      </c>
      <c r="I1517" s="1" t="s">
        <v>5106</v>
      </c>
      <c r="J1517" s="1" t="s">
        <v>8961</v>
      </c>
      <c r="K1517" s="1" t="s">
        <v>6</v>
      </c>
      <c r="L1517" s="1" t="s">
        <v>117</v>
      </c>
      <c r="M1517" s="1" t="s">
        <v>62</v>
      </c>
      <c r="N1517" s="1">
        <v>2</v>
      </c>
      <c r="O1517" s="1">
        <v>448.57</v>
      </c>
      <c r="P1517" s="1">
        <v>0.5</v>
      </c>
      <c r="Q1517" s="1">
        <v>14.25</v>
      </c>
      <c r="R1517" s="2">
        <v>45634</v>
      </c>
      <c r="S1517" s="2">
        <v>45669</v>
      </c>
      <c r="T1517" s="1" t="s">
        <v>83</v>
      </c>
      <c r="U1517" s="1" t="s">
        <v>36</v>
      </c>
      <c r="V1517" s="1">
        <v>4</v>
      </c>
      <c r="W1517" s="1" t="s">
        <v>37</v>
      </c>
      <c r="X1517" s="1" t="s">
        <v>101</v>
      </c>
      <c r="Y1517" s="1" t="s">
        <v>8962</v>
      </c>
    </row>
    <row r="1518" spans="1:25" x14ac:dyDescent="0.3">
      <c r="A1518" s="1" t="s">
        <v>13130</v>
      </c>
      <c r="B1518" s="1" t="s">
        <v>15128</v>
      </c>
      <c r="C1518" s="1" t="s">
        <v>8963</v>
      </c>
      <c r="D1518" s="1" t="s">
        <v>26</v>
      </c>
      <c r="E1518" s="1">
        <v>54</v>
      </c>
      <c r="F1518" s="1" t="s">
        <v>8964</v>
      </c>
      <c r="G1518" s="1">
        <v>870766491</v>
      </c>
      <c r="H1518" s="1" t="s">
        <v>4163</v>
      </c>
      <c r="I1518" s="1" t="s">
        <v>8965</v>
      </c>
      <c r="J1518" s="1" t="s">
        <v>4670</v>
      </c>
      <c r="K1518" s="1" t="s">
        <v>161</v>
      </c>
      <c r="L1518" s="1" t="s">
        <v>110</v>
      </c>
      <c r="M1518" s="1" t="s">
        <v>62</v>
      </c>
      <c r="N1518" s="1">
        <v>1</v>
      </c>
      <c r="O1518" s="1">
        <v>92.57</v>
      </c>
      <c r="P1518" s="1">
        <v>0.16</v>
      </c>
      <c r="Q1518" s="1">
        <v>38.770000000000003</v>
      </c>
      <c r="R1518" s="2">
        <v>45735</v>
      </c>
      <c r="S1518" s="2">
        <v>45535</v>
      </c>
      <c r="T1518" s="1" t="s">
        <v>35</v>
      </c>
      <c r="U1518" s="1" t="s">
        <v>84</v>
      </c>
      <c r="V1518" s="1">
        <v>1</v>
      </c>
      <c r="W1518" s="1" t="s">
        <v>37</v>
      </c>
      <c r="X1518" s="1" t="s">
        <v>64</v>
      </c>
      <c r="Y1518" s="1" t="s">
        <v>8966</v>
      </c>
    </row>
    <row r="1519" spans="1:25" x14ac:dyDescent="0.3">
      <c r="A1519" s="1" t="s">
        <v>13131</v>
      </c>
      <c r="B1519" s="1" t="s">
        <v>15129</v>
      </c>
      <c r="C1519" s="1" t="s">
        <v>4660</v>
      </c>
      <c r="D1519" s="1" t="s">
        <v>26</v>
      </c>
      <c r="E1519" s="1">
        <v>27</v>
      </c>
      <c r="F1519" s="1" t="s">
        <v>8967</v>
      </c>
      <c r="G1519" s="1">
        <f>1-921-791-9451</f>
        <v>-11162</v>
      </c>
      <c r="H1519" s="1" t="s">
        <v>296</v>
      </c>
      <c r="I1519" s="1" t="s">
        <v>8968</v>
      </c>
      <c r="J1519" s="1" t="s">
        <v>8969</v>
      </c>
      <c r="K1519" s="1" t="s">
        <v>6</v>
      </c>
      <c r="L1519" s="1" t="s">
        <v>110</v>
      </c>
      <c r="M1519" s="1" t="s">
        <v>93</v>
      </c>
      <c r="N1519" s="1">
        <v>1</v>
      </c>
      <c r="O1519" s="1">
        <v>186.71</v>
      </c>
      <c r="P1519" s="1">
        <v>0.25</v>
      </c>
      <c r="Q1519" s="1">
        <v>38.770000000000003</v>
      </c>
      <c r="R1519" s="2">
        <v>45756</v>
      </c>
      <c r="S1519" s="2">
        <v>45449</v>
      </c>
      <c r="T1519" s="1" t="s">
        <v>118</v>
      </c>
      <c r="U1519" s="1" t="s">
        <v>36</v>
      </c>
      <c r="V1519" s="1">
        <v>5</v>
      </c>
      <c r="W1519" s="1" t="s">
        <v>37</v>
      </c>
      <c r="X1519" s="1" t="s">
        <v>53</v>
      </c>
      <c r="Y1519" s="1" t="s">
        <v>8970</v>
      </c>
    </row>
    <row r="1520" spans="1:25" x14ac:dyDescent="0.3">
      <c r="A1520" s="1" t="s">
        <v>13132</v>
      </c>
      <c r="B1520" s="1" t="s">
        <v>15130</v>
      </c>
      <c r="C1520" s="1" t="s">
        <v>8971</v>
      </c>
      <c r="D1520" s="1" t="s">
        <v>26</v>
      </c>
      <c r="E1520" s="1">
        <v>33</v>
      </c>
      <c r="F1520" s="1" t="s">
        <v>8972</v>
      </c>
      <c r="G1520" s="1" t="s">
        <v>8973</v>
      </c>
      <c r="H1520" s="1" t="s">
        <v>1170</v>
      </c>
      <c r="I1520" s="1" t="s">
        <v>8974</v>
      </c>
      <c r="J1520" s="1" t="s">
        <v>8975</v>
      </c>
      <c r="K1520" s="1" t="s">
        <v>161</v>
      </c>
      <c r="L1520" s="1" t="s">
        <v>117</v>
      </c>
      <c r="M1520" s="1" t="s">
        <v>34</v>
      </c>
      <c r="N1520" s="1">
        <v>1</v>
      </c>
      <c r="O1520" s="1">
        <v>601.33000000000004</v>
      </c>
      <c r="P1520" s="1">
        <v>0.28000000000000003</v>
      </c>
      <c r="Q1520" s="1">
        <v>28.54</v>
      </c>
      <c r="R1520" s="2">
        <v>45282</v>
      </c>
      <c r="S1520" s="2">
        <v>45329</v>
      </c>
      <c r="T1520" s="1" t="s">
        <v>118</v>
      </c>
      <c r="U1520" s="1" t="s">
        <v>162</v>
      </c>
      <c r="V1520" s="1">
        <v>1</v>
      </c>
      <c r="W1520" s="1" t="s">
        <v>52</v>
      </c>
      <c r="X1520" s="1" t="s">
        <v>74</v>
      </c>
      <c r="Y1520" s="1" t="s">
        <v>8976</v>
      </c>
    </row>
    <row r="1521" spans="1:25" x14ac:dyDescent="0.3">
      <c r="A1521" s="1" t="s">
        <v>13133</v>
      </c>
      <c r="B1521" s="1" t="s">
        <v>15131</v>
      </c>
      <c r="C1521" s="1" t="s">
        <v>8977</v>
      </c>
      <c r="D1521" s="1" t="s">
        <v>26</v>
      </c>
      <c r="E1521" s="1">
        <v>19</v>
      </c>
      <c r="F1521" s="1" t="s">
        <v>8978</v>
      </c>
      <c r="G1521" s="1" t="s">
        <v>8979</v>
      </c>
      <c r="H1521" s="1" t="s">
        <v>2381</v>
      </c>
      <c r="I1521" s="1" t="s">
        <v>8980</v>
      </c>
      <c r="J1521" s="1" t="s">
        <v>8981</v>
      </c>
      <c r="K1521" s="1" t="s">
        <v>61</v>
      </c>
      <c r="L1521" s="1" t="s">
        <v>82</v>
      </c>
      <c r="M1521" s="1" t="s">
        <v>62</v>
      </c>
      <c r="N1521" s="1">
        <v>3</v>
      </c>
      <c r="O1521" s="1">
        <v>596.21</v>
      </c>
      <c r="P1521" s="1">
        <v>0.28999999999999998</v>
      </c>
      <c r="Q1521" s="1">
        <v>17.41</v>
      </c>
      <c r="R1521" s="2">
        <v>45175</v>
      </c>
      <c r="S1521" s="2">
        <v>45639</v>
      </c>
      <c r="T1521" s="1" t="s">
        <v>118</v>
      </c>
      <c r="U1521" s="1" t="s">
        <v>51</v>
      </c>
      <c r="V1521" s="1">
        <v>2</v>
      </c>
      <c r="W1521" s="1" t="s">
        <v>37</v>
      </c>
      <c r="X1521" s="1" t="s">
        <v>101</v>
      </c>
      <c r="Y1521" s="1" t="s">
        <v>8982</v>
      </c>
    </row>
    <row r="1522" spans="1:25" x14ac:dyDescent="0.3">
      <c r="A1522" s="1" t="s">
        <v>13134</v>
      </c>
      <c r="B1522" s="1" t="s">
        <v>15132</v>
      </c>
      <c r="C1522" s="1" t="s">
        <v>8983</v>
      </c>
      <c r="D1522" s="1" t="s">
        <v>41</v>
      </c>
      <c r="E1522" s="1">
        <v>36</v>
      </c>
      <c r="F1522" s="1" t="s">
        <v>8984</v>
      </c>
      <c r="G1522" s="1">
        <f>1-673-395-204</f>
        <v>-1271</v>
      </c>
      <c r="H1522" s="1" t="s">
        <v>2125</v>
      </c>
      <c r="I1522" s="1" t="s">
        <v>8985</v>
      </c>
      <c r="J1522" s="1" t="s">
        <v>8986</v>
      </c>
      <c r="K1522" s="1" t="s">
        <v>32</v>
      </c>
      <c r="L1522" s="1" t="s">
        <v>82</v>
      </c>
      <c r="M1522" s="1" t="s">
        <v>73</v>
      </c>
      <c r="N1522" s="1">
        <v>4</v>
      </c>
      <c r="O1522" s="1">
        <v>52.89</v>
      </c>
      <c r="P1522" s="1">
        <v>0.19</v>
      </c>
      <c r="Q1522" s="1">
        <v>31.38</v>
      </c>
      <c r="R1522" s="2">
        <v>45658</v>
      </c>
      <c r="S1522" s="2">
        <v>45203</v>
      </c>
      <c r="T1522" s="1" t="s">
        <v>35</v>
      </c>
      <c r="U1522" s="1" t="s">
        <v>51</v>
      </c>
      <c r="V1522" s="1">
        <v>1</v>
      </c>
      <c r="W1522" s="1" t="s">
        <v>37</v>
      </c>
      <c r="X1522" s="1" t="s">
        <v>38</v>
      </c>
      <c r="Y1522" s="1" t="s">
        <v>8987</v>
      </c>
    </row>
    <row r="1523" spans="1:25" x14ac:dyDescent="0.3">
      <c r="A1523" s="1" t="s">
        <v>13135</v>
      </c>
      <c r="B1523" s="1" t="s">
        <v>15133</v>
      </c>
      <c r="C1523" s="1" t="s">
        <v>4740</v>
      </c>
      <c r="D1523" s="1" t="s">
        <v>41</v>
      </c>
      <c r="E1523" s="1">
        <v>24</v>
      </c>
      <c r="F1523" s="1" t="s">
        <v>8988</v>
      </c>
      <c r="G1523" s="1" t="s">
        <v>8989</v>
      </c>
      <c r="H1523" s="1" t="s">
        <v>5490</v>
      </c>
      <c r="I1523" s="1" t="s">
        <v>8990</v>
      </c>
      <c r="J1523" s="1" t="s">
        <v>8991</v>
      </c>
      <c r="K1523" s="1" t="s">
        <v>47</v>
      </c>
      <c r="L1523" s="1" t="s">
        <v>72</v>
      </c>
      <c r="M1523" s="1" t="s">
        <v>62</v>
      </c>
      <c r="N1523" s="1">
        <v>4</v>
      </c>
      <c r="O1523" s="1">
        <v>448.48</v>
      </c>
      <c r="P1523" s="1">
        <v>0.08</v>
      </c>
      <c r="Q1523" s="1">
        <v>47.01</v>
      </c>
      <c r="R1523" s="2">
        <v>45827</v>
      </c>
      <c r="S1523" s="2">
        <v>45454</v>
      </c>
      <c r="T1523" s="1" t="s">
        <v>83</v>
      </c>
      <c r="U1523" s="1" t="s">
        <v>162</v>
      </c>
      <c r="V1523" s="1">
        <v>5</v>
      </c>
      <c r="W1523" s="1" t="s">
        <v>37</v>
      </c>
      <c r="X1523" s="1" t="s">
        <v>64</v>
      </c>
      <c r="Y1523" s="1" t="s">
        <v>8992</v>
      </c>
    </row>
    <row r="1524" spans="1:25" x14ac:dyDescent="0.3">
      <c r="A1524" s="1" t="s">
        <v>13136</v>
      </c>
      <c r="B1524" s="1" t="s">
        <v>15134</v>
      </c>
      <c r="C1524" s="1" t="s">
        <v>8993</v>
      </c>
      <c r="D1524" s="1" t="s">
        <v>26</v>
      </c>
      <c r="E1524" s="1">
        <v>19</v>
      </c>
      <c r="F1524" s="1" t="s">
        <v>8994</v>
      </c>
      <c r="G1524" s="1" t="s">
        <v>8995</v>
      </c>
      <c r="H1524" s="1" t="s">
        <v>757</v>
      </c>
      <c r="I1524" s="1" t="s">
        <v>8996</v>
      </c>
      <c r="J1524" s="1" t="s">
        <v>7360</v>
      </c>
      <c r="K1524" s="1" t="s">
        <v>161</v>
      </c>
      <c r="L1524" s="1" t="s">
        <v>33</v>
      </c>
      <c r="M1524" s="1" t="s">
        <v>62</v>
      </c>
      <c r="N1524" s="1">
        <v>2</v>
      </c>
      <c r="O1524" s="1">
        <v>534.91999999999996</v>
      </c>
      <c r="P1524" s="1">
        <v>0.03</v>
      </c>
      <c r="Q1524" s="1">
        <v>7.32</v>
      </c>
      <c r="R1524" s="2">
        <v>45841</v>
      </c>
      <c r="S1524" s="2">
        <v>45580</v>
      </c>
      <c r="T1524" s="1" t="s">
        <v>118</v>
      </c>
      <c r="U1524" s="1" t="s">
        <v>51</v>
      </c>
      <c r="V1524" s="1">
        <v>2</v>
      </c>
      <c r="W1524" s="1" t="s">
        <v>37</v>
      </c>
      <c r="X1524" s="1" t="s">
        <v>38</v>
      </c>
      <c r="Y1524" s="1" t="s">
        <v>8997</v>
      </c>
    </row>
    <row r="1525" spans="1:25" x14ac:dyDescent="0.3">
      <c r="A1525" s="1" t="s">
        <v>13137</v>
      </c>
      <c r="B1525" s="1" t="s">
        <v>15135</v>
      </c>
      <c r="C1525" s="1" t="s">
        <v>8998</v>
      </c>
      <c r="D1525" s="1" t="s">
        <v>26</v>
      </c>
      <c r="E1525" s="1">
        <v>62</v>
      </c>
      <c r="F1525" s="1" t="s">
        <v>8999</v>
      </c>
      <c r="G1525" s="1">
        <f>1-630-827-254</f>
        <v>-1710</v>
      </c>
      <c r="H1525" s="1" t="s">
        <v>78</v>
      </c>
      <c r="I1525" s="1" t="s">
        <v>9000</v>
      </c>
      <c r="J1525" s="1" t="s">
        <v>9001</v>
      </c>
      <c r="K1525" s="1" t="s">
        <v>6</v>
      </c>
      <c r="L1525" s="1" t="s">
        <v>48</v>
      </c>
      <c r="M1525" s="1" t="s">
        <v>34</v>
      </c>
      <c r="N1525" s="1">
        <v>2</v>
      </c>
      <c r="O1525" s="1">
        <v>275.33999999999997</v>
      </c>
      <c r="P1525" s="1">
        <v>0.05</v>
      </c>
      <c r="Q1525" s="1">
        <v>17.010000000000002</v>
      </c>
      <c r="R1525" s="2">
        <v>45483</v>
      </c>
      <c r="S1525" s="2">
        <v>45740</v>
      </c>
      <c r="T1525" s="1" t="s">
        <v>63</v>
      </c>
      <c r="U1525" s="1" t="s">
        <v>84</v>
      </c>
      <c r="V1525" s="1">
        <v>4</v>
      </c>
      <c r="W1525" s="1" t="s">
        <v>37</v>
      </c>
      <c r="X1525" s="1" t="s">
        <v>38</v>
      </c>
      <c r="Y1525" s="1" t="s">
        <v>9002</v>
      </c>
    </row>
    <row r="1526" spans="1:25" x14ac:dyDescent="0.3">
      <c r="A1526" s="1" t="s">
        <v>13138</v>
      </c>
      <c r="B1526" s="1" t="s">
        <v>15136</v>
      </c>
      <c r="C1526" s="1" t="s">
        <v>9003</v>
      </c>
      <c r="D1526" s="1" t="s">
        <v>26</v>
      </c>
      <c r="E1526" s="1">
        <v>40</v>
      </c>
      <c r="F1526" s="1" t="s">
        <v>9004</v>
      </c>
      <c r="G1526" s="1" t="s">
        <v>9005</v>
      </c>
      <c r="H1526" s="1" t="s">
        <v>1189</v>
      </c>
      <c r="I1526" s="1" t="s">
        <v>9006</v>
      </c>
      <c r="J1526" s="1" t="s">
        <v>9007</v>
      </c>
      <c r="K1526" s="1" t="s">
        <v>32</v>
      </c>
      <c r="L1526" s="1" t="s">
        <v>48</v>
      </c>
      <c r="M1526" s="1" t="s">
        <v>49</v>
      </c>
      <c r="N1526" s="1">
        <v>1</v>
      </c>
      <c r="O1526" s="1">
        <v>873.32</v>
      </c>
      <c r="P1526" s="1">
        <v>0.45</v>
      </c>
      <c r="Q1526" s="1">
        <v>17.82</v>
      </c>
      <c r="R1526" s="2">
        <v>45576</v>
      </c>
      <c r="S1526" s="2">
        <v>45600</v>
      </c>
      <c r="T1526" s="1" t="s">
        <v>83</v>
      </c>
      <c r="U1526" s="1" t="s">
        <v>36</v>
      </c>
      <c r="V1526" s="1">
        <v>2</v>
      </c>
      <c r="W1526" s="1" t="s">
        <v>37</v>
      </c>
      <c r="X1526" s="1" t="s">
        <v>64</v>
      </c>
      <c r="Y1526" s="1" t="s">
        <v>9008</v>
      </c>
    </row>
    <row r="1527" spans="1:25" x14ac:dyDescent="0.3">
      <c r="A1527" s="1" t="s">
        <v>13139</v>
      </c>
      <c r="B1527" s="1" t="s">
        <v>15137</v>
      </c>
      <c r="C1527" s="1" t="s">
        <v>9009</v>
      </c>
      <c r="D1527" s="1" t="s">
        <v>41</v>
      </c>
      <c r="E1527" s="1">
        <v>48</v>
      </c>
      <c r="F1527" s="1" t="s">
        <v>9010</v>
      </c>
      <c r="G1527" s="1" t="s">
        <v>9011</v>
      </c>
      <c r="H1527" s="1" t="s">
        <v>123</v>
      </c>
      <c r="I1527" s="1" t="s">
        <v>9012</v>
      </c>
      <c r="J1527" s="1" t="s">
        <v>7497</v>
      </c>
      <c r="K1527" s="1" t="s">
        <v>109</v>
      </c>
      <c r="L1527" s="1" t="s">
        <v>117</v>
      </c>
      <c r="M1527" s="1" t="s">
        <v>62</v>
      </c>
      <c r="N1527" s="1">
        <v>3</v>
      </c>
      <c r="O1527" s="1">
        <v>169.49</v>
      </c>
      <c r="P1527" s="1">
        <v>0.14000000000000001</v>
      </c>
      <c r="Q1527" s="1">
        <v>33.43</v>
      </c>
      <c r="R1527" s="2">
        <v>45479</v>
      </c>
      <c r="S1527" s="2">
        <v>45682</v>
      </c>
      <c r="T1527" s="1" t="s">
        <v>83</v>
      </c>
      <c r="U1527" s="1" t="s">
        <v>36</v>
      </c>
      <c r="V1527" s="1">
        <v>3</v>
      </c>
      <c r="W1527" s="1" t="s">
        <v>37</v>
      </c>
      <c r="X1527" s="1" t="s">
        <v>101</v>
      </c>
      <c r="Y1527" s="1" t="s">
        <v>9013</v>
      </c>
    </row>
    <row r="1528" spans="1:25" x14ac:dyDescent="0.3">
      <c r="A1528" s="1" t="s">
        <v>13140</v>
      </c>
      <c r="B1528" s="1" t="s">
        <v>15138</v>
      </c>
      <c r="C1528" s="1" t="s">
        <v>9014</v>
      </c>
      <c r="D1528" s="1" t="s">
        <v>26</v>
      </c>
      <c r="E1528" s="1">
        <v>21</v>
      </c>
      <c r="F1528" s="1" t="s">
        <v>9015</v>
      </c>
      <c r="G1528" s="1" t="s">
        <v>9016</v>
      </c>
      <c r="H1528" s="1" t="s">
        <v>2964</v>
      </c>
      <c r="I1528" s="1" t="s">
        <v>9017</v>
      </c>
      <c r="J1528" s="1" t="s">
        <v>9018</v>
      </c>
      <c r="K1528" s="1" t="s">
        <v>92</v>
      </c>
      <c r="L1528" s="1" t="s">
        <v>48</v>
      </c>
      <c r="M1528" s="1" t="s">
        <v>126</v>
      </c>
      <c r="N1528" s="1">
        <v>3</v>
      </c>
      <c r="O1528" s="1">
        <v>261.36</v>
      </c>
      <c r="P1528" s="1">
        <v>0.04</v>
      </c>
      <c r="Q1528" s="1">
        <v>34.299999999999997</v>
      </c>
      <c r="R1528" s="2">
        <v>45532</v>
      </c>
      <c r="S1528" s="2">
        <v>45581</v>
      </c>
      <c r="T1528" s="1" t="s">
        <v>83</v>
      </c>
      <c r="U1528" s="1" t="s">
        <v>162</v>
      </c>
      <c r="V1528" s="1">
        <v>5</v>
      </c>
      <c r="W1528" s="1" t="s">
        <v>37</v>
      </c>
      <c r="X1528" s="1" t="s">
        <v>38</v>
      </c>
      <c r="Y1528" s="1" t="s">
        <v>9019</v>
      </c>
    </row>
    <row r="1529" spans="1:25" x14ac:dyDescent="0.3">
      <c r="A1529" s="1" t="s">
        <v>13141</v>
      </c>
      <c r="B1529" s="1" t="s">
        <v>15139</v>
      </c>
      <c r="C1529" s="1" t="s">
        <v>9020</v>
      </c>
      <c r="D1529" s="1" t="s">
        <v>26</v>
      </c>
      <c r="E1529" s="1">
        <v>33</v>
      </c>
      <c r="F1529" s="1" t="s">
        <v>9021</v>
      </c>
      <c r="G1529" s="1" t="s">
        <v>9022</v>
      </c>
      <c r="H1529" s="1" t="s">
        <v>250</v>
      </c>
      <c r="I1529" s="1" t="s">
        <v>9023</v>
      </c>
      <c r="J1529" s="1" t="s">
        <v>9024</v>
      </c>
      <c r="K1529" s="1" t="s">
        <v>81</v>
      </c>
      <c r="L1529" s="1" t="s">
        <v>72</v>
      </c>
      <c r="M1529" s="1" t="s">
        <v>49</v>
      </c>
      <c r="N1529" s="1">
        <v>2</v>
      </c>
      <c r="O1529" s="1">
        <v>165.42</v>
      </c>
      <c r="P1529" s="1">
        <v>0.31</v>
      </c>
      <c r="Q1529" s="1">
        <v>14.28</v>
      </c>
      <c r="R1529" s="2">
        <v>45578</v>
      </c>
      <c r="S1529" s="2">
        <v>45775</v>
      </c>
      <c r="T1529" s="1" t="s">
        <v>118</v>
      </c>
      <c r="U1529" s="1" t="s">
        <v>84</v>
      </c>
      <c r="V1529" s="1">
        <v>3</v>
      </c>
      <c r="W1529" s="1" t="s">
        <v>37</v>
      </c>
      <c r="X1529" s="1" t="s">
        <v>101</v>
      </c>
      <c r="Y1529" s="1" t="s">
        <v>9025</v>
      </c>
    </row>
    <row r="1530" spans="1:25" x14ac:dyDescent="0.3">
      <c r="A1530" s="1" t="s">
        <v>13142</v>
      </c>
      <c r="B1530" s="1" t="s">
        <v>15140</v>
      </c>
      <c r="C1530" s="1" t="s">
        <v>9026</v>
      </c>
      <c r="D1530" s="1" t="s">
        <v>26</v>
      </c>
      <c r="E1530" s="1">
        <v>27</v>
      </c>
      <c r="F1530" s="1" t="s">
        <v>9027</v>
      </c>
      <c r="G1530" s="1" t="s">
        <v>9028</v>
      </c>
      <c r="H1530" s="1" t="s">
        <v>3543</v>
      </c>
      <c r="I1530" s="1" t="s">
        <v>9029</v>
      </c>
      <c r="J1530" s="1" t="s">
        <v>9030</v>
      </c>
      <c r="K1530" s="1" t="s">
        <v>81</v>
      </c>
      <c r="L1530" s="1" t="s">
        <v>82</v>
      </c>
      <c r="M1530" s="1" t="s">
        <v>62</v>
      </c>
      <c r="N1530" s="1">
        <v>2</v>
      </c>
      <c r="O1530" s="1">
        <v>125.38</v>
      </c>
      <c r="P1530" s="1">
        <v>0.04</v>
      </c>
      <c r="Q1530" s="1">
        <v>14.72</v>
      </c>
      <c r="R1530" s="2">
        <v>45318</v>
      </c>
      <c r="S1530" s="2">
        <v>45680</v>
      </c>
      <c r="T1530" s="1" t="s">
        <v>83</v>
      </c>
      <c r="U1530" s="1" t="s">
        <v>162</v>
      </c>
      <c r="V1530" s="1">
        <v>3</v>
      </c>
      <c r="W1530" s="1" t="s">
        <v>37</v>
      </c>
      <c r="X1530" s="1" t="s">
        <v>38</v>
      </c>
      <c r="Y1530" s="1" t="s">
        <v>9031</v>
      </c>
    </row>
    <row r="1531" spans="1:25" x14ac:dyDescent="0.3">
      <c r="A1531" s="1" t="s">
        <v>13143</v>
      </c>
      <c r="B1531" s="1" t="s">
        <v>15141</v>
      </c>
      <c r="C1531" s="1" t="s">
        <v>9032</v>
      </c>
      <c r="D1531" s="1" t="s">
        <v>26</v>
      </c>
      <c r="E1531" s="1">
        <v>66</v>
      </c>
      <c r="F1531" s="1" t="s">
        <v>9033</v>
      </c>
      <c r="G1531" s="1" t="s">
        <v>9034</v>
      </c>
      <c r="H1531" s="1" t="s">
        <v>1798</v>
      </c>
      <c r="I1531" s="1" t="s">
        <v>9035</v>
      </c>
      <c r="J1531" s="1" t="s">
        <v>9036</v>
      </c>
      <c r="K1531" s="1" t="s">
        <v>61</v>
      </c>
      <c r="L1531" s="1" t="s">
        <v>117</v>
      </c>
      <c r="M1531" s="1" t="s">
        <v>73</v>
      </c>
      <c r="N1531" s="1">
        <v>4</v>
      </c>
      <c r="O1531" s="1">
        <v>880.19</v>
      </c>
      <c r="P1531" s="1">
        <v>0.04</v>
      </c>
      <c r="Q1531" s="1">
        <v>46.77</v>
      </c>
      <c r="R1531" s="2">
        <v>45828</v>
      </c>
      <c r="S1531" s="2">
        <v>45627</v>
      </c>
      <c r="T1531" s="1" t="s">
        <v>118</v>
      </c>
      <c r="U1531" s="1" t="s">
        <v>162</v>
      </c>
      <c r="V1531" s="1">
        <v>2</v>
      </c>
      <c r="W1531" s="1" t="s">
        <v>37</v>
      </c>
      <c r="X1531" s="1" t="s">
        <v>74</v>
      </c>
      <c r="Y1531" s="1" t="s">
        <v>9037</v>
      </c>
    </row>
    <row r="1532" spans="1:25" x14ac:dyDescent="0.3">
      <c r="A1532" s="1" t="s">
        <v>13144</v>
      </c>
      <c r="B1532" s="1" t="s">
        <v>15142</v>
      </c>
      <c r="C1532" s="1" t="s">
        <v>9038</v>
      </c>
      <c r="D1532" s="1" t="s">
        <v>41</v>
      </c>
      <c r="E1532" s="1">
        <v>38</v>
      </c>
      <c r="F1532" s="1" t="s">
        <v>9039</v>
      </c>
      <c r="G1532" s="1" t="s">
        <v>9040</v>
      </c>
      <c r="H1532" s="1" t="s">
        <v>2062</v>
      </c>
      <c r="I1532" s="1" t="s">
        <v>7005</v>
      </c>
      <c r="J1532" s="1" t="s">
        <v>9041</v>
      </c>
      <c r="K1532" s="1" t="s">
        <v>61</v>
      </c>
      <c r="L1532" s="1" t="s">
        <v>33</v>
      </c>
      <c r="M1532" s="1" t="s">
        <v>62</v>
      </c>
      <c r="N1532" s="1">
        <v>4</v>
      </c>
      <c r="O1532" s="1">
        <v>285.08</v>
      </c>
      <c r="P1532" s="1">
        <v>0.31</v>
      </c>
      <c r="Q1532" s="1">
        <v>39.03</v>
      </c>
      <c r="R1532" s="2">
        <v>45438</v>
      </c>
      <c r="S1532" s="2">
        <v>45441</v>
      </c>
      <c r="T1532" s="1" t="s">
        <v>63</v>
      </c>
      <c r="U1532" s="1" t="s">
        <v>84</v>
      </c>
      <c r="V1532" s="1">
        <v>2</v>
      </c>
      <c r="W1532" s="1" t="s">
        <v>37</v>
      </c>
      <c r="X1532" s="1" t="s">
        <v>64</v>
      </c>
      <c r="Y1532" s="1" t="s">
        <v>6485</v>
      </c>
    </row>
    <row r="1533" spans="1:25" x14ac:dyDescent="0.3">
      <c r="A1533" s="1" t="s">
        <v>13145</v>
      </c>
      <c r="B1533" s="1" t="s">
        <v>15143</v>
      </c>
      <c r="C1533" s="1" t="s">
        <v>9042</v>
      </c>
      <c r="D1533" s="1" t="s">
        <v>26</v>
      </c>
      <c r="E1533" s="1">
        <v>45</v>
      </c>
      <c r="F1533" s="1" t="s">
        <v>9043</v>
      </c>
      <c r="G1533" s="1" t="s">
        <v>9044</v>
      </c>
      <c r="H1533" s="1" t="s">
        <v>1202</v>
      </c>
      <c r="I1533" s="1" t="s">
        <v>9045</v>
      </c>
      <c r="J1533" s="1" t="s">
        <v>9046</v>
      </c>
      <c r="K1533" s="1" t="s">
        <v>161</v>
      </c>
      <c r="L1533" s="1" t="s">
        <v>117</v>
      </c>
      <c r="M1533" s="1" t="s">
        <v>93</v>
      </c>
      <c r="N1533" s="1">
        <v>2</v>
      </c>
      <c r="O1533" s="1">
        <v>725.3</v>
      </c>
      <c r="P1533" s="1">
        <v>0.3</v>
      </c>
      <c r="Q1533" s="1">
        <v>47.04</v>
      </c>
      <c r="R1533" s="2">
        <v>45214</v>
      </c>
      <c r="S1533" s="2">
        <v>45162</v>
      </c>
      <c r="T1533" s="1" t="s">
        <v>63</v>
      </c>
      <c r="U1533" s="1" t="s">
        <v>162</v>
      </c>
      <c r="V1533" s="1">
        <v>3</v>
      </c>
      <c r="W1533" s="1" t="s">
        <v>37</v>
      </c>
      <c r="X1533" s="1" t="s">
        <v>53</v>
      </c>
      <c r="Y1533" s="1" t="s">
        <v>9047</v>
      </c>
    </row>
    <row r="1534" spans="1:25" x14ac:dyDescent="0.3">
      <c r="A1534" s="1" t="s">
        <v>13146</v>
      </c>
      <c r="B1534" s="1" t="s">
        <v>15144</v>
      </c>
      <c r="C1534" s="1" t="s">
        <v>9048</v>
      </c>
      <c r="D1534" s="1" t="s">
        <v>26</v>
      </c>
      <c r="E1534" s="1">
        <v>63</v>
      </c>
      <c r="F1534" s="1" t="s">
        <v>9049</v>
      </c>
      <c r="G1534" s="1" t="s">
        <v>9050</v>
      </c>
      <c r="H1534" s="1" t="s">
        <v>4961</v>
      </c>
      <c r="I1534" s="1" t="s">
        <v>9051</v>
      </c>
      <c r="J1534" s="1" t="s">
        <v>9052</v>
      </c>
      <c r="K1534" s="1" t="s">
        <v>161</v>
      </c>
      <c r="L1534" s="1" t="s">
        <v>48</v>
      </c>
      <c r="M1534" s="1" t="s">
        <v>34</v>
      </c>
      <c r="N1534" s="1">
        <v>4</v>
      </c>
      <c r="O1534" s="1">
        <v>433.7</v>
      </c>
      <c r="P1534" s="1">
        <v>0.02</v>
      </c>
      <c r="Q1534" s="1">
        <v>42.33</v>
      </c>
      <c r="R1534" s="2">
        <v>45233</v>
      </c>
      <c r="S1534" s="2">
        <v>45763</v>
      </c>
      <c r="T1534" s="1" t="s">
        <v>63</v>
      </c>
      <c r="U1534" s="1" t="s">
        <v>36</v>
      </c>
      <c r="V1534" s="1">
        <v>4</v>
      </c>
      <c r="W1534" s="1" t="s">
        <v>37</v>
      </c>
      <c r="X1534" s="1" t="s">
        <v>64</v>
      </c>
      <c r="Y1534" s="1" t="s">
        <v>9053</v>
      </c>
    </row>
    <row r="1535" spans="1:25" x14ac:dyDescent="0.3">
      <c r="A1535" s="1" t="s">
        <v>13147</v>
      </c>
      <c r="B1535" s="1" t="s">
        <v>15145</v>
      </c>
      <c r="C1535" s="1" t="s">
        <v>3792</v>
      </c>
      <c r="D1535" s="1" t="s">
        <v>26</v>
      </c>
      <c r="E1535" s="1">
        <v>29</v>
      </c>
      <c r="F1535" s="1" t="s">
        <v>9054</v>
      </c>
      <c r="G1535" s="1">
        <v>976104781</v>
      </c>
      <c r="H1535" s="1" t="s">
        <v>662</v>
      </c>
      <c r="I1535" s="1" t="s">
        <v>9055</v>
      </c>
      <c r="J1535" s="1" t="s">
        <v>9056</v>
      </c>
      <c r="K1535" s="1" t="s">
        <v>47</v>
      </c>
      <c r="L1535" s="1" t="s">
        <v>72</v>
      </c>
      <c r="M1535" s="1" t="s">
        <v>73</v>
      </c>
      <c r="N1535" s="1">
        <v>2</v>
      </c>
      <c r="O1535" s="1">
        <v>639.51</v>
      </c>
      <c r="P1535" s="1">
        <v>0.23</v>
      </c>
      <c r="Q1535" s="1">
        <v>23.1</v>
      </c>
      <c r="R1535" s="2">
        <v>45610</v>
      </c>
      <c r="S1535" s="2">
        <v>45555</v>
      </c>
      <c r="T1535" s="1" t="s">
        <v>63</v>
      </c>
      <c r="U1535" s="1" t="s">
        <v>51</v>
      </c>
      <c r="V1535" s="1">
        <v>1</v>
      </c>
      <c r="W1535" s="1" t="s">
        <v>37</v>
      </c>
      <c r="X1535" s="1" t="s">
        <v>38</v>
      </c>
      <c r="Y1535" s="1" t="s">
        <v>279</v>
      </c>
    </row>
    <row r="1536" spans="1:25" x14ac:dyDescent="0.3">
      <c r="A1536" s="1" t="s">
        <v>13148</v>
      </c>
      <c r="B1536" s="1" t="s">
        <v>15146</v>
      </c>
      <c r="C1536" s="1" t="s">
        <v>9057</v>
      </c>
      <c r="D1536" s="1" t="s">
        <v>26</v>
      </c>
      <c r="E1536" s="1">
        <v>30</v>
      </c>
      <c r="F1536" s="1" t="s">
        <v>9058</v>
      </c>
      <c r="G1536" s="1" t="s">
        <v>9059</v>
      </c>
      <c r="H1536" s="1" t="s">
        <v>181</v>
      </c>
      <c r="I1536" s="1" t="s">
        <v>9060</v>
      </c>
      <c r="J1536" s="1" t="s">
        <v>9061</v>
      </c>
      <c r="K1536" s="1" t="s">
        <v>161</v>
      </c>
      <c r="L1536" s="1" t="s">
        <v>33</v>
      </c>
      <c r="M1536" s="1" t="s">
        <v>126</v>
      </c>
      <c r="N1536" s="1">
        <v>3</v>
      </c>
      <c r="O1536" s="1">
        <v>928.89</v>
      </c>
      <c r="P1536" s="1">
        <v>0.22</v>
      </c>
      <c r="Q1536" s="1">
        <v>10.49</v>
      </c>
      <c r="R1536" s="2">
        <v>45645</v>
      </c>
      <c r="S1536" s="2">
        <v>45844</v>
      </c>
      <c r="T1536" s="1" t="s">
        <v>83</v>
      </c>
      <c r="U1536" s="1" t="s">
        <v>36</v>
      </c>
      <c r="V1536" s="1">
        <v>1</v>
      </c>
      <c r="W1536" s="1" t="s">
        <v>37</v>
      </c>
      <c r="X1536" s="1" t="s">
        <v>38</v>
      </c>
      <c r="Y1536" s="1" t="s">
        <v>9062</v>
      </c>
    </row>
    <row r="1537" spans="1:25" x14ac:dyDescent="0.3">
      <c r="A1537" s="1" t="s">
        <v>13149</v>
      </c>
      <c r="B1537" s="1" t="s">
        <v>15147</v>
      </c>
      <c r="C1537" s="1" t="s">
        <v>9063</v>
      </c>
      <c r="D1537" s="1" t="s">
        <v>26</v>
      </c>
      <c r="E1537" s="1">
        <v>69</v>
      </c>
      <c r="F1537" s="1" t="s">
        <v>9064</v>
      </c>
      <c r="G1537" s="1" t="s">
        <v>9065</v>
      </c>
      <c r="H1537" s="1" t="s">
        <v>3137</v>
      </c>
      <c r="I1537" s="1" t="s">
        <v>9066</v>
      </c>
      <c r="J1537" s="1" t="s">
        <v>9067</v>
      </c>
      <c r="K1537" s="1" t="s">
        <v>6</v>
      </c>
      <c r="L1537" s="1" t="s">
        <v>117</v>
      </c>
      <c r="M1537" s="1" t="s">
        <v>62</v>
      </c>
      <c r="N1537" s="1">
        <v>1</v>
      </c>
      <c r="O1537" s="1">
        <v>846.16</v>
      </c>
      <c r="P1537" s="1">
        <v>0.27</v>
      </c>
      <c r="Q1537" s="1">
        <v>33.33</v>
      </c>
      <c r="R1537" s="2">
        <v>45796</v>
      </c>
      <c r="S1537" s="2">
        <v>45447</v>
      </c>
      <c r="T1537" s="1" t="s">
        <v>83</v>
      </c>
      <c r="U1537" s="1" t="s">
        <v>51</v>
      </c>
      <c r="V1537" s="1">
        <v>5</v>
      </c>
      <c r="W1537" s="1" t="s">
        <v>37</v>
      </c>
      <c r="X1537" s="1" t="s">
        <v>74</v>
      </c>
      <c r="Y1537" s="1" t="s">
        <v>9068</v>
      </c>
    </row>
    <row r="1538" spans="1:25" x14ac:dyDescent="0.3">
      <c r="A1538" s="1" t="s">
        <v>13150</v>
      </c>
      <c r="B1538" s="1" t="s">
        <v>15148</v>
      </c>
      <c r="C1538" s="1" t="s">
        <v>9069</v>
      </c>
      <c r="D1538" s="1" t="s">
        <v>26</v>
      </c>
      <c r="E1538" s="1">
        <v>57</v>
      </c>
      <c r="F1538" s="1" t="s">
        <v>9070</v>
      </c>
      <c r="G1538" s="1" t="s">
        <v>9071</v>
      </c>
      <c r="H1538" s="1" t="s">
        <v>1308</v>
      </c>
      <c r="I1538" s="1" t="s">
        <v>9072</v>
      </c>
      <c r="J1538" s="1" t="s">
        <v>9073</v>
      </c>
      <c r="K1538" s="1" t="s">
        <v>47</v>
      </c>
      <c r="L1538" s="1" t="s">
        <v>48</v>
      </c>
      <c r="M1538" s="1" t="s">
        <v>62</v>
      </c>
      <c r="N1538" s="1">
        <v>2</v>
      </c>
      <c r="O1538" s="1">
        <v>78.3</v>
      </c>
      <c r="P1538" s="1">
        <v>0.37</v>
      </c>
      <c r="Q1538" s="1">
        <v>20.84</v>
      </c>
      <c r="R1538" s="2">
        <v>45426</v>
      </c>
      <c r="S1538" s="2">
        <v>45239</v>
      </c>
      <c r="T1538" s="1" t="s">
        <v>118</v>
      </c>
      <c r="U1538" s="1" t="s">
        <v>51</v>
      </c>
      <c r="V1538" s="1">
        <v>2</v>
      </c>
      <c r="W1538" s="1" t="s">
        <v>37</v>
      </c>
      <c r="X1538" s="1" t="s">
        <v>74</v>
      </c>
      <c r="Y1538" s="1" t="s">
        <v>9074</v>
      </c>
    </row>
    <row r="1539" spans="1:25" x14ac:dyDescent="0.3">
      <c r="A1539" s="1" t="s">
        <v>13151</v>
      </c>
      <c r="B1539" s="1" t="s">
        <v>15149</v>
      </c>
      <c r="C1539" s="1" t="s">
        <v>9075</v>
      </c>
      <c r="D1539" s="1" t="s">
        <v>26</v>
      </c>
      <c r="E1539" s="1">
        <v>34</v>
      </c>
      <c r="F1539" s="1" t="s">
        <v>9076</v>
      </c>
      <c r="G1539" s="1" t="s">
        <v>9077</v>
      </c>
      <c r="H1539" s="1" t="s">
        <v>676</v>
      </c>
      <c r="I1539" s="1" t="s">
        <v>9078</v>
      </c>
      <c r="J1539" s="1" t="s">
        <v>9079</v>
      </c>
      <c r="K1539" s="1" t="s">
        <v>6</v>
      </c>
      <c r="L1539" s="1" t="s">
        <v>117</v>
      </c>
      <c r="M1539" s="1" t="s">
        <v>126</v>
      </c>
      <c r="N1539" s="1">
        <v>2</v>
      </c>
      <c r="O1539" s="1">
        <v>846.75</v>
      </c>
      <c r="P1539" s="1">
        <v>0.14000000000000001</v>
      </c>
      <c r="Q1539" s="1">
        <v>24.14</v>
      </c>
      <c r="R1539" s="2">
        <v>45541</v>
      </c>
      <c r="S1539" s="2">
        <v>45833</v>
      </c>
      <c r="T1539" s="1" t="s">
        <v>63</v>
      </c>
      <c r="U1539" s="1" t="s">
        <v>36</v>
      </c>
      <c r="V1539" s="1">
        <v>1</v>
      </c>
      <c r="W1539" s="1" t="s">
        <v>37</v>
      </c>
      <c r="X1539" s="1" t="s">
        <v>64</v>
      </c>
      <c r="Y1539" s="1" t="s">
        <v>585</v>
      </c>
    </row>
    <row r="1540" spans="1:25" x14ac:dyDescent="0.3">
      <c r="A1540" s="1" t="s">
        <v>13152</v>
      </c>
      <c r="B1540" s="1" t="s">
        <v>15150</v>
      </c>
      <c r="C1540" s="1" t="s">
        <v>9080</v>
      </c>
      <c r="D1540" s="1" t="s">
        <v>41</v>
      </c>
      <c r="E1540" s="1">
        <v>35</v>
      </c>
      <c r="F1540" s="1" t="s">
        <v>9081</v>
      </c>
      <c r="G1540" s="1" t="s">
        <v>9082</v>
      </c>
      <c r="H1540" s="1" t="s">
        <v>2559</v>
      </c>
      <c r="I1540" s="1" t="s">
        <v>9083</v>
      </c>
      <c r="J1540" s="1" t="s">
        <v>9084</v>
      </c>
      <c r="K1540" s="1" t="s">
        <v>6</v>
      </c>
      <c r="L1540" s="1" t="s">
        <v>33</v>
      </c>
      <c r="M1540" s="1" t="s">
        <v>62</v>
      </c>
      <c r="N1540" s="1">
        <v>4</v>
      </c>
      <c r="O1540" s="1">
        <v>457.31</v>
      </c>
      <c r="P1540" s="1">
        <v>0.22</v>
      </c>
      <c r="Q1540" s="1">
        <v>24.16</v>
      </c>
      <c r="R1540" s="2">
        <v>45511</v>
      </c>
      <c r="S1540" s="2">
        <v>45145</v>
      </c>
      <c r="T1540" s="1" t="s">
        <v>50</v>
      </c>
      <c r="U1540" s="1" t="s">
        <v>162</v>
      </c>
      <c r="V1540" s="1">
        <v>4</v>
      </c>
      <c r="W1540" s="1" t="s">
        <v>37</v>
      </c>
      <c r="X1540" s="1" t="s">
        <v>53</v>
      </c>
      <c r="Y1540" s="1" t="s">
        <v>9085</v>
      </c>
    </row>
    <row r="1541" spans="1:25" x14ac:dyDescent="0.3">
      <c r="A1541" s="1" t="s">
        <v>13153</v>
      </c>
      <c r="B1541" s="1" t="s">
        <v>15151</v>
      </c>
      <c r="C1541" s="1" t="s">
        <v>9086</v>
      </c>
      <c r="D1541" s="1" t="s">
        <v>26</v>
      </c>
      <c r="E1541" s="1">
        <v>27</v>
      </c>
      <c r="F1541" s="1" t="s">
        <v>9087</v>
      </c>
      <c r="G1541" s="1" t="s">
        <v>9088</v>
      </c>
      <c r="H1541" s="1" t="s">
        <v>1619</v>
      </c>
      <c r="I1541" s="1" t="s">
        <v>9089</v>
      </c>
      <c r="J1541" s="1" t="s">
        <v>4068</v>
      </c>
      <c r="K1541" s="1" t="s">
        <v>109</v>
      </c>
      <c r="L1541" s="1" t="s">
        <v>48</v>
      </c>
      <c r="M1541" s="1" t="s">
        <v>93</v>
      </c>
      <c r="N1541" s="1">
        <v>2</v>
      </c>
      <c r="O1541" s="1">
        <v>356.64</v>
      </c>
      <c r="P1541" s="1">
        <v>0.4</v>
      </c>
      <c r="Q1541" s="1">
        <v>47.14</v>
      </c>
      <c r="R1541" s="2">
        <v>45358</v>
      </c>
      <c r="S1541" s="2">
        <v>45742</v>
      </c>
      <c r="T1541" s="1" t="s">
        <v>63</v>
      </c>
      <c r="U1541" s="1" t="s">
        <v>84</v>
      </c>
      <c r="V1541" s="1">
        <v>5</v>
      </c>
      <c r="W1541" s="1" t="s">
        <v>37</v>
      </c>
      <c r="X1541" s="1" t="s">
        <v>64</v>
      </c>
      <c r="Y1541" s="1" t="s">
        <v>930</v>
      </c>
    </row>
    <row r="1542" spans="1:25" x14ac:dyDescent="0.3">
      <c r="A1542" s="1" t="s">
        <v>13154</v>
      </c>
      <c r="B1542" s="1" t="s">
        <v>15152</v>
      </c>
      <c r="C1542" s="1" t="s">
        <v>9090</v>
      </c>
      <c r="D1542" s="1" t="s">
        <v>41</v>
      </c>
      <c r="E1542" s="1">
        <v>45</v>
      </c>
      <c r="F1542" s="1" t="s">
        <v>9091</v>
      </c>
      <c r="G1542" s="1">
        <f>1-592-83-6957</f>
        <v>-7631</v>
      </c>
      <c r="H1542" s="1" t="s">
        <v>201</v>
      </c>
      <c r="I1542" s="1" t="s">
        <v>9092</v>
      </c>
      <c r="J1542" s="1" t="s">
        <v>9093</v>
      </c>
      <c r="K1542" s="1" t="s">
        <v>61</v>
      </c>
      <c r="L1542" s="1" t="s">
        <v>82</v>
      </c>
      <c r="M1542" s="1" t="s">
        <v>49</v>
      </c>
      <c r="N1542" s="1">
        <v>3</v>
      </c>
      <c r="O1542" s="1">
        <v>675.66</v>
      </c>
      <c r="P1542" s="1">
        <v>0.46</v>
      </c>
      <c r="Q1542" s="1">
        <v>8.1</v>
      </c>
      <c r="R1542" s="2">
        <v>45840</v>
      </c>
      <c r="S1542" s="2">
        <v>45602</v>
      </c>
      <c r="T1542" s="1" t="s">
        <v>35</v>
      </c>
      <c r="U1542" s="1" t="s">
        <v>51</v>
      </c>
      <c r="V1542" s="1">
        <v>2</v>
      </c>
      <c r="W1542" s="1" t="s">
        <v>37</v>
      </c>
      <c r="X1542" s="1" t="s">
        <v>53</v>
      </c>
      <c r="Y1542" s="1" t="s">
        <v>9094</v>
      </c>
    </row>
    <row r="1543" spans="1:25" x14ac:dyDescent="0.3">
      <c r="A1543" s="1" t="s">
        <v>13155</v>
      </c>
      <c r="B1543" s="1" t="s">
        <v>15153</v>
      </c>
      <c r="C1543" s="1" t="s">
        <v>9095</v>
      </c>
      <c r="D1543" s="1" t="s">
        <v>41</v>
      </c>
      <c r="E1543" s="1">
        <v>30</v>
      </c>
      <c r="F1543" s="1" t="s">
        <v>9096</v>
      </c>
      <c r="G1543" s="1" t="s">
        <v>9097</v>
      </c>
      <c r="H1543" s="1" t="s">
        <v>777</v>
      </c>
      <c r="I1543" s="1" t="s">
        <v>7734</v>
      </c>
      <c r="J1543" s="1" t="s">
        <v>9098</v>
      </c>
      <c r="K1543" s="1" t="s">
        <v>61</v>
      </c>
      <c r="L1543" s="1" t="s">
        <v>110</v>
      </c>
      <c r="M1543" s="1" t="s">
        <v>49</v>
      </c>
      <c r="N1543" s="1">
        <v>1</v>
      </c>
      <c r="O1543" s="1">
        <v>950.71</v>
      </c>
      <c r="P1543" s="1">
        <v>0.45</v>
      </c>
      <c r="Q1543" s="1">
        <v>13.69</v>
      </c>
      <c r="R1543" s="2">
        <v>45403</v>
      </c>
      <c r="S1543" s="2">
        <v>45314</v>
      </c>
      <c r="T1543" s="1" t="s">
        <v>50</v>
      </c>
      <c r="U1543" s="1" t="s">
        <v>84</v>
      </c>
      <c r="V1543" s="1">
        <v>1</v>
      </c>
      <c r="W1543" s="1" t="s">
        <v>37</v>
      </c>
      <c r="X1543" s="1" t="s">
        <v>101</v>
      </c>
      <c r="Y1543" s="1" t="s">
        <v>9099</v>
      </c>
    </row>
    <row r="1544" spans="1:25" x14ac:dyDescent="0.3">
      <c r="A1544" s="1" t="s">
        <v>13156</v>
      </c>
      <c r="B1544" s="1" t="s">
        <v>15154</v>
      </c>
      <c r="C1544" s="1" t="s">
        <v>9100</v>
      </c>
      <c r="D1544" s="1" t="s">
        <v>26</v>
      </c>
      <c r="E1544" s="1">
        <v>51</v>
      </c>
      <c r="F1544" s="1" t="s">
        <v>9101</v>
      </c>
      <c r="G1544" s="1" t="s">
        <v>9102</v>
      </c>
      <c r="H1544" s="1" t="s">
        <v>669</v>
      </c>
      <c r="I1544" s="1" t="s">
        <v>9103</v>
      </c>
      <c r="J1544" s="1" t="s">
        <v>9104</v>
      </c>
      <c r="K1544" s="1" t="s">
        <v>81</v>
      </c>
      <c r="L1544" s="1" t="s">
        <v>33</v>
      </c>
      <c r="M1544" s="1" t="s">
        <v>73</v>
      </c>
      <c r="N1544" s="1">
        <v>4</v>
      </c>
      <c r="O1544" s="1">
        <v>103.19</v>
      </c>
      <c r="P1544" s="1">
        <v>0.24</v>
      </c>
      <c r="Q1544" s="1">
        <v>32.36</v>
      </c>
      <c r="R1544" s="2">
        <v>45157</v>
      </c>
      <c r="S1544" s="2">
        <v>45381</v>
      </c>
      <c r="T1544" s="1" t="s">
        <v>35</v>
      </c>
      <c r="U1544" s="1" t="s">
        <v>84</v>
      </c>
      <c r="V1544" s="1">
        <v>3</v>
      </c>
      <c r="W1544" s="1" t="s">
        <v>37</v>
      </c>
      <c r="X1544" s="1" t="s">
        <v>38</v>
      </c>
      <c r="Y1544" s="1" t="s">
        <v>9105</v>
      </c>
    </row>
    <row r="1545" spans="1:25" x14ac:dyDescent="0.3">
      <c r="A1545" s="1" t="s">
        <v>13157</v>
      </c>
      <c r="B1545" s="1" t="s">
        <v>15155</v>
      </c>
      <c r="C1545" s="1" t="s">
        <v>9106</v>
      </c>
      <c r="D1545" s="1" t="s">
        <v>26</v>
      </c>
      <c r="E1545" s="1">
        <v>66</v>
      </c>
      <c r="F1545" s="1" t="s">
        <v>9107</v>
      </c>
      <c r="G1545" s="1" t="s">
        <v>9108</v>
      </c>
      <c r="H1545" s="1" t="s">
        <v>696</v>
      </c>
      <c r="I1545" s="1" t="s">
        <v>9109</v>
      </c>
      <c r="J1545" s="1" t="s">
        <v>9110</v>
      </c>
      <c r="K1545" s="1" t="s">
        <v>61</v>
      </c>
      <c r="L1545" s="1" t="s">
        <v>82</v>
      </c>
      <c r="M1545" s="1" t="s">
        <v>62</v>
      </c>
      <c r="N1545" s="1">
        <v>3</v>
      </c>
      <c r="O1545" s="1">
        <v>770.4</v>
      </c>
      <c r="P1545" s="1">
        <v>0.26</v>
      </c>
      <c r="Q1545" s="1">
        <v>44.77</v>
      </c>
      <c r="R1545" s="2">
        <v>45160</v>
      </c>
      <c r="S1545" s="2">
        <v>45621</v>
      </c>
      <c r="T1545" s="1" t="s">
        <v>50</v>
      </c>
      <c r="U1545" s="1" t="s">
        <v>51</v>
      </c>
      <c r="V1545" s="1">
        <v>4</v>
      </c>
      <c r="W1545" s="1" t="s">
        <v>37</v>
      </c>
      <c r="X1545" s="1" t="s">
        <v>101</v>
      </c>
      <c r="Y1545" s="1" t="s">
        <v>9111</v>
      </c>
    </row>
    <row r="1546" spans="1:25" x14ac:dyDescent="0.3">
      <c r="A1546" s="1" t="s">
        <v>13158</v>
      </c>
      <c r="B1546" s="1" t="s">
        <v>15156</v>
      </c>
      <c r="C1546" s="1" t="s">
        <v>9112</v>
      </c>
      <c r="D1546" s="1" t="s">
        <v>26</v>
      </c>
      <c r="E1546" s="1">
        <v>23</v>
      </c>
      <c r="F1546" s="1" t="s">
        <v>9113</v>
      </c>
      <c r="G1546" s="1" t="s">
        <v>9114</v>
      </c>
      <c r="H1546" s="1" t="s">
        <v>1196</v>
      </c>
      <c r="I1546" s="1" t="s">
        <v>9115</v>
      </c>
      <c r="J1546" s="1" t="s">
        <v>9116</v>
      </c>
      <c r="K1546" s="1" t="s">
        <v>61</v>
      </c>
      <c r="L1546" s="1" t="s">
        <v>82</v>
      </c>
      <c r="M1546" s="1" t="s">
        <v>126</v>
      </c>
      <c r="N1546" s="1">
        <v>1</v>
      </c>
      <c r="O1546" s="1">
        <v>211.47</v>
      </c>
      <c r="P1546" s="1">
        <v>0.26</v>
      </c>
      <c r="Q1546" s="1">
        <v>46.31</v>
      </c>
      <c r="R1546" s="2">
        <v>45677</v>
      </c>
      <c r="S1546" s="2">
        <v>45140</v>
      </c>
      <c r="T1546" s="1" t="s">
        <v>118</v>
      </c>
      <c r="U1546" s="1" t="s">
        <v>84</v>
      </c>
      <c r="V1546" s="1">
        <v>4</v>
      </c>
      <c r="W1546" s="1" t="s">
        <v>37</v>
      </c>
      <c r="X1546" s="1" t="s">
        <v>64</v>
      </c>
      <c r="Y1546" s="1" t="s">
        <v>1623</v>
      </c>
    </row>
    <row r="1547" spans="1:25" x14ac:dyDescent="0.3">
      <c r="A1547" s="1" t="s">
        <v>13159</v>
      </c>
      <c r="B1547" s="1" t="s">
        <v>15157</v>
      </c>
      <c r="C1547" s="1" t="s">
        <v>9117</v>
      </c>
      <c r="D1547" s="1" t="s">
        <v>41</v>
      </c>
      <c r="E1547" s="1">
        <v>29</v>
      </c>
      <c r="F1547" s="1" t="s">
        <v>9118</v>
      </c>
      <c r="G1547" s="1" t="s">
        <v>9119</v>
      </c>
      <c r="H1547" s="1" t="s">
        <v>488</v>
      </c>
      <c r="I1547" s="1" t="s">
        <v>9120</v>
      </c>
      <c r="J1547" s="1" t="s">
        <v>8022</v>
      </c>
      <c r="K1547" s="1" t="s">
        <v>109</v>
      </c>
      <c r="L1547" s="1" t="s">
        <v>48</v>
      </c>
      <c r="M1547" s="1" t="s">
        <v>126</v>
      </c>
      <c r="N1547" s="1">
        <v>4</v>
      </c>
      <c r="O1547" s="1">
        <v>386.33</v>
      </c>
      <c r="P1547" s="1">
        <v>0.43</v>
      </c>
      <c r="Q1547" s="1">
        <v>30.14</v>
      </c>
      <c r="R1547" s="2">
        <v>45554</v>
      </c>
      <c r="S1547" s="2">
        <v>45751</v>
      </c>
      <c r="T1547" s="1" t="s">
        <v>83</v>
      </c>
      <c r="U1547" s="1" t="s">
        <v>84</v>
      </c>
      <c r="V1547" s="1">
        <v>2</v>
      </c>
      <c r="W1547" s="1" t="s">
        <v>52</v>
      </c>
      <c r="X1547" s="1" t="s">
        <v>53</v>
      </c>
      <c r="Y1547" s="1" t="s">
        <v>9121</v>
      </c>
    </row>
    <row r="1548" spans="1:25" x14ac:dyDescent="0.3">
      <c r="A1548" s="1" t="s">
        <v>13160</v>
      </c>
      <c r="B1548" s="1" t="s">
        <v>15158</v>
      </c>
      <c r="C1548" s="1" t="s">
        <v>9122</v>
      </c>
      <c r="D1548" s="1" t="s">
        <v>41</v>
      </c>
      <c r="E1548" s="1">
        <v>46</v>
      </c>
      <c r="F1548" s="1" t="s">
        <v>9123</v>
      </c>
      <c r="G1548" s="1" t="s">
        <v>9124</v>
      </c>
      <c r="H1548" s="1" t="s">
        <v>243</v>
      </c>
      <c r="I1548" s="1" t="s">
        <v>9125</v>
      </c>
      <c r="J1548" s="1" t="s">
        <v>9126</v>
      </c>
      <c r="K1548" s="1" t="s">
        <v>47</v>
      </c>
      <c r="L1548" s="1" t="s">
        <v>117</v>
      </c>
      <c r="M1548" s="1" t="s">
        <v>73</v>
      </c>
      <c r="N1548" s="1">
        <v>3</v>
      </c>
      <c r="O1548" s="1">
        <v>875.08</v>
      </c>
      <c r="P1548" s="1">
        <v>0.42</v>
      </c>
      <c r="Q1548" s="1">
        <v>6.56</v>
      </c>
      <c r="R1548" s="2">
        <v>45307</v>
      </c>
      <c r="S1548" s="2">
        <v>45365</v>
      </c>
      <c r="T1548" s="1" t="s">
        <v>118</v>
      </c>
      <c r="U1548" s="1" t="s">
        <v>162</v>
      </c>
      <c r="V1548" s="1">
        <v>4</v>
      </c>
      <c r="W1548" s="1" t="s">
        <v>37</v>
      </c>
      <c r="X1548" s="1" t="s">
        <v>53</v>
      </c>
      <c r="Y1548" s="1" t="s">
        <v>9127</v>
      </c>
    </row>
    <row r="1549" spans="1:25" x14ac:dyDescent="0.3">
      <c r="A1549" s="1" t="s">
        <v>13161</v>
      </c>
      <c r="B1549" s="1" t="s">
        <v>15159</v>
      </c>
      <c r="C1549" s="1" t="s">
        <v>9128</v>
      </c>
      <c r="D1549" s="1" t="s">
        <v>41</v>
      </c>
      <c r="E1549" s="1">
        <v>30</v>
      </c>
      <c r="F1549" s="1" t="s">
        <v>9129</v>
      </c>
      <c r="G1549" s="1" t="s">
        <v>9130</v>
      </c>
      <c r="H1549" s="1" t="s">
        <v>323</v>
      </c>
      <c r="I1549" s="1" t="s">
        <v>9131</v>
      </c>
      <c r="J1549" s="1" t="s">
        <v>3647</v>
      </c>
      <c r="K1549" s="1" t="s">
        <v>6</v>
      </c>
      <c r="L1549" s="1" t="s">
        <v>117</v>
      </c>
      <c r="M1549" s="1" t="s">
        <v>93</v>
      </c>
      <c r="N1549" s="1">
        <v>2</v>
      </c>
      <c r="O1549" s="1">
        <v>550.34</v>
      </c>
      <c r="P1549" s="1">
        <v>0.16</v>
      </c>
      <c r="Q1549" s="1">
        <v>21.33</v>
      </c>
      <c r="R1549" s="2">
        <v>45535</v>
      </c>
      <c r="S1549" s="2">
        <v>45541</v>
      </c>
      <c r="T1549" s="1" t="s">
        <v>50</v>
      </c>
      <c r="U1549" s="1" t="s">
        <v>84</v>
      </c>
      <c r="V1549" s="1">
        <v>2</v>
      </c>
      <c r="W1549" s="1" t="s">
        <v>37</v>
      </c>
      <c r="X1549" s="1" t="s">
        <v>101</v>
      </c>
      <c r="Y1549" s="1" t="s">
        <v>9132</v>
      </c>
    </row>
    <row r="1550" spans="1:25" x14ac:dyDescent="0.3">
      <c r="A1550" s="1" t="s">
        <v>13162</v>
      </c>
      <c r="B1550" s="1" t="s">
        <v>15160</v>
      </c>
      <c r="C1550" s="1" t="s">
        <v>9133</v>
      </c>
      <c r="D1550" s="1" t="s">
        <v>26</v>
      </c>
      <c r="E1550" s="1">
        <v>43</v>
      </c>
      <c r="F1550" s="1" t="s">
        <v>9134</v>
      </c>
      <c r="G1550" s="1">
        <v>7572823317</v>
      </c>
      <c r="H1550" s="1" t="s">
        <v>270</v>
      </c>
      <c r="I1550" s="1" t="s">
        <v>9135</v>
      </c>
      <c r="J1550" s="1" t="s">
        <v>9136</v>
      </c>
      <c r="K1550" s="1" t="s">
        <v>47</v>
      </c>
      <c r="L1550" s="1" t="s">
        <v>72</v>
      </c>
      <c r="M1550" s="1" t="s">
        <v>73</v>
      </c>
      <c r="N1550" s="1">
        <v>4</v>
      </c>
      <c r="O1550" s="1">
        <v>76.78</v>
      </c>
      <c r="P1550" s="1">
        <v>0.08</v>
      </c>
      <c r="Q1550" s="1">
        <v>46.35</v>
      </c>
      <c r="R1550" s="2">
        <v>45655</v>
      </c>
      <c r="S1550" s="2">
        <v>45184</v>
      </c>
      <c r="T1550" s="1" t="s">
        <v>63</v>
      </c>
      <c r="U1550" s="1" t="s">
        <v>36</v>
      </c>
      <c r="V1550" s="1">
        <v>4</v>
      </c>
      <c r="W1550" s="1" t="s">
        <v>37</v>
      </c>
      <c r="X1550" s="1" t="s">
        <v>74</v>
      </c>
      <c r="Y1550" s="1" t="s">
        <v>9137</v>
      </c>
    </row>
    <row r="1551" spans="1:25" x14ac:dyDescent="0.3">
      <c r="A1551" s="1" t="s">
        <v>13163</v>
      </c>
      <c r="B1551" s="1" t="s">
        <v>15161</v>
      </c>
      <c r="C1551" s="1" t="s">
        <v>9138</v>
      </c>
      <c r="D1551" s="1" t="s">
        <v>26</v>
      </c>
      <c r="E1551" s="1">
        <v>21</v>
      </c>
      <c r="F1551" s="1" t="s">
        <v>9139</v>
      </c>
      <c r="G1551" s="1" t="s">
        <v>9140</v>
      </c>
      <c r="H1551" s="1" t="s">
        <v>575</v>
      </c>
      <c r="I1551" s="1" t="s">
        <v>9141</v>
      </c>
      <c r="J1551" s="1" t="s">
        <v>9142</v>
      </c>
      <c r="K1551" s="1" t="s">
        <v>92</v>
      </c>
      <c r="L1551" s="1" t="s">
        <v>33</v>
      </c>
      <c r="M1551" s="1" t="s">
        <v>62</v>
      </c>
      <c r="N1551" s="1">
        <v>2</v>
      </c>
      <c r="O1551" s="1">
        <v>512.97</v>
      </c>
      <c r="P1551" s="1">
        <v>0.19</v>
      </c>
      <c r="Q1551" s="1">
        <v>27.5</v>
      </c>
      <c r="R1551" s="2">
        <v>45450</v>
      </c>
      <c r="S1551" s="2">
        <v>45296</v>
      </c>
      <c r="T1551" s="1" t="s">
        <v>118</v>
      </c>
      <c r="U1551" s="1" t="s">
        <v>51</v>
      </c>
      <c r="V1551" s="1">
        <v>1</v>
      </c>
      <c r="W1551" s="1" t="s">
        <v>37</v>
      </c>
      <c r="X1551" s="1" t="s">
        <v>74</v>
      </c>
      <c r="Y1551" s="1" t="s">
        <v>9143</v>
      </c>
    </row>
    <row r="1552" spans="1:25" x14ac:dyDescent="0.3">
      <c r="A1552" s="1" t="s">
        <v>13164</v>
      </c>
      <c r="B1552" s="1" t="s">
        <v>15162</v>
      </c>
      <c r="C1552" s="1" t="s">
        <v>9144</v>
      </c>
      <c r="D1552" s="1" t="s">
        <v>41</v>
      </c>
      <c r="E1552" s="1">
        <v>32</v>
      </c>
      <c r="F1552" s="1" t="s">
        <v>9145</v>
      </c>
      <c r="G1552" s="1" t="s">
        <v>9146</v>
      </c>
      <c r="H1552" s="1" t="s">
        <v>3074</v>
      </c>
      <c r="I1552" s="1" t="s">
        <v>9147</v>
      </c>
      <c r="J1552" s="1" t="s">
        <v>9148</v>
      </c>
      <c r="K1552" s="1" t="s">
        <v>92</v>
      </c>
      <c r="L1552" s="1" t="s">
        <v>33</v>
      </c>
      <c r="M1552" s="1" t="s">
        <v>49</v>
      </c>
      <c r="N1552" s="1">
        <v>4</v>
      </c>
      <c r="O1552" s="1">
        <v>791.75</v>
      </c>
      <c r="P1552" s="1">
        <v>0.14000000000000001</v>
      </c>
      <c r="Q1552" s="1">
        <v>37.700000000000003</v>
      </c>
      <c r="R1552" s="2">
        <v>45548</v>
      </c>
      <c r="S1552" s="2">
        <v>45736</v>
      </c>
      <c r="T1552" s="1" t="s">
        <v>50</v>
      </c>
      <c r="U1552" s="1" t="s">
        <v>162</v>
      </c>
      <c r="V1552" s="1">
        <v>2</v>
      </c>
      <c r="W1552" s="1" t="s">
        <v>52</v>
      </c>
      <c r="X1552" s="1" t="s">
        <v>101</v>
      </c>
      <c r="Y1552" s="1" t="s">
        <v>9149</v>
      </c>
    </row>
    <row r="1553" spans="1:25" x14ac:dyDescent="0.3">
      <c r="A1553" s="1" t="s">
        <v>13165</v>
      </c>
      <c r="B1553" s="1" t="s">
        <v>15163</v>
      </c>
      <c r="C1553" s="1" t="s">
        <v>9150</v>
      </c>
      <c r="D1553" s="1" t="s">
        <v>41</v>
      </c>
      <c r="E1553" s="1">
        <v>33</v>
      </c>
      <c r="F1553" s="1" t="s">
        <v>9151</v>
      </c>
      <c r="G1553" s="1" t="s">
        <v>9152</v>
      </c>
      <c r="H1553" s="1" t="s">
        <v>1054</v>
      </c>
      <c r="I1553" s="1" t="s">
        <v>9153</v>
      </c>
      <c r="J1553" s="1" t="s">
        <v>9154</v>
      </c>
      <c r="K1553" s="1" t="s">
        <v>161</v>
      </c>
      <c r="L1553" s="1" t="s">
        <v>48</v>
      </c>
      <c r="M1553" s="1" t="s">
        <v>93</v>
      </c>
      <c r="N1553" s="1">
        <v>1</v>
      </c>
      <c r="O1553" s="1">
        <v>533.59</v>
      </c>
      <c r="P1553" s="1">
        <v>0.48</v>
      </c>
      <c r="Q1553" s="1">
        <v>17.11</v>
      </c>
      <c r="R1553" s="2">
        <v>45177</v>
      </c>
      <c r="S1553" s="2">
        <v>45721</v>
      </c>
      <c r="T1553" s="1" t="s">
        <v>63</v>
      </c>
      <c r="U1553" s="1" t="s">
        <v>36</v>
      </c>
      <c r="V1553" s="1">
        <v>4</v>
      </c>
      <c r="W1553" s="1" t="s">
        <v>37</v>
      </c>
      <c r="X1553" s="1" t="s">
        <v>74</v>
      </c>
      <c r="Y1553" s="1" t="s">
        <v>9155</v>
      </c>
    </row>
    <row r="1554" spans="1:25" x14ac:dyDescent="0.3">
      <c r="A1554" s="1" t="s">
        <v>13166</v>
      </c>
      <c r="B1554" s="1" t="s">
        <v>15164</v>
      </c>
      <c r="C1554" s="1" t="s">
        <v>9156</v>
      </c>
      <c r="D1554" s="1" t="s">
        <v>26</v>
      </c>
      <c r="E1554" s="1">
        <v>36</v>
      </c>
      <c r="F1554" s="1" t="s">
        <v>9157</v>
      </c>
      <c r="G1554" s="1" t="s">
        <v>9158</v>
      </c>
      <c r="H1554" s="1" t="s">
        <v>2673</v>
      </c>
      <c r="I1554" s="1" t="s">
        <v>9159</v>
      </c>
      <c r="J1554" s="1" t="s">
        <v>9160</v>
      </c>
      <c r="K1554" s="1" t="s">
        <v>109</v>
      </c>
      <c r="L1554" s="1" t="s">
        <v>48</v>
      </c>
      <c r="M1554" s="1" t="s">
        <v>93</v>
      </c>
      <c r="N1554" s="1">
        <v>4</v>
      </c>
      <c r="O1554" s="1">
        <v>175.22</v>
      </c>
      <c r="P1554" s="1">
        <v>0.13</v>
      </c>
      <c r="Q1554" s="1">
        <v>6.13</v>
      </c>
      <c r="R1554" s="2">
        <v>45416</v>
      </c>
      <c r="S1554" s="2">
        <v>45417</v>
      </c>
      <c r="T1554" s="1" t="s">
        <v>83</v>
      </c>
      <c r="U1554" s="1" t="s">
        <v>84</v>
      </c>
      <c r="V1554" s="1">
        <v>1</v>
      </c>
      <c r="W1554" s="1" t="s">
        <v>37</v>
      </c>
      <c r="X1554" s="1" t="s">
        <v>53</v>
      </c>
      <c r="Y1554" s="1" t="s">
        <v>9161</v>
      </c>
    </row>
    <row r="1555" spans="1:25" x14ac:dyDescent="0.3">
      <c r="A1555" s="1" t="s">
        <v>13167</v>
      </c>
      <c r="B1555" s="1" t="s">
        <v>15165</v>
      </c>
      <c r="C1555" s="1" t="s">
        <v>9162</v>
      </c>
      <c r="D1555" s="1" t="s">
        <v>41</v>
      </c>
      <c r="E1555" s="1">
        <v>64</v>
      </c>
      <c r="F1555" s="1" t="s">
        <v>9163</v>
      </c>
      <c r="G1555" s="1" t="s">
        <v>9164</v>
      </c>
      <c r="H1555" s="1" t="s">
        <v>3277</v>
      </c>
      <c r="I1555" s="1" t="s">
        <v>9165</v>
      </c>
      <c r="J1555" s="1" t="s">
        <v>9166</v>
      </c>
      <c r="K1555" s="1" t="s">
        <v>32</v>
      </c>
      <c r="L1555" s="1" t="s">
        <v>72</v>
      </c>
      <c r="M1555" s="1" t="s">
        <v>126</v>
      </c>
      <c r="N1555" s="1">
        <v>4</v>
      </c>
      <c r="O1555" s="1">
        <v>450.59</v>
      </c>
      <c r="P1555" s="1">
        <v>0.09</v>
      </c>
      <c r="Q1555" s="1">
        <v>31.03</v>
      </c>
      <c r="R1555" s="2">
        <v>45839</v>
      </c>
      <c r="S1555" s="2">
        <v>45161</v>
      </c>
      <c r="T1555" s="1" t="s">
        <v>50</v>
      </c>
      <c r="U1555" s="1" t="s">
        <v>84</v>
      </c>
      <c r="V1555" s="1">
        <v>1</v>
      </c>
      <c r="W1555" s="1" t="s">
        <v>37</v>
      </c>
      <c r="X1555" s="1" t="s">
        <v>64</v>
      </c>
      <c r="Y1555" s="1" t="s">
        <v>9167</v>
      </c>
    </row>
    <row r="1556" spans="1:25" x14ac:dyDescent="0.3">
      <c r="A1556" s="1" t="s">
        <v>13168</v>
      </c>
      <c r="B1556" s="1" t="s">
        <v>15166</v>
      </c>
      <c r="C1556" s="1" t="s">
        <v>9168</v>
      </c>
      <c r="D1556" s="1" t="s">
        <v>41</v>
      </c>
      <c r="E1556" s="1">
        <v>43</v>
      </c>
      <c r="F1556" s="1" t="s">
        <v>9169</v>
      </c>
      <c r="G1556" s="1" t="s">
        <v>9170</v>
      </c>
      <c r="H1556" s="1" t="s">
        <v>810</v>
      </c>
      <c r="I1556" s="1" t="s">
        <v>9171</v>
      </c>
      <c r="J1556" s="1" t="s">
        <v>9172</v>
      </c>
      <c r="K1556" s="1" t="s">
        <v>81</v>
      </c>
      <c r="L1556" s="1" t="s">
        <v>72</v>
      </c>
      <c r="M1556" s="1" t="s">
        <v>93</v>
      </c>
      <c r="N1556" s="1">
        <v>3</v>
      </c>
      <c r="O1556" s="1">
        <v>925.1</v>
      </c>
      <c r="P1556" s="1">
        <v>0.45</v>
      </c>
      <c r="Q1556" s="1">
        <v>42.57</v>
      </c>
      <c r="R1556" s="2">
        <v>45738</v>
      </c>
      <c r="S1556" s="2">
        <v>45422</v>
      </c>
      <c r="T1556" s="1" t="s">
        <v>35</v>
      </c>
      <c r="U1556" s="1" t="s">
        <v>36</v>
      </c>
      <c r="V1556" s="1">
        <v>1</v>
      </c>
      <c r="W1556" s="1" t="s">
        <v>37</v>
      </c>
      <c r="X1556" s="1" t="s">
        <v>74</v>
      </c>
      <c r="Y1556" s="1" t="s">
        <v>9173</v>
      </c>
    </row>
    <row r="1557" spans="1:25" x14ac:dyDescent="0.3">
      <c r="A1557" s="1" t="s">
        <v>13169</v>
      </c>
      <c r="B1557" s="1" t="s">
        <v>15167</v>
      </c>
      <c r="C1557" s="1" t="s">
        <v>9174</v>
      </c>
      <c r="D1557" s="1" t="s">
        <v>41</v>
      </c>
      <c r="E1557" s="1">
        <v>49</v>
      </c>
      <c r="F1557" s="1" t="s">
        <v>9175</v>
      </c>
      <c r="G1557" s="1" t="s">
        <v>9176</v>
      </c>
      <c r="H1557" s="1" t="s">
        <v>2168</v>
      </c>
      <c r="I1557" s="1" t="s">
        <v>9177</v>
      </c>
      <c r="J1557" s="1" t="s">
        <v>9178</v>
      </c>
      <c r="K1557" s="1" t="s">
        <v>81</v>
      </c>
      <c r="L1557" s="1" t="s">
        <v>82</v>
      </c>
      <c r="M1557" s="1" t="s">
        <v>62</v>
      </c>
      <c r="N1557" s="1">
        <v>4</v>
      </c>
      <c r="O1557" s="1">
        <v>661.62</v>
      </c>
      <c r="P1557" s="1">
        <v>0.04</v>
      </c>
      <c r="Q1557" s="1">
        <v>49.56</v>
      </c>
      <c r="R1557" s="2">
        <v>45367</v>
      </c>
      <c r="S1557" s="2">
        <v>45494</v>
      </c>
      <c r="T1557" s="1" t="s">
        <v>35</v>
      </c>
      <c r="U1557" s="1" t="s">
        <v>36</v>
      </c>
      <c r="V1557" s="1">
        <v>2</v>
      </c>
      <c r="W1557" s="1" t="s">
        <v>37</v>
      </c>
      <c r="X1557" s="1" t="s">
        <v>53</v>
      </c>
      <c r="Y1557" s="1" t="s">
        <v>9179</v>
      </c>
    </row>
    <row r="1558" spans="1:25" x14ac:dyDescent="0.3">
      <c r="A1558" s="1" t="s">
        <v>13170</v>
      </c>
      <c r="B1558" s="1" t="s">
        <v>15168</v>
      </c>
      <c r="C1558" s="1" t="s">
        <v>9180</v>
      </c>
      <c r="D1558" s="1" t="s">
        <v>41</v>
      </c>
      <c r="E1558" s="1">
        <v>23</v>
      </c>
      <c r="F1558" s="1" t="s">
        <v>9181</v>
      </c>
      <c r="G1558" s="1">
        <v>4700461847</v>
      </c>
      <c r="H1558" s="1" t="s">
        <v>3486</v>
      </c>
      <c r="I1558" s="1" t="s">
        <v>3474</v>
      </c>
      <c r="J1558" s="1" t="s">
        <v>9182</v>
      </c>
      <c r="K1558" s="1" t="s">
        <v>81</v>
      </c>
      <c r="L1558" s="1" t="s">
        <v>110</v>
      </c>
      <c r="M1558" s="1" t="s">
        <v>62</v>
      </c>
      <c r="N1558" s="1">
        <v>1</v>
      </c>
      <c r="O1558" s="1">
        <v>732.59</v>
      </c>
      <c r="P1558" s="1">
        <v>0.13</v>
      </c>
      <c r="Q1558" s="1">
        <v>43.1</v>
      </c>
      <c r="R1558" s="2">
        <v>45749</v>
      </c>
      <c r="S1558" s="2">
        <v>45613</v>
      </c>
      <c r="T1558" s="1" t="s">
        <v>35</v>
      </c>
      <c r="U1558" s="1" t="s">
        <v>162</v>
      </c>
      <c r="V1558" s="1">
        <v>2</v>
      </c>
      <c r="W1558" s="1" t="s">
        <v>37</v>
      </c>
      <c r="X1558" s="1" t="s">
        <v>64</v>
      </c>
      <c r="Y1558" s="1" t="s">
        <v>9183</v>
      </c>
    </row>
    <row r="1559" spans="1:25" x14ac:dyDescent="0.3">
      <c r="A1559" s="1" t="s">
        <v>13171</v>
      </c>
      <c r="B1559" s="1" t="s">
        <v>15169</v>
      </c>
      <c r="C1559" s="1" t="s">
        <v>9184</v>
      </c>
      <c r="D1559" s="1" t="s">
        <v>41</v>
      </c>
      <c r="E1559" s="1">
        <v>69</v>
      </c>
      <c r="F1559" s="1" t="s">
        <v>9185</v>
      </c>
      <c r="G1559" s="1">
        <v>8369108428</v>
      </c>
      <c r="H1559" s="1" t="s">
        <v>357</v>
      </c>
      <c r="I1559" s="1" t="s">
        <v>9186</v>
      </c>
      <c r="J1559" s="1" t="s">
        <v>9187</v>
      </c>
      <c r="K1559" s="1" t="s">
        <v>47</v>
      </c>
      <c r="L1559" s="1" t="s">
        <v>72</v>
      </c>
      <c r="M1559" s="1" t="s">
        <v>62</v>
      </c>
      <c r="N1559" s="1">
        <v>3</v>
      </c>
      <c r="O1559" s="1">
        <v>788.08</v>
      </c>
      <c r="P1559" s="1">
        <v>0.22</v>
      </c>
      <c r="Q1559" s="1">
        <v>29.93</v>
      </c>
      <c r="R1559" s="2">
        <v>45686</v>
      </c>
      <c r="S1559" s="2">
        <v>45626</v>
      </c>
      <c r="T1559" s="1" t="s">
        <v>63</v>
      </c>
      <c r="U1559" s="1" t="s">
        <v>84</v>
      </c>
      <c r="V1559" s="1">
        <v>4</v>
      </c>
      <c r="W1559" s="1" t="s">
        <v>37</v>
      </c>
      <c r="X1559" s="1" t="s">
        <v>53</v>
      </c>
      <c r="Y1559" s="1" t="s">
        <v>9188</v>
      </c>
    </row>
    <row r="1560" spans="1:25" x14ac:dyDescent="0.3">
      <c r="A1560" s="1" t="s">
        <v>13172</v>
      </c>
      <c r="B1560" s="1" t="s">
        <v>15170</v>
      </c>
      <c r="C1560" s="1" t="s">
        <v>9189</v>
      </c>
      <c r="D1560" s="1" t="s">
        <v>41</v>
      </c>
      <c r="E1560" s="1">
        <v>23</v>
      </c>
      <c r="F1560" s="1" t="s">
        <v>9190</v>
      </c>
      <c r="G1560" s="1" t="s">
        <v>9191</v>
      </c>
      <c r="H1560" s="1" t="s">
        <v>1202</v>
      </c>
      <c r="I1560" s="1" t="s">
        <v>9192</v>
      </c>
      <c r="J1560" s="1" t="s">
        <v>9193</v>
      </c>
      <c r="K1560" s="1" t="s">
        <v>6</v>
      </c>
      <c r="L1560" s="1" t="s">
        <v>117</v>
      </c>
      <c r="M1560" s="1" t="s">
        <v>49</v>
      </c>
      <c r="N1560" s="1">
        <v>2</v>
      </c>
      <c r="O1560" s="1">
        <v>99.79</v>
      </c>
      <c r="P1560" s="1">
        <v>0.3</v>
      </c>
      <c r="Q1560" s="1">
        <v>32.39</v>
      </c>
      <c r="R1560" s="2">
        <v>45663</v>
      </c>
      <c r="S1560" s="2">
        <v>45210</v>
      </c>
      <c r="T1560" s="1" t="s">
        <v>63</v>
      </c>
      <c r="U1560" s="1" t="s">
        <v>84</v>
      </c>
      <c r="V1560" s="1">
        <v>3</v>
      </c>
      <c r="W1560" s="1" t="s">
        <v>37</v>
      </c>
      <c r="X1560" s="1" t="s">
        <v>38</v>
      </c>
      <c r="Y1560" s="1" t="s">
        <v>9194</v>
      </c>
    </row>
    <row r="1561" spans="1:25" x14ac:dyDescent="0.3">
      <c r="A1561" s="1" t="s">
        <v>13173</v>
      </c>
      <c r="B1561" s="1" t="s">
        <v>15171</v>
      </c>
      <c r="C1561" s="1" t="s">
        <v>9195</v>
      </c>
      <c r="D1561" s="1" t="s">
        <v>41</v>
      </c>
      <c r="E1561" s="1">
        <v>22</v>
      </c>
      <c r="F1561" s="1" t="s">
        <v>9196</v>
      </c>
      <c r="G1561" s="1">
        <f>1-239-431-6392</f>
        <v>-7061</v>
      </c>
      <c r="H1561" s="1" t="s">
        <v>2381</v>
      </c>
      <c r="I1561" s="1" t="s">
        <v>9197</v>
      </c>
      <c r="J1561" s="1" t="s">
        <v>9198</v>
      </c>
      <c r="K1561" s="1" t="s">
        <v>6</v>
      </c>
      <c r="L1561" s="1" t="s">
        <v>82</v>
      </c>
      <c r="M1561" s="1" t="s">
        <v>34</v>
      </c>
      <c r="N1561" s="1">
        <v>4</v>
      </c>
      <c r="O1561" s="1">
        <v>585.72</v>
      </c>
      <c r="P1561" s="1">
        <v>0.16</v>
      </c>
      <c r="Q1561" s="1">
        <v>42.09</v>
      </c>
      <c r="R1561" s="2">
        <v>45243</v>
      </c>
      <c r="S1561" s="2">
        <v>45423</v>
      </c>
      <c r="T1561" s="1" t="s">
        <v>118</v>
      </c>
      <c r="U1561" s="1" t="s">
        <v>84</v>
      </c>
      <c r="V1561" s="1">
        <v>3</v>
      </c>
      <c r="W1561" s="1" t="s">
        <v>37</v>
      </c>
      <c r="X1561" s="1" t="s">
        <v>64</v>
      </c>
      <c r="Y1561" s="1" t="s">
        <v>9199</v>
      </c>
    </row>
    <row r="1562" spans="1:25" x14ac:dyDescent="0.3">
      <c r="A1562" s="1" t="s">
        <v>13174</v>
      </c>
      <c r="B1562" s="1" t="s">
        <v>15172</v>
      </c>
      <c r="C1562" s="1" t="s">
        <v>9200</v>
      </c>
      <c r="D1562" s="1" t="s">
        <v>26</v>
      </c>
      <c r="E1562" s="1">
        <v>19</v>
      </c>
      <c r="F1562" s="1" t="s">
        <v>9201</v>
      </c>
      <c r="G1562" s="1" t="s">
        <v>9202</v>
      </c>
      <c r="H1562" s="1" t="s">
        <v>2728</v>
      </c>
      <c r="I1562" s="1" t="s">
        <v>9203</v>
      </c>
      <c r="J1562" s="1" t="s">
        <v>9204</v>
      </c>
      <c r="K1562" s="1" t="s">
        <v>6</v>
      </c>
      <c r="L1562" s="1" t="s">
        <v>110</v>
      </c>
      <c r="M1562" s="1" t="s">
        <v>93</v>
      </c>
      <c r="N1562" s="1">
        <v>1</v>
      </c>
      <c r="O1562" s="1">
        <v>382.16</v>
      </c>
      <c r="P1562" s="1">
        <v>0.25</v>
      </c>
      <c r="Q1562" s="1">
        <v>5.89</v>
      </c>
      <c r="R1562" s="2">
        <v>45199</v>
      </c>
      <c r="S1562" s="2">
        <v>45258</v>
      </c>
      <c r="T1562" s="1" t="s">
        <v>63</v>
      </c>
      <c r="U1562" s="1" t="s">
        <v>36</v>
      </c>
      <c r="V1562" s="1">
        <v>5</v>
      </c>
      <c r="W1562" s="1" t="s">
        <v>37</v>
      </c>
      <c r="X1562" s="1" t="s">
        <v>38</v>
      </c>
      <c r="Y1562" s="1" t="s">
        <v>9205</v>
      </c>
    </row>
    <row r="1563" spans="1:25" x14ac:dyDescent="0.3">
      <c r="A1563" s="1" t="s">
        <v>13175</v>
      </c>
      <c r="B1563" s="1" t="s">
        <v>15173</v>
      </c>
      <c r="C1563" s="1" t="s">
        <v>9206</v>
      </c>
      <c r="D1563" s="1" t="s">
        <v>41</v>
      </c>
      <c r="E1563" s="1">
        <v>69</v>
      </c>
      <c r="F1563" s="1" t="s">
        <v>9207</v>
      </c>
      <c r="G1563" s="1" t="s">
        <v>9208</v>
      </c>
      <c r="H1563" s="1" t="s">
        <v>106</v>
      </c>
      <c r="I1563" s="1" t="s">
        <v>9209</v>
      </c>
      <c r="J1563" s="1" t="s">
        <v>9210</v>
      </c>
      <c r="K1563" s="1" t="s">
        <v>81</v>
      </c>
      <c r="L1563" s="1" t="s">
        <v>72</v>
      </c>
      <c r="M1563" s="1" t="s">
        <v>93</v>
      </c>
      <c r="N1563" s="1">
        <v>1</v>
      </c>
      <c r="O1563" s="1">
        <v>147.77000000000001</v>
      </c>
      <c r="P1563" s="1">
        <v>0.1</v>
      </c>
      <c r="Q1563" s="1">
        <v>47.82</v>
      </c>
      <c r="R1563" s="2">
        <v>45535</v>
      </c>
      <c r="S1563" s="2">
        <v>45839</v>
      </c>
      <c r="T1563" s="1" t="s">
        <v>50</v>
      </c>
      <c r="U1563" s="1" t="s">
        <v>84</v>
      </c>
      <c r="V1563" s="1">
        <v>3</v>
      </c>
      <c r="W1563" s="1" t="s">
        <v>37</v>
      </c>
      <c r="X1563" s="1" t="s">
        <v>74</v>
      </c>
      <c r="Y1563" s="1" t="s">
        <v>9211</v>
      </c>
    </row>
    <row r="1564" spans="1:25" x14ac:dyDescent="0.3">
      <c r="A1564" s="1" t="s">
        <v>13176</v>
      </c>
      <c r="B1564" s="1" t="s">
        <v>15174</v>
      </c>
      <c r="C1564" s="1" t="s">
        <v>9212</v>
      </c>
      <c r="D1564" s="1" t="s">
        <v>26</v>
      </c>
      <c r="E1564" s="1">
        <v>19</v>
      </c>
      <c r="F1564" s="1" t="s">
        <v>9213</v>
      </c>
      <c r="G1564" s="1" t="s">
        <v>9214</v>
      </c>
      <c r="H1564" s="1" t="s">
        <v>3627</v>
      </c>
      <c r="I1564" s="1" t="s">
        <v>9215</v>
      </c>
      <c r="J1564" s="1" t="s">
        <v>9216</v>
      </c>
      <c r="K1564" s="1" t="s">
        <v>161</v>
      </c>
      <c r="L1564" s="1" t="s">
        <v>110</v>
      </c>
      <c r="M1564" s="1" t="s">
        <v>62</v>
      </c>
      <c r="N1564" s="1">
        <v>4</v>
      </c>
      <c r="O1564" s="1">
        <v>210.68</v>
      </c>
      <c r="P1564" s="1">
        <v>0.28999999999999998</v>
      </c>
      <c r="Q1564" s="1">
        <v>28.9</v>
      </c>
      <c r="R1564" s="2">
        <v>45293</v>
      </c>
      <c r="S1564" s="2">
        <v>45355</v>
      </c>
      <c r="T1564" s="1" t="s">
        <v>35</v>
      </c>
      <c r="U1564" s="1" t="s">
        <v>51</v>
      </c>
      <c r="V1564" s="1">
        <v>3</v>
      </c>
      <c r="W1564" s="1" t="s">
        <v>37</v>
      </c>
      <c r="X1564" s="1" t="s">
        <v>74</v>
      </c>
      <c r="Y1564" s="1" t="s">
        <v>9217</v>
      </c>
    </row>
    <row r="1565" spans="1:25" x14ac:dyDescent="0.3">
      <c r="A1565" s="1" t="s">
        <v>13177</v>
      </c>
      <c r="B1565" s="1" t="s">
        <v>15175</v>
      </c>
      <c r="C1565" s="1" t="s">
        <v>9218</v>
      </c>
      <c r="D1565" s="1" t="s">
        <v>26</v>
      </c>
      <c r="E1565" s="1">
        <v>54</v>
      </c>
      <c r="F1565" s="1" t="s">
        <v>9219</v>
      </c>
      <c r="G1565" s="1" t="s">
        <v>9220</v>
      </c>
      <c r="H1565" s="1" t="s">
        <v>1259</v>
      </c>
      <c r="I1565" s="1" t="s">
        <v>6909</v>
      </c>
      <c r="J1565" s="1" t="s">
        <v>6027</v>
      </c>
      <c r="K1565" s="1" t="s">
        <v>81</v>
      </c>
      <c r="L1565" s="1" t="s">
        <v>117</v>
      </c>
      <c r="M1565" s="1" t="s">
        <v>126</v>
      </c>
      <c r="N1565" s="1">
        <v>4</v>
      </c>
      <c r="O1565" s="1">
        <v>783.35</v>
      </c>
      <c r="P1565" s="1">
        <v>0.2</v>
      </c>
      <c r="Q1565" s="1">
        <v>47.84</v>
      </c>
      <c r="R1565" s="2">
        <v>45590</v>
      </c>
      <c r="S1565" s="2">
        <v>45156</v>
      </c>
      <c r="T1565" s="1" t="s">
        <v>83</v>
      </c>
      <c r="U1565" s="1" t="s">
        <v>51</v>
      </c>
      <c r="V1565" s="1">
        <v>4</v>
      </c>
      <c r="W1565" s="1" t="s">
        <v>37</v>
      </c>
      <c r="X1565" s="1" t="s">
        <v>53</v>
      </c>
      <c r="Y1565" s="1" t="s">
        <v>9221</v>
      </c>
    </row>
    <row r="1566" spans="1:25" x14ac:dyDescent="0.3">
      <c r="A1566" s="1" t="s">
        <v>13178</v>
      </c>
      <c r="B1566" s="1" t="s">
        <v>15176</v>
      </c>
      <c r="C1566" s="1" t="s">
        <v>9222</v>
      </c>
      <c r="D1566" s="1" t="s">
        <v>41</v>
      </c>
      <c r="E1566" s="1">
        <v>20</v>
      </c>
      <c r="F1566" s="1" t="s">
        <v>9223</v>
      </c>
      <c r="G1566" s="1" t="s">
        <v>9224</v>
      </c>
      <c r="H1566" s="1" t="s">
        <v>5490</v>
      </c>
      <c r="I1566" s="1" t="s">
        <v>9225</v>
      </c>
      <c r="J1566" s="1" t="s">
        <v>9226</v>
      </c>
      <c r="K1566" s="1" t="s">
        <v>47</v>
      </c>
      <c r="L1566" s="1" t="s">
        <v>117</v>
      </c>
      <c r="M1566" s="1" t="s">
        <v>49</v>
      </c>
      <c r="N1566" s="1">
        <v>2</v>
      </c>
      <c r="O1566" s="1">
        <v>169.87</v>
      </c>
      <c r="P1566" s="1">
        <v>0.42</v>
      </c>
      <c r="Q1566" s="1">
        <v>39.4</v>
      </c>
      <c r="R1566" s="2">
        <v>45514</v>
      </c>
      <c r="S1566" s="2">
        <v>45374</v>
      </c>
      <c r="T1566" s="1" t="s">
        <v>35</v>
      </c>
      <c r="U1566" s="1" t="s">
        <v>162</v>
      </c>
      <c r="V1566" s="1">
        <v>2</v>
      </c>
      <c r="W1566" s="1" t="s">
        <v>37</v>
      </c>
      <c r="X1566" s="1" t="s">
        <v>101</v>
      </c>
      <c r="Y1566" s="1" t="s">
        <v>9227</v>
      </c>
    </row>
    <row r="1567" spans="1:25" x14ac:dyDescent="0.3">
      <c r="A1567" s="1" t="s">
        <v>13179</v>
      </c>
      <c r="B1567" s="1" t="s">
        <v>15177</v>
      </c>
      <c r="C1567" s="1" t="s">
        <v>9228</v>
      </c>
      <c r="D1567" s="1" t="s">
        <v>26</v>
      </c>
      <c r="E1567" s="1">
        <v>23</v>
      </c>
      <c r="F1567" s="1" t="s">
        <v>9229</v>
      </c>
      <c r="G1567" s="1" t="s">
        <v>9230</v>
      </c>
      <c r="H1567" s="1" t="s">
        <v>777</v>
      </c>
      <c r="I1567" s="1" t="s">
        <v>9231</v>
      </c>
      <c r="J1567" s="1" t="s">
        <v>5597</v>
      </c>
      <c r="K1567" s="1" t="s">
        <v>47</v>
      </c>
      <c r="L1567" s="1" t="s">
        <v>82</v>
      </c>
      <c r="M1567" s="1" t="s">
        <v>93</v>
      </c>
      <c r="N1567" s="1">
        <v>2</v>
      </c>
      <c r="O1567" s="1">
        <v>319.29000000000002</v>
      </c>
      <c r="P1567" s="1">
        <v>0.21</v>
      </c>
      <c r="Q1567" s="1">
        <v>11.85</v>
      </c>
      <c r="R1567" s="2">
        <v>45181</v>
      </c>
      <c r="S1567" s="2">
        <v>45682</v>
      </c>
      <c r="T1567" s="1" t="s">
        <v>50</v>
      </c>
      <c r="U1567" s="1" t="s">
        <v>162</v>
      </c>
      <c r="V1567" s="1">
        <v>3</v>
      </c>
      <c r="W1567" s="1" t="s">
        <v>37</v>
      </c>
      <c r="X1567" s="1" t="s">
        <v>53</v>
      </c>
      <c r="Y1567" s="1" t="s">
        <v>9232</v>
      </c>
    </row>
    <row r="1568" spans="1:25" x14ac:dyDescent="0.3">
      <c r="A1568" s="1" t="s">
        <v>13180</v>
      </c>
      <c r="B1568" s="1" t="s">
        <v>15178</v>
      </c>
      <c r="C1568" s="1" t="s">
        <v>9233</v>
      </c>
      <c r="D1568" s="1" t="s">
        <v>41</v>
      </c>
      <c r="E1568" s="1">
        <v>48</v>
      </c>
      <c r="F1568" s="1" t="s">
        <v>9234</v>
      </c>
      <c r="G1568" s="1">
        <f>1-329-648-3639</f>
        <v>-4615</v>
      </c>
      <c r="H1568" s="1" t="s">
        <v>309</v>
      </c>
      <c r="I1568" s="1" t="s">
        <v>9235</v>
      </c>
      <c r="J1568" s="1" t="s">
        <v>5797</v>
      </c>
      <c r="K1568" s="1" t="s">
        <v>92</v>
      </c>
      <c r="L1568" s="1" t="s">
        <v>82</v>
      </c>
      <c r="M1568" s="1" t="s">
        <v>34</v>
      </c>
      <c r="N1568" s="1">
        <v>2</v>
      </c>
      <c r="O1568" s="1">
        <v>292.02</v>
      </c>
      <c r="P1568" s="1">
        <v>0.22</v>
      </c>
      <c r="Q1568" s="1">
        <v>12.44</v>
      </c>
      <c r="R1568" s="2">
        <v>45780</v>
      </c>
      <c r="S1568" s="2">
        <v>45288</v>
      </c>
      <c r="T1568" s="1" t="s">
        <v>83</v>
      </c>
      <c r="U1568" s="1" t="s">
        <v>36</v>
      </c>
      <c r="V1568" s="1">
        <v>5</v>
      </c>
      <c r="W1568" s="1" t="s">
        <v>37</v>
      </c>
      <c r="X1568" s="1" t="s">
        <v>38</v>
      </c>
      <c r="Y1568" s="1" t="s">
        <v>9236</v>
      </c>
    </row>
    <row r="1569" spans="1:25" x14ac:dyDescent="0.3">
      <c r="A1569" s="1" t="s">
        <v>13181</v>
      </c>
      <c r="B1569" s="1" t="s">
        <v>15179</v>
      </c>
      <c r="C1569" s="1" t="s">
        <v>9237</v>
      </c>
      <c r="D1569" s="1" t="s">
        <v>26</v>
      </c>
      <c r="E1569" s="1">
        <v>60</v>
      </c>
      <c r="F1569" s="1" t="s">
        <v>9238</v>
      </c>
      <c r="G1569" s="1" t="s">
        <v>9239</v>
      </c>
      <c r="H1569" s="1" t="s">
        <v>1576</v>
      </c>
      <c r="I1569" s="1" t="s">
        <v>9240</v>
      </c>
      <c r="J1569" s="1" t="s">
        <v>3049</v>
      </c>
      <c r="K1569" s="1" t="s">
        <v>81</v>
      </c>
      <c r="L1569" s="1" t="s">
        <v>117</v>
      </c>
      <c r="M1569" s="1" t="s">
        <v>93</v>
      </c>
      <c r="N1569" s="1">
        <v>2</v>
      </c>
      <c r="O1569" s="1">
        <v>58.14</v>
      </c>
      <c r="P1569" s="1">
        <v>0.3</v>
      </c>
      <c r="Q1569" s="1">
        <v>20.91</v>
      </c>
      <c r="R1569" s="2">
        <v>45459</v>
      </c>
      <c r="S1569" s="2">
        <v>45412</v>
      </c>
      <c r="T1569" s="1" t="s">
        <v>118</v>
      </c>
      <c r="U1569" s="1" t="s">
        <v>51</v>
      </c>
      <c r="V1569" s="1">
        <v>4</v>
      </c>
      <c r="W1569" s="1" t="s">
        <v>37</v>
      </c>
      <c r="X1569" s="1" t="s">
        <v>64</v>
      </c>
      <c r="Y1569" s="1" t="s">
        <v>9241</v>
      </c>
    </row>
    <row r="1570" spans="1:25" x14ac:dyDescent="0.3">
      <c r="A1570" s="1" t="s">
        <v>13182</v>
      </c>
      <c r="B1570" s="1" t="s">
        <v>15180</v>
      </c>
      <c r="C1570" s="1" t="s">
        <v>9242</v>
      </c>
      <c r="D1570" s="1" t="s">
        <v>26</v>
      </c>
      <c r="E1570" s="1">
        <v>22</v>
      </c>
      <c r="F1570" s="1" t="s">
        <v>9243</v>
      </c>
      <c r="G1570" s="1" t="s">
        <v>9244</v>
      </c>
      <c r="H1570" s="1" t="s">
        <v>69</v>
      </c>
      <c r="I1570" s="1" t="s">
        <v>9245</v>
      </c>
      <c r="J1570" s="1" t="s">
        <v>9246</v>
      </c>
      <c r="K1570" s="1" t="s">
        <v>32</v>
      </c>
      <c r="L1570" s="1" t="s">
        <v>48</v>
      </c>
      <c r="M1570" s="1" t="s">
        <v>73</v>
      </c>
      <c r="N1570" s="1">
        <v>2</v>
      </c>
      <c r="O1570" s="1">
        <v>467.54</v>
      </c>
      <c r="P1570" s="1">
        <v>0.06</v>
      </c>
      <c r="Q1570" s="1">
        <v>16.88</v>
      </c>
      <c r="R1570" s="2">
        <v>45354</v>
      </c>
      <c r="S1570" s="2">
        <v>45124</v>
      </c>
      <c r="T1570" s="1" t="s">
        <v>63</v>
      </c>
      <c r="U1570" s="1" t="s">
        <v>36</v>
      </c>
      <c r="V1570" s="1">
        <v>1</v>
      </c>
      <c r="W1570" s="1" t="s">
        <v>37</v>
      </c>
      <c r="X1570" s="1" t="s">
        <v>101</v>
      </c>
      <c r="Y1570" s="1" t="s">
        <v>9247</v>
      </c>
    </row>
    <row r="1571" spans="1:25" x14ac:dyDescent="0.3">
      <c r="A1571" s="1" t="s">
        <v>13183</v>
      </c>
      <c r="B1571" s="1" t="s">
        <v>15181</v>
      </c>
      <c r="C1571" s="1" t="s">
        <v>9248</v>
      </c>
      <c r="D1571" s="1" t="s">
        <v>41</v>
      </c>
      <c r="E1571" s="1">
        <v>67</v>
      </c>
      <c r="F1571" s="1" t="s">
        <v>9249</v>
      </c>
      <c r="G1571" s="1">
        <v>2007423228</v>
      </c>
      <c r="H1571" s="1" t="s">
        <v>481</v>
      </c>
      <c r="I1571" s="1" t="s">
        <v>9250</v>
      </c>
      <c r="J1571" s="1" t="s">
        <v>9251</v>
      </c>
      <c r="K1571" s="1" t="s">
        <v>32</v>
      </c>
      <c r="L1571" s="1" t="s">
        <v>82</v>
      </c>
      <c r="M1571" s="1" t="s">
        <v>34</v>
      </c>
      <c r="N1571" s="1">
        <v>2</v>
      </c>
      <c r="O1571" s="1">
        <v>768.27</v>
      </c>
      <c r="P1571" s="1">
        <v>0.08</v>
      </c>
      <c r="Q1571" s="1">
        <v>24.77</v>
      </c>
      <c r="R1571" s="2">
        <v>45170</v>
      </c>
      <c r="S1571" s="2">
        <v>45233</v>
      </c>
      <c r="T1571" s="1" t="s">
        <v>50</v>
      </c>
      <c r="U1571" s="1" t="s">
        <v>162</v>
      </c>
      <c r="V1571" s="1">
        <v>1</v>
      </c>
      <c r="W1571" s="1" t="s">
        <v>37</v>
      </c>
      <c r="X1571" s="1" t="s">
        <v>53</v>
      </c>
      <c r="Y1571" s="1" t="s">
        <v>9252</v>
      </c>
    </row>
    <row r="1572" spans="1:25" x14ac:dyDescent="0.3">
      <c r="A1572" s="1" t="s">
        <v>13184</v>
      </c>
      <c r="B1572" s="1" t="s">
        <v>15182</v>
      </c>
      <c r="C1572" s="1" t="s">
        <v>9253</v>
      </c>
      <c r="D1572" s="1" t="s">
        <v>26</v>
      </c>
      <c r="E1572" s="1">
        <v>63</v>
      </c>
      <c r="F1572" s="1" t="s">
        <v>9254</v>
      </c>
      <c r="G1572" s="1">
        <v>6965732315</v>
      </c>
      <c r="H1572" s="1" t="s">
        <v>2076</v>
      </c>
      <c r="I1572" s="1" t="s">
        <v>2298</v>
      </c>
      <c r="J1572" s="1" t="s">
        <v>9255</v>
      </c>
      <c r="K1572" s="1" t="s">
        <v>92</v>
      </c>
      <c r="L1572" s="1" t="s">
        <v>33</v>
      </c>
      <c r="M1572" s="1" t="s">
        <v>126</v>
      </c>
      <c r="N1572" s="1">
        <v>3</v>
      </c>
      <c r="O1572" s="1">
        <v>31.93</v>
      </c>
      <c r="P1572" s="1">
        <v>0.4</v>
      </c>
      <c r="Q1572" s="1">
        <v>32.18</v>
      </c>
      <c r="R1572" s="2">
        <v>45156</v>
      </c>
      <c r="S1572" s="2">
        <v>45303</v>
      </c>
      <c r="T1572" s="1" t="s">
        <v>63</v>
      </c>
      <c r="U1572" s="1" t="s">
        <v>36</v>
      </c>
      <c r="V1572" s="1">
        <v>5</v>
      </c>
      <c r="W1572" s="1" t="s">
        <v>37</v>
      </c>
      <c r="X1572" s="1" t="s">
        <v>38</v>
      </c>
      <c r="Y1572" s="1" t="s">
        <v>9256</v>
      </c>
    </row>
    <row r="1573" spans="1:25" x14ac:dyDescent="0.3">
      <c r="A1573" s="1" t="s">
        <v>13185</v>
      </c>
      <c r="B1573" s="1" t="s">
        <v>15183</v>
      </c>
      <c r="C1573" s="1" t="s">
        <v>9257</v>
      </c>
      <c r="D1573" s="1" t="s">
        <v>41</v>
      </c>
      <c r="E1573" s="1">
        <v>27</v>
      </c>
      <c r="F1573" s="1" t="s">
        <v>9258</v>
      </c>
      <c r="G1573" s="1" t="s">
        <v>9259</v>
      </c>
      <c r="H1573" s="1" t="s">
        <v>724</v>
      </c>
      <c r="I1573" s="1" t="s">
        <v>9260</v>
      </c>
      <c r="J1573" s="1" t="s">
        <v>9261</v>
      </c>
      <c r="K1573" s="1" t="s">
        <v>47</v>
      </c>
      <c r="L1573" s="1" t="s">
        <v>48</v>
      </c>
      <c r="M1573" s="1" t="s">
        <v>34</v>
      </c>
      <c r="N1573" s="1">
        <v>3</v>
      </c>
      <c r="O1573" s="1">
        <v>121.43</v>
      </c>
      <c r="P1573" s="1">
        <v>0.14000000000000001</v>
      </c>
      <c r="Q1573" s="1">
        <v>24.65</v>
      </c>
      <c r="R1573" s="2">
        <v>45606</v>
      </c>
      <c r="S1573" s="2">
        <v>45174</v>
      </c>
      <c r="T1573" s="1" t="s">
        <v>118</v>
      </c>
      <c r="U1573" s="1" t="s">
        <v>36</v>
      </c>
      <c r="V1573" s="1">
        <v>2</v>
      </c>
      <c r="W1573" s="1" t="s">
        <v>37</v>
      </c>
      <c r="X1573" s="1" t="s">
        <v>38</v>
      </c>
      <c r="Y1573" s="1" t="s">
        <v>9262</v>
      </c>
    </row>
    <row r="1574" spans="1:25" x14ac:dyDescent="0.3">
      <c r="A1574" s="1" t="s">
        <v>13186</v>
      </c>
      <c r="B1574" s="1" t="s">
        <v>15184</v>
      </c>
      <c r="C1574" s="1" t="s">
        <v>9263</v>
      </c>
      <c r="D1574" s="1" t="s">
        <v>26</v>
      </c>
      <c r="E1574" s="1">
        <v>44</v>
      </c>
      <c r="F1574" s="1" t="s">
        <v>9264</v>
      </c>
      <c r="G1574" s="1" t="s">
        <v>9265</v>
      </c>
      <c r="H1574" s="1" t="s">
        <v>1576</v>
      </c>
      <c r="I1574" s="1" t="s">
        <v>9266</v>
      </c>
      <c r="J1574" s="1" t="s">
        <v>9267</v>
      </c>
      <c r="K1574" s="1" t="s">
        <v>81</v>
      </c>
      <c r="L1574" s="1" t="s">
        <v>33</v>
      </c>
      <c r="M1574" s="1" t="s">
        <v>34</v>
      </c>
      <c r="N1574" s="1">
        <v>1</v>
      </c>
      <c r="O1574" s="1">
        <v>722.98</v>
      </c>
      <c r="P1574" s="1">
        <v>0.34</v>
      </c>
      <c r="Q1574" s="1">
        <v>7.54</v>
      </c>
      <c r="R1574" s="2">
        <v>45359</v>
      </c>
      <c r="S1574" s="2">
        <v>45836</v>
      </c>
      <c r="T1574" s="1" t="s">
        <v>83</v>
      </c>
      <c r="U1574" s="1" t="s">
        <v>84</v>
      </c>
      <c r="V1574" s="1">
        <v>1</v>
      </c>
      <c r="W1574" s="1" t="s">
        <v>37</v>
      </c>
      <c r="X1574" s="1" t="s">
        <v>74</v>
      </c>
      <c r="Y1574" s="1" t="s">
        <v>9268</v>
      </c>
    </row>
    <row r="1575" spans="1:25" x14ac:dyDescent="0.3">
      <c r="A1575" s="1" t="s">
        <v>13187</v>
      </c>
      <c r="B1575" s="1" t="s">
        <v>15185</v>
      </c>
      <c r="C1575" s="1" t="s">
        <v>9269</v>
      </c>
      <c r="D1575" s="1" t="s">
        <v>41</v>
      </c>
      <c r="E1575" s="1">
        <v>41</v>
      </c>
      <c r="F1575" s="1" t="s">
        <v>9270</v>
      </c>
      <c r="G1575" s="1" t="s">
        <v>9271</v>
      </c>
      <c r="H1575" s="1" t="s">
        <v>1085</v>
      </c>
      <c r="I1575" s="1" t="s">
        <v>9272</v>
      </c>
      <c r="J1575" s="1" t="s">
        <v>9273</v>
      </c>
      <c r="K1575" s="1" t="s">
        <v>6</v>
      </c>
      <c r="L1575" s="1" t="s">
        <v>110</v>
      </c>
      <c r="M1575" s="1" t="s">
        <v>93</v>
      </c>
      <c r="N1575" s="1">
        <v>3</v>
      </c>
      <c r="O1575" s="1">
        <v>597.65</v>
      </c>
      <c r="P1575" s="1">
        <v>0.05</v>
      </c>
      <c r="Q1575" s="1">
        <v>48.9</v>
      </c>
      <c r="R1575" s="2">
        <v>45515</v>
      </c>
      <c r="S1575" s="2">
        <v>45626</v>
      </c>
      <c r="T1575" s="1" t="s">
        <v>50</v>
      </c>
      <c r="U1575" s="1" t="s">
        <v>162</v>
      </c>
      <c r="V1575" s="1">
        <v>2</v>
      </c>
      <c r="W1575" s="1" t="s">
        <v>37</v>
      </c>
      <c r="X1575" s="1" t="s">
        <v>53</v>
      </c>
      <c r="Y1575" s="1" t="s">
        <v>9274</v>
      </c>
    </row>
    <row r="1576" spans="1:25" x14ac:dyDescent="0.3">
      <c r="A1576" s="1" t="s">
        <v>13188</v>
      </c>
      <c r="B1576" s="1" t="s">
        <v>15186</v>
      </c>
      <c r="C1576" s="1" t="s">
        <v>9275</v>
      </c>
      <c r="D1576" s="1" t="s">
        <v>41</v>
      </c>
      <c r="E1576" s="1">
        <v>39</v>
      </c>
      <c r="F1576" s="1" t="s">
        <v>9276</v>
      </c>
      <c r="G1576" s="1" t="s">
        <v>9277</v>
      </c>
      <c r="H1576" s="1" t="s">
        <v>364</v>
      </c>
      <c r="I1576" s="1" t="s">
        <v>9278</v>
      </c>
      <c r="J1576" s="1" t="s">
        <v>9279</v>
      </c>
      <c r="K1576" s="1" t="s">
        <v>6</v>
      </c>
      <c r="L1576" s="1" t="s">
        <v>110</v>
      </c>
      <c r="M1576" s="1" t="s">
        <v>34</v>
      </c>
      <c r="N1576" s="1">
        <v>4</v>
      </c>
      <c r="O1576" s="1">
        <v>718.1</v>
      </c>
      <c r="P1576" s="1">
        <v>0.41</v>
      </c>
      <c r="Q1576" s="1">
        <v>24.13</v>
      </c>
      <c r="R1576" s="2">
        <v>45845</v>
      </c>
      <c r="S1576" s="2">
        <v>45150</v>
      </c>
      <c r="T1576" s="1" t="s">
        <v>83</v>
      </c>
      <c r="U1576" s="1" t="s">
        <v>84</v>
      </c>
      <c r="V1576" s="1">
        <v>3</v>
      </c>
      <c r="W1576" s="1" t="s">
        <v>37</v>
      </c>
      <c r="X1576" s="1" t="s">
        <v>53</v>
      </c>
      <c r="Y1576" s="1" t="s">
        <v>9280</v>
      </c>
    </row>
    <row r="1577" spans="1:25" x14ac:dyDescent="0.3">
      <c r="A1577" s="1" t="s">
        <v>13189</v>
      </c>
      <c r="B1577" s="1" t="s">
        <v>15187</v>
      </c>
      <c r="C1577" s="1" t="s">
        <v>9281</v>
      </c>
      <c r="D1577" s="1" t="s">
        <v>26</v>
      </c>
      <c r="E1577" s="1">
        <v>42</v>
      </c>
      <c r="F1577" s="1" t="s">
        <v>9282</v>
      </c>
      <c r="G1577" s="1">
        <v>9665220268</v>
      </c>
      <c r="H1577" s="1" t="s">
        <v>4163</v>
      </c>
      <c r="I1577" s="1" t="s">
        <v>9283</v>
      </c>
      <c r="J1577" s="1" t="s">
        <v>9284</v>
      </c>
      <c r="K1577" s="1" t="s">
        <v>32</v>
      </c>
      <c r="L1577" s="1" t="s">
        <v>110</v>
      </c>
      <c r="M1577" s="1" t="s">
        <v>62</v>
      </c>
      <c r="N1577" s="1">
        <v>4</v>
      </c>
      <c r="O1577" s="1">
        <v>237.8</v>
      </c>
      <c r="P1577" s="1">
        <v>0.49</v>
      </c>
      <c r="Q1577" s="1">
        <v>43.3</v>
      </c>
      <c r="R1577" s="2">
        <v>45221</v>
      </c>
      <c r="S1577" s="2">
        <v>45369</v>
      </c>
      <c r="T1577" s="1" t="s">
        <v>50</v>
      </c>
      <c r="U1577" s="1" t="s">
        <v>162</v>
      </c>
      <c r="V1577" s="1">
        <v>3</v>
      </c>
      <c r="W1577" s="1" t="s">
        <v>37</v>
      </c>
      <c r="X1577" s="1" t="s">
        <v>38</v>
      </c>
      <c r="Y1577" s="1" t="s">
        <v>9285</v>
      </c>
    </row>
    <row r="1578" spans="1:25" x14ac:dyDescent="0.3">
      <c r="A1578" s="1" t="s">
        <v>13190</v>
      </c>
      <c r="B1578" s="1" t="s">
        <v>15188</v>
      </c>
      <c r="C1578" s="1" t="s">
        <v>9286</v>
      </c>
      <c r="D1578" s="1" t="s">
        <v>41</v>
      </c>
      <c r="E1578" s="1">
        <v>20</v>
      </c>
      <c r="F1578" s="1" t="s">
        <v>9287</v>
      </c>
      <c r="G1578" s="1" t="s">
        <v>9288</v>
      </c>
      <c r="H1578" s="1" t="s">
        <v>6306</v>
      </c>
      <c r="I1578" s="1" t="s">
        <v>9289</v>
      </c>
      <c r="J1578" s="1" t="s">
        <v>9290</v>
      </c>
      <c r="K1578" s="1" t="s">
        <v>32</v>
      </c>
      <c r="L1578" s="1" t="s">
        <v>72</v>
      </c>
      <c r="M1578" s="1" t="s">
        <v>49</v>
      </c>
      <c r="N1578" s="1">
        <v>4</v>
      </c>
      <c r="O1578" s="1">
        <v>805.73</v>
      </c>
      <c r="P1578" s="1">
        <v>0.19</v>
      </c>
      <c r="Q1578" s="1">
        <v>8.33</v>
      </c>
      <c r="R1578" s="2">
        <v>45748</v>
      </c>
      <c r="S1578" s="2">
        <v>45314</v>
      </c>
      <c r="T1578" s="1" t="s">
        <v>118</v>
      </c>
      <c r="U1578" s="1" t="s">
        <v>84</v>
      </c>
      <c r="V1578" s="1">
        <v>3</v>
      </c>
      <c r="W1578" s="1" t="s">
        <v>37</v>
      </c>
      <c r="X1578" s="1" t="s">
        <v>53</v>
      </c>
      <c r="Y1578" s="1" t="s">
        <v>9291</v>
      </c>
    </row>
    <row r="1579" spans="1:25" x14ac:dyDescent="0.3">
      <c r="A1579" s="1" t="s">
        <v>13191</v>
      </c>
      <c r="B1579" s="1" t="s">
        <v>15189</v>
      </c>
      <c r="C1579" s="1" t="s">
        <v>9292</v>
      </c>
      <c r="D1579" s="1" t="s">
        <v>41</v>
      </c>
      <c r="E1579" s="1">
        <v>33</v>
      </c>
      <c r="F1579" s="1" t="s">
        <v>9293</v>
      </c>
      <c r="G1579" s="1" t="s">
        <v>9294</v>
      </c>
      <c r="H1579" s="1" t="s">
        <v>282</v>
      </c>
      <c r="I1579" s="1" t="s">
        <v>9295</v>
      </c>
      <c r="J1579" s="1" t="s">
        <v>9296</v>
      </c>
      <c r="K1579" s="1" t="s">
        <v>81</v>
      </c>
      <c r="L1579" s="1" t="s">
        <v>82</v>
      </c>
      <c r="M1579" s="1" t="s">
        <v>34</v>
      </c>
      <c r="N1579" s="1">
        <v>1</v>
      </c>
      <c r="O1579" s="1">
        <v>485.07</v>
      </c>
      <c r="P1579" s="1">
        <v>0.25</v>
      </c>
      <c r="Q1579" s="1">
        <v>41.45</v>
      </c>
      <c r="R1579" s="2">
        <v>45321</v>
      </c>
      <c r="S1579" s="2">
        <v>45458</v>
      </c>
      <c r="T1579" s="1" t="s">
        <v>118</v>
      </c>
      <c r="U1579" s="1" t="s">
        <v>162</v>
      </c>
      <c r="V1579" s="1">
        <v>1</v>
      </c>
      <c r="W1579" s="1" t="s">
        <v>37</v>
      </c>
      <c r="X1579" s="1" t="s">
        <v>74</v>
      </c>
      <c r="Y1579" s="1" t="s">
        <v>9297</v>
      </c>
    </row>
    <row r="1580" spans="1:25" x14ac:dyDescent="0.3">
      <c r="A1580" s="1" t="s">
        <v>13192</v>
      </c>
      <c r="B1580" s="1" t="s">
        <v>15190</v>
      </c>
      <c r="C1580" s="1" t="s">
        <v>9298</v>
      </c>
      <c r="D1580" s="1" t="s">
        <v>26</v>
      </c>
      <c r="E1580" s="1">
        <v>47</v>
      </c>
      <c r="F1580" s="1" t="s">
        <v>9299</v>
      </c>
      <c r="G1580" s="1" t="s">
        <v>9300</v>
      </c>
      <c r="H1580" s="1" t="s">
        <v>6306</v>
      </c>
      <c r="I1580" s="1" t="s">
        <v>9301</v>
      </c>
      <c r="J1580" s="1" t="s">
        <v>9302</v>
      </c>
      <c r="K1580" s="1" t="s">
        <v>81</v>
      </c>
      <c r="L1580" s="1" t="s">
        <v>82</v>
      </c>
      <c r="M1580" s="1" t="s">
        <v>93</v>
      </c>
      <c r="N1580" s="1">
        <v>3</v>
      </c>
      <c r="O1580" s="1">
        <v>614.20000000000005</v>
      </c>
      <c r="P1580" s="1">
        <v>0.22</v>
      </c>
      <c r="Q1580" s="1">
        <v>12.8</v>
      </c>
      <c r="R1580" s="2">
        <v>45797</v>
      </c>
      <c r="S1580" s="2">
        <v>45287</v>
      </c>
      <c r="T1580" s="1" t="s">
        <v>118</v>
      </c>
      <c r="U1580" s="1" t="s">
        <v>162</v>
      </c>
      <c r="V1580" s="1">
        <v>1</v>
      </c>
      <c r="W1580" s="1" t="s">
        <v>37</v>
      </c>
      <c r="X1580" s="1" t="s">
        <v>101</v>
      </c>
      <c r="Y1580" s="1" t="s">
        <v>9303</v>
      </c>
    </row>
    <row r="1581" spans="1:25" x14ac:dyDescent="0.3">
      <c r="A1581" s="1" t="s">
        <v>13193</v>
      </c>
      <c r="B1581" s="1" t="s">
        <v>15191</v>
      </c>
      <c r="C1581" s="1" t="s">
        <v>9304</v>
      </c>
      <c r="D1581" s="1" t="s">
        <v>41</v>
      </c>
      <c r="E1581" s="1">
        <v>65</v>
      </c>
      <c r="F1581" s="1" t="s">
        <v>9305</v>
      </c>
      <c r="G1581" s="1" t="s">
        <v>9306</v>
      </c>
      <c r="H1581" s="1" t="s">
        <v>717</v>
      </c>
      <c r="I1581" s="1" t="s">
        <v>9307</v>
      </c>
      <c r="J1581" s="1" t="s">
        <v>9308</v>
      </c>
      <c r="K1581" s="1" t="s">
        <v>6</v>
      </c>
      <c r="L1581" s="1" t="s">
        <v>117</v>
      </c>
      <c r="M1581" s="1" t="s">
        <v>62</v>
      </c>
      <c r="N1581" s="1">
        <v>4</v>
      </c>
      <c r="O1581" s="1">
        <v>101.23</v>
      </c>
      <c r="P1581" s="1">
        <v>0.45</v>
      </c>
      <c r="Q1581" s="1">
        <v>35.57</v>
      </c>
      <c r="R1581" s="2">
        <v>45417</v>
      </c>
      <c r="S1581" s="2">
        <v>45612</v>
      </c>
      <c r="T1581" s="1" t="s">
        <v>63</v>
      </c>
      <c r="U1581" s="1" t="s">
        <v>51</v>
      </c>
      <c r="V1581" s="1">
        <v>2</v>
      </c>
      <c r="W1581" s="1" t="s">
        <v>37</v>
      </c>
      <c r="X1581" s="1" t="s">
        <v>38</v>
      </c>
      <c r="Y1581" s="1" t="s">
        <v>9309</v>
      </c>
    </row>
    <row r="1582" spans="1:25" x14ac:dyDescent="0.3">
      <c r="A1582" s="1" t="s">
        <v>13194</v>
      </c>
      <c r="B1582" s="1" t="s">
        <v>15192</v>
      </c>
      <c r="C1582" s="1" t="s">
        <v>9310</v>
      </c>
      <c r="D1582" s="1" t="s">
        <v>26</v>
      </c>
      <c r="E1582" s="1">
        <v>60</v>
      </c>
      <c r="F1582" s="1" t="s">
        <v>9311</v>
      </c>
      <c r="G1582" s="1">
        <v>4070574187</v>
      </c>
      <c r="H1582" s="1" t="s">
        <v>4347</v>
      </c>
      <c r="I1582" s="1" t="s">
        <v>9312</v>
      </c>
      <c r="J1582" s="1" t="s">
        <v>9313</v>
      </c>
      <c r="K1582" s="1" t="s">
        <v>47</v>
      </c>
      <c r="L1582" s="1" t="s">
        <v>82</v>
      </c>
      <c r="M1582" s="1" t="s">
        <v>126</v>
      </c>
      <c r="N1582" s="1">
        <v>3</v>
      </c>
      <c r="O1582" s="1">
        <v>212.98</v>
      </c>
      <c r="P1582" s="1">
        <v>0</v>
      </c>
      <c r="Q1582" s="1">
        <v>34.78</v>
      </c>
      <c r="R1582" s="2">
        <v>45548</v>
      </c>
      <c r="S1582" s="2">
        <v>45405</v>
      </c>
      <c r="T1582" s="1" t="s">
        <v>35</v>
      </c>
      <c r="U1582" s="1" t="s">
        <v>162</v>
      </c>
      <c r="V1582" s="1">
        <v>2</v>
      </c>
      <c r="W1582" s="1" t="s">
        <v>37</v>
      </c>
      <c r="X1582" s="1" t="s">
        <v>74</v>
      </c>
      <c r="Y1582" s="1" t="s">
        <v>9314</v>
      </c>
    </row>
    <row r="1583" spans="1:25" x14ac:dyDescent="0.3">
      <c r="A1583" s="1" t="s">
        <v>13195</v>
      </c>
      <c r="B1583" s="1" t="s">
        <v>15193</v>
      </c>
      <c r="C1583" s="1" t="s">
        <v>9315</v>
      </c>
      <c r="D1583" s="1" t="s">
        <v>26</v>
      </c>
      <c r="E1583" s="1">
        <v>21</v>
      </c>
      <c r="F1583" s="1" t="s">
        <v>9316</v>
      </c>
      <c r="G1583" s="1" t="s">
        <v>9317</v>
      </c>
      <c r="H1583" s="1" t="s">
        <v>123</v>
      </c>
      <c r="I1583" s="1" t="s">
        <v>4342</v>
      </c>
      <c r="J1583" s="1" t="s">
        <v>9318</v>
      </c>
      <c r="K1583" s="1" t="s">
        <v>61</v>
      </c>
      <c r="L1583" s="1" t="s">
        <v>110</v>
      </c>
      <c r="M1583" s="1" t="s">
        <v>73</v>
      </c>
      <c r="N1583" s="1">
        <v>4</v>
      </c>
      <c r="O1583" s="1">
        <v>775.62</v>
      </c>
      <c r="P1583" s="1">
        <v>0.33</v>
      </c>
      <c r="Q1583" s="1">
        <v>45.94</v>
      </c>
      <c r="R1583" s="2">
        <v>45396</v>
      </c>
      <c r="S1583" s="2">
        <v>45693</v>
      </c>
      <c r="T1583" s="1" t="s">
        <v>83</v>
      </c>
      <c r="U1583" s="1" t="s">
        <v>36</v>
      </c>
      <c r="V1583" s="1">
        <v>5</v>
      </c>
      <c r="W1583" s="1" t="s">
        <v>52</v>
      </c>
      <c r="X1583" s="1" t="s">
        <v>74</v>
      </c>
      <c r="Y1583" s="1" t="s">
        <v>9319</v>
      </c>
    </row>
    <row r="1584" spans="1:25" x14ac:dyDescent="0.3">
      <c r="A1584" s="1" t="s">
        <v>13196</v>
      </c>
      <c r="B1584" s="1" t="s">
        <v>15194</v>
      </c>
      <c r="C1584" s="1" t="s">
        <v>9320</v>
      </c>
      <c r="D1584" s="1" t="s">
        <v>26</v>
      </c>
      <c r="E1584" s="1">
        <v>60</v>
      </c>
      <c r="F1584" s="1" t="s">
        <v>9321</v>
      </c>
      <c r="G1584" s="1" t="s">
        <v>9322</v>
      </c>
      <c r="H1584" s="1" t="s">
        <v>696</v>
      </c>
      <c r="I1584" s="1" t="s">
        <v>9323</v>
      </c>
      <c r="J1584" s="1" t="s">
        <v>9324</v>
      </c>
      <c r="K1584" s="1" t="s">
        <v>47</v>
      </c>
      <c r="L1584" s="1" t="s">
        <v>33</v>
      </c>
      <c r="M1584" s="1" t="s">
        <v>34</v>
      </c>
      <c r="N1584" s="1">
        <v>2</v>
      </c>
      <c r="O1584" s="1">
        <v>231.67</v>
      </c>
      <c r="P1584" s="1">
        <v>0.33</v>
      </c>
      <c r="Q1584" s="1">
        <v>19.43</v>
      </c>
      <c r="R1584" s="2">
        <v>45696</v>
      </c>
      <c r="S1584" s="2">
        <v>45576</v>
      </c>
      <c r="T1584" s="1" t="s">
        <v>50</v>
      </c>
      <c r="U1584" s="1" t="s">
        <v>51</v>
      </c>
      <c r="V1584" s="1">
        <v>3</v>
      </c>
      <c r="W1584" s="1" t="s">
        <v>37</v>
      </c>
      <c r="X1584" s="1" t="s">
        <v>64</v>
      </c>
      <c r="Y1584" s="1" t="s">
        <v>9325</v>
      </c>
    </row>
    <row r="1585" spans="1:25" x14ac:dyDescent="0.3">
      <c r="A1585" s="1" t="s">
        <v>13197</v>
      </c>
      <c r="B1585" s="1" t="s">
        <v>15195</v>
      </c>
      <c r="C1585" s="1" t="s">
        <v>9326</v>
      </c>
      <c r="D1585" s="1" t="s">
        <v>41</v>
      </c>
      <c r="E1585" s="1">
        <v>57</v>
      </c>
      <c r="F1585" s="1" t="s">
        <v>9327</v>
      </c>
      <c r="G1585" s="1" t="s">
        <v>9328</v>
      </c>
      <c r="H1585" s="1" t="s">
        <v>44</v>
      </c>
      <c r="I1585" s="1" t="s">
        <v>9329</v>
      </c>
      <c r="J1585" s="1" t="s">
        <v>9330</v>
      </c>
      <c r="K1585" s="1" t="s">
        <v>92</v>
      </c>
      <c r="L1585" s="1" t="s">
        <v>48</v>
      </c>
      <c r="M1585" s="1" t="s">
        <v>62</v>
      </c>
      <c r="N1585" s="1">
        <v>3</v>
      </c>
      <c r="O1585" s="1">
        <v>101.6</v>
      </c>
      <c r="P1585" s="1">
        <v>0.19</v>
      </c>
      <c r="Q1585" s="1">
        <v>9.9</v>
      </c>
      <c r="R1585" s="2">
        <v>45358</v>
      </c>
      <c r="S1585" s="2">
        <v>45819</v>
      </c>
      <c r="T1585" s="1" t="s">
        <v>83</v>
      </c>
      <c r="U1585" s="1" t="s">
        <v>84</v>
      </c>
      <c r="V1585" s="1">
        <v>4</v>
      </c>
      <c r="W1585" s="1" t="s">
        <v>37</v>
      </c>
      <c r="X1585" s="1" t="s">
        <v>101</v>
      </c>
      <c r="Y1585" s="1" t="s">
        <v>9331</v>
      </c>
    </row>
    <row r="1586" spans="1:25" x14ac:dyDescent="0.3">
      <c r="A1586" s="1" t="s">
        <v>13198</v>
      </c>
      <c r="B1586" s="1" t="s">
        <v>15196</v>
      </c>
      <c r="C1586" s="1" t="s">
        <v>9332</v>
      </c>
      <c r="D1586" s="1" t="s">
        <v>26</v>
      </c>
      <c r="E1586" s="1">
        <v>33</v>
      </c>
      <c r="F1586" s="1" t="s">
        <v>9333</v>
      </c>
      <c r="G1586" s="1" t="s">
        <v>9334</v>
      </c>
      <c r="H1586" s="1" t="s">
        <v>575</v>
      </c>
      <c r="I1586" s="1" t="s">
        <v>9335</v>
      </c>
      <c r="J1586" s="1" t="s">
        <v>9336</v>
      </c>
      <c r="K1586" s="1" t="s">
        <v>6</v>
      </c>
      <c r="L1586" s="1" t="s">
        <v>72</v>
      </c>
      <c r="M1586" s="1" t="s">
        <v>62</v>
      </c>
      <c r="N1586" s="1">
        <v>3</v>
      </c>
      <c r="O1586" s="1">
        <v>601.23</v>
      </c>
      <c r="P1586" s="1">
        <v>0.11</v>
      </c>
      <c r="Q1586" s="1">
        <v>43.91</v>
      </c>
      <c r="R1586" s="2">
        <v>45267</v>
      </c>
      <c r="S1586" s="2">
        <v>45412</v>
      </c>
      <c r="T1586" s="1" t="s">
        <v>35</v>
      </c>
      <c r="U1586" s="1" t="s">
        <v>36</v>
      </c>
      <c r="V1586" s="1">
        <v>4</v>
      </c>
      <c r="W1586" s="1" t="s">
        <v>37</v>
      </c>
      <c r="X1586" s="1" t="s">
        <v>74</v>
      </c>
      <c r="Y1586" s="1" t="s">
        <v>9337</v>
      </c>
    </row>
    <row r="1587" spans="1:25" x14ac:dyDescent="0.3">
      <c r="A1587" s="1" t="s">
        <v>13199</v>
      </c>
      <c r="B1587" s="1" t="s">
        <v>15197</v>
      </c>
      <c r="C1587" s="1" t="s">
        <v>9338</v>
      </c>
      <c r="D1587" s="1" t="s">
        <v>41</v>
      </c>
      <c r="E1587" s="1">
        <v>57</v>
      </c>
      <c r="F1587" s="1" t="s">
        <v>9339</v>
      </c>
      <c r="G1587" s="1" t="s">
        <v>9340</v>
      </c>
      <c r="H1587" s="1" t="s">
        <v>167</v>
      </c>
      <c r="I1587" s="1" t="s">
        <v>9341</v>
      </c>
      <c r="J1587" s="1" t="s">
        <v>9342</v>
      </c>
      <c r="K1587" s="1" t="s">
        <v>47</v>
      </c>
      <c r="L1587" s="1" t="s">
        <v>48</v>
      </c>
      <c r="M1587" s="1" t="s">
        <v>126</v>
      </c>
      <c r="N1587" s="1">
        <v>4</v>
      </c>
      <c r="O1587" s="1">
        <v>552.46</v>
      </c>
      <c r="P1587" s="1">
        <v>0.12</v>
      </c>
      <c r="Q1587" s="1">
        <v>19.920000000000002</v>
      </c>
      <c r="R1587" s="2">
        <v>45191</v>
      </c>
      <c r="S1587" s="2">
        <v>45815</v>
      </c>
      <c r="T1587" s="1" t="s">
        <v>63</v>
      </c>
      <c r="U1587" s="1" t="s">
        <v>36</v>
      </c>
      <c r="V1587" s="1">
        <v>3</v>
      </c>
      <c r="W1587" s="1" t="s">
        <v>37</v>
      </c>
      <c r="X1587" s="1" t="s">
        <v>64</v>
      </c>
      <c r="Y1587" s="1" t="s">
        <v>9343</v>
      </c>
    </row>
    <row r="1588" spans="1:25" x14ac:dyDescent="0.3">
      <c r="A1588" s="1" t="s">
        <v>13200</v>
      </c>
      <c r="B1588" s="1" t="s">
        <v>15198</v>
      </c>
      <c r="C1588" s="1" t="s">
        <v>9344</v>
      </c>
      <c r="D1588" s="1" t="s">
        <v>26</v>
      </c>
      <c r="E1588" s="1">
        <v>58</v>
      </c>
      <c r="F1588" s="1" t="s">
        <v>9345</v>
      </c>
      <c r="G1588" s="1" t="s">
        <v>9346</v>
      </c>
      <c r="H1588" s="1" t="s">
        <v>703</v>
      </c>
      <c r="I1588" s="1" t="s">
        <v>9347</v>
      </c>
      <c r="J1588" s="1" t="s">
        <v>9348</v>
      </c>
      <c r="K1588" s="1" t="s">
        <v>6</v>
      </c>
      <c r="L1588" s="1" t="s">
        <v>33</v>
      </c>
      <c r="M1588" s="1" t="s">
        <v>126</v>
      </c>
      <c r="N1588" s="1">
        <v>3</v>
      </c>
      <c r="O1588" s="1">
        <v>611.80999999999995</v>
      </c>
      <c r="P1588" s="1">
        <v>0.4</v>
      </c>
      <c r="Q1588" s="1">
        <v>15.46</v>
      </c>
      <c r="R1588" s="2">
        <v>45809</v>
      </c>
      <c r="S1588" s="2">
        <v>45335</v>
      </c>
      <c r="T1588" s="1" t="s">
        <v>63</v>
      </c>
      <c r="U1588" s="1" t="s">
        <v>162</v>
      </c>
      <c r="V1588" s="1">
        <v>5</v>
      </c>
      <c r="W1588" s="1" t="s">
        <v>37</v>
      </c>
      <c r="X1588" s="1" t="s">
        <v>64</v>
      </c>
      <c r="Y1588" s="1" t="s">
        <v>9349</v>
      </c>
    </row>
    <row r="1589" spans="1:25" x14ac:dyDescent="0.3">
      <c r="A1589" s="1" t="s">
        <v>13201</v>
      </c>
      <c r="B1589" s="1" t="s">
        <v>15199</v>
      </c>
      <c r="C1589" s="1" t="s">
        <v>9350</v>
      </c>
      <c r="D1589" s="1" t="s">
        <v>26</v>
      </c>
      <c r="E1589" s="1">
        <v>63</v>
      </c>
      <c r="F1589" s="1" t="s">
        <v>9351</v>
      </c>
      <c r="G1589" s="1" t="s">
        <v>9352</v>
      </c>
      <c r="H1589" s="1" t="s">
        <v>934</v>
      </c>
      <c r="I1589" s="1" t="s">
        <v>8452</v>
      </c>
      <c r="J1589" s="1" t="s">
        <v>9353</v>
      </c>
      <c r="K1589" s="1" t="s">
        <v>81</v>
      </c>
      <c r="L1589" s="1" t="s">
        <v>72</v>
      </c>
      <c r="M1589" s="1" t="s">
        <v>73</v>
      </c>
      <c r="N1589" s="1">
        <v>2</v>
      </c>
      <c r="O1589" s="1">
        <v>622.12</v>
      </c>
      <c r="P1589" s="1">
        <v>0.03</v>
      </c>
      <c r="Q1589" s="1">
        <v>26.88</v>
      </c>
      <c r="R1589" s="2">
        <v>45544</v>
      </c>
      <c r="S1589" s="2">
        <v>45751</v>
      </c>
      <c r="T1589" s="1" t="s">
        <v>35</v>
      </c>
      <c r="U1589" s="1" t="s">
        <v>162</v>
      </c>
      <c r="V1589" s="1">
        <v>2</v>
      </c>
      <c r="W1589" s="1" t="s">
        <v>37</v>
      </c>
      <c r="X1589" s="1" t="s">
        <v>53</v>
      </c>
      <c r="Y1589" s="1" t="s">
        <v>9354</v>
      </c>
    </row>
    <row r="1590" spans="1:25" x14ac:dyDescent="0.3">
      <c r="A1590" s="1" t="s">
        <v>13202</v>
      </c>
      <c r="B1590" s="1" t="s">
        <v>15200</v>
      </c>
      <c r="C1590" s="1" t="s">
        <v>9355</v>
      </c>
      <c r="D1590" s="1" t="s">
        <v>26</v>
      </c>
      <c r="E1590" s="1">
        <v>25</v>
      </c>
      <c r="F1590" s="1" t="s">
        <v>9356</v>
      </c>
      <c r="G1590" s="1">
        <v>993915931</v>
      </c>
      <c r="H1590" s="1" t="s">
        <v>1271</v>
      </c>
      <c r="I1590" s="1" t="s">
        <v>9357</v>
      </c>
      <c r="J1590" s="1" t="s">
        <v>9358</v>
      </c>
      <c r="K1590" s="1" t="s">
        <v>161</v>
      </c>
      <c r="L1590" s="1" t="s">
        <v>117</v>
      </c>
      <c r="M1590" s="1" t="s">
        <v>73</v>
      </c>
      <c r="N1590" s="1">
        <v>4</v>
      </c>
      <c r="O1590" s="1">
        <v>505.2</v>
      </c>
      <c r="P1590" s="1">
        <v>0.28000000000000003</v>
      </c>
      <c r="Q1590" s="1">
        <v>11.58</v>
      </c>
      <c r="R1590" s="2">
        <v>45583</v>
      </c>
      <c r="S1590" s="2">
        <v>45713</v>
      </c>
      <c r="T1590" s="1" t="s">
        <v>50</v>
      </c>
      <c r="U1590" s="1" t="s">
        <v>36</v>
      </c>
      <c r="V1590" s="1">
        <v>1</v>
      </c>
      <c r="W1590" s="1" t="s">
        <v>37</v>
      </c>
      <c r="X1590" s="1" t="s">
        <v>74</v>
      </c>
      <c r="Y1590" s="1" t="s">
        <v>9359</v>
      </c>
    </row>
    <row r="1591" spans="1:25" x14ac:dyDescent="0.3">
      <c r="A1591" s="1" t="s">
        <v>13203</v>
      </c>
      <c r="B1591" s="1" t="s">
        <v>15201</v>
      </c>
      <c r="C1591" s="1" t="s">
        <v>9360</v>
      </c>
      <c r="D1591" s="1" t="s">
        <v>41</v>
      </c>
      <c r="E1591" s="1">
        <v>41</v>
      </c>
      <c r="F1591" s="1" t="s">
        <v>9361</v>
      </c>
      <c r="G1591" s="1" t="s">
        <v>9362</v>
      </c>
      <c r="H1591" s="1" t="s">
        <v>1948</v>
      </c>
      <c r="I1591" s="1" t="s">
        <v>9363</v>
      </c>
      <c r="J1591" s="1" t="s">
        <v>9364</v>
      </c>
      <c r="K1591" s="1" t="s">
        <v>161</v>
      </c>
      <c r="L1591" s="1" t="s">
        <v>82</v>
      </c>
      <c r="M1591" s="1" t="s">
        <v>93</v>
      </c>
      <c r="N1591" s="1">
        <v>2</v>
      </c>
      <c r="O1591" s="1">
        <v>498.84</v>
      </c>
      <c r="P1591" s="1">
        <v>0.15</v>
      </c>
      <c r="Q1591" s="1">
        <v>18.36</v>
      </c>
      <c r="R1591" s="2">
        <v>45401</v>
      </c>
      <c r="S1591" s="2">
        <v>45796</v>
      </c>
      <c r="T1591" s="1" t="s">
        <v>35</v>
      </c>
      <c r="U1591" s="1" t="s">
        <v>51</v>
      </c>
      <c r="V1591" s="1">
        <v>5</v>
      </c>
      <c r="W1591" s="1" t="s">
        <v>37</v>
      </c>
      <c r="X1591" s="1" t="s">
        <v>38</v>
      </c>
      <c r="Y1591" s="1" t="s">
        <v>9365</v>
      </c>
    </row>
    <row r="1592" spans="1:25" x14ac:dyDescent="0.3">
      <c r="A1592" s="1" t="s">
        <v>13204</v>
      </c>
      <c r="B1592" s="1" t="s">
        <v>15202</v>
      </c>
      <c r="C1592" s="1" t="s">
        <v>9366</v>
      </c>
      <c r="D1592" s="1" t="s">
        <v>26</v>
      </c>
      <c r="E1592" s="1">
        <v>33</v>
      </c>
      <c r="F1592" s="1" t="s">
        <v>9367</v>
      </c>
      <c r="G1592" s="1" t="s">
        <v>9368</v>
      </c>
      <c r="H1592" s="1" t="s">
        <v>2536</v>
      </c>
      <c r="I1592" s="1" t="s">
        <v>9369</v>
      </c>
      <c r="J1592" s="1" t="s">
        <v>9370</v>
      </c>
      <c r="K1592" s="1" t="s">
        <v>61</v>
      </c>
      <c r="L1592" s="1" t="s">
        <v>82</v>
      </c>
      <c r="M1592" s="1" t="s">
        <v>73</v>
      </c>
      <c r="N1592" s="1">
        <v>4</v>
      </c>
      <c r="O1592" s="1">
        <v>924.92</v>
      </c>
      <c r="P1592" s="1">
        <v>0.13</v>
      </c>
      <c r="Q1592" s="1">
        <v>22.34</v>
      </c>
      <c r="R1592" s="2">
        <v>45809</v>
      </c>
      <c r="S1592" s="2">
        <v>45288</v>
      </c>
      <c r="T1592" s="1" t="s">
        <v>63</v>
      </c>
      <c r="U1592" s="1" t="s">
        <v>36</v>
      </c>
      <c r="V1592" s="1">
        <v>5</v>
      </c>
      <c r="W1592" s="1" t="s">
        <v>37</v>
      </c>
      <c r="X1592" s="1" t="s">
        <v>53</v>
      </c>
      <c r="Y1592" s="1" t="s">
        <v>9371</v>
      </c>
    </row>
    <row r="1593" spans="1:25" x14ac:dyDescent="0.3">
      <c r="A1593" s="1" t="s">
        <v>13205</v>
      </c>
      <c r="B1593" s="1" t="s">
        <v>15203</v>
      </c>
      <c r="C1593" s="1" t="s">
        <v>9372</v>
      </c>
      <c r="D1593" s="1" t="s">
        <v>41</v>
      </c>
      <c r="E1593" s="1">
        <v>44</v>
      </c>
      <c r="F1593" s="1" t="s">
        <v>9373</v>
      </c>
      <c r="G1593" s="1" t="s">
        <v>9374</v>
      </c>
      <c r="H1593" s="1" t="s">
        <v>1503</v>
      </c>
      <c r="I1593" s="1" t="s">
        <v>9375</v>
      </c>
      <c r="J1593" s="1" t="s">
        <v>9376</v>
      </c>
      <c r="K1593" s="1" t="s">
        <v>61</v>
      </c>
      <c r="L1593" s="1" t="s">
        <v>117</v>
      </c>
      <c r="M1593" s="1" t="s">
        <v>73</v>
      </c>
      <c r="N1593" s="1">
        <v>3</v>
      </c>
      <c r="O1593" s="1">
        <v>538.54</v>
      </c>
      <c r="P1593" s="1">
        <v>0.25</v>
      </c>
      <c r="Q1593" s="1">
        <v>17.48</v>
      </c>
      <c r="R1593" s="2">
        <v>45823</v>
      </c>
      <c r="S1593" s="2">
        <v>45578</v>
      </c>
      <c r="T1593" s="1" t="s">
        <v>63</v>
      </c>
      <c r="U1593" s="1" t="s">
        <v>36</v>
      </c>
      <c r="V1593" s="1">
        <v>3</v>
      </c>
      <c r="W1593" s="1" t="s">
        <v>37</v>
      </c>
      <c r="X1593" s="1" t="s">
        <v>101</v>
      </c>
      <c r="Y1593" s="1" t="s">
        <v>9377</v>
      </c>
    </row>
    <row r="1594" spans="1:25" x14ac:dyDescent="0.3">
      <c r="A1594" s="1" t="s">
        <v>13206</v>
      </c>
      <c r="B1594" s="1" t="s">
        <v>15204</v>
      </c>
      <c r="C1594" s="1" t="s">
        <v>9378</v>
      </c>
      <c r="D1594" s="1" t="s">
        <v>41</v>
      </c>
      <c r="E1594" s="1">
        <v>19</v>
      </c>
      <c r="F1594" s="1" t="s">
        <v>9379</v>
      </c>
      <c r="G1594" s="1">
        <f>1-855-655-2058</f>
        <v>-3567</v>
      </c>
      <c r="H1594" s="1" t="s">
        <v>7143</v>
      </c>
      <c r="I1594" s="1" t="s">
        <v>9380</v>
      </c>
      <c r="J1594" s="1" t="s">
        <v>9381</v>
      </c>
      <c r="K1594" s="1" t="s">
        <v>161</v>
      </c>
      <c r="L1594" s="1" t="s">
        <v>33</v>
      </c>
      <c r="M1594" s="1" t="s">
        <v>62</v>
      </c>
      <c r="N1594" s="1">
        <v>4</v>
      </c>
      <c r="O1594" s="1">
        <v>621.13</v>
      </c>
      <c r="P1594" s="1">
        <v>0.45</v>
      </c>
      <c r="Q1594" s="1">
        <v>25.26</v>
      </c>
      <c r="R1594" s="2">
        <v>45203</v>
      </c>
      <c r="S1594" s="2">
        <v>45683</v>
      </c>
      <c r="T1594" s="1" t="s">
        <v>83</v>
      </c>
      <c r="U1594" s="1" t="s">
        <v>162</v>
      </c>
      <c r="V1594" s="1">
        <v>2</v>
      </c>
      <c r="W1594" s="1" t="s">
        <v>37</v>
      </c>
      <c r="X1594" s="1" t="s">
        <v>38</v>
      </c>
      <c r="Y1594" s="1" t="s">
        <v>9382</v>
      </c>
    </row>
    <row r="1595" spans="1:25" x14ac:dyDescent="0.3">
      <c r="A1595" s="1" t="s">
        <v>13207</v>
      </c>
      <c r="B1595" s="1" t="s">
        <v>15205</v>
      </c>
      <c r="C1595" s="1" t="s">
        <v>9383</v>
      </c>
      <c r="D1595" s="1" t="s">
        <v>41</v>
      </c>
      <c r="E1595" s="1">
        <v>37</v>
      </c>
      <c r="F1595" s="1" t="s">
        <v>9384</v>
      </c>
      <c r="G1595" s="1" t="s">
        <v>9385</v>
      </c>
      <c r="H1595" s="1" t="s">
        <v>167</v>
      </c>
      <c r="I1595" s="1" t="s">
        <v>9386</v>
      </c>
      <c r="J1595" s="1" t="s">
        <v>9387</v>
      </c>
      <c r="K1595" s="1" t="s">
        <v>92</v>
      </c>
      <c r="L1595" s="1" t="s">
        <v>117</v>
      </c>
      <c r="M1595" s="1" t="s">
        <v>34</v>
      </c>
      <c r="N1595" s="1">
        <v>1</v>
      </c>
      <c r="O1595" s="1">
        <v>274.3</v>
      </c>
      <c r="P1595" s="1">
        <v>0.31</v>
      </c>
      <c r="Q1595" s="1">
        <v>22.31</v>
      </c>
      <c r="R1595" s="2">
        <v>45734</v>
      </c>
      <c r="S1595" s="2">
        <v>45146</v>
      </c>
      <c r="T1595" s="1" t="s">
        <v>50</v>
      </c>
      <c r="U1595" s="1" t="s">
        <v>162</v>
      </c>
      <c r="V1595" s="1">
        <v>4</v>
      </c>
      <c r="W1595" s="1" t="s">
        <v>37</v>
      </c>
      <c r="X1595" s="1" t="s">
        <v>38</v>
      </c>
      <c r="Y1595" s="1" t="s">
        <v>9388</v>
      </c>
    </row>
    <row r="1596" spans="1:25" x14ac:dyDescent="0.3">
      <c r="A1596" s="1" t="s">
        <v>13208</v>
      </c>
      <c r="B1596" s="1" t="s">
        <v>15206</v>
      </c>
      <c r="C1596" s="1" t="s">
        <v>9389</v>
      </c>
      <c r="D1596" s="1" t="s">
        <v>41</v>
      </c>
      <c r="E1596" s="1">
        <v>68</v>
      </c>
      <c r="F1596" s="1" t="s">
        <v>9390</v>
      </c>
      <c r="G1596" s="1" t="s">
        <v>9391</v>
      </c>
      <c r="H1596" s="1" t="s">
        <v>1619</v>
      </c>
      <c r="I1596" s="1" t="s">
        <v>7266</v>
      </c>
      <c r="J1596" s="1" t="s">
        <v>9392</v>
      </c>
      <c r="K1596" s="1" t="s">
        <v>81</v>
      </c>
      <c r="L1596" s="1" t="s">
        <v>110</v>
      </c>
      <c r="M1596" s="1" t="s">
        <v>34</v>
      </c>
      <c r="N1596" s="1">
        <v>4</v>
      </c>
      <c r="O1596" s="1">
        <v>872.38</v>
      </c>
      <c r="P1596" s="1">
        <v>0.39</v>
      </c>
      <c r="Q1596" s="1">
        <v>39.86</v>
      </c>
      <c r="R1596" s="2">
        <v>45225</v>
      </c>
      <c r="S1596" s="2">
        <v>45498</v>
      </c>
      <c r="T1596" s="1" t="s">
        <v>50</v>
      </c>
      <c r="U1596" s="1" t="s">
        <v>162</v>
      </c>
      <c r="V1596" s="1">
        <v>4</v>
      </c>
      <c r="W1596" s="1" t="s">
        <v>37</v>
      </c>
      <c r="X1596" s="1" t="s">
        <v>64</v>
      </c>
      <c r="Y1596" s="1" t="s">
        <v>9393</v>
      </c>
    </row>
    <row r="1597" spans="1:25" x14ac:dyDescent="0.3">
      <c r="A1597" s="1" t="s">
        <v>13209</v>
      </c>
      <c r="B1597" s="1" t="s">
        <v>15207</v>
      </c>
      <c r="C1597" s="1" t="s">
        <v>9394</v>
      </c>
      <c r="D1597" s="1" t="s">
        <v>41</v>
      </c>
      <c r="E1597" s="1">
        <v>37</v>
      </c>
      <c r="F1597" s="1" t="s">
        <v>9395</v>
      </c>
      <c r="G1597" s="1" t="s">
        <v>9396</v>
      </c>
      <c r="H1597" s="1" t="s">
        <v>777</v>
      </c>
      <c r="I1597" s="1" t="s">
        <v>9397</v>
      </c>
      <c r="J1597" s="1" t="s">
        <v>9398</v>
      </c>
      <c r="K1597" s="1" t="s">
        <v>109</v>
      </c>
      <c r="L1597" s="1" t="s">
        <v>33</v>
      </c>
      <c r="M1597" s="1" t="s">
        <v>49</v>
      </c>
      <c r="N1597" s="1">
        <v>3</v>
      </c>
      <c r="O1597" s="1">
        <v>34.119999999999997</v>
      </c>
      <c r="P1597" s="1">
        <v>0.3</v>
      </c>
      <c r="Q1597" s="1">
        <v>46.33</v>
      </c>
      <c r="R1597" s="2">
        <v>45218</v>
      </c>
      <c r="S1597" s="2">
        <v>45480</v>
      </c>
      <c r="T1597" s="1" t="s">
        <v>63</v>
      </c>
      <c r="U1597" s="1" t="s">
        <v>84</v>
      </c>
      <c r="V1597" s="1">
        <v>4</v>
      </c>
      <c r="W1597" s="1" t="s">
        <v>37</v>
      </c>
      <c r="X1597" s="1" t="s">
        <v>74</v>
      </c>
      <c r="Y1597" s="1" t="s">
        <v>9399</v>
      </c>
    </row>
    <row r="1598" spans="1:25" x14ac:dyDescent="0.3">
      <c r="A1598" s="1" t="s">
        <v>13210</v>
      </c>
      <c r="B1598" s="1" t="s">
        <v>15208</v>
      </c>
      <c r="C1598" s="1" t="s">
        <v>9400</v>
      </c>
      <c r="D1598" s="1" t="s">
        <v>26</v>
      </c>
      <c r="E1598" s="1">
        <v>37</v>
      </c>
      <c r="F1598" s="1" t="s">
        <v>9401</v>
      </c>
      <c r="G1598" s="1" t="s">
        <v>9402</v>
      </c>
      <c r="H1598" s="1" t="s">
        <v>6185</v>
      </c>
      <c r="I1598" s="1" t="s">
        <v>9403</v>
      </c>
      <c r="J1598" s="1" t="s">
        <v>9404</v>
      </c>
      <c r="K1598" s="1" t="s">
        <v>81</v>
      </c>
      <c r="L1598" s="1" t="s">
        <v>72</v>
      </c>
      <c r="M1598" s="1" t="s">
        <v>73</v>
      </c>
      <c r="N1598" s="1">
        <v>2</v>
      </c>
      <c r="O1598" s="1">
        <v>561.65</v>
      </c>
      <c r="P1598" s="1">
        <v>0.35</v>
      </c>
      <c r="Q1598" s="1">
        <v>9.5399999999999991</v>
      </c>
      <c r="R1598" s="2">
        <v>45203</v>
      </c>
      <c r="S1598" s="2">
        <v>45353</v>
      </c>
      <c r="T1598" s="1" t="s">
        <v>35</v>
      </c>
      <c r="U1598" s="1" t="s">
        <v>36</v>
      </c>
      <c r="V1598" s="1">
        <v>5</v>
      </c>
      <c r="W1598" s="1" t="s">
        <v>52</v>
      </c>
      <c r="X1598" s="1" t="s">
        <v>64</v>
      </c>
      <c r="Y1598" s="1" t="s">
        <v>9405</v>
      </c>
    </row>
    <row r="1599" spans="1:25" x14ac:dyDescent="0.3">
      <c r="A1599" s="1" t="s">
        <v>13211</v>
      </c>
      <c r="B1599" s="1" t="s">
        <v>15209</v>
      </c>
      <c r="C1599" s="1" t="s">
        <v>9406</v>
      </c>
      <c r="D1599" s="1" t="s">
        <v>41</v>
      </c>
      <c r="E1599" s="1">
        <v>36</v>
      </c>
      <c r="F1599" s="1" t="s">
        <v>9407</v>
      </c>
      <c r="G1599" s="1" t="s">
        <v>9408</v>
      </c>
      <c r="H1599" s="1" t="s">
        <v>4163</v>
      </c>
      <c r="I1599" s="1" t="s">
        <v>9409</v>
      </c>
      <c r="J1599" s="1" t="s">
        <v>9410</v>
      </c>
      <c r="K1599" s="1" t="s">
        <v>32</v>
      </c>
      <c r="L1599" s="1" t="s">
        <v>48</v>
      </c>
      <c r="M1599" s="1" t="s">
        <v>49</v>
      </c>
      <c r="N1599" s="1">
        <v>2</v>
      </c>
      <c r="O1599" s="1">
        <v>390.01</v>
      </c>
      <c r="P1599" s="1">
        <v>0.22</v>
      </c>
      <c r="Q1599" s="1">
        <v>42.05</v>
      </c>
      <c r="R1599" s="2">
        <v>45556</v>
      </c>
      <c r="S1599" s="2">
        <v>45695</v>
      </c>
      <c r="T1599" s="1" t="s">
        <v>63</v>
      </c>
      <c r="U1599" s="1" t="s">
        <v>36</v>
      </c>
      <c r="V1599" s="1">
        <v>1</v>
      </c>
      <c r="W1599" s="1" t="s">
        <v>37</v>
      </c>
      <c r="X1599" s="1" t="s">
        <v>64</v>
      </c>
      <c r="Y1599" s="1" t="s">
        <v>9411</v>
      </c>
    </row>
    <row r="1600" spans="1:25" x14ac:dyDescent="0.3">
      <c r="A1600" s="1" t="s">
        <v>13212</v>
      </c>
      <c r="B1600" s="1" t="s">
        <v>15210</v>
      </c>
      <c r="C1600" s="1" t="s">
        <v>9412</v>
      </c>
      <c r="D1600" s="1" t="s">
        <v>26</v>
      </c>
      <c r="E1600" s="1">
        <v>68</v>
      </c>
      <c r="F1600" s="1" t="s">
        <v>9413</v>
      </c>
      <c r="G1600" s="1" t="s">
        <v>9414</v>
      </c>
      <c r="H1600" s="1" t="s">
        <v>757</v>
      </c>
      <c r="I1600" s="1" t="s">
        <v>9415</v>
      </c>
      <c r="J1600" s="1" t="s">
        <v>9416</v>
      </c>
      <c r="K1600" s="1" t="s">
        <v>47</v>
      </c>
      <c r="L1600" s="1" t="s">
        <v>48</v>
      </c>
      <c r="M1600" s="1" t="s">
        <v>49</v>
      </c>
      <c r="N1600" s="1">
        <v>1</v>
      </c>
      <c r="O1600" s="1">
        <v>607.87</v>
      </c>
      <c r="P1600" s="1">
        <v>0.46</v>
      </c>
      <c r="Q1600" s="1">
        <v>46.93</v>
      </c>
      <c r="R1600" s="2">
        <v>45784</v>
      </c>
      <c r="S1600" s="2">
        <v>45141</v>
      </c>
      <c r="T1600" s="1" t="s">
        <v>83</v>
      </c>
      <c r="U1600" s="1" t="s">
        <v>84</v>
      </c>
      <c r="V1600" s="1">
        <v>2</v>
      </c>
      <c r="W1600" s="1" t="s">
        <v>37</v>
      </c>
      <c r="X1600" s="1" t="s">
        <v>74</v>
      </c>
      <c r="Y1600" s="1" t="s">
        <v>9417</v>
      </c>
    </row>
    <row r="1601" spans="1:25" x14ac:dyDescent="0.3">
      <c r="A1601" s="1" t="s">
        <v>13213</v>
      </c>
      <c r="B1601" s="1" t="s">
        <v>15211</v>
      </c>
      <c r="C1601" s="1" t="s">
        <v>9418</v>
      </c>
      <c r="D1601" s="1" t="s">
        <v>26</v>
      </c>
      <c r="E1601" s="1">
        <v>35</v>
      </c>
      <c r="F1601" s="1" t="s">
        <v>9419</v>
      </c>
      <c r="G1601" s="1" t="s">
        <v>9420</v>
      </c>
      <c r="H1601" s="1" t="s">
        <v>3574</v>
      </c>
      <c r="I1601" s="1" t="s">
        <v>9421</v>
      </c>
      <c r="J1601" s="1" t="s">
        <v>9422</v>
      </c>
      <c r="K1601" s="1" t="s">
        <v>61</v>
      </c>
      <c r="L1601" s="1" t="s">
        <v>117</v>
      </c>
      <c r="M1601" s="1" t="s">
        <v>93</v>
      </c>
      <c r="N1601" s="1">
        <v>4</v>
      </c>
      <c r="O1601" s="1">
        <v>366.57</v>
      </c>
      <c r="P1601" s="1">
        <v>0.25</v>
      </c>
      <c r="Q1601" s="1">
        <v>35.9</v>
      </c>
      <c r="R1601" s="2">
        <v>45629</v>
      </c>
      <c r="S1601" s="2">
        <v>45219</v>
      </c>
      <c r="T1601" s="1" t="s">
        <v>35</v>
      </c>
      <c r="U1601" s="1" t="s">
        <v>36</v>
      </c>
      <c r="V1601" s="1">
        <v>1</v>
      </c>
      <c r="W1601" s="1" t="s">
        <v>37</v>
      </c>
      <c r="X1601" s="1" t="s">
        <v>74</v>
      </c>
      <c r="Y1601" s="1" t="s">
        <v>9423</v>
      </c>
    </row>
    <row r="1602" spans="1:25" x14ac:dyDescent="0.3">
      <c r="A1602" s="1" t="s">
        <v>13214</v>
      </c>
      <c r="B1602" s="1" t="s">
        <v>15212</v>
      </c>
      <c r="C1602" s="1" t="s">
        <v>9424</v>
      </c>
      <c r="D1602" s="1" t="s">
        <v>41</v>
      </c>
      <c r="E1602" s="1">
        <v>30</v>
      </c>
      <c r="F1602" s="1" t="s">
        <v>9425</v>
      </c>
      <c r="G1602" s="1" t="s">
        <v>9426</v>
      </c>
      <c r="H1602" s="1" t="s">
        <v>1607</v>
      </c>
      <c r="I1602" s="1" t="s">
        <v>9427</v>
      </c>
      <c r="J1602" s="1" t="s">
        <v>9428</v>
      </c>
      <c r="K1602" s="1" t="s">
        <v>92</v>
      </c>
      <c r="L1602" s="1" t="s">
        <v>82</v>
      </c>
      <c r="M1602" s="1" t="s">
        <v>93</v>
      </c>
      <c r="N1602" s="1">
        <v>4</v>
      </c>
      <c r="O1602" s="1">
        <v>720.51</v>
      </c>
      <c r="P1602" s="1">
        <v>0.28000000000000003</v>
      </c>
      <c r="Q1602" s="1">
        <v>49.84</v>
      </c>
      <c r="R1602" s="2">
        <v>45151</v>
      </c>
      <c r="S1602" s="2">
        <v>45620</v>
      </c>
      <c r="T1602" s="1" t="s">
        <v>63</v>
      </c>
      <c r="U1602" s="1" t="s">
        <v>36</v>
      </c>
      <c r="V1602" s="1">
        <v>4</v>
      </c>
      <c r="W1602" s="1" t="s">
        <v>37</v>
      </c>
      <c r="X1602" s="1" t="s">
        <v>74</v>
      </c>
      <c r="Y1602" s="1" t="s">
        <v>9429</v>
      </c>
    </row>
    <row r="1603" spans="1:25" x14ac:dyDescent="0.3">
      <c r="A1603" s="1" t="s">
        <v>13215</v>
      </c>
      <c r="B1603" s="1" t="s">
        <v>15213</v>
      </c>
      <c r="C1603" s="1" t="s">
        <v>9430</v>
      </c>
      <c r="D1603" s="1" t="s">
        <v>26</v>
      </c>
      <c r="E1603" s="1">
        <v>34</v>
      </c>
      <c r="F1603" s="1" t="s">
        <v>9431</v>
      </c>
      <c r="G1603" s="1">
        <v>3621724510</v>
      </c>
      <c r="H1603" s="1" t="s">
        <v>289</v>
      </c>
      <c r="I1603" s="1" t="s">
        <v>9432</v>
      </c>
      <c r="J1603" s="1" t="s">
        <v>9433</v>
      </c>
      <c r="K1603" s="1" t="s">
        <v>81</v>
      </c>
      <c r="L1603" s="1" t="s">
        <v>117</v>
      </c>
      <c r="M1603" s="1" t="s">
        <v>34</v>
      </c>
      <c r="N1603" s="1">
        <v>2</v>
      </c>
      <c r="O1603" s="1">
        <v>30.13</v>
      </c>
      <c r="P1603" s="1">
        <v>0.26</v>
      </c>
      <c r="Q1603" s="1">
        <v>20.079999999999998</v>
      </c>
      <c r="R1603" s="2">
        <v>45744</v>
      </c>
      <c r="S1603" s="2">
        <v>45743</v>
      </c>
      <c r="T1603" s="1" t="s">
        <v>50</v>
      </c>
      <c r="U1603" s="1" t="s">
        <v>36</v>
      </c>
      <c r="V1603" s="1">
        <v>1</v>
      </c>
      <c r="W1603" s="1" t="s">
        <v>52</v>
      </c>
      <c r="X1603" s="1" t="s">
        <v>64</v>
      </c>
      <c r="Y1603" s="1" t="s">
        <v>9434</v>
      </c>
    </row>
    <row r="1604" spans="1:25" x14ac:dyDescent="0.3">
      <c r="A1604" s="1" t="s">
        <v>13216</v>
      </c>
      <c r="B1604" s="1" t="s">
        <v>15214</v>
      </c>
      <c r="C1604" s="1" t="s">
        <v>9435</v>
      </c>
      <c r="D1604" s="1" t="s">
        <v>26</v>
      </c>
      <c r="E1604" s="1">
        <v>50</v>
      </c>
      <c r="F1604" s="1" t="s">
        <v>9436</v>
      </c>
      <c r="G1604" s="1" t="s">
        <v>9437</v>
      </c>
      <c r="H1604" s="1" t="s">
        <v>4319</v>
      </c>
      <c r="I1604" s="1" t="s">
        <v>9438</v>
      </c>
      <c r="J1604" s="1" t="s">
        <v>9439</v>
      </c>
      <c r="K1604" s="1" t="s">
        <v>6</v>
      </c>
      <c r="L1604" s="1" t="s">
        <v>82</v>
      </c>
      <c r="M1604" s="1" t="s">
        <v>126</v>
      </c>
      <c r="N1604" s="1">
        <v>2</v>
      </c>
      <c r="O1604" s="1">
        <v>411.83</v>
      </c>
      <c r="P1604" s="1">
        <v>0.16</v>
      </c>
      <c r="Q1604" s="1">
        <v>42.36</v>
      </c>
      <c r="R1604" s="2">
        <v>45803</v>
      </c>
      <c r="S1604" s="2">
        <v>45666</v>
      </c>
      <c r="T1604" s="1" t="s">
        <v>83</v>
      </c>
      <c r="U1604" s="1" t="s">
        <v>51</v>
      </c>
      <c r="V1604" s="1">
        <v>5</v>
      </c>
      <c r="W1604" s="1" t="s">
        <v>37</v>
      </c>
      <c r="X1604" s="1" t="s">
        <v>74</v>
      </c>
      <c r="Y1604" s="1" t="s">
        <v>9440</v>
      </c>
    </row>
    <row r="1605" spans="1:25" x14ac:dyDescent="0.3">
      <c r="A1605" s="1" t="s">
        <v>13217</v>
      </c>
      <c r="B1605" s="1" t="s">
        <v>15215</v>
      </c>
      <c r="C1605" s="1" t="s">
        <v>9441</v>
      </c>
      <c r="D1605" s="1" t="s">
        <v>41</v>
      </c>
      <c r="E1605" s="1">
        <v>45</v>
      </c>
      <c r="F1605" s="1" t="s">
        <v>9442</v>
      </c>
      <c r="G1605" s="1" t="s">
        <v>9443</v>
      </c>
      <c r="H1605" s="1" t="s">
        <v>3486</v>
      </c>
      <c r="I1605" s="1" t="s">
        <v>8491</v>
      </c>
      <c r="J1605" s="1" t="s">
        <v>6524</v>
      </c>
      <c r="K1605" s="1" t="s">
        <v>6</v>
      </c>
      <c r="L1605" s="1" t="s">
        <v>117</v>
      </c>
      <c r="M1605" s="1" t="s">
        <v>62</v>
      </c>
      <c r="N1605" s="1">
        <v>3</v>
      </c>
      <c r="O1605" s="1">
        <v>832.95</v>
      </c>
      <c r="P1605" s="1">
        <v>0.12</v>
      </c>
      <c r="Q1605" s="1">
        <v>35.32</v>
      </c>
      <c r="R1605" s="2">
        <v>45348</v>
      </c>
      <c r="S1605" s="2">
        <v>45701</v>
      </c>
      <c r="T1605" s="1" t="s">
        <v>63</v>
      </c>
      <c r="U1605" s="1" t="s">
        <v>84</v>
      </c>
      <c r="V1605" s="1">
        <v>3</v>
      </c>
      <c r="W1605" s="1" t="s">
        <v>37</v>
      </c>
      <c r="X1605" s="1" t="s">
        <v>74</v>
      </c>
      <c r="Y1605" s="1" t="s">
        <v>9444</v>
      </c>
    </row>
    <row r="1606" spans="1:25" x14ac:dyDescent="0.3">
      <c r="A1606" s="1" t="s">
        <v>13218</v>
      </c>
      <c r="B1606" s="1" t="s">
        <v>15216</v>
      </c>
      <c r="C1606" s="1" t="s">
        <v>9445</v>
      </c>
      <c r="D1606" s="1" t="s">
        <v>41</v>
      </c>
      <c r="E1606" s="1">
        <v>22</v>
      </c>
      <c r="F1606" s="1" t="s">
        <v>9446</v>
      </c>
      <c r="G1606" s="1">
        <v>3213414670</v>
      </c>
      <c r="H1606" s="1" t="s">
        <v>3597</v>
      </c>
      <c r="I1606" s="1" t="s">
        <v>9447</v>
      </c>
      <c r="J1606" s="1" t="s">
        <v>9448</v>
      </c>
      <c r="K1606" s="1" t="s">
        <v>47</v>
      </c>
      <c r="L1606" s="1" t="s">
        <v>117</v>
      </c>
      <c r="M1606" s="1" t="s">
        <v>73</v>
      </c>
      <c r="N1606" s="1">
        <v>1</v>
      </c>
      <c r="O1606" s="1">
        <v>257.7</v>
      </c>
      <c r="P1606" s="1">
        <v>0.04</v>
      </c>
      <c r="Q1606" s="1">
        <v>19.55</v>
      </c>
      <c r="R1606" s="2">
        <v>45824</v>
      </c>
      <c r="S1606" s="2">
        <v>45487</v>
      </c>
      <c r="T1606" s="1" t="s">
        <v>63</v>
      </c>
      <c r="U1606" s="1" t="s">
        <v>84</v>
      </c>
      <c r="V1606" s="1">
        <v>1</v>
      </c>
      <c r="W1606" s="1" t="s">
        <v>37</v>
      </c>
      <c r="X1606" s="1" t="s">
        <v>38</v>
      </c>
      <c r="Y1606" s="1" t="s">
        <v>9449</v>
      </c>
    </row>
    <row r="1607" spans="1:25" x14ac:dyDescent="0.3">
      <c r="A1607" s="1" t="s">
        <v>13219</v>
      </c>
      <c r="B1607" s="1" t="s">
        <v>15217</v>
      </c>
      <c r="C1607" s="1" t="s">
        <v>9450</v>
      </c>
      <c r="D1607" s="1" t="s">
        <v>26</v>
      </c>
      <c r="E1607" s="1">
        <v>45</v>
      </c>
      <c r="F1607" s="1" t="s">
        <v>9451</v>
      </c>
      <c r="G1607" s="1" t="s">
        <v>9452</v>
      </c>
      <c r="H1607" s="1" t="s">
        <v>1026</v>
      </c>
      <c r="I1607" s="1" t="s">
        <v>9453</v>
      </c>
      <c r="J1607" s="1" t="s">
        <v>9454</v>
      </c>
      <c r="K1607" s="1" t="s">
        <v>6</v>
      </c>
      <c r="L1607" s="1" t="s">
        <v>48</v>
      </c>
      <c r="M1607" s="1" t="s">
        <v>62</v>
      </c>
      <c r="N1607" s="1">
        <v>2</v>
      </c>
      <c r="O1607" s="1">
        <v>62.22</v>
      </c>
      <c r="P1607" s="1">
        <v>0.36</v>
      </c>
      <c r="Q1607" s="1">
        <v>36.71</v>
      </c>
      <c r="R1607" s="2">
        <v>45226</v>
      </c>
      <c r="S1607" s="2">
        <v>45835</v>
      </c>
      <c r="T1607" s="1" t="s">
        <v>118</v>
      </c>
      <c r="U1607" s="1" t="s">
        <v>36</v>
      </c>
      <c r="V1607" s="1">
        <v>1</v>
      </c>
      <c r="W1607" s="1" t="s">
        <v>37</v>
      </c>
      <c r="X1607" s="1" t="s">
        <v>64</v>
      </c>
      <c r="Y1607" s="1" t="s">
        <v>9455</v>
      </c>
    </row>
    <row r="1608" spans="1:25" x14ac:dyDescent="0.3">
      <c r="A1608" s="1" t="s">
        <v>13220</v>
      </c>
      <c r="B1608" s="1" t="s">
        <v>15218</v>
      </c>
      <c r="C1608" s="1" t="s">
        <v>9456</v>
      </c>
      <c r="D1608" s="1" t="s">
        <v>41</v>
      </c>
      <c r="E1608" s="1">
        <v>42</v>
      </c>
      <c r="F1608" s="1" t="s">
        <v>9457</v>
      </c>
      <c r="G1608" s="1" t="s">
        <v>9458</v>
      </c>
      <c r="H1608" s="1" t="s">
        <v>2993</v>
      </c>
      <c r="I1608" s="1" t="s">
        <v>9459</v>
      </c>
      <c r="J1608" s="1" t="s">
        <v>9460</v>
      </c>
      <c r="K1608" s="1" t="s">
        <v>92</v>
      </c>
      <c r="L1608" s="1" t="s">
        <v>110</v>
      </c>
      <c r="M1608" s="1" t="s">
        <v>73</v>
      </c>
      <c r="N1608" s="1">
        <v>4</v>
      </c>
      <c r="O1608" s="1">
        <v>501.56</v>
      </c>
      <c r="P1608" s="1">
        <v>0.14000000000000001</v>
      </c>
      <c r="Q1608" s="1">
        <v>27.93</v>
      </c>
      <c r="R1608" s="2">
        <v>45811</v>
      </c>
      <c r="S1608" s="2">
        <v>45808</v>
      </c>
      <c r="T1608" s="1" t="s">
        <v>35</v>
      </c>
      <c r="U1608" s="1" t="s">
        <v>162</v>
      </c>
      <c r="V1608" s="1">
        <v>1</v>
      </c>
      <c r="W1608" s="1" t="s">
        <v>37</v>
      </c>
      <c r="X1608" s="1" t="s">
        <v>74</v>
      </c>
      <c r="Y1608" s="1" t="s">
        <v>9461</v>
      </c>
    </row>
    <row r="1609" spans="1:25" x14ac:dyDescent="0.3">
      <c r="A1609" s="1" t="s">
        <v>13221</v>
      </c>
      <c r="B1609" s="1" t="s">
        <v>15219</v>
      </c>
      <c r="C1609" s="1" t="s">
        <v>9462</v>
      </c>
      <c r="D1609" s="1" t="s">
        <v>41</v>
      </c>
      <c r="E1609" s="1">
        <v>37</v>
      </c>
      <c r="F1609" s="1" t="s">
        <v>9463</v>
      </c>
      <c r="G1609" s="1" t="s">
        <v>9464</v>
      </c>
      <c r="H1609" s="1" t="s">
        <v>89</v>
      </c>
      <c r="I1609" s="1" t="s">
        <v>9465</v>
      </c>
      <c r="J1609" s="1" t="s">
        <v>9466</v>
      </c>
      <c r="K1609" s="1" t="s">
        <v>161</v>
      </c>
      <c r="L1609" s="1" t="s">
        <v>82</v>
      </c>
      <c r="M1609" s="1" t="s">
        <v>73</v>
      </c>
      <c r="N1609" s="1">
        <v>2</v>
      </c>
      <c r="O1609" s="1">
        <v>976.77</v>
      </c>
      <c r="P1609" s="1">
        <v>0.19</v>
      </c>
      <c r="Q1609" s="1">
        <v>13.5</v>
      </c>
      <c r="R1609" s="2">
        <v>45839</v>
      </c>
      <c r="S1609" s="2">
        <v>45738</v>
      </c>
      <c r="T1609" s="1" t="s">
        <v>118</v>
      </c>
      <c r="U1609" s="1" t="s">
        <v>36</v>
      </c>
      <c r="V1609" s="1">
        <v>4</v>
      </c>
      <c r="W1609" s="1" t="s">
        <v>37</v>
      </c>
      <c r="X1609" s="1" t="s">
        <v>64</v>
      </c>
      <c r="Y1609" s="1" t="s">
        <v>9467</v>
      </c>
    </row>
    <row r="1610" spans="1:25" x14ac:dyDescent="0.3">
      <c r="A1610" s="1" t="s">
        <v>13222</v>
      </c>
      <c r="B1610" s="1" t="s">
        <v>15220</v>
      </c>
      <c r="C1610" s="1" t="s">
        <v>9468</v>
      </c>
      <c r="D1610" s="1" t="s">
        <v>26</v>
      </c>
      <c r="E1610" s="1">
        <v>38</v>
      </c>
      <c r="F1610" s="1" t="s">
        <v>9469</v>
      </c>
      <c r="G1610" s="1" t="s">
        <v>9470</v>
      </c>
      <c r="H1610" s="1" t="s">
        <v>371</v>
      </c>
      <c r="I1610" s="1" t="s">
        <v>9471</v>
      </c>
      <c r="J1610" s="1" t="s">
        <v>5803</v>
      </c>
      <c r="K1610" s="1" t="s">
        <v>81</v>
      </c>
      <c r="L1610" s="1" t="s">
        <v>110</v>
      </c>
      <c r="M1610" s="1" t="s">
        <v>49</v>
      </c>
      <c r="N1610" s="1">
        <v>3</v>
      </c>
      <c r="O1610" s="1">
        <v>73.52</v>
      </c>
      <c r="P1610" s="1">
        <v>0.46</v>
      </c>
      <c r="Q1610" s="1">
        <v>12.82</v>
      </c>
      <c r="R1610" s="2">
        <v>45718</v>
      </c>
      <c r="S1610" s="2">
        <v>45509</v>
      </c>
      <c r="T1610" s="1" t="s">
        <v>50</v>
      </c>
      <c r="U1610" s="1" t="s">
        <v>36</v>
      </c>
      <c r="V1610" s="1">
        <v>1</v>
      </c>
      <c r="W1610" s="1" t="s">
        <v>37</v>
      </c>
      <c r="X1610" s="1" t="s">
        <v>101</v>
      </c>
      <c r="Y1610" s="1" t="s">
        <v>9472</v>
      </c>
    </row>
    <row r="1611" spans="1:25" x14ac:dyDescent="0.3">
      <c r="A1611" s="1" t="s">
        <v>13223</v>
      </c>
      <c r="B1611" s="1" t="s">
        <v>15221</v>
      </c>
      <c r="C1611" s="1" t="s">
        <v>9473</v>
      </c>
      <c r="D1611" s="1" t="s">
        <v>41</v>
      </c>
      <c r="E1611" s="1">
        <v>30</v>
      </c>
      <c r="F1611" s="1" t="s">
        <v>9474</v>
      </c>
      <c r="G1611" s="1" t="s">
        <v>9475</v>
      </c>
      <c r="H1611" s="1" t="s">
        <v>323</v>
      </c>
      <c r="I1611" s="1" t="s">
        <v>9476</v>
      </c>
      <c r="J1611" s="1" t="s">
        <v>7610</v>
      </c>
      <c r="K1611" s="1" t="s">
        <v>109</v>
      </c>
      <c r="L1611" s="1" t="s">
        <v>110</v>
      </c>
      <c r="M1611" s="1" t="s">
        <v>34</v>
      </c>
      <c r="N1611" s="1">
        <v>4</v>
      </c>
      <c r="O1611" s="1">
        <v>79.36</v>
      </c>
      <c r="P1611" s="1">
        <v>0.28000000000000003</v>
      </c>
      <c r="Q1611" s="1">
        <v>37.1</v>
      </c>
      <c r="R1611" s="2">
        <v>45324</v>
      </c>
      <c r="S1611" s="2">
        <v>45837</v>
      </c>
      <c r="T1611" s="1" t="s">
        <v>35</v>
      </c>
      <c r="U1611" s="1" t="s">
        <v>51</v>
      </c>
      <c r="V1611" s="1">
        <v>2</v>
      </c>
      <c r="W1611" s="1" t="s">
        <v>52</v>
      </c>
      <c r="X1611" s="1" t="s">
        <v>53</v>
      </c>
      <c r="Y1611" s="1" t="s">
        <v>9477</v>
      </c>
    </row>
    <row r="1612" spans="1:25" x14ac:dyDescent="0.3">
      <c r="A1612" s="1" t="s">
        <v>13224</v>
      </c>
      <c r="B1612" s="1" t="s">
        <v>15222</v>
      </c>
      <c r="C1612" s="1" t="s">
        <v>9478</v>
      </c>
      <c r="D1612" s="1" t="s">
        <v>41</v>
      </c>
      <c r="E1612" s="1">
        <v>23</v>
      </c>
      <c r="F1612" s="1" t="s">
        <v>9479</v>
      </c>
      <c r="G1612" s="1">
        <v>1465174179</v>
      </c>
      <c r="H1612" s="1" t="s">
        <v>3567</v>
      </c>
      <c r="I1612" s="1" t="s">
        <v>9480</v>
      </c>
      <c r="J1612" s="1" t="s">
        <v>9481</v>
      </c>
      <c r="K1612" s="1" t="s">
        <v>92</v>
      </c>
      <c r="L1612" s="1" t="s">
        <v>110</v>
      </c>
      <c r="M1612" s="1" t="s">
        <v>62</v>
      </c>
      <c r="N1612" s="1">
        <v>3</v>
      </c>
      <c r="O1612" s="1">
        <v>599.16999999999996</v>
      </c>
      <c r="P1612" s="1">
        <v>0.05</v>
      </c>
      <c r="Q1612" s="1">
        <v>37.04</v>
      </c>
      <c r="R1612" s="2">
        <v>45846</v>
      </c>
      <c r="S1612" s="2">
        <v>45524</v>
      </c>
      <c r="T1612" s="1" t="s">
        <v>83</v>
      </c>
      <c r="U1612" s="1" t="s">
        <v>51</v>
      </c>
      <c r="V1612" s="1">
        <v>5</v>
      </c>
      <c r="W1612" s="1" t="s">
        <v>37</v>
      </c>
      <c r="X1612" s="1" t="s">
        <v>38</v>
      </c>
      <c r="Y1612" s="1" t="s">
        <v>9482</v>
      </c>
    </row>
    <row r="1613" spans="1:25" x14ac:dyDescent="0.3">
      <c r="A1613" s="1" t="s">
        <v>13225</v>
      </c>
      <c r="B1613" s="1" t="s">
        <v>15223</v>
      </c>
      <c r="C1613" s="1" t="s">
        <v>5603</v>
      </c>
      <c r="D1613" s="1" t="s">
        <v>41</v>
      </c>
      <c r="E1613" s="1">
        <v>46</v>
      </c>
      <c r="F1613" s="1" t="s">
        <v>9483</v>
      </c>
      <c r="G1613" s="1" t="s">
        <v>9484</v>
      </c>
      <c r="H1613" s="1" t="s">
        <v>2644</v>
      </c>
      <c r="I1613" s="1" t="s">
        <v>9485</v>
      </c>
      <c r="J1613" s="1" t="s">
        <v>9486</v>
      </c>
      <c r="K1613" s="1" t="s">
        <v>32</v>
      </c>
      <c r="L1613" s="1" t="s">
        <v>48</v>
      </c>
      <c r="M1613" s="1" t="s">
        <v>62</v>
      </c>
      <c r="N1613" s="1">
        <v>3</v>
      </c>
      <c r="O1613" s="1">
        <v>257.57</v>
      </c>
      <c r="P1613" s="1">
        <v>0.4</v>
      </c>
      <c r="Q1613" s="1">
        <v>28.88</v>
      </c>
      <c r="R1613" s="2">
        <v>45788</v>
      </c>
      <c r="S1613" s="2">
        <v>45453</v>
      </c>
      <c r="T1613" s="1" t="s">
        <v>35</v>
      </c>
      <c r="U1613" s="1" t="s">
        <v>162</v>
      </c>
      <c r="V1613" s="1">
        <v>2</v>
      </c>
      <c r="W1613" s="1" t="s">
        <v>37</v>
      </c>
      <c r="X1613" s="1" t="s">
        <v>38</v>
      </c>
      <c r="Y1613" s="1" t="s">
        <v>9487</v>
      </c>
    </row>
    <row r="1614" spans="1:25" x14ac:dyDescent="0.3">
      <c r="A1614" s="1" t="s">
        <v>13226</v>
      </c>
      <c r="B1614" s="1" t="s">
        <v>15224</v>
      </c>
      <c r="C1614" s="1" t="s">
        <v>9488</v>
      </c>
      <c r="D1614" s="1" t="s">
        <v>41</v>
      </c>
      <c r="E1614" s="1">
        <v>59</v>
      </c>
      <c r="F1614" s="1" t="s">
        <v>9489</v>
      </c>
      <c r="G1614" s="1">
        <v>2972323737</v>
      </c>
      <c r="H1614" s="1" t="s">
        <v>954</v>
      </c>
      <c r="I1614" s="1" t="s">
        <v>9490</v>
      </c>
      <c r="J1614" s="1" t="s">
        <v>9491</v>
      </c>
      <c r="K1614" s="1" t="s">
        <v>6</v>
      </c>
      <c r="L1614" s="1" t="s">
        <v>110</v>
      </c>
      <c r="M1614" s="1" t="s">
        <v>126</v>
      </c>
      <c r="N1614" s="1">
        <v>3</v>
      </c>
      <c r="O1614" s="1">
        <v>416.13</v>
      </c>
      <c r="P1614" s="1">
        <v>0.13</v>
      </c>
      <c r="Q1614" s="1">
        <v>27.56</v>
      </c>
      <c r="R1614" s="2">
        <v>45176</v>
      </c>
      <c r="S1614" s="2">
        <v>45437</v>
      </c>
      <c r="T1614" s="1" t="s">
        <v>63</v>
      </c>
      <c r="U1614" s="1" t="s">
        <v>51</v>
      </c>
      <c r="V1614" s="1">
        <v>2</v>
      </c>
      <c r="W1614" s="1" t="s">
        <v>37</v>
      </c>
      <c r="X1614" s="1" t="s">
        <v>64</v>
      </c>
      <c r="Y1614" s="1" t="s">
        <v>9492</v>
      </c>
    </row>
    <row r="1615" spans="1:25" x14ac:dyDescent="0.3">
      <c r="A1615" s="1" t="s">
        <v>13227</v>
      </c>
      <c r="B1615" s="1" t="s">
        <v>15225</v>
      </c>
      <c r="C1615" s="1" t="s">
        <v>9493</v>
      </c>
      <c r="D1615" s="1" t="s">
        <v>41</v>
      </c>
      <c r="E1615" s="1">
        <v>26</v>
      </c>
      <c r="F1615" s="1" t="s">
        <v>9494</v>
      </c>
      <c r="G1615" s="1" t="s">
        <v>9495</v>
      </c>
      <c r="H1615" s="1" t="s">
        <v>641</v>
      </c>
      <c r="I1615" s="1" t="s">
        <v>9496</v>
      </c>
      <c r="J1615" s="1" t="s">
        <v>9497</v>
      </c>
      <c r="K1615" s="1" t="s">
        <v>81</v>
      </c>
      <c r="L1615" s="1" t="s">
        <v>82</v>
      </c>
      <c r="M1615" s="1" t="s">
        <v>126</v>
      </c>
      <c r="N1615" s="1">
        <v>1</v>
      </c>
      <c r="O1615" s="1">
        <v>832.2</v>
      </c>
      <c r="P1615" s="1">
        <v>0.28000000000000003</v>
      </c>
      <c r="Q1615" s="1">
        <v>13.1</v>
      </c>
      <c r="R1615" s="2">
        <v>45152</v>
      </c>
      <c r="S1615" s="2">
        <v>45377</v>
      </c>
      <c r="T1615" s="1" t="s">
        <v>63</v>
      </c>
      <c r="U1615" s="1" t="s">
        <v>36</v>
      </c>
      <c r="V1615" s="1">
        <v>4</v>
      </c>
      <c r="W1615" s="1" t="s">
        <v>37</v>
      </c>
      <c r="X1615" s="1" t="s">
        <v>74</v>
      </c>
      <c r="Y1615" s="1" t="s">
        <v>9498</v>
      </c>
    </row>
    <row r="1616" spans="1:25" x14ac:dyDescent="0.3">
      <c r="A1616" s="1" t="s">
        <v>13228</v>
      </c>
      <c r="B1616" s="1" t="s">
        <v>15226</v>
      </c>
      <c r="C1616" s="1" t="s">
        <v>9499</v>
      </c>
      <c r="D1616" s="1" t="s">
        <v>41</v>
      </c>
      <c r="E1616" s="1">
        <v>46</v>
      </c>
      <c r="F1616" s="1" t="s">
        <v>9500</v>
      </c>
      <c r="G1616" s="1">
        <v>6991244701</v>
      </c>
      <c r="H1616" s="1" t="s">
        <v>529</v>
      </c>
      <c r="I1616" s="1" t="s">
        <v>1150</v>
      </c>
      <c r="J1616" s="1" t="s">
        <v>4388</v>
      </c>
      <c r="K1616" s="1" t="s">
        <v>109</v>
      </c>
      <c r="L1616" s="1" t="s">
        <v>72</v>
      </c>
      <c r="M1616" s="1" t="s">
        <v>62</v>
      </c>
      <c r="N1616" s="1">
        <v>4</v>
      </c>
      <c r="O1616" s="1">
        <v>206.86</v>
      </c>
      <c r="P1616" s="1">
        <v>0.25</v>
      </c>
      <c r="Q1616" s="1">
        <v>24.32</v>
      </c>
      <c r="R1616" s="2">
        <v>45237</v>
      </c>
      <c r="S1616" s="2">
        <v>45282</v>
      </c>
      <c r="T1616" s="1" t="s">
        <v>63</v>
      </c>
      <c r="U1616" s="1" t="s">
        <v>36</v>
      </c>
      <c r="V1616" s="1">
        <v>1</v>
      </c>
      <c r="W1616" s="1" t="s">
        <v>37</v>
      </c>
      <c r="X1616" s="1" t="s">
        <v>64</v>
      </c>
      <c r="Y1616" s="1" t="s">
        <v>9501</v>
      </c>
    </row>
    <row r="1617" spans="1:25" x14ac:dyDescent="0.3">
      <c r="A1617" s="1" t="s">
        <v>13229</v>
      </c>
      <c r="B1617" s="1" t="s">
        <v>15227</v>
      </c>
      <c r="C1617" s="1" t="s">
        <v>9502</v>
      </c>
      <c r="D1617" s="1" t="s">
        <v>26</v>
      </c>
      <c r="E1617" s="1">
        <v>55</v>
      </c>
      <c r="F1617" s="1" t="s">
        <v>9503</v>
      </c>
      <c r="G1617" s="1" t="s">
        <v>9504</v>
      </c>
      <c r="H1617" s="1" t="s">
        <v>58</v>
      </c>
      <c r="I1617" s="1" t="s">
        <v>9505</v>
      </c>
      <c r="J1617" s="1" t="s">
        <v>9506</v>
      </c>
      <c r="K1617" s="1" t="s">
        <v>61</v>
      </c>
      <c r="L1617" s="1" t="s">
        <v>110</v>
      </c>
      <c r="M1617" s="1" t="s">
        <v>126</v>
      </c>
      <c r="N1617" s="1">
        <v>4</v>
      </c>
      <c r="O1617" s="1">
        <v>722.11</v>
      </c>
      <c r="P1617" s="1">
        <v>0.12</v>
      </c>
      <c r="Q1617" s="1">
        <v>44.21</v>
      </c>
      <c r="R1617" s="2">
        <v>45296</v>
      </c>
      <c r="S1617" s="2">
        <v>45414</v>
      </c>
      <c r="T1617" s="1" t="s">
        <v>35</v>
      </c>
      <c r="U1617" s="1" t="s">
        <v>51</v>
      </c>
      <c r="V1617" s="1">
        <v>5</v>
      </c>
      <c r="W1617" s="1" t="s">
        <v>37</v>
      </c>
      <c r="X1617" s="1" t="s">
        <v>53</v>
      </c>
      <c r="Y1617" s="1" t="s">
        <v>9507</v>
      </c>
    </row>
    <row r="1618" spans="1:25" x14ac:dyDescent="0.3">
      <c r="A1618" s="1" t="s">
        <v>13230</v>
      </c>
      <c r="B1618" s="1" t="s">
        <v>15228</v>
      </c>
      <c r="C1618" s="1" t="s">
        <v>9508</v>
      </c>
      <c r="D1618" s="1" t="s">
        <v>41</v>
      </c>
      <c r="E1618" s="1">
        <v>18</v>
      </c>
      <c r="F1618" s="1" t="s">
        <v>9509</v>
      </c>
      <c r="G1618" s="1" t="s">
        <v>9510</v>
      </c>
      <c r="H1618" s="1" t="s">
        <v>1638</v>
      </c>
      <c r="I1618" s="1" t="s">
        <v>9511</v>
      </c>
      <c r="J1618" s="1" t="s">
        <v>9512</v>
      </c>
      <c r="K1618" s="1" t="s">
        <v>161</v>
      </c>
      <c r="L1618" s="1" t="s">
        <v>110</v>
      </c>
      <c r="M1618" s="1" t="s">
        <v>126</v>
      </c>
      <c r="N1618" s="1">
        <v>3</v>
      </c>
      <c r="O1618" s="1">
        <v>509.44</v>
      </c>
      <c r="P1618" s="1">
        <v>0.06</v>
      </c>
      <c r="Q1618" s="1">
        <v>43.46</v>
      </c>
      <c r="R1618" s="2">
        <v>45314</v>
      </c>
      <c r="S1618" s="2">
        <v>45185</v>
      </c>
      <c r="T1618" s="1" t="s">
        <v>63</v>
      </c>
      <c r="U1618" s="1" t="s">
        <v>51</v>
      </c>
      <c r="V1618" s="1">
        <v>5</v>
      </c>
      <c r="W1618" s="1" t="s">
        <v>37</v>
      </c>
      <c r="X1618" s="1" t="s">
        <v>38</v>
      </c>
      <c r="Y1618" s="1" t="s">
        <v>9513</v>
      </c>
    </row>
    <row r="1619" spans="1:25" x14ac:dyDescent="0.3">
      <c r="A1619" s="1" t="s">
        <v>13231</v>
      </c>
      <c r="B1619" s="1" t="s">
        <v>15229</v>
      </c>
      <c r="C1619" s="1" t="s">
        <v>9514</v>
      </c>
      <c r="D1619" s="1" t="s">
        <v>26</v>
      </c>
      <c r="E1619" s="1">
        <v>47</v>
      </c>
      <c r="F1619" s="1" t="s">
        <v>9515</v>
      </c>
      <c r="G1619" s="1" t="s">
        <v>9516</v>
      </c>
      <c r="H1619" s="1" t="s">
        <v>1753</v>
      </c>
      <c r="I1619" s="1" t="s">
        <v>9517</v>
      </c>
      <c r="J1619" s="1" t="s">
        <v>9518</v>
      </c>
      <c r="K1619" s="1" t="s">
        <v>92</v>
      </c>
      <c r="L1619" s="1" t="s">
        <v>72</v>
      </c>
      <c r="M1619" s="1" t="s">
        <v>73</v>
      </c>
      <c r="N1619" s="1">
        <v>1</v>
      </c>
      <c r="O1619" s="1">
        <v>905.91</v>
      </c>
      <c r="P1619" s="1">
        <v>0.11</v>
      </c>
      <c r="Q1619" s="1">
        <v>34.74</v>
      </c>
      <c r="R1619" s="2">
        <v>45491</v>
      </c>
      <c r="S1619" s="2">
        <v>45256</v>
      </c>
      <c r="T1619" s="1" t="s">
        <v>63</v>
      </c>
      <c r="U1619" s="1" t="s">
        <v>84</v>
      </c>
      <c r="V1619" s="1">
        <v>5</v>
      </c>
      <c r="W1619" s="1" t="s">
        <v>37</v>
      </c>
      <c r="X1619" s="1" t="s">
        <v>38</v>
      </c>
      <c r="Y1619" s="1" t="s">
        <v>9519</v>
      </c>
    </row>
    <row r="1620" spans="1:25" x14ac:dyDescent="0.3">
      <c r="A1620" s="1" t="s">
        <v>13232</v>
      </c>
      <c r="B1620" s="1" t="s">
        <v>15230</v>
      </c>
      <c r="C1620" s="1" t="s">
        <v>9520</v>
      </c>
      <c r="D1620" s="1" t="s">
        <v>26</v>
      </c>
      <c r="E1620" s="1">
        <v>67</v>
      </c>
      <c r="F1620" s="1" t="s">
        <v>9521</v>
      </c>
      <c r="G1620" s="1" t="s">
        <v>9522</v>
      </c>
      <c r="H1620" s="1" t="s">
        <v>2993</v>
      </c>
      <c r="I1620" s="1" t="s">
        <v>9523</v>
      </c>
      <c r="J1620" s="1" t="s">
        <v>9524</v>
      </c>
      <c r="K1620" s="1" t="s">
        <v>161</v>
      </c>
      <c r="L1620" s="1" t="s">
        <v>110</v>
      </c>
      <c r="M1620" s="1" t="s">
        <v>34</v>
      </c>
      <c r="N1620" s="1">
        <v>2</v>
      </c>
      <c r="O1620" s="1">
        <v>973.23</v>
      </c>
      <c r="P1620" s="1">
        <v>0.05</v>
      </c>
      <c r="Q1620" s="1">
        <v>49.88</v>
      </c>
      <c r="R1620" s="2">
        <v>45221</v>
      </c>
      <c r="S1620" s="2">
        <v>45389</v>
      </c>
      <c r="T1620" s="1" t="s">
        <v>118</v>
      </c>
      <c r="U1620" s="1" t="s">
        <v>36</v>
      </c>
      <c r="V1620" s="1">
        <v>1</v>
      </c>
      <c r="W1620" s="1" t="s">
        <v>37</v>
      </c>
      <c r="X1620" s="1" t="s">
        <v>53</v>
      </c>
      <c r="Y1620" s="1" t="s">
        <v>9525</v>
      </c>
    </row>
    <row r="1621" spans="1:25" x14ac:dyDescent="0.3">
      <c r="A1621" s="1" t="s">
        <v>13233</v>
      </c>
      <c r="B1621" s="1" t="s">
        <v>15231</v>
      </c>
      <c r="C1621" s="1" t="s">
        <v>9526</v>
      </c>
      <c r="D1621" s="1" t="s">
        <v>26</v>
      </c>
      <c r="E1621" s="1">
        <v>49</v>
      </c>
      <c r="F1621" s="1" t="s">
        <v>9527</v>
      </c>
      <c r="G1621" s="1" t="s">
        <v>9528</v>
      </c>
      <c r="H1621" s="1" t="s">
        <v>857</v>
      </c>
      <c r="I1621" s="1" t="s">
        <v>9529</v>
      </c>
      <c r="J1621" s="1" t="s">
        <v>3092</v>
      </c>
      <c r="K1621" s="1" t="s">
        <v>92</v>
      </c>
      <c r="L1621" s="1" t="s">
        <v>72</v>
      </c>
      <c r="M1621" s="1" t="s">
        <v>73</v>
      </c>
      <c r="N1621" s="1">
        <v>4</v>
      </c>
      <c r="O1621" s="1">
        <v>490.11</v>
      </c>
      <c r="P1621" s="1">
        <v>0.14000000000000001</v>
      </c>
      <c r="Q1621" s="1">
        <v>45.19</v>
      </c>
      <c r="R1621" s="2">
        <v>45260</v>
      </c>
      <c r="S1621" s="2">
        <v>45652</v>
      </c>
      <c r="T1621" s="1" t="s">
        <v>63</v>
      </c>
      <c r="U1621" s="1" t="s">
        <v>162</v>
      </c>
      <c r="V1621" s="1">
        <v>5</v>
      </c>
      <c r="W1621" s="1" t="s">
        <v>37</v>
      </c>
      <c r="X1621" s="1" t="s">
        <v>64</v>
      </c>
      <c r="Y1621" s="1" t="s">
        <v>9530</v>
      </c>
    </row>
    <row r="1622" spans="1:25" x14ac:dyDescent="0.3">
      <c r="A1622" s="1" t="s">
        <v>13234</v>
      </c>
      <c r="B1622" s="1" t="s">
        <v>15232</v>
      </c>
      <c r="C1622" s="1" t="s">
        <v>9531</v>
      </c>
      <c r="D1622" s="1" t="s">
        <v>26</v>
      </c>
      <c r="E1622" s="1">
        <v>40</v>
      </c>
      <c r="F1622" s="1" t="s">
        <v>9532</v>
      </c>
      <c r="G1622" s="1">
        <v>7937317665</v>
      </c>
      <c r="H1622" s="1" t="s">
        <v>2809</v>
      </c>
      <c r="I1622" s="1" t="s">
        <v>9533</v>
      </c>
      <c r="J1622" s="1" t="s">
        <v>9534</v>
      </c>
      <c r="K1622" s="1" t="s">
        <v>92</v>
      </c>
      <c r="L1622" s="1" t="s">
        <v>33</v>
      </c>
      <c r="M1622" s="1" t="s">
        <v>49</v>
      </c>
      <c r="N1622" s="1">
        <v>2</v>
      </c>
      <c r="O1622" s="1">
        <v>588.79999999999995</v>
      </c>
      <c r="P1622" s="1">
        <v>0.5</v>
      </c>
      <c r="Q1622" s="1">
        <v>11.54</v>
      </c>
      <c r="R1622" s="2">
        <v>45141</v>
      </c>
      <c r="S1622" s="2">
        <v>45784</v>
      </c>
      <c r="T1622" s="1" t="s">
        <v>118</v>
      </c>
      <c r="U1622" s="1" t="s">
        <v>51</v>
      </c>
      <c r="V1622" s="1">
        <v>5</v>
      </c>
      <c r="W1622" s="1" t="s">
        <v>52</v>
      </c>
      <c r="X1622" s="1" t="s">
        <v>38</v>
      </c>
      <c r="Y1622" s="1" t="s">
        <v>9535</v>
      </c>
    </row>
    <row r="1623" spans="1:25" x14ac:dyDescent="0.3">
      <c r="A1623" s="1" t="s">
        <v>13235</v>
      </c>
      <c r="B1623" s="1" t="s">
        <v>15233</v>
      </c>
      <c r="C1623" s="1" t="s">
        <v>9536</v>
      </c>
      <c r="D1623" s="1" t="s">
        <v>41</v>
      </c>
      <c r="E1623" s="1">
        <v>56</v>
      </c>
      <c r="F1623" s="1" t="s">
        <v>9537</v>
      </c>
      <c r="G1623" s="1" t="s">
        <v>9538</v>
      </c>
      <c r="H1623" s="1" t="s">
        <v>662</v>
      </c>
      <c r="I1623" s="1" t="s">
        <v>9539</v>
      </c>
      <c r="J1623" s="1" t="s">
        <v>9540</v>
      </c>
      <c r="K1623" s="1" t="s">
        <v>161</v>
      </c>
      <c r="L1623" s="1" t="s">
        <v>48</v>
      </c>
      <c r="M1623" s="1" t="s">
        <v>126</v>
      </c>
      <c r="N1623" s="1">
        <v>4</v>
      </c>
      <c r="O1623" s="1">
        <v>748.38</v>
      </c>
      <c r="P1623" s="1">
        <v>0.2</v>
      </c>
      <c r="Q1623" s="1">
        <v>22.96</v>
      </c>
      <c r="R1623" s="2">
        <v>45773</v>
      </c>
      <c r="S1623" s="2">
        <v>45824</v>
      </c>
      <c r="T1623" s="1" t="s">
        <v>50</v>
      </c>
      <c r="U1623" s="1" t="s">
        <v>51</v>
      </c>
      <c r="V1623" s="1">
        <v>3</v>
      </c>
      <c r="W1623" s="1" t="s">
        <v>37</v>
      </c>
      <c r="X1623" s="1" t="s">
        <v>74</v>
      </c>
      <c r="Y1623" s="1" t="s">
        <v>9541</v>
      </c>
    </row>
    <row r="1624" spans="1:25" x14ac:dyDescent="0.3">
      <c r="A1624" s="1" t="s">
        <v>13236</v>
      </c>
      <c r="B1624" s="1" t="s">
        <v>15234</v>
      </c>
      <c r="C1624" s="1" t="s">
        <v>9542</v>
      </c>
      <c r="D1624" s="1" t="s">
        <v>26</v>
      </c>
      <c r="E1624" s="1">
        <v>27</v>
      </c>
      <c r="F1624" s="1" t="s">
        <v>9543</v>
      </c>
      <c r="G1624" s="1" t="s">
        <v>9544</v>
      </c>
      <c r="H1624" s="1" t="s">
        <v>3137</v>
      </c>
      <c r="I1624" s="1" t="s">
        <v>9545</v>
      </c>
      <c r="J1624" s="1" t="s">
        <v>9546</v>
      </c>
      <c r="K1624" s="1" t="s">
        <v>92</v>
      </c>
      <c r="L1624" s="1" t="s">
        <v>48</v>
      </c>
      <c r="M1624" s="1" t="s">
        <v>73</v>
      </c>
      <c r="N1624" s="1">
        <v>3</v>
      </c>
      <c r="O1624" s="1">
        <v>325.49</v>
      </c>
      <c r="P1624" s="1">
        <v>0.43</v>
      </c>
      <c r="Q1624" s="1">
        <v>10.94</v>
      </c>
      <c r="R1624" s="2">
        <v>45697</v>
      </c>
      <c r="S1624" s="2">
        <v>45636</v>
      </c>
      <c r="T1624" s="1" t="s">
        <v>35</v>
      </c>
      <c r="U1624" s="1" t="s">
        <v>84</v>
      </c>
      <c r="V1624" s="1">
        <v>3</v>
      </c>
      <c r="W1624" s="1" t="s">
        <v>37</v>
      </c>
      <c r="X1624" s="1" t="s">
        <v>64</v>
      </c>
      <c r="Y1624" s="1" t="s">
        <v>9547</v>
      </c>
    </row>
    <row r="1625" spans="1:25" x14ac:dyDescent="0.3">
      <c r="A1625" s="1" t="s">
        <v>13237</v>
      </c>
      <c r="B1625" s="1" t="s">
        <v>15235</v>
      </c>
      <c r="C1625" s="1" t="s">
        <v>9548</v>
      </c>
      <c r="D1625" s="1" t="s">
        <v>41</v>
      </c>
      <c r="E1625" s="1">
        <v>61</v>
      </c>
      <c r="F1625" s="1" t="s">
        <v>9549</v>
      </c>
      <c r="G1625" s="1" t="s">
        <v>9550</v>
      </c>
      <c r="H1625" s="1" t="s">
        <v>2168</v>
      </c>
      <c r="I1625" s="1" t="s">
        <v>9551</v>
      </c>
      <c r="J1625" s="1" t="s">
        <v>9552</v>
      </c>
      <c r="K1625" s="1" t="s">
        <v>61</v>
      </c>
      <c r="L1625" s="1" t="s">
        <v>72</v>
      </c>
      <c r="M1625" s="1" t="s">
        <v>73</v>
      </c>
      <c r="N1625" s="1">
        <v>4</v>
      </c>
      <c r="O1625" s="1">
        <v>234.47</v>
      </c>
      <c r="P1625" s="1">
        <v>0.27</v>
      </c>
      <c r="Q1625" s="1">
        <v>25.97</v>
      </c>
      <c r="R1625" s="2">
        <v>45702</v>
      </c>
      <c r="S1625" s="2">
        <v>45161</v>
      </c>
      <c r="T1625" s="1" t="s">
        <v>118</v>
      </c>
      <c r="U1625" s="1" t="s">
        <v>84</v>
      </c>
      <c r="V1625" s="1">
        <v>5</v>
      </c>
      <c r="W1625" s="1" t="s">
        <v>52</v>
      </c>
      <c r="X1625" s="1" t="s">
        <v>74</v>
      </c>
      <c r="Y1625" s="1" t="s">
        <v>1653</v>
      </c>
    </row>
    <row r="1626" spans="1:25" x14ac:dyDescent="0.3">
      <c r="A1626" s="1" t="s">
        <v>13238</v>
      </c>
      <c r="B1626" s="1" t="s">
        <v>15236</v>
      </c>
      <c r="C1626" s="1" t="s">
        <v>9553</v>
      </c>
      <c r="D1626" s="1" t="s">
        <v>26</v>
      </c>
      <c r="E1626" s="1">
        <v>38</v>
      </c>
      <c r="F1626" s="1" t="s">
        <v>9554</v>
      </c>
      <c r="G1626" s="1" t="s">
        <v>9555</v>
      </c>
      <c r="H1626" s="1" t="s">
        <v>3302</v>
      </c>
      <c r="I1626" s="1" t="s">
        <v>9556</v>
      </c>
      <c r="J1626" s="1" t="s">
        <v>9557</v>
      </c>
      <c r="K1626" s="1" t="s">
        <v>47</v>
      </c>
      <c r="L1626" s="1" t="s">
        <v>117</v>
      </c>
      <c r="M1626" s="1" t="s">
        <v>93</v>
      </c>
      <c r="N1626" s="1">
        <v>3</v>
      </c>
      <c r="O1626" s="1">
        <v>965.04</v>
      </c>
      <c r="P1626" s="1">
        <v>0.33</v>
      </c>
      <c r="Q1626" s="1">
        <v>39.94</v>
      </c>
      <c r="R1626" s="2">
        <v>45499</v>
      </c>
      <c r="S1626" s="2">
        <v>45317</v>
      </c>
      <c r="T1626" s="1" t="s">
        <v>35</v>
      </c>
      <c r="U1626" s="1" t="s">
        <v>51</v>
      </c>
      <c r="V1626" s="1">
        <v>2</v>
      </c>
      <c r="W1626" s="1" t="s">
        <v>37</v>
      </c>
      <c r="X1626" s="1" t="s">
        <v>101</v>
      </c>
      <c r="Y1626" s="1" t="s">
        <v>9558</v>
      </c>
    </row>
    <row r="1627" spans="1:25" x14ac:dyDescent="0.3">
      <c r="A1627" s="1" t="s">
        <v>13239</v>
      </c>
      <c r="B1627" s="1" t="s">
        <v>15237</v>
      </c>
      <c r="C1627" s="1" t="s">
        <v>9559</v>
      </c>
      <c r="D1627" s="1" t="s">
        <v>26</v>
      </c>
      <c r="E1627" s="1">
        <v>43</v>
      </c>
      <c r="F1627" s="1" t="s">
        <v>9560</v>
      </c>
      <c r="G1627" s="1" t="s">
        <v>9561</v>
      </c>
      <c r="H1627" s="1" t="s">
        <v>167</v>
      </c>
      <c r="I1627" s="1" t="s">
        <v>9562</v>
      </c>
      <c r="J1627" s="1" t="s">
        <v>7667</v>
      </c>
      <c r="K1627" s="1" t="s">
        <v>161</v>
      </c>
      <c r="L1627" s="1" t="s">
        <v>48</v>
      </c>
      <c r="M1627" s="1" t="s">
        <v>73</v>
      </c>
      <c r="N1627" s="1">
        <v>4</v>
      </c>
      <c r="O1627" s="1">
        <v>438.29</v>
      </c>
      <c r="P1627" s="1">
        <v>0.08</v>
      </c>
      <c r="Q1627" s="1">
        <v>12.01</v>
      </c>
      <c r="R1627" s="2">
        <v>45577</v>
      </c>
      <c r="S1627" s="2">
        <v>45633</v>
      </c>
      <c r="T1627" s="1" t="s">
        <v>35</v>
      </c>
      <c r="U1627" s="1" t="s">
        <v>162</v>
      </c>
      <c r="V1627" s="1">
        <v>1</v>
      </c>
      <c r="W1627" s="1" t="s">
        <v>37</v>
      </c>
      <c r="X1627" s="1" t="s">
        <v>53</v>
      </c>
      <c r="Y1627" s="1" t="s">
        <v>9563</v>
      </c>
    </row>
    <row r="1628" spans="1:25" x14ac:dyDescent="0.3">
      <c r="A1628" s="1" t="s">
        <v>13240</v>
      </c>
      <c r="B1628" s="1" t="s">
        <v>15238</v>
      </c>
      <c r="C1628" s="1" t="s">
        <v>9564</v>
      </c>
      <c r="D1628" s="1" t="s">
        <v>41</v>
      </c>
      <c r="E1628" s="1">
        <v>32</v>
      </c>
      <c r="F1628" s="1" t="s">
        <v>9565</v>
      </c>
      <c r="G1628" s="1" t="s">
        <v>9566</v>
      </c>
      <c r="H1628" s="1" t="s">
        <v>1012</v>
      </c>
      <c r="I1628" s="1" t="s">
        <v>9567</v>
      </c>
      <c r="J1628" s="1" t="s">
        <v>9568</v>
      </c>
      <c r="K1628" s="1" t="s">
        <v>32</v>
      </c>
      <c r="L1628" s="1" t="s">
        <v>82</v>
      </c>
      <c r="M1628" s="1" t="s">
        <v>73</v>
      </c>
      <c r="N1628" s="1">
        <v>3</v>
      </c>
      <c r="O1628" s="1">
        <v>11.57</v>
      </c>
      <c r="P1628" s="1">
        <v>0.14000000000000001</v>
      </c>
      <c r="Q1628" s="1">
        <v>44.62</v>
      </c>
      <c r="R1628" s="2">
        <v>45720</v>
      </c>
      <c r="S1628" s="2">
        <v>45333</v>
      </c>
      <c r="T1628" s="1" t="s">
        <v>83</v>
      </c>
      <c r="U1628" s="1" t="s">
        <v>162</v>
      </c>
      <c r="V1628" s="1">
        <v>2</v>
      </c>
      <c r="W1628" s="1" t="s">
        <v>37</v>
      </c>
      <c r="X1628" s="1" t="s">
        <v>38</v>
      </c>
      <c r="Y1628" s="1" t="s">
        <v>9569</v>
      </c>
    </row>
    <row r="1629" spans="1:25" x14ac:dyDescent="0.3">
      <c r="A1629" s="1" t="s">
        <v>13241</v>
      </c>
      <c r="B1629" s="1" t="s">
        <v>15239</v>
      </c>
      <c r="C1629" s="1" t="s">
        <v>9570</v>
      </c>
      <c r="D1629" s="1" t="s">
        <v>41</v>
      </c>
      <c r="E1629" s="1">
        <v>34</v>
      </c>
      <c r="F1629" s="1" t="s">
        <v>9571</v>
      </c>
      <c r="G1629" s="1" t="s">
        <v>9572</v>
      </c>
      <c r="H1629" s="1" t="s">
        <v>167</v>
      </c>
      <c r="I1629" s="1" t="s">
        <v>9573</v>
      </c>
      <c r="J1629" s="1" t="s">
        <v>9574</v>
      </c>
      <c r="K1629" s="1" t="s">
        <v>81</v>
      </c>
      <c r="L1629" s="1" t="s">
        <v>48</v>
      </c>
      <c r="M1629" s="1" t="s">
        <v>34</v>
      </c>
      <c r="N1629" s="1">
        <v>2</v>
      </c>
      <c r="O1629" s="1">
        <v>839.34</v>
      </c>
      <c r="P1629" s="1">
        <v>0.26</v>
      </c>
      <c r="Q1629" s="1">
        <v>30.61</v>
      </c>
      <c r="R1629" s="2">
        <v>45338</v>
      </c>
      <c r="S1629" s="2">
        <v>45284</v>
      </c>
      <c r="T1629" s="1" t="s">
        <v>118</v>
      </c>
      <c r="U1629" s="1" t="s">
        <v>51</v>
      </c>
      <c r="V1629" s="1">
        <v>2</v>
      </c>
      <c r="W1629" s="1" t="s">
        <v>52</v>
      </c>
      <c r="X1629" s="1" t="s">
        <v>53</v>
      </c>
      <c r="Y1629" s="1" t="s">
        <v>9575</v>
      </c>
    </row>
    <row r="1630" spans="1:25" x14ac:dyDescent="0.3">
      <c r="A1630" s="1" t="s">
        <v>13242</v>
      </c>
      <c r="B1630" s="1" t="s">
        <v>15240</v>
      </c>
      <c r="C1630" s="1" t="s">
        <v>9576</v>
      </c>
      <c r="D1630" s="1" t="s">
        <v>26</v>
      </c>
      <c r="E1630" s="1">
        <v>52</v>
      </c>
      <c r="F1630" s="1" t="s">
        <v>9577</v>
      </c>
      <c r="G1630" s="1" t="s">
        <v>9578</v>
      </c>
      <c r="H1630" s="1" t="s">
        <v>351</v>
      </c>
      <c r="I1630" s="1" t="s">
        <v>9579</v>
      </c>
      <c r="J1630" s="1" t="s">
        <v>9580</v>
      </c>
      <c r="K1630" s="1" t="s">
        <v>81</v>
      </c>
      <c r="L1630" s="1" t="s">
        <v>48</v>
      </c>
      <c r="M1630" s="1" t="s">
        <v>62</v>
      </c>
      <c r="N1630" s="1">
        <v>2</v>
      </c>
      <c r="O1630" s="1">
        <v>603.66999999999996</v>
      </c>
      <c r="P1630" s="1">
        <v>0.44</v>
      </c>
      <c r="Q1630" s="1">
        <v>38.700000000000003</v>
      </c>
      <c r="R1630" s="2">
        <v>45598</v>
      </c>
      <c r="S1630" s="2">
        <v>45730</v>
      </c>
      <c r="T1630" s="1" t="s">
        <v>63</v>
      </c>
      <c r="U1630" s="1" t="s">
        <v>84</v>
      </c>
      <c r="V1630" s="1">
        <v>1</v>
      </c>
      <c r="W1630" s="1" t="s">
        <v>37</v>
      </c>
      <c r="X1630" s="1" t="s">
        <v>53</v>
      </c>
      <c r="Y1630" s="1" t="s">
        <v>9581</v>
      </c>
    </row>
    <row r="1631" spans="1:25" x14ac:dyDescent="0.3">
      <c r="A1631" s="1" t="s">
        <v>13243</v>
      </c>
      <c r="B1631" s="1" t="s">
        <v>15241</v>
      </c>
      <c r="C1631" s="1" t="s">
        <v>9582</v>
      </c>
      <c r="D1631" s="1" t="s">
        <v>41</v>
      </c>
      <c r="E1631" s="1">
        <v>42</v>
      </c>
      <c r="F1631" s="1" t="s">
        <v>9583</v>
      </c>
      <c r="G1631" s="1" t="s">
        <v>9584</v>
      </c>
      <c r="H1631" s="1" t="s">
        <v>1692</v>
      </c>
      <c r="I1631" s="1" t="s">
        <v>9585</v>
      </c>
      <c r="J1631" s="1" t="s">
        <v>9586</v>
      </c>
      <c r="K1631" s="1" t="s">
        <v>6</v>
      </c>
      <c r="L1631" s="1" t="s">
        <v>82</v>
      </c>
      <c r="M1631" s="1" t="s">
        <v>93</v>
      </c>
      <c r="N1631" s="1">
        <v>2</v>
      </c>
      <c r="O1631" s="1">
        <v>176.87</v>
      </c>
      <c r="P1631" s="1">
        <v>0.02</v>
      </c>
      <c r="Q1631" s="1">
        <v>7.03</v>
      </c>
      <c r="R1631" s="2">
        <v>45236</v>
      </c>
      <c r="S1631" s="2">
        <v>45440</v>
      </c>
      <c r="T1631" s="1" t="s">
        <v>83</v>
      </c>
      <c r="U1631" s="1" t="s">
        <v>36</v>
      </c>
      <c r="V1631" s="1">
        <v>1</v>
      </c>
      <c r="W1631" s="1" t="s">
        <v>37</v>
      </c>
      <c r="X1631" s="1" t="s">
        <v>74</v>
      </c>
      <c r="Y1631" s="1" t="s">
        <v>9587</v>
      </c>
    </row>
    <row r="1632" spans="1:25" x14ac:dyDescent="0.3">
      <c r="A1632" s="1" t="s">
        <v>13244</v>
      </c>
      <c r="B1632" s="1" t="s">
        <v>15242</v>
      </c>
      <c r="C1632" s="1" t="s">
        <v>9588</v>
      </c>
      <c r="D1632" s="1" t="s">
        <v>26</v>
      </c>
      <c r="E1632" s="1">
        <v>32</v>
      </c>
      <c r="F1632" s="1" t="s">
        <v>9589</v>
      </c>
      <c r="G1632" s="1" t="s">
        <v>9590</v>
      </c>
      <c r="H1632" s="1" t="s">
        <v>1607</v>
      </c>
      <c r="I1632" s="1" t="s">
        <v>9591</v>
      </c>
      <c r="J1632" s="1" t="s">
        <v>4619</v>
      </c>
      <c r="K1632" s="1" t="s">
        <v>109</v>
      </c>
      <c r="L1632" s="1" t="s">
        <v>72</v>
      </c>
      <c r="M1632" s="1" t="s">
        <v>93</v>
      </c>
      <c r="N1632" s="1">
        <v>4</v>
      </c>
      <c r="O1632" s="1">
        <v>39.840000000000003</v>
      </c>
      <c r="P1632" s="1">
        <v>0.25</v>
      </c>
      <c r="Q1632" s="1">
        <v>9.2200000000000006</v>
      </c>
      <c r="R1632" s="2">
        <v>45631</v>
      </c>
      <c r="S1632" s="2">
        <v>45465</v>
      </c>
      <c r="T1632" s="1" t="s">
        <v>118</v>
      </c>
      <c r="U1632" s="1" t="s">
        <v>36</v>
      </c>
      <c r="V1632" s="1">
        <v>4</v>
      </c>
      <c r="W1632" s="1" t="s">
        <v>37</v>
      </c>
      <c r="X1632" s="1" t="s">
        <v>38</v>
      </c>
      <c r="Y1632" s="1" t="s">
        <v>9592</v>
      </c>
    </row>
    <row r="1633" spans="1:25" x14ac:dyDescent="0.3">
      <c r="A1633" s="1" t="s">
        <v>13245</v>
      </c>
      <c r="B1633" s="1" t="s">
        <v>15243</v>
      </c>
      <c r="C1633" s="1" t="s">
        <v>9593</v>
      </c>
      <c r="D1633" s="1" t="s">
        <v>41</v>
      </c>
      <c r="E1633" s="1">
        <v>50</v>
      </c>
      <c r="F1633" s="1" t="s">
        <v>9594</v>
      </c>
      <c r="G1633" s="1" t="s">
        <v>9595</v>
      </c>
      <c r="H1633" s="1" t="s">
        <v>89</v>
      </c>
      <c r="I1633" s="1" t="s">
        <v>9596</v>
      </c>
      <c r="J1633" s="1" t="s">
        <v>9597</v>
      </c>
      <c r="K1633" s="1" t="s">
        <v>32</v>
      </c>
      <c r="L1633" s="1" t="s">
        <v>72</v>
      </c>
      <c r="M1633" s="1" t="s">
        <v>93</v>
      </c>
      <c r="N1633" s="1">
        <v>1</v>
      </c>
      <c r="O1633" s="1">
        <v>298.57</v>
      </c>
      <c r="P1633" s="1">
        <v>0.03</v>
      </c>
      <c r="Q1633" s="1">
        <v>32.94</v>
      </c>
      <c r="R1633" s="2">
        <v>45646</v>
      </c>
      <c r="S1633" s="2">
        <v>45512</v>
      </c>
      <c r="T1633" s="1" t="s">
        <v>118</v>
      </c>
      <c r="U1633" s="1" t="s">
        <v>84</v>
      </c>
      <c r="V1633" s="1">
        <v>4</v>
      </c>
      <c r="W1633" s="1" t="s">
        <v>52</v>
      </c>
      <c r="X1633" s="1" t="s">
        <v>101</v>
      </c>
      <c r="Y1633" s="1" t="s">
        <v>9598</v>
      </c>
    </row>
    <row r="1634" spans="1:25" x14ac:dyDescent="0.3">
      <c r="A1634" s="1" t="s">
        <v>13246</v>
      </c>
      <c r="B1634" s="1" t="s">
        <v>15244</v>
      </c>
      <c r="C1634" s="1" t="s">
        <v>9599</v>
      </c>
      <c r="D1634" s="1" t="s">
        <v>41</v>
      </c>
      <c r="E1634" s="1">
        <v>28</v>
      </c>
      <c r="F1634" s="1" t="s">
        <v>9600</v>
      </c>
      <c r="G1634" s="1" t="s">
        <v>9601</v>
      </c>
      <c r="H1634" s="1" t="s">
        <v>2946</v>
      </c>
      <c r="I1634" s="1" t="s">
        <v>9602</v>
      </c>
      <c r="J1634" s="1" t="s">
        <v>9603</v>
      </c>
      <c r="K1634" s="1" t="s">
        <v>109</v>
      </c>
      <c r="L1634" s="1" t="s">
        <v>82</v>
      </c>
      <c r="M1634" s="1" t="s">
        <v>49</v>
      </c>
      <c r="N1634" s="1">
        <v>2</v>
      </c>
      <c r="O1634" s="1">
        <v>928.61</v>
      </c>
      <c r="P1634" s="1">
        <v>0.23</v>
      </c>
      <c r="Q1634" s="1">
        <v>42.72</v>
      </c>
      <c r="R1634" s="2">
        <v>45542</v>
      </c>
      <c r="S1634" s="2">
        <v>45214</v>
      </c>
      <c r="T1634" s="1" t="s">
        <v>50</v>
      </c>
      <c r="U1634" s="1" t="s">
        <v>36</v>
      </c>
      <c r="V1634" s="1">
        <v>4</v>
      </c>
      <c r="W1634" s="1" t="s">
        <v>37</v>
      </c>
      <c r="X1634" s="1" t="s">
        <v>53</v>
      </c>
      <c r="Y1634" s="1" t="s">
        <v>9604</v>
      </c>
    </row>
    <row r="1635" spans="1:25" x14ac:dyDescent="0.3">
      <c r="A1635" s="1" t="s">
        <v>13247</v>
      </c>
      <c r="B1635" s="1" t="s">
        <v>15245</v>
      </c>
      <c r="C1635" s="1" t="s">
        <v>9605</v>
      </c>
      <c r="D1635" s="1" t="s">
        <v>26</v>
      </c>
      <c r="E1635" s="1">
        <v>41</v>
      </c>
      <c r="F1635" s="1" t="s">
        <v>9606</v>
      </c>
      <c r="G1635" s="1">
        <f>1-653-93-7524</f>
        <v>-8269</v>
      </c>
      <c r="H1635" s="1" t="s">
        <v>2020</v>
      </c>
      <c r="I1635" s="1" t="s">
        <v>9607</v>
      </c>
      <c r="J1635" s="1" t="s">
        <v>9608</v>
      </c>
      <c r="K1635" s="1" t="s">
        <v>92</v>
      </c>
      <c r="L1635" s="1" t="s">
        <v>48</v>
      </c>
      <c r="M1635" s="1" t="s">
        <v>93</v>
      </c>
      <c r="N1635" s="1">
        <v>4</v>
      </c>
      <c r="O1635" s="1">
        <v>934.16</v>
      </c>
      <c r="P1635" s="1">
        <v>0.31</v>
      </c>
      <c r="Q1635" s="1">
        <v>44.32</v>
      </c>
      <c r="R1635" s="2">
        <v>45276</v>
      </c>
      <c r="S1635" s="2">
        <v>45279</v>
      </c>
      <c r="T1635" s="1" t="s">
        <v>63</v>
      </c>
      <c r="U1635" s="1" t="s">
        <v>84</v>
      </c>
      <c r="V1635" s="1">
        <v>5</v>
      </c>
      <c r="W1635" s="1" t="s">
        <v>37</v>
      </c>
      <c r="X1635" s="1" t="s">
        <v>74</v>
      </c>
      <c r="Y1635" s="1" t="s">
        <v>9609</v>
      </c>
    </row>
    <row r="1636" spans="1:25" x14ac:dyDescent="0.3">
      <c r="A1636" s="1" t="s">
        <v>13248</v>
      </c>
      <c r="B1636" s="1" t="s">
        <v>15246</v>
      </c>
      <c r="C1636" s="1" t="s">
        <v>9610</v>
      </c>
      <c r="D1636" s="1" t="s">
        <v>41</v>
      </c>
      <c r="E1636" s="1">
        <v>23</v>
      </c>
      <c r="F1636" s="1" t="s">
        <v>9611</v>
      </c>
      <c r="G1636" s="1" t="s">
        <v>9612</v>
      </c>
      <c r="H1636" s="1" t="s">
        <v>364</v>
      </c>
      <c r="I1636" s="1" t="s">
        <v>9613</v>
      </c>
      <c r="J1636" s="1" t="s">
        <v>752</v>
      </c>
      <c r="K1636" s="1" t="s">
        <v>92</v>
      </c>
      <c r="L1636" s="1" t="s">
        <v>110</v>
      </c>
      <c r="M1636" s="1" t="s">
        <v>34</v>
      </c>
      <c r="N1636" s="1">
        <v>3</v>
      </c>
      <c r="O1636" s="1">
        <v>317.89</v>
      </c>
      <c r="P1636" s="1">
        <v>0.37</v>
      </c>
      <c r="Q1636" s="1">
        <v>35.979999999999997</v>
      </c>
      <c r="R1636" s="2">
        <v>45631</v>
      </c>
      <c r="S1636" s="2">
        <v>45413</v>
      </c>
      <c r="T1636" s="1" t="s">
        <v>50</v>
      </c>
      <c r="U1636" s="1" t="s">
        <v>162</v>
      </c>
      <c r="V1636" s="1">
        <v>5</v>
      </c>
      <c r="W1636" s="1" t="s">
        <v>37</v>
      </c>
      <c r="X1636" s="1" t="s">
        <v>74</v>
      </c>
      <c r="Y1636" s="1" t="s">
        <v>3959</v>
      </c>
    </row>
    <row r="1637" spans="1:25" x14ac:dyDescent="0.3">
      <c r="A1637" s="1" t="s">
        <v>13249</v>
      </c>
      <c r="B1637" s="1" t="s">
        <v>15247</v>
      </c>
      <c r="C1637" s="1" t="s">
        <v>9614</v>
      </c>
      <c r="D1637" s="1" t="s">
        <v>26</v>
      </c>
      <c r="E1637" s="1">
        <v>45</v>
      </c>
      <c r="F1637" s="1" t="s">
        <v>9615</v>
      </c>
      <c r="G1637" s="1" t="s">
        <v>9616</v>
      </c>
      <c r="H1637" s="1" t="s">
        <v>3054</v>
      </c>
      <c r="I1637" s="1" t="s">
        <v>9617</v>
      </c>
      <c r="J1637" s="1" t="s">
        <v>6847</v>
      </c>
      <c r="K1637" s="1" t="s">
        <v>92</v>
      </c>
      <c r="L1637" s="1" t="s">
        <v>48</v>
      </c>
      <c r="M1637" s="1" t="s">
        <v>62</v>
      </c>
      <c r="N1637" s="1">
        <v>1</v>
      </c>
      <c r="O1637" s="1">
        <v>837.57</v>
      </c>
      <c r="P1637" s="1">
        <v>7.0000000000000007E-2</v>
      </c>
      <c r="Q1637" s="1">
        <v>14.04</v>
      </c>
      <c r="R1637" s="2">
        <v>45203</v>
      </c>
      <c r="S1637" s="2">
        <v>45588</v>
      </c>
      <c r="T1637" s="1" t="s">
        <v>35</v>
      </c>
      <c r="U1637" s="1" t="s">
        <v>36</v>
      </c>
      <c r="V1637" s="1">
        <v>5</v>
      </c>
      <c r="W1637" s="1" t="s">
        <v>37</v>
      </c>
      <c r="X1637" s="1" t="s">
        <v>38</v>
      </c>
      <c r="Y1637" s="1" t="s">
        <v>9618</v>
      </c>
    </row>
    <row r="1638" spans="1:25" x14ac:dyDescent="0.3">
      <c r="A1638" s="1" t="s">
        <v>13250</v>
      </c>
      <c r="B1638" s="1" t="s">
        <v>15248</v>
      </c>
      <c r="C1638" s="1" t="s">
        <v>9619</v>
      </c>
      <c r="D1638" s="1" t="s">
        <v>41</v>
      </c>
      <c r="E1638" s="1">
        <v>46</v>
      </c>
      <c r="F1638" s="1" t="s">
        <v>9620</v>
      </c>
      <c r="G1638" s="1" t="s">
        <v>9621</v>
      </c>
      <c r="H1638" s="1" t="s">
        <v>2265</v>
      </c>
      <c r="I1638" s="1" t="s">
        <v>9622</v>
      </c>
      <c r="J1638" s="1" t="s">
        <v>9623</v>
      </c>
      <c r="K1638" s="1" t="s">
        <v>32</v>
      </c>
      <c r="L1638" s="1" t="s">
        <v>72</v>
      </c>
      <c r="M1638" s="1" t="s">
        <v>49</v>
      </c>
      <c r="N1638" s="1">
        <v>1</v>
      </c>
      <c r="O1638" s="1">
        <v>447.43</v>
      </c>
      <c r="P1638" s="1">
        <v>0.08</v>
      </c>
      <c r="Q1638" s="1">
        <v>13.78</v>
      </c>
      <c r="R1638" s="2">
        <v>45827</v>
      </c>
      <c r="S1638" s="2">
        <v>45776</v>
      </c>
      <c r="T1638" s="1" t="s">
        <v>63</v>
      </c>
      <c r="U1638" s="1" t="s">
        <v>51</v>
      </c>
      <c r="V1638" s="1">
        <v>4</v>
      </c>
      <c r="W1638" s="1" t="s">
        <v>37</v>
      </c>
      <c r="X1638" s="1" t="s">
        <v>64</v>
      </c>
      <c r="Y1638" s="1" t="s">
        <v>9624</v>
      </c>
    </row>
    <row r="1639" spans="1:25" x14ac:dyDescent="0.3">
      <c r="A1639" s="1" t="s">
        <v>13251</v>
      </c>
      <c r="B1639" s="1" t="s">
        <v>15249</v>
      </c>
      <c r="C1639" s="1" t="s">
        <v>9625</v>
      </c>
      <c r="D1639" s="1" t="s">
        <v>26</v>
      </c>
      <c r="E1639" s="1">
        <v>65</v>
      </c>
      <c r="F1639" s="1" t="s">
        <v>9626</v>
      </c>
      <c r="G1639" s="1" t="s">
        <v>9627</v>
      </c>
      <c r="H1639" s="1" t="s">
        <v>174</v>
      </c>
      <c r="I1639" s="1" t="s">
        <v>9628</v>
      </c>
      <c r="J1639" s="1" t="s">
        <v>1975</v>
      </c>
      <c r="K1639" s="1" t="s">
        <v>81</v>
      </c>
      <c r="L1639" s="1" t="s">
        <v>110</v>
      </c>
      <c r="M1639" s="1" t="s">
        <v>34</v>
      </c>
      <c r="N1639" s="1">
        <v>1</v>
      </c>
      <c r="O1639" s="1">
        <v>657.8</v>
      </c>
      <c r="P1639" s="1">
        <v>0.24</v>
      </c>
      <c r="Q1639" s="1">
        <v>44.66</v>
      </c>
      <c r="R1639" s="2">
        <v>45345</v>
      </c>
      <c r="S1639" s="2">
        <v>45617</v>
      </c>
      <c r="T1639" s="1" t="s">
        <v>50</v>
      </c>
      <c r="U1639" s="1" t="s">
        <v>51</v>
      </c>
      <c r="V1639" s="1">
        <v>1</v>
      </c>
      <c r="W1639" s="1" t="s">
        <v>37</v>
      </c>
      <c r="X1639" s="1" t="s">
        <v>64</v>
      </c>
      <c r="Y1639" s="1" t="s">
        <v>9629</v>
      </c>
    </row>
    <row r="1640" spans="1:25" x14ac:dyDescent="0.3">
      <c r="A1640" s="1" t="s">
        <v>13252</v>
      </c>
      <c r="B1640" s="1" t="s">
        <v>15250</v>
      </c>
      <c r="C1640" s="1" t="s">
        <v>9630</v>
      </c>
      <c r="D1640" s="1" t="s">
        <v>26</v>
      </c>
      <c r="E1640" s="1">
        <v>38</v>
      </c>
      <c r="F1640" s="1" t="s">
        <v>9631</v>
      </c>
      <c r="G1640" s="1" t="s">
        <v>9632</v>
      </c>
      <c r="H1640" s="1" t="s">
        <v>3221</v>
      </c>
      <c r="I1640" s="1" t="s">
        <v>9633</v>
      </c>
      <c r="J1640" s="1" t="s">
        <v>9634</v>
      </c>
      <c r="K1640" s="1" t="s">
        <v>81</v>
      </c>
      <c r="L1640" s="1" t="s">
        <v>33</v>
      </c>
      <c r="M1640" s="1" t="s">
        <v>93</v>
      </c>
      <c r="N1640" s="1">
        <v>2</v>
      </c>
      <c r="O1640" s="1">
        <v>341.1</v>
      </c>
      <c r="P1640" s="1">
        <v>0.5</v>
      </c>
      <c r="Q1640" s="1">
        <v>10.1</v>
      </c>
      <c r="R1640" s="2">
        <v>45195</v>
      </c>
      <c r="S1640" s="2">
        <v>45204</v>
      </c>
      <c r="T1640" s="1" t="s">
        <v>50</v>
      </c>
      <c r="U1640" s="1" t="s">
        <v>36</v>
      </c>
      <c r="V1640" s="1">
        <v>5</v>
      </c>
      <c r="W1640" s="1" t="s">
        <v>37</v>
      </c>
      <c r="X1640" s="1" t="s">
        <v>101</v>
      </c>
      <c r="Y1640" s="1" t="s">
        <v>9635</v>
      </c>
    </row>
    <row r="1641" spans="1:25" x14ac:dyDescent="0.3">
      <c r="A1641" s="1" t="s">
        <v>13253</v>
      </c>
      <c r="B1641" s="1" t="s">
        <v>15251</v>
      </c>
      <c r="C1641" s="1" t="s">
        <v>9636</v>
      </c>
      <c r="D1641" s="1" t="s">
        <v>26</v>
      </c>
      <c r="E1641" s="1">
        <v>29</v>
      </c>
      <c r="F1641" s="1" t="s">
        <v>9637</v>
      </c>
      <c r="G1641" s="1" t="s">
        <v>9638</v>
      </c>
      <c r="H1641" s="1" t="s">
        <v>4127</v>
      </c>
      <c r="I1641" s="1" t="s">
        <v>9639</v>
      </c>
      <c r="J1641" s="1" t="s">
        <v>3662</v>
      </c>
      <c r="K1641" s="1" t="s">
        <v>32</v>
      </c>
      <c r="L1641" s="1" t="s">
        <v>72</v>
      </c>
      <c r="M1641" s="1" t="s">
        <v>62</v>
      </c>
      <c r="N1641" s="1">
        <v>2</v>
      </c>
      <c r="O1641" s="1">
        <v>520.80999999999995</v>
      </c>
      <c r="P1641" s="1">
        <v>0.18</v>
      </c>
      <c r="Q1641" s="1">
        <v>35.869999999999997</v>
      </c>
      <c r="R1641" s="2">
        <v>45728</v>
      </c>
      <c r="S1641" s="2">
        <v>45770</v>
      </c>
      <c r="T1641" s="1" t="s">
        <v>63</v>
      </c>
      <c r="U1641" s="1" t="s">
        <v>51</v>
      </c>
      <c r="V1641" s="1">
        <v>1</v>
      </c>
      <c r="W1641" s="1" t="s">
        <v>37</v>
      </c>
      <c r="X1641" s="1" t="s">
        <v>74</v>
      </c>
      <c r="Y1641" s="1" t="s">
        <v>9640</v>
      </c>
    </row>
    <row r="1642" spans="1:25" x14ac:dyDescent="0.3">
      <c r="A1642" s="1" t="s">
        <v>13254</v>
      </c>
      <c r="B1642" s="1" t="s">
        <v>15252</v>
      </c>
      <c r="C1642" s="1" t="s">
        <v>9641</v>
      </c>
      <c r="D1642" s="1" t="s">
        <v>41</v>
      </c>
      <c r="E1642" s="1">
        <v>39</v>
      </c>
      <c r="F1642" s="1" t="s">
        <v>9642</v>
      </c>
      <c r="G1642" s="1" t="s">
        <v>9643</v>
      </c>
      <c r="H1642" s="1" t="s">
        <v>3974</v>
      </c>
      <c r="I1642" s="1" t="s">
        <v>9644</v>
      </c>
      <c r="J1642" s="1" t="s">
        <v>9645</v>
      </c>
      <c r="K1642" s="1" t="s">
        <v>109</v>
      </c>
      <c r="L1642" s="1" t="s">
        <v>82</v>
      </c>
      <c r="M1642" s="1" t="s">
        <v>34</v>
      </c>
      <c r="N1642" s="1">
        <v>2</v>
      </c>
      <c r="O1642" s="1">
        <v>300.83999999999997</v>
      </c>
      <c r="P1642" s="1">
        <v>0.21</v>
      </c>
      <c r="Q1642" s="1">
        <v>29.01</v>
      </c>
      <c r="R1642" s="2">
        <v>45529</v>
      </c>
      <c r="S1642" s="2">
        <v>45323</v>
      </c>
      <c r="T1642" s="1" t="s">
        <v>118</v>
      </c>
      <c r="U1642" s="1" t="s">
        <v>84</v>
      </c>
      <c r="V1642" s="1">
        <v>4</v>
      </c>
      <c r="W1642" s="1" t="s">
        <v>52</v>
      </c>
      <c r="X1642" s="1" t="s">
        <v>64</v>
      </c>
      <c r="Y1642" s="1" t="s">
        <v>9646</v>
      </c>
    </row>
    <row r="1643" spans="1:25" x14ac:dyDescent="0.3">
      <c r="A1643" s="1" t="s">
        <v>13255</v>
      </c>
      <c r="B1643" s="1" t="s">
        <v>15253</v>
      </c>
      <c r="C1643" s="1" t="s">
        <v>9647</v>
      </c>
      <c r="D1643" s="1" t="s">
        <v>26</v>
      </c>
      <c r="E1643" s="1">
        <v>44</v>
      </c>
      <c r="F1643" s="1" t="s">
        <v>9648</v>
      </c>
      <c r="G1643" s="1" t="s">
        <v>9649</v>
      </c>
      <c r="H1643" s="1" t="s">
        <v>123</v>
      </c>
      <c r="I1643" s="1" t="s">
        <v>9650</v>
      </c>
      <c r="J1643" s="1" t="s">
        <v>9651</v>
      </c>
      <c r="K1643" s="1" t="s">
        <v>47</v>
      </c>
      <c r="L1643" s="1" t="s">
        <v>110</v>
      </c>
      <c r="M1643" s="1" t="s">
        <v>62</v>
      </c>
      <c r="N1643" s="1">
        <v>2</v>
      </c>
      <c r="O1643" s="1">
        <v>70.5</v>
      </c>
      <c r="P1643" s="1">
        <v>0.22</v>
      </c>
      <c r="Q1643" s="1">
        <v>23.96</v>
      </c>
      <c r="R1643" s="2">
        <v>45524</v>
      </c>
      <c r="S1643" s="2">
        <v>45462</v>
      </c>
      <c r="T1643" s="1" t="s">
        <v>35</v>
      </c>
      <c r="U1643" s="1" t="s">
        <v>84</v>
      </c>
      <c r="V1643" s="1">
        <v>1</v>
      </c>
      <c r="W1643" s="1" t="s">
        <v>37</v>
      </c>
      <c r="X1643" s="1" t="s">
        <v>53</v>
      </c>
      <c r="Y1643" s="1" t="s">
        <v>9652</v>
      </c>
    </row>
    <row r="1644" spans="1:25" x14ac:dyDescent="0.3">
      <c r="A1644" s="1" t="s">
        <v>13256</v>
      </c>
      <c r="B1644" s="1" t="s">
        <v>15254</v>
      </c>
      <c r="C1644" s="1" t="s">
        <v>9653</v>
      </c>
      <c r="D1644" s="1" t="s">
        <v>26</v>
      </c>
      <c r="E1644" s="1">
        <v>38</v>
      </c>
      <c r="F1644" s="1" t="s">
        <v>9654</v>
      </c>
      <c r="G1644" s="1" t="s">
        <v>9655</v>
      </c>
      <c r="H1644" s="1" t="s">
        <v>1546</v>
      </c>
      <c r="I1644" s="1" t="s">
        <v>9656</v>
      </c>
      <c r="J1644" s="1" t="s">
        <v>9657</v>
      </c>
      <c r="K1644" s="1" t="s">
        <v>61</v>
      </c>
      <c r="L1644" s="1" t="s">
        <v>33</v>
      </c>
      <c r="M1644" s="1" t="s">
        <v>49</v>
      </c>
      <c r="N1644" s="1">
        <v>3</v>
      </c>
      <c r="O1644" s="1">
        <v>147.97999999999999</v>
      </c>
      <c r="P1644" s="1">
        <v>0.04</v>
      </c>
      <c r="Q1644" s="1">
        <v>24.82</v>
      </c>
      <c r="R1644" s="2">
        <v>45486</v>
      </c>
      <c r="S1644" s="2">
        <v>45308</v>
      </c>
      <c r="T1644" s="1" t="s">
        <v>83</v>
      </c>
      <c r="U1644" s="1" t="s">
        <v>51</v>
      </c>
      <c r="V1644" s="1">
        <v>5</v>
      </c>
      <c r="W1644" s="1" t="s">
        <v>37</v>
      </c>
      <c r="X1644" s="1" t="s">
        <v>101</v>
      </c>
      <c r="Y1644" s="1" t="s">
        <v>9658</v>
      </c>
    </row>
    <row r="1645" spans="1:25" x14ac:dyDescent="0.3">
      <c r="A1645" s="1" t="s">
        <v>13257</v>
      </c>
      <c r="B1645" s="1" t="s">
        <v>15255</v>
      </c>
      <c r="C1645" s="1" t="s">
        <v>9659</v>
      </c>
      <c r="D1645" s="1" t="s">
        <v>41</v>
      </c>
      <c r="E1645" s="1">
        <v>32</v>
      </c>
      <c r="F1645" s="1" t="s">
        <v>9660</v>
      </c>
      <c r="G1645" s="1" t="s">
        <v>9661</v>
      </c>
      <c r="H1645" s="1" t="s">
        <v>6185</v>
      </c>
      <c r="I1645" s="1" t="s">
        <v>9662</v>
      </c>
      <c r="J1645" s="1" t="s">
        <v>9663</v>
      </c>
      <c r="K1645" s="1" t="s">
        <v>61</v>
      </c>
      <c r="L1645" s="1" t="s">
        <v>33</v>
      </c>
      <c r="M1645" s="1" t="s">
        <v>34</v>
      </c>
      <c r="N1645" s="1">
        <v>4</v>
      </c>
      <c r="O1645" s="1">
        <v>297.77</v>
      </c>
      <c r="P1645" s="1">
        <v>0.39</v>
      </c>
      <c r="Q1645" s="1">
        <v>47.53</v>
      </c>
      <c r="R1645" s="2">
        <v>45376</v>
      </c>
      <c r="S1645" s="2">
        <v>45253</v>
      </c>
      <c r="T1645" s="1" t="s">
        <v>83</v>
      </c>
      <c r="U1645" s="1" t="s">
        <v>36</v>
      </c>
      <c r="V1645" s="1">
        <v>1</v>
      </c>
      <c r="W1645" s="1" t="s">
        <v>37</v>
      </c>
      <c r="X1645" s="1" t="s">
        <v>53</v>
      </c>
      <c r="Y1645" s="1" t="s">
        <v>9664</v>
      </c>
    </row>
    <row r="1646" spans="1:25" x14ac:dyDescent="0.3">
      <c r="A1646" s="1" t="s">
        <v>13258</v>
      </c>
      <c r="B1646" s="1" t="s">
        <v>15256</v>
      </c>
      <c r="C1646" s="1" t="s">
        <v>9665</v>
      </c>
      <c r="D1646" s="1" t="s">
        <v>26</v>
      </c>
      <c r="E1646" s="1">
        <v>35</v>
      </c>
      <c r="F1646" s="1" t="s">
        <v>9666</v>
      </c>
      <c r="G1646" s="1" t="s">
        <v>9667</v>
      </c>
      <c r="H1646" s="1" t="s">
        <v>469</v>
      </c>
      <c r="I1646" s="1" t="s">
        <v>5574</v>
      </c>
      <c r="J1646" s="1" t="s">
        <v>9668</v>
      </c>
      <c r="K1646" s="1" t="s">
        <v>92</v>
      </c>
      <c r="L1646" s="1" t="s">
        <v>82</v>
      </c>
      <c r="M1646" s="1" t="s">
        <v>62</v>
      </c>
      <c r="N1646" s="1">
        <v>1</v>
      </c>
      <c r="O1646" s="1">
        <v>976.49</v>
      </c>
      <c r="P1646" s="1">
        <v>0.13</v>
      </c>
      <c r="Q1646" s="1">
        <v>43.76</v>
      </c>
      <c r="R1646" s="2">
        <v>45408</v>
      </c>
      <c r="S1646" s="2">
        <v>45773</v>
      </c>
      <c r="T1646" s="1" t="s">
        <v>83</v>
      </c>
      <c r="U1646" s="1" t="s">
        <v>36</v>
      </c>
      <c r="V1646" s="1">
        <v>4</v>
      </c>
      <c r="W1646" s="1" t="s">
        <v>37</v>
      </c>
      <c r="X1646" s="1" t="s">
        <v>64</v>
      </c>
      <c r="Y1646" s="1" t="s">
        <v>7481</v>
      </c>
    </row>
    <row r="1647" spans="1:25" x14ac:dyDescent="0.3">
      <c r="A1647" s="1" t="s">
        <v>13259</v>
      </c>
      <c r="B1647" s="1" t="s">
        <v>15257</v>
      </c>
      <c r="C1647" s="1" t="s">
        <v>9669</v>
      </c>
      <c r="D1647" s="1" t="s">
        <v>26</v>
      </c>
      <c r="E1647" s="1">
        <v>27</v>
      </c>
      <c r="F1647" s="1" t="s">
        <v>9670</v>
      </c>
      <c r="G1647" s="1" t="s">
        <v>9671</v>
      </c>
      <c r="H1647" s="1" t="s">
        <v>323</v>
      </c>
      <c r="I1647" s="1" t="s">
        <v>9672</v>
      </c>
      <c r="J1647" s="1" t="s">
        <v>9673</v>
      </c>
      <c r="K1647" s="1" t="s">
        <v>6</v>
      </c>
      <c r="L1647" s="1" t="s">
        <v>110</v>
      </c>
      <c r="M1647" s="1" t="s">
        <v>34</v>
      </c>
      <c r="N1647" s="1">
        <v>4</v>
      </c>
      <c r="O1647" s="1">
        <v>966.02</v>
      </c>
      <c r="P1647" s="1">
        <v>0.35</v>
      </c>
      <c r="Q1647" s="1">
        <v>43.92</v>
      </c>
      <c r="R1647" s="2">
        <v>45263</v>
      </c>
      <c r="S1647" s="2">
        <v>45465</v>
      </c>
      <c r="T1647" s="1" t="s">
        <v>35</v>
      </c>
      <c r="U1647" s="1" t="s">
        <v>36</v>
      </c>
      <c r="V1647" s="1">
        <v>5</v>
      </c>
      <c r="W1647" s="1" t="s">
        <v>37</v>
      </c>
      <c r="X1647" s="1" t="s">
        <v>74</v>
      </c>
      <c r="Y1647" s="1" t="s">
        <v>9674</v>
      </c>
    </row>
    <row r="1648" spans="1:25" x14ac:dyDescent="0.3">
      <c r="A1648" s="1" t="s">
        <v>13260</v>
      </c>
      <c r="B1648" s="1" t="s">
        <v>15258</v>
      </c>
      <c r="C1648" s="1" t="s">
        <v>9675</v>
      </c>
      <c r="D1648" s="1" t="s">
        <v>26</v>
      </c>
      <c r="E1648" s="1">
        <v>39</v>
      </c>
      <c r="F1648" s="1" t="s">
        <v>9676</v>
      </c>
      <c r="G1648" s="1" t="s">
        <v>9677</v>
      </c>
      <c r="H1648" s="1" t="s">
        <v>1156</v>
      </c>
      <c r="I1648" s="1" t="s">
        <v>9678</v>
      </c>
      <c r="J1648" s="1" t="s">
        <v>9679</v>
      </c>
      <c r="K1648" s="1" t="s">
        <v>6</v>
      </c>
      <c r="L1648" s="1" t="s">
        <v>117</v>
      </c>
      <c r="M1648" s="1" t="s">
        <v>93</v>
      </c>
      <c r="N1648" s="1">
        <v>1</v>
      </c>
      <c r="O1648" s="1">
        <v>829.39</v>
      </c>
      <c r="P1648" s="1">
        <v>0.24</v>
      </c>
      <c r="Q1648" s="1">
        <v>23.3</v>
      </c>
      <c r="R1648" s="2">
        <v>45344</v>
      </c>
      <c r="S1648" s="2">
        <v>45334</v>
      </c>
      <c r="T1648" s="1" t="s">
        <v>63</v>
      </c>
      <c r="U1648" s="1" t="s">
        <v>162</v>
      </c>
      <c r="V1648" s="1">
        <v>5</v>
      </c>
      <c r="W1648" s="1" t="s">
        <v>37</v>
      </c>
      <c r="X1648" s="1" t="s">
        <v>64</v>
      </c>
      <c r="Y1648" s="1" t="s">
        <v>9680</v>
      </c>
    </row>
    <row r="1649" spans="1:25" x14ac:dyDescent="0.3">
      <c r="A1649" s="1" t="s">
        <v>13261</v>
      </c>
      <c r="B1649" s="1" t="s">
        <v>15259</v>
      </c>
      <c r="C1649" s="1" t="s">
        <v>9681</v>
      </c>
      <c r="D1649" s="1" t="s">
        <v>41</v>
      </c>
      <c r="E1649" s="1">
        <v>61</v>
      </c>
      <c r="F1649" s="1" t="s">
        <v>9682</v>
      </c>
      <c r="G1649" s="1" t="s">
        <v>9683</v>
      </c>
      <c r="H1649" s="1" t="s">
        <v>4194</v>
      </c>
      <c r="I1649" s="1" t="s">
        <v>9684</v>
      </c>
      <c r="J1649" s="1" t="s">
        <v>9685</v>
      </c>
      <c r="K1649" s="1" t="s">
        <v>47</v>
      </c>
      <c r="L1649" s="1" t="s">
        <v>72</v>
      </c>
      <c r="M1649" s="1" t="s">
        <v>93</v>
      </c>
      <c r="N1649" s="1">
        <v>1</v>
      </c>
      <c r="O1649" s="1">
        <v>240.18</v>
      </c>
      <c r="P1649" s="1">
        <v>0.31</v>
      </c>
      <c r="Q1649" s="1">
        <v>9.81</v>
      </c>
      <c r="R1649" s="2">
        <v>45516</v>
      </c>
      <c r="S1649" s="2">
        <v>45372</v>
      </c>
      <c r="T1649" s="1" t="s">
        <v>63</v>
      </c>
      <c r="U1649" s="1" t="s">
        <v>36</v>
      </c>
      <c r="V1649" s="1">
        <v>4</v>
      </c>
      <c r="W1649" s="1" t="s">
        <v>37</v>
      </c>
      <c r="X1649" s="1" t="s">
        <v>101</v>
      </c>
      <c r="Y1649" s="1" t="s">
        <v>9686</v>
      </c>
    </row>
    <row r="1650" spans="1:25" x14ac:dyDescent="0.3">
      <c r="A1650" s="1" t="s">
        <v>13262</v>
      </c>
      <c r="B1650" s="1" t="s">
        <v>15260</v>
      </c>
      <c r="C1650" s="1" t="s">
        <v>9687</v>
      </c>
      <c r="D1650" s="1" t="s">
        <v>41</v>
      </c>
      <c r="E1650" s="1">
        <v>37</v>
      </c>
      <c r="F1650" s="1" t="s">
        <v>9688</v>
      </c>
      <c r="G1650" s="1" t="s">
        <v>9689</v>
      </c>
      <c r="H1650" s="1" t="s">
        <v>1240</v>
      </c>
      <c r="I1650" s="1" t="s">
        <v>9690</v>
      </c>
      <c r="J1650" s="1" t="s">
        <v>9691</v>
      </c>
      <c r="K1650" s="1" t="s">
        <v>109</v>
      </c>
      <c r="L1650" s="1" t="s">
        <v>48</v>
      </c>
      <c r="M1650" s="1" t="s">
        <v>93</v>
      </c>
      <c r="N1650" s="1">
        <v>1</v>
      </c>
      <c r="O1650" s="1">
        <v>447.19</v>
      </c>
      <c r="P1650" s="1">
        <v>0.03</v>
      </c>
      <c r="Q1650" s="1">
        <v>49.9</v>
      </c>
      <c r="R1650" s="2">
        <v>45338</v>
      </c>
      <c r="S1650" s="2">
        <v>45377</v>
      </c>
      <c r="T1650" s="1" t="s">
        <v>63</v>
      </c>
      <c r="U1650" s="1" t="s">
        <v>36</v>
      </c>
      <c r="V1650" s="1">
        <v>2</v>
      </c>
      <c r="W1650" s="1" t="s">
        <v>37</v>
      </c>
      <c r="X1650" s="1" t="s">
        <v>101</v>
      </c>
      <c r="Y1650" s="1" t="s">
        <v>9692</v>
      </c>
    </row>
    <row r="1651" spans="1:25" x14ac:dyDescent="0.3">
      <c r="A1651" s="1" t="s">
        <v>13263</v>
      </c>
      <c r="B1651" s="1" t="s">
        <v>15261</v>
      </c>
      <c r="C1651" s="1" t="s">
        <v>9693</v>
      </c>
      <c r="D1651" s="1" t="s">
        <v>26</v>
      </c>
      <c r="E1651" s="1">
        <v>36</v>
      </c>
      <c r="F1651" s="1" t="s">
        <v>9694</v>
      </c>
      <c r="G1651" s="1" t="s">
        <v>9695</v>
      </c>
      <c r="H1651" s="1" t="s">
        <v>1899</v>
      </c>
      <c r="I1651" s="1" t="s">
        <v>9696</v>
      </c>
      <c r="J1651" s="1" t="s">
        <v>9697</v>
      </c>
      <c r="K1651" s="1" t="s">
        <v>47</v>
      </c>
      <c r="L1651" s="1" t="s">
        <v>110</v>
      </c>
      <c r="M1651" s="1" t="s">
        <v>49</v>
      </c>
      <c r="N1651" s="1">
        <v>1</v>
      </c>
      <c r="O1651" s="1">
        <v>445.39</v>
      </c>
      <c r="P1651" s="1">
        <v>0.44</v>
      </c>
      <c r="Q1651" s="1">
        <v>11.54</v>
      </c>
      <c r="R1651" s="2">
        <v>45314</v>
      </c>
      <c r="S1651" s="2">
        <v>45278</v>
      </c>
      <c r="T1651" s="1" t="s">
        <v>83</v>
      </c>
      <c r="U1651" s="1" t="s">
        <v>84</v>
      </c>
      <c r="V1651" s="1">
        <v>3</v>
      </c>
      <c r="W1651" s="1" t="s">
        <v>37</v>
      </c>
      <c r="X1651" s="1" t="s">
        <v>53</v>
      </c>
      <c r="Y1651" s="1" t="s">
        <v>9698</v>
      </c>
    </row>
    <row r="1652" spans="1:25" x14ac:dyDescent="0.3">
      <c r="A1652" s="1" t="s">
        <v>13264</v>
      </c>
      <c r="B1652" s="1" t="s">
        <v>15262</v>
      </c>
      <c r="C1652" s="1" t="s">
        <v>9699</v>
      </c>
      <c r="D1652" s="1" t="s">
        <v>41</v>
      </c>
      <c r="E1652" s="1">
        <v>45</v>
      </c>
      <c r="F1652" s="1" t="s">
        <v>9700</v>
      </c>
      <c r="G1652" s="1" t="s">
        <v>9701</v>
      </c>
      <c r="H1652" s="1" t="s">
        <v>903</v>
      </c>
      <c r="I1652" s="1" t="s">
        <v>9702</v>
      </c>
      <c r="J1652" s="1" t="s">
        <v>9703</v>
      </c>
      <c r="K1652" s="1" t="s">
        <v>81</v>
      </c>
      <c r="L1652" s="1" t="s">
        <v>72</v>
      </c>
      <c r="M1652" s="1" t="s">
        <v>34</v>
      </c>
      <c r="N1652" s="1">
        <v>3</v>
      </c>
      <c r="O1652" s="1">
        <v>393.1</v>
      </c>
      <c r="P1652" s="1">
        <v>0.12</v>
      </c>
      <c r="Q1652" s="1">
        <v>28.2</v>
      </c>
      <c r="R1652" s="2">
        <v>45348</v>
      </c>
      <c r="S1652" s="2">
        <v>45266</v>
      </c>
      <c r="T1652" s="1" t="s">
        <v>118</v>
      </c>
      <c r="U1652" s="1" t="s">
        <v>162</v>
      </c>
      <c r="V1652" s="1">
        <v>4</v>
      </c>
      <c r="W1652" s="1" t="s">
        <v>37</v>
      </c>
      <c r="X1652" s="1" t="s">
        <v>53</v>
      </c>
      <c r="Y1652" s="1" t="s">
        <v>9704</v>
      </c>
    </row>
    <row r="1653" spans="1:25" x14ac:dyDescent="0.3">
      <c r="A1653" s="1" t="s">
        <v>13265</v>
      </c>
      <c r="B1653" s="1" t="s">
        <v>15263</v>
      </c>
      <c r="C1653" s="1" t="s">
        <v>9705</v>
      </c>
      <c r="D1653" s="1" t="s">
        <v>26</v>
      </c>
      <c r="E1653" s="1">
        <v>54</v>
      </c>
      <c r="F1653" s="1" t="s">
        <v>9706</v>
      </c>
      <c r="G1653" s="1">
        <v>9089975039</v>
      </c>
      <c r="H1653" s="1" t="s">
        <v>2381</v>
      </c>
      <c r="I1653" s="1" t="s">
        <v>9707</v>
      </c>
      <c r="J1653" s="1" t="s">
        <v>9708</v>
      </c>
      <c r="K1653" s="1" t="s">
        <v>109</v>
      </c>
      <c r="L1653" s="1" t="s">
        <v>82</v>
      </c>
      <c r="M1653" s="1" t="s">
        <v>62</v>
      </c>
      <c r="N1653" s="1">
        <v>3</v>
      </c>
      <c r="O1653" s="1">
        <v>54.43</v>
      </c>
      <c r="P1653" s="1">
        <v>0.34</v>
      </c>
      <c r="Q1653" s="1">
        <v>16.91</v>
      </c>
      <c r="R1653" s="2">
        <v>45536</v>
      </c>
      <c r="S1653" s="2">
        <v>45628</v>
      </c>
      <c r="T1653" s="1" t="s">
        <v>50</v>
      </c>
      <c r="U1653" s="1" t="s">
        <v>84</v>
      </c>
      <c r="V1653" s="1">
        <v>1</v>
      </c>
      <c r="W1653" s="1" t="s">
        <v>52</v>
      </c>
      <c r="X1653" s="1" t="s">
        <v>101</v>
      </c>
      <c r="Y1653" s="1" t="s">
        <v>9709</v>
      </c>
    </row>
    <row r="1654" spans="1:25" x14ac:dyDescent="0.3">
      <c r="A1654" s="1" t="s">
        <v>13266</v>
      </c>
      <c r="B1654" s="1" t="s">
        <v>15264</v>
      </c>
      <c r="C1654" s="1" t="s">
        <v>9710</v>
      </c>
      <c r="D1654" s="1" t="s">
        <v>41</v>
      </c>
      <c r="E1654" s="1">
        <v>67</v>
      </c>
      <c r="F1654" s="1" t="s">
        <v>9711</v>
      </c>
      <c r="G1654" s="1" t="s">
        <v>9712</v>
      </c>
      <c r="H1654" s="1" t="s">
        <v>2828</v>
      </c>
      <c r="I1654" s="1" t="s">
        <v>9713</v>
      </c>
      <c r="J1654" s="1" t="s">
        <v>9714</v>
      </c>
      <c r="K1654" s="1" t="s">
        <v>32</v>
      </c>
      <c r="L1654" s="1" t="s">
        <v>48</v>
      </c>
      <c r="M1654" s="1" t="s">
        <v>62</v>
      </c>
      <c r="N1654" s="1">
        <v>1</v>
      </c>
      <c r="O1654" s="1">
        <v>539.17999999999995</v>
      </c>
      <c r="P1654" s="1">
        <v>0.4</v>
      </c>
      <c r="Q1654" s="1">
        <v>27.98</v>
      </c>
      <c r="R1654" s="2">
        <v>45354</v>
      </c>
      <c r="S1654" s="2">
        <v>45387</v>
      </c>
      <c r="T1654" s="1" t="s">
        <v>83</v>
      </c>
      <c r="U1654" s="1" t="s">
        <v>51</v>
      </c>
      <c r="V1654" s="1">
        <v>2</v>
      </c>
      <c r="W1654" s="1" t="s">
        <v>37</v>
      </c>
      <c r="X1654" s="1" t="s">
        <v>53</v>
      </c>
      <c r="Y1654" s="1" t="s">
        <v>9715</v>
      </c>
    </row>
    <row r="1655" spans="1:25" x14ac:dyDescent="0.3">
      <c r="A1655" s="1" t="s">
        <v>13267</v>
      </c>
      <c r="B1655" s="1" t="s">
        <v>15265</v>
      </c>
      <c r="C1655" s="1" t="s">
        <v>9716</v>
      </c>
      <c r="D1655" s="1" t="s">
        <v>26</v>
      </c>
      <c r="E1655" s="1">
        <v>68</v>
      </c>
      <c r="F1655" s="1" t="s">
        <v>9717</v>
      </c>
      <c r="G1655" s="1" t="s">
        <v>9718</v>
      </c>
      <c r="H1655" s="1" t="s">
        <v>1374</v>
      </c>
      <c r="I1655" s="1" t="s">
        <v>9719</v>
      </c>
      <c r="J1655" s="1" t="s">
        <v>9720</v>
      </c>
      <c r="K1655" s="1" t="s">
        <v>92</v>
      </c>
      <c r="L1655" s="1" t="s">
        <v>117</v>
      </c>
      <c r="M1655" s="1" t="s">
        <v>126</v>
      </c>
      <c r="N1655" s="1">
        <v>1</v>
      </c>
      <c r="O1655" s="1">
        <v>82.08</v>
      </c>
      <c r="P1655" s="1">
        <v>0.27</v>
      </c>
      <c r="Q1655" s="1">
        <v>18.72</v>
      </c>
      <c r="R1655" s="2">
        <v>45234</v>
      </c>
      <c r="S1655" s="2">
        <v>45442</v>
      </c>
      <c r="T1655" s="1" t="s">
        <v>35</v>
      </c>
      <c r="U1655" s="1" t="s">
        <v>51</v>
      </c>
      <c r="V1655" s="1">
        <v>4</v>
      </c>
      <c r="W1655" s="1" t="s">
        <v>37</v>
      </c>
      <c r="X1655" s="1" t="s">
        <v>38</v>
      </c>
      <c r="Y1655" s="1" t="s">
        <v>9721</v>
      </c>
    </row>
    <row r="1656" spans="1:25" x14ac:dyDescent="0.3">
      <c r="A1656" s="1" t="s">
        <v>13268</v>
      </c>
      <c r="B1656" s="1" t="s">
        <v>15266</v>
      </c>
      <c r="C1656" s="1" t="s">
        <v>9722</v>
      </c>
      <c r="D1656" s="1" t="s">
        <v>26</v>
      </c>
      <c r="E1656" s="1">
        <v>61</v>
      </c>
      <c r="F1656" s="1" t="s">
        <v>9723</v>
      </c>
      <c r="G1656" s="1">
        <f>1-447-466-5224</f>
        <v>-6136</v>
      </c>
      <c r="H1656" s="1" t="s">
        <v>4163</v>
      </c>
      <c r="I1656" s="1" t="s">
        <v>9724</v>
      </c>
      <c r="J1656" s="1" t="s">
        <v>9725</v>
      </c>
      <c r="K1656" s="1" t="s">
        <v>61</v>
      </c>
      <c r="L1656" s="1" t="s">
        <v>82</v>
      </c>
      <c r="M1656" s="1" t="s">
        <v>73</v>
      </c>
      <c r="N1656" s="1">
        <v>2</v>
      </c>
      <c r="O1656" s="1">
        <v>803.9</v>
      </c>
      <c r="P1656" s="1">
        <v>0.17</v>
      </c>
      <c r="Q1656" s="1">
        <v>45.36</v>
      </c>
      <c r="R1656" s="2">
        <v>45603</v>
      </c>
      <c r="S1656" s="2">
        <v>45172</v>
      </c>
      <c r="T1656" s="1" t="s">
        <v>63</v>
      </c>
      <c r="U1656" s="1" t="s">
        <v>36</v>
      </c>
      <c r="V1656" s="1">
        <v>3</v>
      </c>
      <c r="W1656" s="1" t="s">
        <v>37</v>
      </c>
      <c r="X1656" s="1" t="s">
        <v>101</v>
      </c>
      <c r="Y1656" s="1" t="s">
        <v>9726</v>
      </c>
    </row>
    <row r="1657" spans="1:25" x14ac:dyDescent="0.3">
      <c r="A1657" s="1" t="s">
        <v>13269</v>
      </c>
      <c r="B1657" s="1" t="s">
        <v>15267</v>
      </c>
      <c r="C1657" s="1" t="s">
        <v>9727</v>
      </c>
      <c r="D1657" s="1" t="s">
        <v>26</v>
      </c>
      <c r="E1657" s="1">
        <v>18</v>
      </c>
      <c r="F1657" s="1" t="s">
        <v>9728</v>
      </c>
      <c r="G1657" s="1" t="s">
        <v>9729</v>
      </c>
      <c r="H1657" s="1" t="s">
        <v>724</v>
      </c>
      <c r="I1657" s="1" t="s">
        <v>9730</v>
      </c>
      <c r="J1657" s="1" t="s">
        <v>9731</v>
      </c>
      <c r="K1657" s="1" t="s">
        <v>6</v>
      </c>
      <c r="L1657" s="1" t="s">
        <v>72</v>
      </c>
      <c r="M1657" s="1" t="s">
        <v>93</v>
      </c>
      <c r="N1657" s="1">
        <v>1</v>
      </c>
      <c r="O1657" s="1">
        <v>694.39</v>
      </c>
      <c r="P1657" s="1">
        <v>0.49</v>
      </c>
      <c r="Q1657" s="1">
        <v>48.58</v>
      </c>
      <c r="R1657" s="2">
        <v>45386</v>
      </c>
      <c r="S1657" s="2">
        <v>45364</v>
      </c>
      <c r="T1657" s="1" t="s">
        <v>50</v>
      </c>
      <c r="U1657" s="1" t="s">
        <v>162</v>
      </c>
      <c r="V1657" s="1">
        <v>5</v>
      </c>
      <c r="W1657" s="1" t="s">
        <v>37</v>
      </c>
      <c r="X1657" s="1" t="s">
        <v>53</v>
      </c>
      <c r="Y1657" s="1" t="s">
        <v>9732</v>
      </c>
    </row>
    <row r="1658" spans="1:25" x14ac:dyDescent="0.3">
      <c r="A1658" s="1" t="s">
        <v>13270</v>
      </c>
      <c r="B1658" s="1" t="s">
        <v>15268</v>
      </c>
      <c r="C1658" s="1" t="s">
        <v>9733</v>
      </c>
      <c r="D1658" s="1" t="s">
        <v>41</v>
      </c>
      <c r="E1658" s="1">
        <v>51</v>
      </c>
      <c r="F1658" s="1" t="s">
        <v>9734</v>
      </c>
      <c r="G1658" s="1" t="s">
        <v>9735</v>
      </c>
      <c r="H1658" s="1" t="s">
        <v>837</v>
      </c>
      <c r="I1658" s="1" t="s">
        <v>9736</v>
      </c>
      <c r="J1658" s="1" t="s">
        <v>9737</v>
      </c>
      <c r="K1658" s="1" t="s">
        <v>161</v>
      </c>
      <c r="L1658" s="1" t="s">
        <v>33</v>
      </c>
      <c r="M1658" s="1" t="s">
        <v>93</v>
      </c>
      <c r="N1658" s="1">
        <v>4</v>
      </c>
      <c r="O1658" s="1">
        <v>359.21</v>
      </c>
      <c r="P1658" s="1">
        <v>0.14000000000000001</v>
      </c>
      <c r="Q1658" s="1">
        <v>23.45</v>
      </c>
      <c r="R1658" s="2">
        <v>45786</v>
      </c>
      <c r="S1658" s="2">
        <v>45483</v>
      </c>
      <c r="T1658" s="1" t="s">
        <v>63</v>
      </c>
      <c r="U1658" s="1" t="s">
        <v>51</v>
      </c>
      <c r="V1658" s="1">
        <v>3</v>
      </c>
      <c r="W1658" s="1" t="s">
        <v>37</v>
      </c>
      <c r="X1658" s="1" t="s">
        <v>64</v>
      </c>
      <c r="Y1658" s="1" t="s">
        <v>9738</v>
      </c>
    </row>
    <row r="1659" spans="1:25" x14ac:dyDescent="0.3">
      <c r="A1659" s="1" t="s">
        <v>13271</v>
      </c>
      <c r="B1659" s="1" t="s">
        <v>15269</v>
      </c>
      <c r="C1659" s="1" t="s">
        <v>9739</v>
      </c>
      <c r="D1659" s="1" t="s">
        <v>26</v>
      </c>
      <c r="E1659" s="1">
        <v>52</v>
      </c>
      <c r="F1659" s="1" t="s">
        <v>9740</v>
      </c>
      <c r="G1659" s="1" t="s">
        <v>9741</v>
      </c>
      <c r="H1659" s="1" t="s">
        <v>167</v>
      </c>
      <c r="I1659" s="1" t="s">
        <v>9742</v>
      </c>
      <c r="J1659" s="1" t="s">
        <v>9743</v>
      </c>
      <c r="K1659" s="1" t="s">
        <v>109</v>
      </c>
      <c r="L1659" s="1" t="s">
        <v>82</v>
      </c>
      <c r="M1659" s="1" t="s">
        <v>93</v>
      </c>
      <c r="N1659" s="1">
        <v>3</v>
      </c>
      <c r="O1659" s="1">
        <v>650.66999999999996</v>
      </c>
      <c r="P1659" s="1">
        <v>0.47</v>
      </c>
      <c r="Q1659" s="1">
        <v>8.16</v>
      </c>
      <c r="R1659" s="2">
        <v>45656</v>
      </c>
      <c r="S1659" s="2">
        <v>45211</v>
      </c>
      <c r="T1659" s="1" t="s">
        <v>63</v>
      </c>
      <c r="U1659" s="1" t="s">
        <v>36</v>
      </c>
      <c r="V1659" s="1">
        <v>3</v>
      </c>
      <c r="W1659" s="1" t="s">
        <v>37</v>
      </c>
      <c r="X1659" s="1" t="s">
        <v>74</v>
      </c>
      <c r="Y1659" s="1" t="s">
        <v>9744</v>
      </c>
    </row>
    <row r="1660" spans="1:25" x14ac:dyDescent="0.3">
      <c r="A1660" s="1" t="s">
        <v>13272</v>
      </c>
      <c r="B1660" s="1" t="s">
        <v>15270</v>
      </c>
      <c r="C1660" s="1" t="s">
        <v>9745</v>
      </c>
      <c r="D1660" s="1" t="s">
        <v>26</v>
      </c>
      <c r="E1660" s="1">
        <v>43</v>
      </c>
      <c r="F1660" s="1" t="s">
        <v>9746</v>
      </c>
      <c r="G1660" s="1">
        <v>1670638115</v>
      </c>
      <c r="H1660" s="1" t="s">
        <v>1924</v>
      </c>
      <c r="I1660" s="1" t="s">
        <v>9747</v>
      </c>
      <c r="J1660" s="1" t="s">
        <v>9748</v>
      </c>
      <c r="K1660" s="1" t="s">
        <v>109</v>
      </c>
      <c r="L1660" s="1" t="s">
        <v>82</v>
      </c>
      <c r="M1660" s="1" t="s">
        <v>126</v>
      </c>
      <c r="N1660" s="1">
        <v>4</v>
      </c>
      <c r="O1660" s="1">
        <v>240.71</v>
      </c>
      <c r="P1660" s="1">
        <v>0.08</v>
      </c>
      <c r="Q1660" s="1">
        <v>34.85</v>
      </c>
      <c r="R1660" s="2">
        <v>45492</v>
      </c>
      <c r="S1660" s="2">
        <v>45364</v>
      </c>
      <c r="T1660" s="1" t="s">
        <v>63</v>
      </c>
      <c r="U1660" s="1" t="s">
        <v>162</v>
      </c>
      <c r="V1660" s="1">
        <v>4</v>
      </c>
      <c r="W1660" s="1" t="s">
        <v>37</v>
      </c>
      <c r="X1660" s="1" t="s">
        <v>38</v>
      </c>
      <c r="Y1660" s="1" t="s">
        <v>9749</v>
      </c>
    </row>
    <row r="1661" spans="1:25" x14ac:dyDescent="0.3">
      <c r="A1661" s="1" t="s">
        <v>13273</v>
      </c>
      <c r="B1661" s="1" t="s">
        <v>15271</v>
      </c>
      <c r="C1661" s="1" t="s">
        <v>9750</v>
      </c>
      <c r="D1661" s="1" t="s">
        <v>41</v>
      </c>
      <c r="E1661" s="1">
        <v>47</v>
      </c>
      <c r="F1661" s="1" t="s">
        <v>9751</v>
      </c>
      <c r="G1661" s="1" t="s">
        <v>9752</v>
      </c>
      <c r="H1661" s="1" t="s">
        <v>954</v>
      </c>
      <c r="I1661" s="1" t="s">
        <v>9753</v>
      </c>
      <c r="J1661" s="1" t="s">
        <v>5221</v>
      </c>
      <c r="K1661" s="1" t="s">
        <v>32</v>
      </c>
      <c r="L1661" s="1" t="s">
        <v>72</v>
      </c>
      <c r="M1661" s="1" t="s">
        <v>126</v>
      </c>
      <c r="N1661" s="1">
        <v>2</v>
      </c>
      <c r="O1661" s="1">
        <v>272.60000000000002</v>
      </c>
      <c r="P1661" s="1">
        <v>0.19</v>
      </c>
      <c r="Q1661" s="1">
        <v>21.95</v>
      </c>
      <c r="R1661" s="2">
        <v>45524</v>
      </c>
      <c r="S1661" s="2">
        <v>45354</v>
      </c>
      <c r="T1661" s="1" t="s">
        <v>118</v>
      </c>
      <c r="U1661" s="1" t="s">
        <v>51</v>
      </c>
      <c r="V1661" s="1">
        <v>5</v>
      </c>
      <c r="W1661" s="1" t="s">
        <v>37</v>
      </c>
      <c r="X1661" s="1" t="s">
        <v>38</v>
      </c>
      <c r="Y1661" s="1" t="s">
        <v>9754</v>
      </c>
    </row>
    <row r="1662" spans="1:25" x14ac:dyDescent="0.3">
      <c r="A1662" s="1" t="s">
        <v>13274</v>
      </c>
      <c r="B1662" s="1" t="s">
        <v>15272</v>
      </c>
      <c r="C1662" s="1" t="s">
        <v>9755</v>
      </c>
      <c r="D1662" s="1" t="s">
        <v>41</v>
      </c>
      <c r="E1662" s="1">
        <v>29</v>
      </c>
      <c r="F1662" s="1" t="s">
        <v>9756</v>
      </c>
      <c r="G1662" s="1" t="s">
        <v>9757</v>
      </c>
      <c r="H1662" s="1" t="s">
        <v>817</v>
      </c>
      <c r="I1662" s="1" t="s">
        <v>9758</v>
      </c>
      <c r="J1662" s="1" t="s">
        <v>9759</v>
      </c>
      <c r="K1662" s="1" t="s">
        <v>92</v>
      </c>
      <c r="L1662" s="1" t="s">
        <v>117</v>
      </c>
      <c r="M1662" s="1" t="s">
        <v>126</v>
      </c>
      <c r="N1662" s="1">
        <v>3</v>
      </c>
      <c r="O1662" s="1">
        <v>320.99</v>
      </c>
      <c r="P1662" s="1">
        <v>7.0000000000000007E-2</v>
      </c>
      <c r="Q1662" s="1">
        <v>49.37</v>
      </c>
      <c r="R1662" s="2">
        <v>45449</v>
      </c>
      <c r="S1662" s="2">
        <v>45313</v>
      </c>
      <c r="T1662" s="1" t="s">
        <v>50</v>
      </c>
      <c r="U1662" s="1" t="s">
        <v>51</v>
      </c>
      <c r="V1662" s="1">
        <v>5</v>
      </c>
      <c r="W1662" s="1" t="s">
        <v>37</v>
      </c>
      <c r="X1662" s="1" t="s">
        <v>74</v>
      </c>
      <c r="Y1662" s="1" t="s">
        <v>9760</v>
      </c>
    </row>
    <row r="1663" spans="1:25" x14ac:dyDescent="0.3">
      <c r="A1663" s="1" t="s">
        <v>13275</v>
      </c>
      <c r="B1663" s="1" t="s">
        <v>15273</v>
      </c>
      <c r="C1663" s="1" t="s">
        <v>9761</v>
      </c>
      <c r="D1663" s="1" t="s">
        <v>26</v>
      </c>
      <c r="E1663" s="1">
        <v>31</v>
      </c>
      <c r="F1663" s="1" t="s">
        <v>9762</v>
      </c>
      <c r="G1663" s="1" t="s">
        <v>9763</v>
      </c>
      <c r="H1663" s="1" t="s">
        <v>3567</v>
      </c>
      <c r="I1663" s="1" t="s">
        <v>9764</v>
      </c>
      <c r="J1663" s="1" t="s">
        <v>9765</v>
      </c>
      <c r="K1663" s="1" t="s">
        <v>92</v>
      </c>
      <c r="L1663" s="1" t="s">
        <v>72</v>
      </c>
      <c r="M1663" s="1" t="s">
        <v>93</v>
      </c>
      <c r="N1663" s="1">
        <v>2</v>
      </c>
      <c r="O1663" s="1">
        <v>799.04</v>
      </c>
      <c r="P1663" s="1">
        <v>0</v>
      </c>
      <c r="Q1663" s="1">
        <v>9.02</v>
      </c>
      <c r="R1663" s="2">
        <v>45834</v>
      </c>
      <c r="S1663" s="2">
        <v>45696</v>
      </c>
      <c r="T1663" s="1" t="s">
        <v>83</v>
      </c>
      <c r="U1663" s="1" t="s">
        <v>162</v>
      </c>
      <c r="V1663" s="1">
        <v>3</v>
      </c>
      <c r="W1663" s="1" t="s">
        <v>37</v>
      </c>
      <c r="X1663" s="1" t="s">
        <v>74</v>
      </c>
      <c r="Y1663" s="1" t="s">
        <v>9766</v>
      </c>
    </row>
    <row r="1664" spans="1:25" x14ac:dyDescent="0.3">
      <c r="A1664" s="1" t="s">
        <v>13276</v>
      </c>
      <c r="B1664" s="1" t="s">
        <v>15274</v>
      </c>
      <c r="C1664" s="1" t="s">
        <v>9767</v>
      </c>
      <c r="D1664" s="1" t="s">
        <v>41</v>
      </c>
      <c r="E1664" s="1">
        <v>56</v>
      </c>
      <c r="F1664" s="1" t="s">
        <v>9768</v>
      </c>
      <c r="G1664" s="1" t="s">
        <v>9769</v>
      </c>
      <c r="H1664" s="1" t="s">
        <v>1196</v>
      </c>
      <c r="I1664" s="1" t="s">
        <v>9770</v>
      </c>
      <c r="J1664" s="1" t="s">
        <v>9771</v>
      </c>
      <c r="K1664" s="1" t="s">
        <v>81</v>
      </c>
      <c r="L1664" s="1" t="s">
        <v>72</v>
      </c>
      <c r="M1664" s="1" t="s">
        <v>62</v>
      </c>
      <c r="N1664" s="1">
        <v>2</v>
      </c>
      <c r="O1664" s="1">
        <v>218.58</v>
      </c>
      <c r="P1664" s="1">
        <v>0.13</v>
      </c>
      <c r="Q1664" s="1">
        <v>10.36</v>
      </c>
      <c r="R1664" s="2">
        <v>45213</v>
      </c>
      <c r="S1664" s="2">
        <v>45195</v>
      </c>
      <c r="T1664" s="1" t="s">
        <v>118</v>
      </c>
      <c r="U1664" s="1" t="s">
        <v>162</v>
      </c>
      <c r="V1664" s="1">
        <v>4</v>
      </c>
      <c r="W1664" s="1" t="s">
        <v>37</v>
      </c>
      <c r="X1664" s="1" t="s">
        <v>64</v>
      </c>
      <c r="Y1664" s="1" t="s">
        <v>9772</v>
      </c>
    </row>
    <row r="1665" spans="1:25" x14ac:dyDescent="0.3">
      <c r="A1665" s="1" t="s">
        <v>13277</v>
      </c>
      <c r="B1665" s="1" t="s">
        <v>15275</v>
      </c>
      <c r="C1665" s="1" t="s">
        <v>9773</v>
      </c>
      <c r="D1665" s="1" t="s">
        <v>26</v>
      </c>
      <c r="E1665" s="1">
        <v>21</v>
      </c>
      <c r="F1665" s="1" t="s">
        <v>9774</v>
      </c>
      <c r="G1665" s="1" t="s">
        <v>9775</v>
      </c>
      <c r="H1665" s="1" t="s">
        <v>1215</v>
      </c>
      <c r="I1665" s="1" t="s">
        <v>9776</v>
      </c>
      <c r="J1665" s="1" t="s">
        <v>9777</v>
      </c>
      <c r="K1665" s="1" t="s">
        <v>92</v>
      </c>
      <c r="L1665" s="1" t="s">
        <v>117</v>
      </c>
      <c r="M1665" s="1" t="s">
        <v>93</v>
      </c>
      <c r="N1665" s="1">
        <v>4</v>
      </c>
      <c r="O1665" s="1">
        <v>567.15</v>
      </c>
      <c r="P1665" s="1">
        <v>0.04</v>
      </c>
      <c r="Q1665" s="1">
        <v>36.47</v>
      </c>
      <c r="R1665" s="2">
        <v>45464</v>
      </c>
      <c r="S1665" s="2">
        <v>45773</v>
      </c>
      <c r="T1665" s="1" t="s">
        <v>35</v>
      </c>
      <c r="U1665" s="1" t="s">
        <v>162</v>
      </c>
      <c r="V1665" s="1">
        <v>5</v>
      </c>
      <c r="W1665" s="1" t="s">
        <v>37</v>
      </c>
      <c r="X1665" s="1" t="s">
        <v>74</v>
      </c>
      <c r="Y1665" s="1" t="s">
        <v>1336</v>
      </c>
    </row>
    <row r="1666" spans="1:25" x14ac:dyDescent="0.3">
      <c r="A1666" s="1" t="s">
        <v>13278</v>
      </c>
      <c r="B1666" s="1" t="s">
        <v>15276</v>
      </c>
      <c r="C1666" s="1" t="s">
        <v>9778</v>
      </c>
      <c r="D1666" s="1" t="s">
        <v>41</v>
      </c>
      <c r="E1666" s="1">
        <v>29</v>
      </c>
      <c r="F1666" s="1" t="s">
        <v>9779</v>
      </c>
      <c r="G1666" s="1" t="s">
        <v>9780</v>
      </c>
      <c r="H1666" s="1" t="s">
        <v>1662</v>
      </c>
      <c r="I1666" s="1" t="s">
        <v>9781</v>
      </c>
      <c r="J1666" s="1" t="s">
        <v>9782</v>
      </c>
      <c r="K1666" s="1" t="s">
        <v>81</v>
      </c>
      <c r="L1666" s="1" t="s">
        <v>117</v>
      </c>
      <c r="M1666" s="1" t="s">
        <v>126</v>
      </c>
      <c r="N1666" s="1">
        <v>1</v>
      </c>
      <c r="O1666" s="1">
        <v>208.46</v>
      </c>
      <c r="P1666" s="1">
        <v>0.49</v>
      </c>
      <c r="Q1666" s="1">
        <v>39.14</v>
      </c>
      <c r="R1666" s="2">
        <v>45251</v>
      </c>
      <c r="S1666" s="2">
        <v>45415</v>
      </c>
      <c r="T1666" s="1" t="s">
        <v>35</v>
      </c>
      <c r="U1666" s="1" t="s">
        <v>162</v>
      </c>
      <c r="V1666" s="1">
        <v>5</v>
      </c>
      <c r="W1666" s="1" t="s">
        <v>37</v>
      </c>
      <c r="X1666" s="1" t="s">
        <v>38</v>
      </c>
      <c r="Y1666" s="1" t="s">
        <v>9783</v>
      </c>
    </row>
    <row r="1667" spans="1:25" x14ac:dyDescent="0.3">
      <c r="A1667" s="1" t="s">
        <v>13279</v>
      </c>
      <c r="B1667" s="1" t="s">
        <v>15277</v>
      </c>
      <c r="C1667" s="1" t="s">
        <v>9784</v>
      </c>
      <c r="D1667" s="1" t="s">
        <v>41</v>
      </c>
      <c r="E1667" s="1">
        <v>41</v>
      </c>
      <c r="F1667" s="1" t="s">
        <v>9785</v>
      </c>
      <c r="G1667" s="1" t="s">
        <v>9786</v>
      </c>
      <c r="H1667" s="1" t="s">
        <v>960</v>
      </c>
      <c r="I1667" s="1" t="s">
        <v>9787</v>
      </c>
      <c r="J1667" s="1" t="s">
        <v>9788</v>
      </c>
      <c r="K1667" s="1" t="s">
        <v>92</v>
      </c>
      <c r="L1667" s="1" t="s">
        <v>82</v>
      </c>
      <c r="M1667" s="1" t="s">
        <v>126</v>
      </c>
      <c r="N1667" s="1">
        <v>3</v>
      </c>
      <c r="O1667" s="1">
        <v>292.19</v>
      </c>
      <c r="P1667" s="1">
        <v>0.38</v>
      </c>
      <c r="Q1667" s="1">
        <v>26.2</v>
      </c>
      <c r="R1667" s="2">
        <v>45513</v>
      </c>
      <c r="S1667" s="2">
        <v>45340</v>
      </c>
      <c r="T1667" s="1" t="s">
        <v>83</v>
      </c>
      <c r="U1667" s="1" t="s">
        <v>51</v>
      </c>
      <c r="V1667" s="1">
        <v>1</v>
      </c>
      <c r="W1667" s="1" t="s">
        <v>37</v>
      </c>
      <c r="X1667" s="1" t="s">
        <v>64</v>
      </c>
      <c r="Y1667" s="1" t="s">
        <v>9789</v>
      </c>
    </row>
    <row r="1668" spans="1:25" x14ac:dyDescent="0.3">
      <c r="A1668" s="1" t="s">
        <v>13280</v>
      </c>
      <c r="B1668" s="1" t="s">
        <v>15278</v>
      </c>
      <c r="C1668" s="1" t="s">
        <v>9790</v>
      </c>
      <c r="D1668" s="1" t="s">
        <v>26</v>
      </c>
      <c r="E1668" s="1">
        <v>57</v>
      </c>
      <c r="F1668" s="1" t="s">
        <v>9791</v>
      </c>
      <c r="G1668" s="1" t="s">
        <v>9792</v>
      </c>
      <c r="H1668" s="1" t="s">
        <v>4319</v>
      </c>
      <c r="I1668" s="1" t="s">
        <v>9793</v>
      </c>
      <c r="J1668" s="1" t="s">
        <v>9794</v>
      </c>
      <c r="K1668" s="1" t="s">
        <v>161</v>
      </c>
      <c r="L1668" s="1" t="s">
        <v>33</v>
      </c>
      <c r="M1668" s="1" t="s">
        <v>73</v>
      </c>
      <c r="N1668" s="1">
        <v>3</v>
      </c>
      <c r="O1668" s="1">
        <v>243.13</v>
      </c>
      <c r="P1668" s="1">
        <v>0</v>
      </c>
      <c r="Q1668" s="1">
        <v>17.48</v>
      </c>
      <c r="R1668" s="2">
        <v>45186</v>
      </c>
      <c r="S1668" s="2">
        <v>45817</v>
      </c>
      <c r="T1668" s="1" t="s">
        <v>50</v>
      </c>
      <c r="U1668" s="1" t="s">
        <v>162</v>
      </c>
      <c r="V1668" s="1">
        <v>3</v>
      </c>
      <c r="W1668" s="1" t="s">
        <v>52</v>
      </c>
      <c r="X1668" s="1" t="s">
        <v>74</v>
      </c>
      <c r="Y1668" s="1" t="s">
        <v>9795</v>
      </c>
    </row>
    <row r="1669" spans="1:25" x14ac:dyDescent="0.3">
      <c r="A1669" s="1" t="s">
        <v>13281</v>
      </c>
      <c r="B1669" s="1" t="s">
        <v>15279</v>
      </c>
      <c r="C1669" s="1" t="s">
        <v>9796</v>
      </c>
      <c r="D1669" s="1" t="s">
        <v>26</v>
      </c>
      <c r="E1669" s="1">
        <v>48</v>
      </c>
      <c r="F1669" s="1" t="s">
        <v>9797</v>
      </c>
      <c r="G1669" s="1" t="s">
        <v>9798</v>
      </c>
      <c r="H1669" s="1" t="s">
        <v>6185</v>
      </c>
      <c r="I1669" s="1" t="s">
        <v>4082</v>
      </c>
      <c r="J1669" s="1" t="s">
        <v>9799</v>
      </c>
      <c r="K1669" s="1" t="s">
        <v>92</v>
      </c>
      <c r="L1669" s="1" t="s">
        <v>72</v>
      </c>
      <c r="M1669" s="1" t="s">
        <v>34</v>
      </c>
      <c r="N1669" s="1">
        <v>1</v>
      </c>
      <c r="O1669" s="1">
        <v>648.54999999999995</v>
      </c>
      <c r="P1669" s="1">
        <v>0.11</v>
      </c>
      <c r="Q1669" s="1">
        <v>18.940000000000001</v>
      </c>
      <c r="R1669" s="2">
        <v>45411</v>
      </c>
      <c r="S1669" s="2">
        <v>45380</v>
      </c>
      <c r="T1669" s="1" t="s">
        <v>83</v>
      </c>
      <c r="U1669" s="1" t="s">
        <v>84</v>
      </c>
      <c r="V1669" s="1">
        <v>2</v>
      </c>
      <c r="W1669" s="1" t="s">
        <v>37</v>
      </c>
      <c r="X1669" s="1" t="s">
        <v>64</v>
      </c>
      <c r="Y1669" s="1" t="s">
        <v>9800</v>
      </c>
    </row>
    <row r="1670" spans="1:25" x14ac:dyDescent="0.3">
      <c r="A1670" s="1" t="s">
        <v>13282</v>
      </c>
      <c r="B1670" s="1" t="s">
        <v>15280</v>
      </c>
      <c r="C1670" s="1" t="s">
        <v>9801</v>
      </c>
      <c r="D1670" s="1" t="s">
        <v>26</v>
      </c>
      <c r="E1670" s="1">
        <v>18</v>
      </c>
      <c r="F1670" s="1" t="s">
        <v>9802</v>
      </c>
      <c r="G1670" s="1" t="s">
        <v>9803</v>
      </c>
      <c r="H1670" s="1" t="s">
        <v>3543</v>
      </c>
      <c r="I1670" s="1" t="s">
        <v>5497</v>
      </c>
      <c r="J1670" s="1" t="s">
        <v>9804</v>
      </c>
      <c r="K1670" s="1" t="s">
        <v>61</v>
      </c>
      <c r="L1670" s="1" t="s">
        <v>33</v>
      </c>
      <c r="M1670" s="1" t="s">
        <v>73</v>
      </c>
      <c r="N1670" s="1">
        <v>4</v>
      </c>
      <c r="O1670" s="1">
        <v>531.46</v>
      </c>
      <c r="P1670" s="1">
        <v>0.34</v>
      </c>
      <c r="Q1670" s="1">
        <v>20.21</v>
      </c>
      <c r="R1670" s="2">
        <v>45842</v>
      </c>
      <c r="S1670" s="2">
        <v>45244</v>
      </c>
      <c r="T1670" s="1" t="s">
        <v>118</v>
      </c>
      <c r="U1670" s="1" t="s">
        <v>84</v>
      </c>
      <c r="V1670" s="1">
        <v>3</v>
      </c>
      <c r="W1670" s="1" t="s">
        <v>37</v>
      </c>
      <c r="X1670" s="1" t="s">
        <v>64</v>
      </c>
      <c r="Y1670" s="1" t="s">
        <v>9805</v>
      </c>
    </row>
    <row r="1671" spans="1:25" x14ac:dyDescent="0.3">
      <c r="A1671" s="1" t="s">
        <v>13283</v>
      </c>
      <c r="B1671" s="1" t="s">
        <v>15281</v>
      </c>
      <c r="C1671" s="1" t="s">
        <v>9806</v>
      </c>
      <c r="D1671" s="1" t="s">
        <v>41</v>
      </c>
      <c r="E1671" s="1">
        <v>54</v>
      </c>
      <c r="F1671" s="1" t="s">
        <v>9807</v>
      </c>
      <c r="G1671" s="1" t="s">
        <v>9808</v>
      </c>
      <c r="H1671" s="1" t="s">
        <v>877</v>
      </c>
      <c r="I1671" s="1" t="s">
        <v>9809</v>
      </c>
      <c r="J1671" s="1" t="s">
        <v>9810</v>
      </c>
      <c r="K1671" s="1" t="s">
        <v>47</v>
      </c>
      <c r="L1671" s="1" t="s">
        <v>117</v>
      </c>
      <c r="M1671" s="1" t="s">
        <v>73</v>
      </c>
      <c r="N1671" s="1">
        <v>2</v>
      </c>
      <c r="O1671" s="1">
        <v>724.09</v>
      </c>
      <c r="P1671" s="1">
        <v>0.2</v>
      </c>
      <c r="Q1671" s="1">
        <v>15.14</v>
      </c>
      <c r="R1671" s="2">
        <v>45638</v>
      </c>
      <c r="S1671" s="2">
        <v>45536</v>
      </c>
      <c r="T1671" s="1" t="s">
        <v>50</v>
      </c>
      <c r="U1671" s="1" t="s">
        <v>51</v>
      </c>
      <c r="V1671" s="1">
        <v>4</v>
      </c>
      <c r="W1671" s="1" t="s">
        <v>37</v>
      </c>
      <c r="X1671" s="1" t="s">
        <v>53</v>
      </c>
      <c r="Y1671" s="1" t="s">
        <v>9811</v>
      </c>
    </row>
    <row r="1672" spans="1:25" x14ac:dyDescent="0.3">
      <c r="A1672" s="1" t="s">
        <v>13284</v>
      </c>
      <c r="B1672" s="1" t="s">
        <v>15282</v>
      </c>
      <c r="C1672" s="1" t="s">
        <v>9812</v>
      </c>
      <c r="D1672" s="1" t="s">
        <v>26</v>
      </c>
      <c r="E1672" s="1">
        <v>18</v>
      </c>
      <c r="F1672" s="1" t="s">
        <v>9813</v>
      </c>
      <c r="G1672" s="1" t="s">
        <v>9814</v>
      </c>
      <c r="H1672" s="1" t="s">
        <v>1472</v>
      </c>
      <c r="I1672" s="1" t="s">
        <v>9815</v>
      </c>
      <c r="J1672" s="1" t="s">
        <v>9816</v>
      </c>
      <c r="K1672" s="1" t="s">
        <v>47</v>
      </c>
      <c r="L1672" s="1" t="s">
        <v>117</v>
      </c>
      <c r="M1672" s="1" t="s">
        <v>93</v>
      </c>
      <c r="N1672" s="1">
        <v>4</v>
      </c>
      <c r="O1672" s="1">
        <v>227.74</v>
      </c>
      <c r="P1672" s="1">
        <v>0.42</v>
      </c>
      <c r="Q1672" s="1">
        <v>43.28</v>
      </c>
      <c r="R1672" s="2">
        <v>45318</v>
      </c>
      <c r="S1672" s="2">
        <v>45681</v>
      </c>
      <c r="T1672" s="1" t="s">
        <v>35</v>
      </c>
      <c r="U1672" s="1" t="s">
        <v>51</v>
      </c>
      <c r="V1672" s="1">
        <v>5</v>
      </c>
      <c r="W1672" s="1" t="s">
        <v>37</v>
      </c>
      <c r="X1672" s="1" t="s">
        <v>74</v>
      </c>
      <c r="Y1672" s="1" t="s">
        <v>9817</v>
      </c>
    </row>
    <row r="1673" spans="1:25" x14ac:dyDescent="0.3">
      <c r="A1673" s="1" t="s">
        <v>13285</v>
      </c>
      <c r="B1673" s="1" t="s">
        <v>15283</v>
      </c>
      <c r="C1673" s="1" t="s">
        <v>9818</v>
      </c>
      <c r="D1673" s="1" t="s">
        <v>41</v>
      </c>
      <c r="E1673" s="1">
        <v>32</v>
      </c>
      <c r="F1673" s="1" t="s">
        <v>9819</v>
      </c>
      <c r="G1673" s="1">
        <v>5753253061</v>
      </c>
      <c r="H1673" s="1" t="s">
        <v>323</v>
      </c>
      <c r="I1673" s="1" t="s">
        <v>9820</v>
      </c>
      <c r="J1673" s="1" t="s">
        <v>9821</v>
      </c>
      <c r="K1673" s="1" t="s">
        <v>6</v>
      </c>
      <c r="L1673" s="1" t="s">
        <v>72</v>
      </c>
      <c r="M1673" s="1" t="s">
        <v>34</v>
      </c>
      <c r="N1673" s="1">
        <v>2</v>
      </c>
      <c r="O1673" s="1">
        <v>19.059999999999999</v>
      </c>
      <c r="P1673" s="1">
        <v>0.25</v>
      </c>
      <c r="Q1673" s="1">
        <v>7.93</v>
      </c>
      <c r="R1673" s="2">
        <v>45201</v>
      </c>
      <c r="S1673" s="2">
        <v>45483</v>
      </c>
      <c r="T1673" s="1" t="s">
        <v>50</v>
      </c>
      <c r="U1673" s="1" t="s">
        <v>36</v>
      </c>
      <c r="V1673" s="1">
        <v>5</v>
      </c>
      <c r="W1673" s="1" t="s">
        <v>37</v>
      </c>
      <c r="X1673" s="1" t="s">
        <v>53</v>
      </c>
      <c r="Y1673" s="1" t="s">
        <v>9822</v>
      </c>
    </row>
    <row r="1674" spans="1:25" x14ac:dyDescent="0.3">
      <c r="A1674" s="1" t="s">
        <v>13286</v>
      </c>
      <c r="B1674" s="1" t="s">
        <v>15284</v>
      </c>
      <c r="C1674" s="1" t="s">
        <v>9823</v>
      </c>
      <c r="D1674" s="1" t="s">
        <v>26</v>
      </c>
      <c r="E1674" s="1">
        <v>30</v>
      </c>
      <c r="F1674" s="1" t="s">
        <v>9824</v>
      </c>
      <c r="G1674" s="1" t="s">
        <v>9825</v>
      </c>
      <c r="H1674" s="1" t="s">
        <v>462</v>
      </c>
      <c r="I1674" s="1" t="s">
        <v>4721</v>
      </c>
      <c r="J1674" s="1" t="s">
        <v>9826</v>
      </c>
      <c r="K1674" s="1" t="s">
        <v>81</v>
      </c>
      <c r="L1674" s="1" t="s">
        <v>82</v>
      </c>
      <c r="M1674" s="1" t="s">
        <v>34</v>
      </c>
      <c r="N1674" s="1">
        <v>3</v>
      </c>
      <c r="O1674" s="1">
        <v>683.7</v>
      </c>
      <c r="P1674" s="1">
        <v>0.33</v>
      </c>
      <c r="Q1674" s="1">
        <v>23.33</v>
      </c>
      <c r="R1674" s="2">
        <v>45330</v>
      </c>
      <c r="S1674" s="2">
        <v>45337</v>
      </c>
      <c r="T1674" s="1" t="s">
        <v>50</v>
      </c>
      <c r="U1674" s="1" t="s">
        <v>51</v>
      </c>
      <c r="V1674" s="1">
        <v>1</v>
      </c>
      <c r="W1674" s="1" t="s">
        <v>37</v>
      </c>
      <c r="X1674" s="1" t="s">
        <v>38</v>
      </c>
      <c r="Y1674" s="1" t="s">
        <v>9827</v>
      </c>
    </row>
    <row r="1675" spans="1:25" x14ac:dyDescent="0.3">
      <c r="A1675" s="1" t="s">
        <v>13287</v>
      </c>
      <c r="B1675" s="1" t="s">
        <v>15285</v>
      </c>
      <c r="C1675" s="1" t="s">
        <v>9828</v>
      </c>
      <c r="D1675" s="1" t="s">
        <v>26</v>
      </c>
      <c r="E1675" s="1">
        <v>46</v>
      </c>
      <c r="F1675" s="1" t="s">
        <v>9829</v>
      </c>
      <c r="G1675" s="1" t="s">
        <v>9830</v>
      </c>
      <c r="H1675" s="1" t="s">
        <v>2828</v>
      </c>
      <c r="I1675" s="1" t="s">
        <v>9831</v>
      </c>
      <c r="J1675" s="1" t="s">
        <v>9832</v>
      </c>
      <c r="K1675" s="1" t="s">
        <v>81</v>
      </c>
      <c r="L1675" s="1" t="s">
        <v>72</v>
      </c>
      <c r="M1675" s="1" t="s">
        <v>93</v>
      </c>
      <c r="N1675" s="1">
        <v>1</v>
      </c>
      <c r="O1675" s="1">
        <v>123.71</v>
      </c>
      <c r="P1675" s="1">
        <v>0.3</v>
      </c>
      <c r="Q1675" s="1">
        <v>38.64</v>
      </c>
      <c r="R1675" s="2">
        <v>45358</v>
      </c>
      <c r="S1675" s="2">
        <v>45216</v>
      </c>
      <c r="T1675" s="1" t="s">
        <v>50</v>
      </c>
      <c r="U1675" s="1" t="s">
        <v>162</v>
      </c>
      <c r="V1675" s="1">
        <v>5</v>
      </c>
      <c r="W1675" s="1" t="s">
        <v>52</v>
      </c>
      <c r="X1675" s="1" t="s">
        <v>64</v>
      </c>
      <c r="Y1675" s="1" t="s">
        <v>9833</v>
      </c>
    </row>
    <row r="1676" spans="1:25" x14ac:dyDescent="0.3">
      <c r="A1676" s="1" t="s">
        <v>13288</v>
      </c>
      <c r="B1676" s="1" t="s">
        <v>15286</v>
      </c>
      <c r="C1676" s="1" t="s">
        <v>9834</v>
      </c>
      <c r="D1676" s="1" t="s">
        <v>26</v>
      </c>
      <c r="E1676" s="1">
        <v>62</v>
      </c>
      <c r="F1676" s="1" t="s">
        <v>9835</v>
      </c>
      <c r="G1676" s="1" t="s">
        <v>9836</v>
      </c>
      <c r="H1676" s="1" t="s">
        <v>2448</v>
      </c>
      <c r="I1676" s="1" t="s">
        <v>7005</v>
      </c>
      <c r="J1676" s="1" t="s">
        <v>3481</v>
      </c>
      <c r="K1676" s="1" t="s">
        <v>161</v>
      </c>
      <c r="L1676" s="1" t="s">
        <v>82</v>
      </c>
      <c r="M1676" s="1" t="s">
        <v>62</v>
      </c>
      <c r="N1676" s="1">
        <v>1</v>
      </c>
      <c r="O1676" s="1">
        <v>253.84</v>
      </c>
      <c r="P1676" s="1">
        <v>0.32</v>
      </c>
      <c r="Q1676" s="1">
        <v>5.17</v>
      </c>
      <c r="R1676" s="2">
        <v>45565</v>
      </c>
      <c r="S1676" s="2">
        <v>45203</v>
      </c>
      <c r="T1676" s="1" t="s">
        <v>83</v>
      </c>
      <c r="U1676" s="1" t="s">
        <v>162</v>
      </c>
      <c r="V1676" s="1">
        <v>5</v>
      </c>
      <c r="W1676" s="1" t="s">
        <v>37</v>
      </c>
      <c r="X1676" s="1" t="s">
        <v>38</v>
      </c>
      <c r="Y1676" s="1" t="s">
        <v>9837</v>
      </c>
    </row>
    <row r="1677" spans="1:25" x14ac:dyDescent="0.3">
      <c r="A1677" s="1" t="s">
        <v>13289</v>
      </c>
      <c r="B1677" s="1" t="s">
        <v>15287</v>
      </c>
      <c r="C1677" s="1" t="s">
        <v>9838</v>
      </c>
      <c r="D1677" s="1" t="s">
        <v>41</v>
      </c>
      <c r="E1677" s="1">
        <v>21</v>
      </c>
      <c r="F1677" s="1" t="s">
        <v>9839</v>
      </c>
      <c r="G1677" s="1" t="s">
        <v>9840</v>
      </c>
      <c r="H1677" s="1" t="s">
        <v>662</v>
      </c>
      <c r="I1677" s="1" t="s">
        <v>9841</v>
      </c>
      <c r="J1677" s="1" t="s">
        <v>4474</v>
      </c>
      <c r="K1677" s="1" t="s">
        <v>81</v>
      </c>
      <c r="L1677" s="1" t="s">
        <v>48</v>
      </c>
      <c r="M1677" s="1" t="s">
        <v>49</v>
      </c>
      <c r="N1677" s="1">
        <v>3</v>
      </c>
      <c r="O1677" s="1">
        <v>312.63</v>
      </c>
      <c r="P1677" s="1">
        <v>0.12</v>
      </c>
      <c r="Q1677" s="1">
        <v>44.51</v>
      </c>
      <c r="R1677" s="2">
        <v>45374</v>
      </c>
      <c r="S1677" s="2">
        <v>45765</v>
      </c>
      <c r="T1677" s="1" t="s">
        <v>63</v>
      </c>
      <c r="U1677" s="1" t="s">
        <v>51</v>
      </c>
      <c r="V1677" s="1">
        <v>2</v>
      </c>
      <c r="W1677" s="1" t="s">
        <v>37</v>
      </c>
      <c r="X1677" s="1" t="s">
        <v>64</v>
      </c>
      <c r="Y1677" s="1" t="s">
        <v>9842</v>
      </c>
    </row>
    <row r="1678" spans="1:25" x14ac:dyDescent="0.3">
      <c r="A1678" s="1" t="s">
        <v>13290</v>
      </c>
      <c r="B1678" s="1" t="s">
        <v>15288</v>
      </c>
      <c r="C1678" s="1" t="s">
        <v>9843</v>
      </c>
      <c r="D1678" s="1" t="s">
        <v>26</v>
      </c>
      <c r="E1678" s="1">
        <v>32</v>
      </c>
      <c r="F1678" s="1" t="s">
        <v>9844</v>
      </c>
      <c r="G1678" s="1" t="s">
        <v>9845</v>
      </c>
      <c r="H1678" s="1" t="s">
        <v>934</v>
      </c>
      <c r="I1678" s="1" t="s">
        <v>9846</v>
      </c>
      <c r="J1678" s="1" t="s">
        <v>9847</v>
      </c>
      <c r="K1678" s="1" t="s">
        <v>47</v>
      </c>
      <c r="L1678" s="1" t="s">
        <v>82</v>
      </c>
      <c r="M1678" s="1" t="s">
        <v>93</v>
      </c>
      <c r="N1678" s="1">
        <v>2</v>
      </c>
      <c r="O1678" s="1">
        <v>749.33</v>
      </c>
      <c r="P1678" s="1">
        <v>0.19</v>
      </c>
      <c r="Q1678" s="1">
        <v>36.78</v>
      </c>
      <c r="R1678" s="2">
        <v>45160</v>
      </c>
      <c r="S1678" s="2">
        <v>45746</v>
      </c>
      <c r="T1678" s="1" t="s">
        <v>118</v>
      </c>
      <c r="U1678" s="1" t="s">
        <v>84</v>
      </c>
      <c r="V1678" s="1">
        <v>3</v>
      </c>
      <c r="W1678" s="1" t="s">
        <v>37</v>
      </c>
      <c r="X1678" s="1" t="s">
        <v>74</v>
      </c>
      <c r="Y1678" s="1" t="s">
        <v>9848</v>
      </c>
    </row>
    <row r="1679" spans="1:25" x14ac:dyDescent="0.3">
      <c r="A1679" s="1" t="s">
        <v>13291</v>
      </c>
      <c r="B1679" s="1" t="s">
        <v>15289</v>
      </c>
      <c r="C1679" s="1" t="s">
        <v>1775</v>
      </c>
      <c r="D1679" s="1" t="s">
        <v>41</v>
      </c>
      <c r="E1679" s="1">
        <v>61</v>
      </c>
      <c r="F1679" s="1" t="s">
        <v>9849</v>
      </c>
      <c r="G1679" s="1" t="s">
        <v>9850</v>
      </c>
      <c r="H1679" s="1" t="s">
        <v>6025</v>
      </c>
      <c r="I1679" s="1" t="s">
        <v>9851</v>
      </c>
      <c r="J1679" s="1" t="s">
        <v>9852</v>
      </c>
      <c r="K1679" s="1" t="s">
        <v>109</v>
      </c>
      <c r="L1679" s="1" t="s">
        <v>72</v>
      </c>
      <c r="M1679" s="1" t="s">
        <v>62</v>
      </c>
      <c r="N1679" s="1">
        <v>4</v>
      </c>
      <c r="O1679" s="1">
        <v>629.63</v>
      </c>
      <c r="P1679" s="1">
        <v>0.03</v>
      </c>
      <c r="Q1679" s="1">
        <v>8.3000000000000007</v>
      </c>
      <c r="R1679" s="2">
        <v>45786</v>
      </c>
      <c r="S1679" s="2">
        <v>45383</v>
      </c>
      <c r="T1679" s="1" t="s">
        <v>50</v>
      </c>
      <c r="U1679" s="1" t="s">
        <v>36</v>
      </c>
      <c r="V1679" s="1">
        <v>5</v>
      </c>
      <c r="W1679" s="1" t="s">
        <v>37</v>
      </c>
      <c r="X1679" s="1" t="s">
        <v>101</v>
      </c>
      <c r="Y1679" s="1" t="s">
        <v>9853</v>
      </c>
    </row>
    <row r="1680" spans="1:25" x14ac:dyDescent="0.3">
      <c r="A1680" s="1" t="s">
        <v>13292</v>
      </c>
      <c r="B1680" s="1" t="s">
        <v>15290</v>
      </c>
      <c r="C1680" s="1" t="s">
        <v>9854</v>
      </c>
      <c r="D1680" s="1" t="s">
        <v>26</v>
      </c>
      <c r="E1680" s="1">
        <v>57</v>
      </c>
      <c r="F1680" s="1" t="s">
        <v>9855</v>
      </c>
      <c r="G1680" s="1" t="s">
        <v>9856</v>
      </c>
      <c r="H1680" s="1" t="s">
        <v>522</v>
      </c>
      <c r="I1680" s="1" t="s">
        <v>9857</v>
      </c>
      <c r="J1680" s="1" t="s">
        <v>9858</v>
      </c>
      <c r="K1680" s="1" t="s">
        <v>92</v>
      </c>
      <c r="L1680" s="1" t="s">
        <v>72</v>
      </c>
      <c r="M1680" s="1" t="s">
        <v>62</v>
      </c>
      <c r="N1680" s="1">
        <v>2</v>
      </c>
      <c r="O1680" s="1">
        <v>192.42</v>
      </c>
      <c r="P1680" s="1">
        <v>0.28999999999999998</v>
      </c>
      <c r="Q1680" s="1">
        <v>45.27</v>
      </c>
      <c r="R1680" s="2">
        <v>45570</v>
      </c>
      <c r="S1680" s="2">
        <v>45391</v>
      </c>
      <c r="T1680" s="1" t="s">
        <v>50</v>
      </c>
      <c r="U1680" s="1" t="s">
        <v>51</v>
      </c>
      <c r="V1680" s="1">
        <v>4</v>
      </c>
      <c r="W1680" s="1" t="s">
        <v>52</v>
      </c>
      <c r="X1680" s="1" t="s">
        <v>74</v>
      </c>
      <c r="Y1680" s="1" t="s">
        <v>9859</v>
      </c>
    </row>
    <row r="1681" spans="1:25" x14ac:dyDescent="0.3">
      <c r="A1681" s="1" t="s">
        <v>13293</v>
      </c>
      <c r="B1681" s="1" t="s">
        <v>15291</v>
      </c>
      <c r="C1681" s="1" t="s">
        <v>9860</v>
      </c>
      <c r="D1681" s="1" t="s">
        <v>26</v>
      </c>
      <c r="E1681" s="1">
        <v>65</v>
      </c>
      <c r="F1681" s="1" t="s">
        <v>9861</v>
      </c>
      <c r="G1681" s="1" t="s">
        <v>9862</v>
      </c>
      <c r="H1681" s="1" t="s">
        <v>690</v>
      </c>
      <c r="I1681" s="1" t="s">
        <v>9863</v>
      </c>
      <c r="J1681" s="1" t="s">
        <v>9864</v>
      </c>
      <c r="K1681" s="1" t="s">
        <v>92</v>
      </c>
      <c r="L1681" s="1" t="s">
        <v>82</v>
      </c>
      <c r="M1681" s="1" t="s">
        <v>34</v>
      </c>
      <c r="N1681" s="1">
        <v>1</v>
      </c>
      <c r="O1681" s="1">
        <v>601.91</v>
      </c>
      <c r="P1681" s="1">
        <v>0.23</v>
      </c>
      <c r="Q1681" s="1">
        <v>26.93</v>
      </c>
      <c r="R1681" s="2">
        <v>45562</v>
      </c>
      <c r="S1681" s="2">
        <v>45786</v>
      </c>
      <c r="T1681" s="1" t="s">
        <v>83</v>
      </c>
      <c r="U1681" s="1" t="s">
        <v>51</v>
      </c>
      <c r="V1681" s="1">
        <v>2</v>
      </c>
      <c r="W1681" s="1" t="s">
        <v>37</v>
      </c>
      <c r="X1681" s="1" t="s">
        <v>64</v>
      </c>
      <c r="Y1681" s="1" t="s">
        <v>112</v>
      </c>
    </row>
    <row r="1682" spans="1:25" x14ac:dyDescent="0.3">
      <c r="A1682" s="1" t="s">
        <v>13294</v>
      </c>
      <c r="B1682" s="1" t="s">
        <v>15292</v>
      </c>
      <c r="C1682" s="1" t="s">
        <v>9865</v>
      </c>
      <c r="D1682" s="1" t="s">
        <v>41</v>
      </c>
      <c r="E1682" s="1">
        <v>29</v>
      </c>
      <c r="F1682" s="1" t="s">
        <v>9866</v>
      </c>
      <c r="G1682" s="1" t="s">
        <v>9867</v>
      </c>
      <c r="H1682" s="1" t="s">
        <v>29</v>
      </c>
      <c r="I1682" s="1" t="s">
        <v>9868</v>
      </c>
      <c r="J1682" s="1" t="s">
        <v>9869</v>
      </c>
      <c r="K1682" s="1" t="s">
        <v>81</v>
      </c>
      <c r="L1682" s="1" t="s">
        <v>33</v>
      </c>
      <c r="M1682" s="1" t="s">
        <v>93</v>
      </c>
      <c r="N1682" s="1">
        <v>4</v>
      </c>
      <c r="O1682" s="1">
        <v>711.07</v>
      </c>
      <c r="P1682" s="1">
        <v>0.38</v>
      </c>
      <c r="Q1682" s="1">
        <v>34.35</v>
      </c>
      <c r="R1682" s="2">
        <v>45219</v>
      </c>
      <c r="S1682" s="2">
        <v>45587</v>
      </c>
      <c r="T1682" s="1" t="s">
        <v>118</v>
      </c>
      <c r="U1682" s="1" t="s">
        <v>36</v>
      </c>
      <c r="V1682" s="1">
        <v>2</v>
      </c>
      <c r="W1682" s="1" t="s">
        <v>37</v>
      </c>
      <c r="X1682" s="1" t="s">
        <v>101</v>
      </c>
      <c r="Y1682" s="1" t="s">
        <v>9870</v>
      </c>
    </row>
    <row r="1683" spans="1:25" x14ac:dyDescent="0.3">
      <c r="A1683" s="1" t="s">
        <v>13295</v>
      </c>
      <c r="B1683" s="1" t="s">
        <v>15293</v>
      </c>
      <c r="C1683" s="1" t="s">
        <v>9871</v>
      </c>
      <c r="D1683" s="1" t="s">
        <v>41</v>
      </c>
      <c r="E1683" s="1">
        <v>42</v>
      </c>
      <c r="F1683" s="1" t="s">
        <v>9872</v>
      </c>
      <c r="G1683" s="1" t="s">
        <v>9873</v>
      </c>
      <c r="H1683" s="1" t="s">
        <v>1149</v>
      </c>
      <c r="I1683" s="1" t="s">
        <v>9874</v>
      </c>
      <c r="J1683" s="1" t="s">
        <v>9875</v>
      </c>
      <c r="K1683" s="1" t="s">
        <v>47</v>
      </c>
      <c r="L1683" s="1" t="s">
        <v>82</v>
      </c>
      <c r="M1683" s="1" t="s">
        <v>93</v>
      </c>
      <c r="N1683" s="1">
        <v>4</v>
      </c>
      <c r="O1683" s="1">
        <v>395.01</v>
      </c>
      <c r="P1683" s="1">
        <v>0.1</v>
      </c>
      <c r="Q1683" s="1">
        <v>44.69</v>
      </c>
      <c r="R1683" s="2">
        <v>45499</v>
      </c>
      <c r="S1683" s="2">
        <v>45557</v>
      </c>
      <c r="T1683" s="1" t="s">
        <v>118</v>
      </c>
      <c r="U1683" s="1" t="s">
        <v>84</v>
      </c>
      <c r="V1683" s="1">
        <v>1</v>
      </c>
      <c r="W1683" s="1" t="s">
        <v>37</v>
      </c>
      <c r="X1683" s="1" t="s">
        <v>101</v>
      </c>
      <c r="Y1683" s="1" t="s">
        <v>9876</v>
      </c>
    </row>
    <row r="1684" spans="1:25" x14ac:dyDescent="0.3">
      <c r="A1684" s="1" t="s">
        <v>13296</v>
      </c>
      <c r="B1684" s="1" t="s">
        <v>15294</v>
      </c>
      <c r="C1684" s="1" t="s">
        <v>9877</v>
      </c>
      <c r="D1684" s="1" t="s">
        <v>41</v>
      </c>
      <c r="E1684" s="1">
        <v>44</v>
      </c>
      <c r="F1684" s="1" t="s">
        <v>9878</v>
      </c>
      <c r="G1684" s="1" t="s">
        <v>9879</v>
      </c>
      <c r="H1684" s="1" t="s">
        <v>1233</v>
      </c>
      <c r="I1684" s="1" t="s">
        <v>9880</v>
      </c>
      <c r="J1684" s="1" t="s">
        <v>9881</v>
      </c>
      <c r="K1684" s="1" t="s">
        <v>32</v>
      </c>
      <c r="L1684" s="1" t="s">
        <v>48</v>
      </c>
      <c r="M1684" s="1" t="s">
        <v>34</v>
      </c>
      <c r="N1684" s="1">
        <v>2</v>
      </c>
      <c r="O1684" s="1">
        <v>253.49</v>
      </c>
      <c r="P1684" s="1">
        <v>0.22</v>
      </c>
      <c r="Q1684" s="1">
        <v>44.65</v>
      </c>
      <c r="R1684" s="2">
        <v>45496</v>
      </c>
      <c r="S1684" s="2">
        <v>45757</v>
      </c>
      <c r="T1684" s="1" t="s">
        <v>35</v>
      </c>
      <c r="U1684" s="1" t="s">
        <v>51</v>
      </c>
      <c r="V1684" s="1">
        <v>4</v>
      </c>
      <c r="W1684" s="1" t="s">
        <v>37</v>
      </c>
      <c r="X1684" s="1" t="s">
        <v>74</v>
      </c>
      <c r="Y1684" s="1" t="s">
        <v>9882</v>
      </c>
    </row>
    <row r="1685" spans="1:25" x14ac:dyDescent="0.3">
      <c r="A1685" s="1" t="s">
        <v>13297</v>
      </c>
      <c r="B1685" s="1" t="s">
        <v>15295</v>
      </c>
      <c r="C1685" s="1" t="s">
        <v>9883</v>
      </c>
      <c r="D1685" s="1" t="s">
        <v>26</v>
      </c>
      <c r="E1685" s="1">
        <v>23</v>
      </c>
      <c r="F1685" s="1" t="s">
        <v>9884</v>
      </c>
      <c r="G1685" s="1" t="s">
        <v>9885</v>
      </c>
      <c r="H1685" s="1" t="s">
        <v>1387</v>
      </c>
      <c r="I1685" s="1" t="s">
        <v>9886</v>
      </c>
      <c r="J1685" s="1" t="s">
        <v>9887</v>
      </c>
      <c r="K1685" s="1" t="s">
        <v>47</v>
      </c>
      <c r="L1685" s="1" t="s">
        <v>48</v>
      </c>
      <c r="M1685" s="1" t="s">
        <v>73</v>
      </c>
      <c r="N1685" s="1">
        <v>2</v>
      </c>
      <c r="O1685" s="1">
        <v>682.19</v>
      </c>
      <c r="P1685" s="1">
        <v>0.09</v>
      </c>
      <c r="Q1685" s="1">
        <v>23.39</v>
      </c>
      <c r="R1685" s="2">
        <v>45462</v>
      </c>
      <c r="S1685" s="2">
        <v>45261</v>
      </c>
      <c r="T1685" s="1" t="s">
        <v>118</v>
      </c>
      <c r="U1685" s="1" t="s">
        <v>84</v>
      </c>
      <c r="V1685" s="1">
        <v>2</v>
      </c>
      <c r="W1685" s="1" t="s">
        <v>37</v>
      </c>
      <c r="X1685" s="1" t="s">
        <v>38</v>
      </c>
      <c r="Y1685" s="1" t="s">
        <v>9888</v>
      </c>
    </row>
    <row r="1686" spans="1:25" x14ac:dyDescent="0.3">
      <c r="A1686" s="1" t="s">
        <v>13298</v>
      </c>
      <c r="B1686" s="1" t="s">
        <v>15296</v>
      </c>
      <c r="C1686" s="1" t="s">
        <v>9889</v>
      </c>
      <c r="D1686" s="1" t="s">
        <v>26</v>
      </c>
      <c r="E1686" s="1">
        <v>40</v>
      </c>
      <c r="F1686" s="1" t="s">
        <v>9890</v>
      </c>
      <c r="G1686" s="1" t="s">
        <v>9891</v>
      </c>
      <c r="H1686" s="1" t="s">
        <v>1429</v>
      </c>
      <c r="I1686" s="1" t="s">
        <v>9892</v>
      </c>
      <c r="J1686" s="1" t="s">
        <v>9893</v>
      </c>
      <c r="K1686" s="1" t="s">
        <v>61</v>
      </c>
      <c r="L1686" s="1" t="s">
        <v>33</v>
      </c>
      <c r="M1686" s="1" t="s">
        <v>93</v>
      </c>
      <c r="N1686" s="1">
        <v>2</v>
      </c>
      <c r="O1686" s="1">
        <v>614.78</v>
      </c>
      <c r="P1686" s="1">
        <v>0.31</v>
      </c>
      <c r="Q1686" s="1">
        <v>15.7</v>
      </c>
      <c r="R1686" s="2">
        <v>45481</v>
      </c>
      <c r="S1686" s="2">
        <v>45664</v>
      </c>
      <c r="T1686" s="1" t="s">
        <v>118</v>
      </c>
      <c r="U1686" s="1" t="s">
        <v>162</v>
      </c>
      <c r="V1686" s="1">
        <v>3</v>
      </c>
      <c r="W1686" s="1" t="s">
        <v>52</v>
      </c>
      <c r="X1686" s="1" t="s">
        <v>74</v>
      </c>
      <c r="Y1686" s="1" t="s">
        <v>9894</v>
      </c>
    </row>
    <row r="1687" spans="1:25" x14ac:dyDescent="0.3">
      <c r="A1687" s="1" t="s">
        <v>13299</v>
      </c>
      <c r="B1687" s="1" t="s">
        <v>15297</v>
      </c>
      <c r="C1687" s="1" t="s">
        <v>9895</v>
      </c>
      <c r="D1687" s="1" t="s">
        <v>41</v>
      </c>
      <c r="E1687" s="1">
        <v>32</v>
      </c>
      <c r="F1687" s="1" t="s">
        <v>9896</v>
      </c>
      <c r="G1687" s="1" t="s">
        <v>9897</v>
      </c>
      <c r="H1687" s="1" t="s">
        <v>4961</v>
      </c>
      <c r="I1687" s="1" t="s">
        <v>9898</v>
      </c>
      <c r="J1687" s="1" t="s">
        <v>9899</v>
      </c>
      <c r="K1687" s="1" t="s">
        <v>81</v>
      </c>
      <c r="L1687" s="1" t="s">
        <v>48</v>
      </c>
      <c r="M1687" s="1" t="s">
        <v>49</v>
      </c>
      <c r="N1687" s="1">
        <v>4</v>
      </c>
      <c r="O1687" s="1">
        <v>87.13</v>
      </c>
      <c r="P1687" s="1">
        <v>0.42</v>
      </c>
      <c r="Q1687" s="1">
        <v>16.579999999999998</v>
      </c>
      <c r="R1687" s="2">
        <v>45559</v>
      </c>
      <c r="S1687" s="2">
        <v>45393</v>
      </c>
      <c r="T1687" s="1" t="s">
        <v>50</v>
      </c>
      <c r="U1687" s="1" t="s">
        <v>84</v>
      </c>
      <c r="V1687" s="1">
        <v>4</v>
      </c>
      <c r="W1687" s="1" t="s">
        <v>37</v>
      </c>
      <c r="X1687" s="1" t="s">
        <v>64</v>
      </c>
      <c r="Y1687" s="1" t="s">
        <v>9900</v>
      </c>
    </row>
    <row r="1688" spans="1:25" x14ac:dyDescent="0.3">
      <c r="A1688" s="1" t="s">
        <v>13300</v>
      </c>
      <c r="B1688" s="1" t="s">
        <v>15298</v>
      </c>
      <c r="C1688" s="1" t="s">
        <v>9901</v>
      </c>
      <c r="D1688" s="1" t="s">
        <v>26</v>
      </c>
      <c r="E1688" s="1">
        <v>56</v>
      </c>
      <c r="F1688" s="1" t="s">
        <v>9902</v>
      </c>
      <c r="G1688" s="1" t="s">
        <v>9903</v>
      </c>
      <c r="H1688" s="1" t="s">
        <v>3486</v>
      </c>
      <c r="I1688" s="1" t="s">
        <v>649</v>
      </c>
      <c r="J1688" s="1" t="s">
        <v>9904</v>
      </c>
      <c r="K1688" s="1" t="s">
        <v>161</v>
      </c>
      <c r="L1688" s="1" t="s">
        <v>72</v>
      </c>
      <c r="M1688" s="1" t="s">
        <v>49</v>
      </c>
      <c r="N1688" s="1">
        <v>3</v>
      </c>
      <c r="O1688" s="1">
        <v>670.01</v>
      </c>
      <c r="P1688" s="1">
        <v>0.38</v>
      </c>
      <c r="Q1688" s="1">
        <v>39.47</v>
      </c>
      <c r="R1688" s="2">
        <v>45136</v>
      </c>
      <c r="S1688" s="2">
        <v>45812</v>
      </c>
      <c r="T1688" s="1" t="s">
        <v>63</v>
      </c>
      <c r="U1688" s="1" t="s">
        <v>162</v>
      </c>
      <c r="V1688" s="1">
        <v>3</v>
      </c>
      <c r="W1688" s="1" t="s">
        <v>37</v>
      </c>
      <c r="X1688" s="1" t="s">
        <v>38</v>
      </c>
      <c r="Y1688" s="1" t="s">
        <v>9905</v>
      </c>
    </row>
    <row r="1689" spans="1:25" x14ac:dyDescent="0.3">
      <c r="A1689" s="1" t="s">
        <v>13301</v>
      </c>
      <c r="B1689" s="1" t="s">
        <v>15299</v>
      </c>
      <c r="C1689" s="1" t="s">
        <v>9906</v>
      </c>
      <c r="D1689" s="1" t="s">
        <v>41</v>
      </c>
      <c r="E1689" s="1">
        <v>22</v>
      </c>
      <c r="F1689" s="1" t="s">
        <v>9907</v>
      </c>
      <c r="G1689" s="1" t="s">
        <v>9908</v>
      </c>
      <c r="H1689" s="1" t="s">
        <v>980</v>
      </c>
      <c r="I1689" s="1" t="s">
        <v>9909</v>
      </c>
      <c r="J1689" s="1" t="s">
        <v>9910</v>
      </c>
      <c r="K1689" s="1" t="s">
        <v>6</v>
      </c>
      <c r="L1689" s="1" t="s">
        <v>33</v>
      </c>
      <c r="M1689" s="1" t="s">
        <v>126</v>
      </c>
      <c r="N1689" s="1">
        <v>4</v>
      </c>
      <c r="O1689" s="1">
        <v>493.63</v>
      </c>
      <c r="P1689" s="1">
        <v>0.47</v>
      </c>
      <c r="Q1689" s="1">
        <v>46.82</v>
      </c>
      <c r="R1689" s="2">
        <v>45326</v>
      </c>
      <c r="S1689" s="2">
        <v>45140</v>
      </c>
      <c r="T1689" s="1" t="s">
        <v>50</v>
      </c>
      <c r="U1689" s="1" t="s">
        <v>36</v>
      </c>
      <c r="V1689" s="1">
        <v>1</v>
      </c>
      <c r="W1689" s="1" t="s">
        <v>52</v>
      </c>
      <c r="X1689" s="1" t="s">
        <v>64</v>
      </c>
      <c r="Y1689" s="1" t="s">
        <v>9911</v>
      </c>
    </row>
    <row r="1690" spans="1:25" x14ac:dyDescent="0.3">
      <c r="A1690" s="1" t="s">
        <v>13302</v>
      </c>
      <c r="B1690" s="1" t="s">
        <v>15300</v>
      </c>
      <c r="C1690" s="1" t="s">
        <v>9912</v>
      </c>
      <c r="D1690" s="1" t="s">
        <v>41</v>
      </c>
      <c r="E1690" s="1">
        <v>40</v>
      </c>
      <c r="F1690" s="1" t="s">
        <v>9913</v>
      </c>
      <c r="G1690" s="1" t="s">
        <v>9914</v>
      </c>
      <c r="H1690" s="1" t="s">
        <v>174</v>
      </c>
      <c r="I1690" s="1" t="s">
        <v>9915</v>
      </c>
      <c r="J1690" s="1" t="s">
        <v>9916</v>
      </c>
      <c r="K1690" s="1" t="s">
        <v>161</v>
      </c>
      <c r="L1690" s="1" t="s">
        <v>33</v>
      </c>
      <c r="M1690" s="1" t="s">
        <v>126</v>
      </c>
      <c r="N1690" s="1">
        <v>1</v>
      </c>
      <c r="O1690" s="1">
        <v>755.84</v>
      </c>
      <c r="P1690" s="1">
        <v>0.49</v>
      </c>
      <c r="Q1690" s="1">
        <v>8.25</v>
      </c>
      <c r="R1690" s="2">
        <v>45244</v>
      </c>
      <c r="S1690" s="2">
        <v>45798</v>
      </c>
      <c r="T1690" s="1" t="s">
        <v>83</v>
      </c>
      <c r="U1690" s="1" t="s">
        <v>51</v>
      </c>
      <c r="V1690" s="1">
        <v>1</v>
      </c>
      <c r="W1690" s="1" t="s">
        <v>37</v>
      </c>
      <c r="X1690" s="1" t="s">
        <v>38</v>
      </c>
      <c r="Y1690" s="1" t="s">
        <v>9917</v>
      </c>
    </row>
    <row r="1691" spans="1:25" x14ac:dyDescent="0.3">
      <c r="A1691" s="1" t="s">
        <v>13303</v>
      </c>
      <c r="B1691" s="1" t="s">
        <v>15301</v>
      </c>
      <c r="C1691" s="1" t="s">
        <v>9918</v>
      </c>
      <c r="D1691" s="1" t="s">
        <v>26</v>
      </c>
      <c r="E1691" s="1">
        <v>32</v>
      </c>
      <c r="F1691" s="1" t="s">
        <v>9919</v>
      </c>
      <c r="G1691" s="1" t="s">
        <v>9920</v>
      </c>
      <c r="H1691" s="1" t="s">
        <v>323</v>
      </c>
      <c r="I1691" s="1" t="s">
        <v>3909</v>
      </c>
      <c r="J1691" s="1" t="s">
        <v>9921</v>
      </c>
      <c r="K1691" s="1" t="s">
        <v>109</v>
      </c>
      <c r="L1691" s="1" t="s">
        <v>33</v>
      </c>
      <c r="M1691" s="1" t="s">
        <v>93</v>
      </c>
      <c r="N1691" s="1">
        <v>3</v>
      </c>
      <c r="O1691" s="1">
        <v>198.81</v>
      </c>
      <c r="P1691" s="1">
        <v>0.39</v>
      </c>
      <c r="Q1691" s="1">
        <v>5.68</v>
      </c>
      <c r="R1691" s="2">
        <v>45374</v>
      </c>
      <c r="S1691" s="2">
        <v>45159</v>
      </c>
      <c r="T1691" s="1" t="s">
        <v>118</v>
      </c>
      <c r="U1691" s="1" t="s">
        <v>162</v>
      </c>
      <c r="V1691" s="1">
        <v>5</v>
      </c>
      <c r="W1691" s="1" t="s">
        <v>37</v>
      </c>
      <c r="X1691" s="1" t="s">
        <v>53</v>
      </c>
      <c r="Y1691" s="1" t="s">
        <v>9922</v>
      </c>
    </row>
    <row r="1692" spans="1:25" x14ac:dyDescent="0.3">
      <c r="A1692" s="1" t="s">
        <v>13304</v>
      </c>
      <c r="B1692" s="1" t="s">
        <v>15302</v>
      </c>
      <c r="C1692" s="1" t="s">
        <v>9923</v>
      </c>
      <c r="D1692" s="1" t="s">
        <v>41</v>
      </c>
      <c r="E1692" s="1">
        <v>42</v>
      </c>
      <c r="F1692" s="1" t="s">
        <v>9924</v>
      </c>
      <c r="G1692" s="1">
        <f>1-813-265-2723</f>
        <v>-3800</v>
      </c>
      <c r="H1692" s="1" t="s">
        <v>1374</v>
      </c>
      <c r="I1692" s="1" t="s">
        <v>9925</v>
      </c>
      <c r="J1692" s="1" t="s">
        <v>3611</v>
      </c>
      <c r="K1692" s="1" t="s">
        <v>92</v>
      </c>
      <c r="L1692" s="1" t="s">
        <v>110</v>
      </c>
      <c r="M1692" s="1" t="s">
        <v>62</v>
      </c>
      <c r="N1692" s="1">
        <v>3</v>
      </c>
      <c r="O1692" s="1">
        <v>265.63</v>
      </c>
      <c r="P1692" s="1">
        <v>0.14000000000000001</v>
      </c>
      <c r="Q1692" s="1">
        <v>42.03</v>
      </c>
      <c r="R1692" s="2">
        <v>45347</v>
      </c>
      <c r="S1692" s="2">
        <v>45464</v>
      </c>
      <c r="T1692" s="1" t="s">
        <v>63</v>
      </c>
      <c r="U1692" s="1" t="s">
        <v>84</v>
      </c>
      <c r="V1692" s="1">
        <v>3</v>
      </c>
      <c r="W1692" s="1" t="s">
        <v>37</v>
      </c>
      <c r="X1692" s="1" t="s">
        <v>38</v>
      </c>
      <c r="Y1692" s="1" t="s">
        <v>9926</v>
      </c>
    </row>
    <row r="1693" spans="1:25" x14ac:dyDescent="0.3">
      <c r="A1693" s="1" t="s">
        <v>13305</v>
      </c>
      <c r="B1693" s="1" t="s">
        <v>15303</v>
      </c>
      <c r="C1693" s="1" t="s">
        <v>9927</v>
      </c>
      <c r="D1693" s="1" t="s">
        <v>26</v>
      </c>
      <c r="E1693" s="1">
        <v>47</v>
      </c>
      <c r="F1693" s="1" t="s">
        <v>9928</v>
      </c>
      <c r="G1693" s="1" t="s">
        <v>9929</v>
      </c>
      <c r="H1693" s="1" t="s">
        <v>2536</v>
      </c>
      <c r="I1693" s="1" t="s">
        <v>9930</v>
      </c>
      <c r="J1693" s="1" t="s">
        <v>3031</v>
      </c>
      <c r="K1693" s="1" t="s">
        <v>32</v>
      </c>
      <c r="L1693" s="1" t="s">
        <v>82</v>
      </c>
      <c r="M1693" s="1" t="s">
        <v>49</v>
      </c>
      <c r="N1693" s="1">
        <v>2</v>
      </c>
      <c r="O1693" s="1">
        <v>547.88</v>
      </c>
      <c r="P1693" s="1">
        <v>0.11</v>
      </c>
      <c r="Q1693" s="1">
        <v>22.4</v>
      </c>
      <c r="R1693" s="2">
        <v>45331</v>
      </c>
      <c r="S1693" s="2">
        <v>45394</v>
      </c>
      <c r="T1693" s="1" t="s">
        <v>50</v>
      </c>
      <c r="U1693" s="1" t="s">
        <v>51</v>
      </c>
      <c r="V1693" s="1">
        <v>3</v>
      </c>
      <c r="W1693" s="1" t="s">
        <v>37</v>
      </c>
      <c r="X1693" s="1" t="s">
        <v>53</v>
      </c>
      <c r="Y1693" s="1" t="s">
        <v>9931</v>
      </c>
    </row>
    <row r="1694" spans="1:25" x14ac:dyDescent="0.3">
      <c r="A1694" s="1" t="s">
        <v>13306</v>
      </c>
      <c r="B1694" s="1" t="s">
        <v>15304</v>
      </c>
      <c r="C1694" s="1" t="s">
        <v>9932</v>
      </c>
      <c r="D1694" s="1" t="s">
        <v>41</v>
      </c>
      <c r="E1694" s="1">
        <v>61</v>
      </c>
      <c r="F1694" s="1" t="s">
        <v>9933</v>
      </c>
      <c r="G1694" s="1" t="s">
        <v>9934</v>
      </c>
      <c r="H1694" s="1" t="s">
        <v>1638</v>
      </c>
      <c r="I1694" s="1" t="s">
        <v>9935</v>
      </c>
      <c r="J1694" s="1" t="s">
        <v>9936</v>
      </c>
      <c r="K1694" s="1" t="s">
        <v>47</v>
      </c>
      <c r="L1694" s="1" t="s">
        <v>82</v>
      </c>
      <c r="M1694" s="1" t="s">
        <v>49</v>
      </c>
      <c r="N1694" s="1">
        <v>4</v>
      </c>
      <c r="O1694" s="1">
        <v>486.92</v>
      </c>
      <c r="P1694" s="1">
        <v>0.22</v>
      </c>
      <c r="Q1694" s="1">
        <v>17.440000000000001</v>
      </c>
      <c r="R1694" s="2">
        <v>45251</v>
      </c>
      <c r="S1694" s="2">
        <v>45555</v>
      </c>
      <c r="T1694" s="1" t="s">
        <v>35</v>
      </c>
      <c r="U1694" s="1" t="s">
        <v>162</v>
      </c>
      <c r="V1694" s="1">
        <v>1</v>
      </c>
      <c r="W1694" s="1" t="s">
        <v>37</v>
      </c>
      <c r="X1694" s="1" t="s">
        <v>64</v>
      </c>
      <c r="Y1694" s="1" t="s">
        <v>9937</v>
      </c>
    </row>
    <row r="1695" spans="1:25" x14ac:dyDescent="0.3">
      <c r="A1695" s="1" t="s">
        <v>13307</v>
      </c>
      <c r="B1695" s="1" t="s">
        <v>15305</v>
      </c>
      <c r="C1695" s="1" t="s">
        <v>9938</v>
      </c>
      <c r="D1695" s="1" t="s">
        <v>26</v>
      </c>
      <c r="E1695" s="1">
        <v>60</v>
      </c>
      <c r="F1695" s="1" t="s">
        <v>9939</v>
      </c>
      <c r="G1695" s="1" t="s">
        <v>9940</v>
      </c>
      <c r="H1695" s="1" t="s">
        <v>1638</v>
      </c>
      <c r="I1695" s="1" t="s">
        <v>9941</v>
      </c>
      <c r="J1695" s="1" t="s">
        <v>9942</v>
      </c>
      <c r="K1695" s="1" t="s">
        <v>61</v>
      </c>
      <c r="L1695" s="1" t="s">
        <v>33</v>
      </c>
      <c r="M1695" s="1" t="s">
        <v>34</v>
      </c>
      <c r="N1695" s="1">
        <v>1</v>
      </c>
      <c r="O1695" s="1">
        <v>392.5</v>
      </c>
      <c r="P1695" s="1">
        <v>0.5</v>
      </c>
      <c r="Q1695" s="1">
        <v>13.48</v>
      </c>
      <c r="R1695" s="2">
        <v>45264</v>
      </c>
      <c r="S1695" s="2">
        <v>45640</v>
      </c>
      <c r="T1695" s="1" t="s">
        <v>83</v>
      </c>
      <c r="U1695" s="1" t="s">
        <v>162</v>
      </c>
      <c r="V1695" s="1">
        <v>3</v>
      </c>
      <c r="W1695" s="1" t="s">
        <v>37</v>
      </c>
      <c r="X1695" s="1" t="s">
        <v>74</v>
      </c>
      <c r="Y1695" s="1" t="s">
        <v>9943</v>
      </c>
    </row>
    <row r="1696" spans="1:25" x14ac:dyDescent="0.3">
      <c r="A1696" s="1" t="s">
        <v>13308</v>
      </c>
      <c r="B1696" s="1" t="s">
        <v>15306</v>
      </c>
      <c r="C1696" s="1" t="s">
        <v>9944</v>
      </c>
      <c r="D1696" s="1" t="s">
        <v>41</v>
      </c>
      <c r="E1696" s="1">
        <v>21</v>
      </c>
      <c r="F1696" s="1" t="s">
        <v>9945</v>
      </c>
      <c r="G1696" s="1" t="s">
        <v>9946</v>
      </c>
      <c r="H1696" s="1" t="s">
        <v>1054</v>
      </c>
      <c r="I1696" s="1" t="s">
        <v>9947</v>
      </c>
      <c r="J1696" s="1" t="s">
        <v>2299</v>
      </c>
      <c r="K1696" s="1" t="s">
        <v>109</v>
      </c>
      <c r="L1696" s="1" t="s">
        <v>48</v>
      </c>
      <c r="M1696" s="1" t="s">
        <v>49</v>
      </c>
      <c r="N1696" s="1">
        <v>4</v>
      </c>
      <c r="O1696" s="1">
        <v>748.57</v>
      </c>
      <c r="P1696" s="1">
        <v>0.21</v>
      </c>
      <c r="Q1696" s="1">
        <v>20.59</v>
      </c>
      <c r="R1696" s="2">
        <v>45148</v>
      </c>
      <c r="S1696" s="2">
        <v>45766</v>
      </c>
      <c r="T1696" s="1" t="s">
        <v>83</v>
      </c>
      <c r="U1696" s="1" t="s">
        <v>84</v>
      </c>
      <c r="V1696" s="1">
        <v>4</v>
      </c>
      <c r="W1696" s="1" t="s">
        <v>37</v>
      </c>
      <c r="X1696" s="1" t="s">
        <v>64</v>
      </c>
      <c r="Y1696" s="1" t="s">
        <v>9948</v>
      </c>
    </row>
    <row r="1697" spans="1:25" x14ac:dyDescent="0.3">
      <c r="A1697" s="1" t="s">
        <v>13309</v>
      </c>
      <c r="B1697" s="1" t="s">
        <v>15307</v>
      </c>
      <c r="C1697" s="1" t="s">
        <v>9949</v>
      </c>
      <c r="D1697" s="1" t="s">
        <v>26</v>
      </c>
      <c r="E1697" s="1">
        <v>30</v>
      </c>
      <c r="F1697" s="1" t="s">
        <v>9950</v>
      </c>
      <c r="G1697" s="1">
        <f>1-256-173-4894</f>
        <v>-5322</v>
      </c>
      <c r="H1697" s="1" t="s">
        <v>810</v>
      </c>
      <c r="I1697" s="1" t="s">
        <v>9951</v>
      </c>
      <c r="J1697" s="1" t="s">
        <v>9952</v>
      </c>
      <c r="K1697" s="1" t="s">
        <v>32</v>
      </c>
      <c r="L1697" s="1" t="s">
        <v>110</v>
      </c>
      <c r="M1697" s="1" t="s">
        <v>62</v>
      </c>
      <c r="N1697" s="1">
        <v>2</v>
      </c>
      <c r="O1697" s="1">
        <v>569.1</v>
      </c>
      <c r="P1697" s="1">
        <v>0.1</v>
      </c>
      <c r="Q1697" s="1">
        <v>48.72</v>
      </c>
      <c r="R1697" s="2">
        <v>45429</v>
      </c>
      <c r="S1697" s="2">
        <v>45138</v>
      </c>
      <c r="T1697" s="1" t="s">
        <v>83</v>
      </c>
      <c r="U1697" s="1" t="s">
        <v>162</v>
      </c>
      <c r="V1697" s="1">
        <v>5</v>
      </c>
      <c r="W1697" s="1" t="s">
        <v>37</v>
      </c>
      <c r="X1697" s="1" t="s">
        <v>74</v>
      </c>
      <c r="Y1697" s="1" t="s">
        <v>9953</v>
      </c>
    </row>
    <row r="1698" spans="1:25" x14ac:dyDescent="0.3">
      <c r="A1698" s="1" t="s">
        <v>13310</v>
      </c>
      <c r="B1698" s="1" t="s">
        <v>15308</v>
      </c>
      <c r="C1698" s="1" t="s">
        <v>9954</v>
      </c>
      <c r="D1698" s="1" t="s">
        <v>41</v>
      </c>
      <c r="E1698" s="1">
        <v>67</v>
      </c>
      <c r="F1698" s="1" t="s">
        <v>9955</v>
      </c>
      <c r="G1698" s="1" t="s">
        <v>9956</v>
      </c>
      <c r="H1698" s="1" t="s">
        <v>215</v>
      </c>
      <c r="I1698" s="1" t="s">
        <v>9957</v>
      </c>
      <c r="J1698" s="1" t="s">
        <v>7250</v>
      </c>
      <c r="K1698" s="1" t="s">
        <v>109</v>
      </c>
      <c r="L1698" s="1" t="s">
        <v>110</v>
      </c>
      <c r="M1698" s="1" t="s">
        <v>126</v>
      </c>
      <c r="N1698" s="1">
        <v>4</v>
      </c>
      <c r="O1698" s="1">
        <v>713.17</v>
      </c>
      <c r="P1698" s="1">
        <v>0.47</v>
      </c>
      <c r="Q1698" s="1">
        <v>48.97</v>
      </c>
      <c r="R1698" s="2">
        <v>45340</v>
      </c>
      <c r="S1698" s="2">
        <v>45183</v>
      </c>
      <c r="T1698" s="1" t="s">
        <v>50</v>
      </c>
      <c r="U1698" s="1" t="s">
        <v>36</v>
      </c>
      <c r="V1698" s="1">
        <v>5</v>
      </c>
      <c r="W1698" s="1" t="s">
        <v>37</v>
      </c>
      <c r="X1698" s="1" t="s">
        <v>53</v>
      </c>
      <c r="Y1698" s="1" t="s">
        <v>9958</v>
      </c>
    </row>
    <row r="1699" spans="1:25" x14ac:dyDescent="0.3">
      <c r="A1699" s="1" t="s">
        <v>13311</v>
      </c>
      <c r="B1699" s="1" t="s">
        <v>15309</v>
      </c>
      <c r="C1699" s="1" t="s">
        <v>9959</v>
      </c>
      <c r="D1699" s="1" t="s">
        <v>26</v>
      </c>
      <c r="E1699" s="1">
        <v>57</v>
      </c>
      <c r="F1699" s="1" t="s">
        <v>9960</v>
      </c>
      <c r="G1699" s="1" t="s">
        <v>9961</v>
      </c>
      <c r="H1699" s="1" t="s">
        <v>1607</v>
      </c>
      <c r="I1699" s="1" t="s">
        <v>9962</v>
      </c>
      <c r="J1699" s="1" t="s">
        <v>4320</v>
      </c>
      <c r="K1699" s="1" t="s">
        <v>61</v>
      </c>
      <c r="L1699" s="1" t="s">
        <v>72</v>
      </c>
      <c r="M1699" s="1" t="s">
        <v>126</v>
      </c>
      <c r="N1699" s="1">
        <v>1</v>
      </c>
      <c r="O1699" s="1">
        <v>161.72</v>
      </c>
      <c r="P1699" s="1">
        <v>0.19</v>
      </c>
      <c r="Q1699" s="1">
        <v>19.920000000000002</v>
      </c>
      <c r="R1699" s="2">
        <v>45289</v>
      </c>
      <c r="S1699" s="2">
        <v>45556</v>
      </c>
      <c r="T1699" s="1" t="s">
        <v>63</v>
      </c>
      <c r="U1699" s="1" t="s">
        <v>162</v>
      </c>
      <c r="V1699" s="1">
        <v>4</v>
      </c>
      <c r="W1699" s="1" t="s">
        <v>37</v>
      </c>
      <c r="X1699" s="1" t="s">
        <v>74</v>
      </c>
      <c r="Y1699" s="1" t="s">
        <v>9963</v>
      </c>
    </row>
    <row r="1700" spans="1:25" x14ac:dyDescent="0.3">
      <c r="A1700" s="1" t="s">
        <v>13312</v>
      </c>
      <c r="B1700" s="1" t="s">
        <v>15310</v>
      </c>
      <c r="C1700" s="1" t="s">
        <v>9964</v>
      </c>
      <c r="D1700" s="1" t="s">
        <v>26</v>
      </c>
      <c r="E1700" s="1">
        <v>56</v>
      </c>
      <c r="F1700" s="1" t="s">
        <v>9965</v>
      </c>
      <c r="G1700" s="1" t="s">
        <v>9966</v>
      </c>
      <c r="H1700" s="1" t="s">
        <v>2536</v>
      </c>
      <c r="I1700" s="1" t="s">
        <v>9967</v>
      </c>
      <c r="J1700" s="1" t="s">
        <v>9968</v>
      </c>
      <c r="K1700" s="1" t="s">
        <v>61</v>
      </c>
      <c r="L1700" s="1" t="s">
        <v>72</v>
      </c>
      <c r="M1700" s="1" t="s">
        <v>34</v>
      </c>
      <c r="N1700" s="1">
        <v>2</v>
      </c>
      <c r="O1700" s="1">
        <v>731.7</v>
      </c>
      <c r="P1700" s="1">
        <v>0.35</v>
      </c>
      <c r="Q1700" s="1">
        <v>48.37</v>
      </c>
      <c r="R1700" s="2">
        <v>45371</v>
      </c>
      <c r="S1700" s="2">
        <v>45451</v>
      </c>
      <c r="T1700" s="1" t="s">
        <v>63</v>
      </c>
      <c r="U1700" s="1" t="s">
        <v>84</v>
      </c>
      <c r="V1700" s="1">
        <v>2</v>
      </c>
      <c r="W1700" s="1" t="s">
        <v>37</v>
      </c>
      <c r="X1700" s="1" t="s">
        <v>64</v>
      </c>
      <c r="Y1700" s="1" t="s">
        <v>9969</v>
      </c>
    </row>
    <row r="1701" spans="1:25" x14ac:dyDescent="0.3">
      <c r="A1701" s="1" t="s">
        <v>13313</v>
      </c>
      <c r="B1701" s="1" t="s">
        <v>15311</v>
      </c>
      <c r="C1701" s="1" t="s">
        <v>9970</v>
      </c>
      <c r="D1701" s="1" t="s">
        <v>26</v>
      </c>
      <c r="E1701" s="1">
        <v>40</v>
      </c>
      <c r="F1701" s="1" t="s">
        <v>9971</v>
      </c>
      <c r="G1701" s="1" t="s">
        <v>9972</v>
      </c>
      <c r="H1701" s="1" t="s">
        <v>1019</v>
      </c>
      <c r="I1701" s="1" t="s">
        <v>9973</v>
      </c>
      <c r="J1701" s="1" t="s">
        <v>3436</v>
      </c>
      <c r="K1701" s="1" t="s">
        <v>81</v>
      </c>
      <c r="L1701" s="1" t="s">
        <v>82</v>
      </c>
      <c r="M1701" s="1" t="s">
        <v>126</v>
      </c>
      <c r="N1701" s="1">
        <v>4</v>
      </c>
      <c r="O1701" s="1">
        <v>466.91</v>
      </c>
      <c r="P1701" s="1">
        <v>0.39</v>
      </c>
      <c r="Q1701" s="1">
        <v>18.489999999999998</v>
      </c>
      <c r="R1701" s="2">
        <v>45694</v>
      </c>
      <c r="S1701" s="2">
        <v>45617</v>
      </c>
      <c r="T1701" s="1" t="s">
        <v>118</v>
      </c>
      <c r="U1701" s="1" t="s">
        <v>51</v>
      </c>
      <c r="V1701" s="1">
        <v>3</v>
      </c>
      <c r="W1701" s="1" t="s">
        <v>37</v>
      </c>
      <c r="X1701" s="1" t="s">
        <v>64</v>
      </c>
      <c r="Y1701" s="1" t="s">
        <v>9974</v>
      </c>
    </row>
    <row r="1702" spans="1:25" x14ac:dyDescent="0.3">
      <c r="A1702" s="1" t="s">
        <v>13314</v>
      </c>
      <c r="B1702" s="1" t="s">
        <v>15312</v>
      </c>
      <c r="C1702" s="1" t="s">
        <v>9975</v>
      </c>
      <c r="D1702" s="1" t="s">
        <v>41</v>
      </c>
      <c r="E1702" s="1">
        <v>33</v>
      </c>
      <c r="F1702" s="1" t="s">
        <v>9976</v>
      </c>
      <c r="G1702" s="1" t="s">
        <v>9977</v>
      </c>
      <c r="H1702" s="1" t="s">
        <v>138</v>
      </c>
      <c r="I1702" s="1" t="s">
        <v>9978</v>
      </c>
      <c r="J1702" s="1" t="s">
        <v>9979</v>
      </c>
      <c r="K1702" s="1" t="s">
        <v>6</v>
      </c>
      <c r="L1702" s="1" t="s">
        <v>117</v>
      </c>
      <c r="M1702" s="1" t="s">
        <v>73</v>
      </c>
      <c r="N1702" s="1">
        <v>1</v>
      </c>
      <c r="O1702" s="1">
        <v>43.43</v>
      </c>
      <c r="P1702" s="1">
        <v>0.42</v>
      </c>
      <c r="Q1702" s="1">
        <v>43.45</v>
      </c>
      <c r="R1702" s="2">
        <v>45700</v>
      </c>
      <c r="S1702" s="2">
        <v>45709</v>
      </c>
      <c r="T1702" s="1" t="s">
        <v>63</v>
      </c>
      <c r="U1702" s="1" t="s">
        <v>84</v>
      </c>
      <c r="V1702" s="1">
        <v>2</v>
      </c>
      <c r="W1702" s="1" t="s">
        <v>37</v>
      </c>
      <c r="X1702" s="1" t="s">
        <v>64</v>
      </c>
      <c r="Y1702" s="1" t="s">
        <v>9980</v>
      </c>
    </row>
    <row r="1703" spans="1:25" x14ac:dyDescent="0.3">
      <c r="A1703" s="1" t="s">
        <v>13315</v>
      </c>
      <c r="B1703" s="1" t="s">
        <v>15313</v>
      </c>
      <c r="C1703" s="1" t="s">
        <v>9981</v>
      </c>
      <c r="D1703" s="1" t="s">
        <v>26</v>
      </c>
      <c r="E1703" s="1">
        <v>52</v>
      </c>
      <c r="F1703" s="1" t="s">
        <v>9982</v>
      </c>
      <c r="G1703" s="1" t="s">
        <v>9983</v>
      </c>
      <c r="H1703" s="1" t="s">
        <v>941</v>
      </c>
      <c r="I1703" s="1" t="s">
        <v>9984</v>
      </c>
      <c r="J1703" s="1" t="s">
        <v>9985</v>
      </c>
      <c r="K1703" s="1" t="s">
        <v>81</v>
      </c>
      <c r="L1703" s="1" t="s">
        <v>33</v>
      </c>
      <c r="M1703" s="1" t="s">
        <v>126</v>
      </c>
      <c r="N1703" s="1">
        <v>1</v>
      </c>
      <c r="O1703" s="1">
        <v>242.15</v>
      </c>
      <c r="P1703" s="1">
        <v>0.41</v>
      </c>
      <c r="Q1703" s="1">
        <v>14.54</v>
      </c>
      <c r="R1703" s="2">
        <v>45313</v>
      </c>
      <c r="S1703" s="2">
        <v>45294</v>
      </c>
      <c r="T1703" s="1" t="s">
        <v>35</v>
      </c>
      <c r="U1703" s="1" t="s">
        <v>84</v>
      </c>
      <c r="V1703" s="1">
        <v>2</v>
      </c>
      <c r="W1703" s="1" t="s">
        <v>37</v>
      </c>
      <c r="X1703" s="1" t="s">
        <v>38</v>
      </c>
      <c r="Y1703" s="1" t="s">
        <v>9986</v>
      </c>
    </row>
    <row r="1704" spans="1:25" x14ac:dyDescent="0.3">
      <c r="A1704" s="1" t="s">
        <v>13316</v>
      </c>
      <c r="B1704" s="1" t="s">
        <v>15314</v>
      </c>
      <c r="C1704" s="1" t="s">
        <v>9987</v>
      </c>
      <c r="D1704" s="1" t="s">
        <v>41</v>
      </c>
      <c r="E1704" s="1">
        <v>33</v>
      </c>
      <c r="F1704" s="1" t="s">
        <v>9988</v>
      </c>
      <c r="G1704" s="1" t="s">
        <v>9989</v>
      </c>
      <c r="H1704" s="1" t="s">
        <v>2095</v>
      </c>
      <c r="I1704" s="1" t="s">
        <v>9990</v>
      </c>
      <c r="J1704" s="1" t="s">
        <v>9991</v>
      </c>
      <c r="K1704" s="1" t="s">
        <v>47</v>
      </c>
      <c r="L1704" s="1" t="s">
        <v>117</v>
      </c>
      <c r="M1704" s="1" t="s">
        <v>49</v>
      </c>
      <c r="N1704" s="1">
        <v>2</v>
      </c>
      <c r="O1704" s="1">
        <v>35.5</v>
      </c>
      <c r="P1704" s="1">
        <v>0.42</v>
      </c>
      <c r="Q1704" s="1">
        <v>42.19</v>
      </c>
      <c r="R1704" s="2">
        <v>45684</v>
      </c>
      <c r="S1704" s="2">
        <v>45809</v>
      </c>
      <c r="T1704" s="1" t="s">
        <v>83</v>
      </c>
      <c r="U1704" s="1" t="s">
        <v>51</v>
      </c>
      <c r="V1704" s="1">
        <v>3</v>
      </c>
      <c r="W1704" s="1" t="s">
        <v>37</v>
      </c>
      <c r="X1704" s="1" t="s">
        <v>64</v>
      </c>
      <c r="Y1704" s="1" t="s">
        <v>9992</v>
      </c>
    </row>
    <row r="1705" spans="1:25" x14ac:dyDescent="0.3">
      <c r="A1705" s="1" t="s">
        <v>13317</v>
      </c>
      <c r="B1705" s="1" t="s">
        <v>15315</v>
      </c>
      <c r="C1705" s="1" t="s">
        <v>9993</v>
      </c>
      <c r="D1705" s="1" t="s">
        <v>41</v>
      </c>
      <c r="E1705" s="1">
        <v>65</v>
      </c>
      <c r="F1705" s="1" t="s">
        <v>9994</v>
      </c>
      <c r="G1705" s="1" t="s">
        <v>9995</v>
      </c>
      <c r="H1705" s="1" t="s">
        <v>4347</v>
      </c>
      <c r="I1705" s="1" t="s">
        <v>9996</v>
      </c>
      <c r="J1705" s="1" t="s">
        <v>2681</v>
      </c>
      <c r="K1705" s="1" t="s">
        <v>92</v>
      </c>
      <c r="L1705" s="1" t="s">
        <v>72</v>
      </c>
      <c r="M1705" s="1" t="s">
        <v>62</v>
      </c>
      <c r="N1705" s="1">
        <v>2</v>
      </c>
      <c r="O1705" s="1">
        <v>462.31</v>
      </c>
      <c r="P1705" s="1">
        <v>0.33</v>
      </c>
      <c r="Q1705" s="1">
        <v>20.92</v>
      </c>
      <c r="R1705" s="2">
        <v>45754</v>
      </c>
      <c r="S1705" s="2">
        <v>45837</v>
      </c>
      <c r="T1705" s="1" t="s">
        <v>50</v>
      </c>
      <c r="U1705" s="1" t="s">
        <v>162</v>
      </c>
      <c r="V1705" s="1">
        <v>1</v>
      </c>
      <c r="W1705" s="1" t="s">
        <v>37</v>
      </c>
      <c r="X1705" s="1" t="s">
        <v>38</v>
      </c>
      <c r="Y1705" s="1" t="s">
        <v>9997</v>
      </c>
    </row>
    <row r="1706" spans="1:25" x14ac:dyDescent="0.3">
      <c r="A1706" s="1" t="s">
        <v>13318</v>
      </c>
      <c r="B1706" s="1" t="s">
        <v>15316</v>
      </c>
      <c r="C1706" s="1" t="s">
        <v>9998</v>
      </c>
      <c r="D1706" s="1" t="s">
        <v>41</v>
      </c>
      <c r="E1706" s="1">
        <v>24</v>
      </c>
      <c r="F1706" s="1" t="s">
        <v>9999</v>
      </c>
      <c r="G1706" s="1" t="s">
        <v>10000</v>
      </c>
      <c r="H1706" s="1" t="s">
        <v>469</v>
      </c>
      <c r="I1706" s="1" t="s">
        <v>9644</v>
      </c>
      <c r="J1706" s="1" t="s">
        <v>6548</v>
      </c>
      <c r="K1706" s="1" t="s">
        <v>109</v>
      </c>
      <c r="L1706" s="1" t="s">
        <v>82</v>
      </c>
      <c r="M1706" s="1" t="s">
        <v>62</v>
      </c>
      <c r="N1706" s="1">
        <v>3</v>
      </c>
      <c r="O1706" s="1">
        <v>332.62</v>
      </c>
      <c r="P1706" s="1">
        <v>0.2</v>
      </c>
      <c r="Q1706" s="1">
        <v>13.81</v>
      </c>
      <c r="R1706" s="2">
        <v>45684</v>
      </c>
      <c r="S1706" s="2">
        <v>45732</v>
      </c>
      <c r="T1706" s="1" t="s">
        <v>83</v>
      </c>
      <c r="U1706" s="1" t="s">
        <v>36</v>
      </c>
      <c r="V1706" s="1">
        <v>3</v>
      </c>
      <c r="W1706" s="1" t="s">
        <v>37</v>
      </c>
      <c r="X1706" s="1" t="s">
        <v>101</v>
      </c>
      <c r="Y1706" s="1" t="s">
        <v>6224</v>
      </c>
    </row>
    <row r="1707" spans="1:25" x14ac:dyDescent="0.3">
      <c r="A1707" s="1" t="s">
        <v>13319</v>
      </c>
      <c r="B1707" s="1" t="s">
        <v>15317</v>
      </c>
      <c r="C1707" s="1" t="s">
        <v>10001</v>
      </c>
      <c r="D1707" s="1" t="s">
        <v>26</v>
      </c>
      <c r="E1707" s="1">
        <v>62</v>
      </c>
      <c r="F1707" s="1" t="s">
        <v>10002</v>
      </c>
      <c r="G1707" s="1">
        <v>6974913531</v>
      </c>
      <c r="H1707" s="1" t="s">
        <v>3974</v>
      </c>
      <c r="I1707" s="1" t="s">
        <v>10003</v>
      </c>
      <c r="J1707" s="1" t="s">
        <v>10004</v>
      </c>
      <c r="K1707" s="1" t="s">
        <v>81</v>
      </c>
      <c r="L1707" s="1" t="s">
        <v>82</v>
      </c>
      <c r="M1707" s="1" t="s">
        <v>73</v>
      </c>
      <c r="N1707" s="1">
        <v>3</v>
      </c>
      <c r="O1707" s="1">
        <v>987.58</v>
      </c>
      <c r="P1707" s="1">
        <v>0.33</v>
      </c>
      <c r="Q1707" s="1">
        <v>47.07</v>
      </c>
      <c r="R1707" s="2">
        <v>45493</v>
      </c>
      <c r="S1707" s="2">
        <v>45561</v>
      </c>
      <c r="T1707" s="1" t="s">
        <v>83</v>
      </c>
      <c r="U1707" s="1" t="s">
        <v>84</v>
      </c>
      <c r="V1707" s="1">
        <v>1</v>
      </c>
      <c r="W1707" s="1" t="s">
        <v>37</v>
      </c>
      <c r="X1707" s="1" t="s">
        <v>53</v>
      </c>
      <c r="Y1707" s="1" t="s">
        <v>10005</v>
      </c>
    </row>
    <row r="1708" spans="1:25" x14ac:dyDescent="0.3">
      <c r="A1708" s="1" t="s">
        <v>13320</v>
      </c>
      <c r="B1708" s="1" t="s">
        <v>15318</v>
      </c>
      <c r="C1708" s="1" t="s">
        <v>10006</v>
      </c>
      <c r="D1708" s="1" t="s">
        <v>41</v>
      </c>
      <c r="E1708" s="1">
        <v>30</v>
      </c>
      <c r="F1708" s="1" t="s">
        <v>10007</v>
      </c>
      <c r="G1708" s="1" t="s">
        <v>10008</v>
      </c>
      <c r="H1708" s="1" t="s">
        <v>4749</v>
      </c>
      <c r="I1708" s="1" t="s">
        <v>10009</v>
      </c>
      <c r="J1708" s="1" t="s">
        <v>10010</v>
      </c>
      <c r="K1708" s="1" t="s">
        <v>61</v>
      </c>
      <c r="L1708" s="1" t="s">
        <v>82</v>
      </c>
      <c r="M1708" s="1" t="s">
        <v>62</v>
      </c>
      <c r="N1708" s="1">
        <v>1</v>
      </c>
      <c r="O1708" s="1">
        <v>869.82</v>
      </c>
      <c r="P1708" s="1">
        <v>0.42</v>
      </c>
      <c r="Q1708" s="1">
        <v>14.64</v>
      </c>
      <c r="R1708" s="2">
        <v>45699</v>
      </c>
      <c r="S1708" s="2">
        <v>45652</v>
      </c>
      <c r="T1708" s="1" t="s">
        <v>35</v>
      </c>
      <c r="U1708" s="1" t="s">
        <v>84</v>
      </c>
      <c r="V1708" s="1">
        <v>4</v>
      </c>
      <c r="W1708" s="1" t="s">
        <v>37</v>
      </c>
      <c r="X1708" s="1" t="s">
        <v>101</v>
      </c>
      <c r="Y1708" s="1" t="s">
        <v>10011</v>
      </c>
    </row>
    <row r="1709" spans="1:25" x14ac:dyDescent="0.3">
      <c r="A1709" s="1" t="s">
        <v>13321</v>
      </c>
      <c r="B1709" s="1" t="s">
        <v>15319</v>
      </c>
      <c r="C1709" s="1" t="s">
        <v>10012</v>
      </c>
      <c r="D1709" s="1" t="s">
        <v>41</v>
      </c>
      <c r="E1709" s="1">
        <v>68</v>
      </c>
      <c r="F1709" s="1" t="s">
        <v>10013</v>
      </c>
      <c r="G1709" s="1" t="s">
        <v>10014</v>
      </c>
      <c r="H1709" s="1" t="s">
        <v>3137</v>
      </c>
      <c r="I1709" s="1" t="s">
        <v>10015</v>
      </c>
      <c r="J1709" s="1" t="s">
        <v>5464</v>
      </c>
      <c r="K1709" s="1" t="s">
        <v>61</v>
      </c>
      <c r="L1709" s="1" t="s">
        <v>82</v>
      </c>
      <c r="M1709" s="1" t="s">
        <v>62</v>
      </c>
      <c r="N1709" s="1">
        <v>2</v>
      </c>
      <c r="O1709" s="1">
        <v>827.41</v>
      </c>
      <c r="P1709" s="1">
        <v>0.18</v>
      </c>
      <c r="Q1709" s="1">
        <v>49.63</v>
      </c>
      <c r="R1709" s="2">
        <v>45434</v>
      </c>
      <c r="S1709" s="2">
        <v>45489</v>
      </c>
      <c r="T1709" s="1" t="s">
        <v>83</v>
      </c>
      <c r="U1709" s="1" t="s">
        <v>36</v>
      </c>
      <c r="V1709" s="1">
        <v>1</v>
      </c>
      <c r="W1709" s="1" t="s">
        <v>37</v>
      </c>
      <c r="X1709" s="1" t="s">
        <v>101</v>
      </c>
      <c r="Y1709" s="1" t="s">
        <v>10016</v>
      </c>
    </row>
    <row r="1710" spans="1:25" x14ac:dyDescent="0.3">
      <c r="A1710" s="1" t="s">
        <v>13322</v>
      </c>
      <c r="B1710" s="1" t="s">
        <v>15320</v>
      </c>
      <c r="C1710" s="1" t="s">
        <v>9206</v>
      </c>
      <c r="D1710" s="1" t="s">
        <v>26</v>
      </c>
      <c r="E1710" s="1">
        <v>67</v>
      </c>
      <c r="F1710" s="1" t="s">
        <v>10017</v>
      </c>
      <c r="G1710" s="1" t="s">
        <v>10018</v>
      </c>
      <c r="H1710" s="1" t="s">
        <v>1823</v>
      </c>
      <c r="I1710" s="1" t="s">
        <v>10019</v>
      </c>
      <c r="J1710" s="1" t="s">
        <v>10020</v>
      </c>
      <c r="K1710" s="1" t="s">
        <v>61</v>
      </c>
      <c r="L1710" s="1" t="s">
        <v>82</v>
      </c>
      <c r="M1710" s="1" t="s">
        <v>62</v>
      </c>
      <c r="N1710" s="1">
        <v>2</v>
      </c>
      <c r="O1710" s="1">
        <v>506.11</v>
      </c>
      <c r="P1710" s="1">
        <v>0.15</v>
      </c>
      <c r="Q1710" s="1">
        <v>9.89</v>
      </c>
      <c r="R1710" s="2">
        <v>45485</v>
      </c>
      <c r="S1710" s="2">
        <v>45506</v>
      </c>
      <c r="T1710" s="1" t="s">
        <v>83</v>
      </c>
      <c r="U1710" s="1" t="s">
        <v>84</v>
      </c>
      <c r="V1710" s="1">
        <v>2</v>
      </c>
      <c r="W1710" s="1" t="s">
        <v>37</v>
      </c>
      <c r="X1710" s="1" t="s">
        <v>38</v>
      </c>
      <c r="Y1710" s="1" t="s">
        <v>10021</v>
      </c>
    </row>
    <row r="1711" spans="1:25" x14ac:dyDescent="0.3">
      <c r="A1711" s="1" t="s">
        <v>13323</v>
      </c>
      <c r="B1711" s="1" t="s">
        <v>15321</v>
      </c>
      <c r="C1711" s="1" t="s">
        <v>10022</v>
      </c>
      <c r="D1711" s="1" t="s">
        <v>26</v>
      </c>
      <c r="E1711" s="1">
        <v>46</v>
      </c>
      <c r="F1711" s="1" t="s">
        <v>10023</v>
      </c>
      <c r="G1711" s="1" t="s">
        <v>10024</v>
      </c>
      <c r="H1711" s="1" t="s">
        <v>676</v>
      </c>
      <c r="I1711" s="1" t="s">
        <v>10025</v>
      </c>
      <c r="J1711" s="1" t="s">
        <v>10026</v>
      </c>
      <c r="K1711" s="1" t="s">
        <v>81</v>
      </c>
      <c r="L1711" s="1" t="s">
        <v>33</v>
      </c>
      <c r="M1711" s="1" t="s">
        <v>93</v>
      </c>
      <c r="N1711" s="1">
        <v>4</v>
      </c>
      <c r="O1711" s="1">
        <v>809.02</v>
      </c>
      <c r="P1711" s="1">
        <v>0.17</v>
      </c>
      <c r="Q1711" s="1">
        <v>5.45</v>
      </c>
      <c r="R1711" s="2">
        <v>45703</v>
      </c>
      <c r="S1711" s="2">
        <v>45651</v>
      </c>
      <c r="T1711" s="1" t="s">
        <v>35</v>
      </c>
      <c r="U1711" s="1" t="s">
        <v>51</v>
      </c>
      <c r="V1711" s="1">
        <v>2</v>
      </c>
      <c r="W1711" s="1" t="s">
        <v>52</v>
      </c>
      <c r="X1711" s="1" t="s">
        <v>38</v>
      </c>
      <c r="Y1711" s="1" t="s">
        <v>10027</v>
      </c>
    </row>
    <row r="1712" spans="1:25" x14ac:dyDescent="0.3">
      <c r="A1712" s="1" t="s">
        <v>13324</v>
      </c>
      <c r="B1712" s="1" t="s">
        <v>15322</v>
      </c>
      <c r="C1712" s="1" t="s">
        <v>10028</v>
      </c>
      <c r="D1712" s="1" t="s">
        <v>26</v>
      </c>
      <c r="E1712" s="1">
        <v>56</v>
      </c>
      <c r="F1712" s="1" t="s">
        <v>10029</v>
      </c>
      <c r="G1712" s="1" t="s">
        <v>10030</v>
      </c>
      <c r="H1712" s="1" t="s">
        <v>123</v>
      </c>
      <c r="I1712" s="1" t="s">
        <v>10031</v>
      </c>
      <c r="J1712" s="1" t="s">
        <v>10032</v>
      </c>
      <c r="K1712" s="1" t="s">
        <v>92</v>
      </c>
      <c r="L1712" s="1" t="s">
        <v>110</v>
      </c>
      <c r="M1712" s="1" t="s">
        <v>73</v>
      </c>
      <c r="N1712" s="1">
        <v>4</v>
      </c>
      <c r="O1712" s="1">
        <v>274.2</v>
      </c>
      <c r="P1712" s="1">
        <v>0.28000000000000003</v>
      </c>
      <c r="Q1712" s="1">
        <v>44.19</v>
      </c>
      <c r="R1712" s="2">
        <v>45176</v>
      </c>
      <c r="S1712" s="2">
        <v>45518</v>
      </c>
      <c r="T1712" s="1" t="s">
        <v>35</v>
      </c>
      <c r="U1712" s="1" t="s">
        <v>162</v>
      </c>
      <c r="V1712" s="1">
        <v>2</v>
      </c>
      <c r="W1712" s="1" t="s">
        <v>37</v>
      </c>
      <c r="X1712" s="1" t="s">
        <v>53</v>
      </c>
      <c r="Y1712" s="1" t="s">
        <v>10033</v>
      </c>
    </row>
    <row r="1713" spans="1:25" x14ac:dyDescent="0.3">
      <c r="A1713" s="1" t="s">
        <v>13325</v>
      </c>
      <c r="B1713" s="1" t="s">
        <v>15323</v>
      </c>
      <c r="C1713" s="1" t="s">
        <v>10034</v>
      </c>
      <c r="D1713" s="1" t="s">
        <v>26</v>
      </c>
      <c r="E1713" s="1">
        <v>37</v>
      </c>
      <c r="F1713" s="1" t="s">
        <v>10035</v>
      </c>
      <c r="G1713" s="1" t="s">
        <v>10036</v>
      </c>
      <c r="H1713" s="1" t="s">
        <v>4513</v>
      </c>
      <c r="I1713" s="1" t="s">
        <v>10037</v>
      </c>
      <c r="J1713" s="1" t="s">
        <v>10038</v>
      </c>
      <c r="K1713" s="1" t="s">
        <v>47</v>
      </c>
      <c r="L1713" s="1" t="s">
        <v>117</v>
      </c>
      <c r="M1713" s="1" t="s">
        <v>73</v>
      </c>
      <c r="N1713" s="1">
        <v>4</v>
      </c>
      <c r="O1713" s="1">
        <v>565.04</v>
      </c>
      <c r="P1713" s="1">
        <v>0.03</v>
      </c>
      <c r="Q1713" s="1">
        <v>31.4</v>
      </c>
      <c r="R1713" s="2">
        <v>45441</v>
      </c>
      <c r="S1713" s="2">
        <v>45598</v>
      </c>
      <c r="T1713" s="1" t="s">
        <v>63</v>
      </c>
      <c r="U1713" s="1" t="s">
        <v>51</v>
      </c>
      <c r="V1713" s="1">
        <v>1</v>
      </c>
      <c r="W1713" s="1" t="s">
        <v>37</v>
      </c>
      <c r="X1713" s="1" t="s">
        <v>53</v>
      </c>
      <c r="Y1713" s="1" t="s">
        <v>10039</v>
      </c>
    </row>
    <row r="1714" spans="1:25" x14ac:dyDescent="0.3">
      <c r="A1714" s="1" t="s">
        <v>13326</v>
      </c>
      <c r="B1714" s="1" t="s">
        <v>15324</v>
      </c>
      <c r="C1714" s="1" t="s">
        <v>10040</v>
      </c>
      <c r="D1714" s="1" t="s">
        <v>41</v>
      </c>
      <c r="E1714" s="1">
        <v>67</v>
      </c>
      <c r="F1714" s="1" t="s">
        <v>10041</v>
      </c>
      <c r="G1714" s="1" t="s">
        <v>10042</v>
      </c>
      <c r="H1714" s="1" t="s">
        <v>181</v>
      </c>
      <c r="I1714" s="1" t="s">
        <v>10043</v>
      </c>
      <c r="J1714" s="1" t="s">
        <v>8028</v>
      </c>
      <c r="K1714" s="1" t="s">
        <v>47</v>
      </c>
      <c r="L1714" s="1" t="s">
        <v>110</v>
      </c>
      <c r="M1714" s="1" t="s">
        <v>126</v>
      </c>
      <c r="N1714" s="1">
        <v>4</v>
      </c>
      <c r="O1714" s="1">
        <v>398.99</v>
      </c>
      <c r="P1714" s="1">
        <v>0.39</v>
      </c>
      <c r="Q1714" s="1">
        <v>23.97</v>
      </c>
      <c r="R1714" s="2">
        <v>45412</v>
      </c>
      <c r="S1714" s="2">
        <v>45385</v>
      </c>
      <c r="T1714" s="1" t="s">
        <v>83</v>
      </c>
      <c r="U1714" s="1" t="s">
        <v>84</v>
      </c>
      <c r="V1714" s="1">
        <v>2</v>
      </c>
      <c r="W1714" s="1" t="s">
        <v>37</v>
      </c>
      <c r="X1714" s="1" t="s">
        <v>53</v>
      </c>
      <c r="Y1714" s="1" t="s">
        <v>10044</v>
      </c>
    </row>
    <row r="1715" spans="1:25" x14ac:dyDescent="0.3">
      <c r="A1715" s="1" t="s">
        <v>13327</v>
      </c>
      <c r="B1715" s="1" t="s">
        <v>15325</v>
      </c>
      <c r="C1715" s="1" t="s">
        <v>10045</v>
      </c>
      <c r="D1715" s="1" t="s">
        <v>41</v>
      </c>
      <c r="E1715" s="1">
        <v>46</v>
      </c>
      <c r="F1715" s="1" t="s">
        <v>10046</v>
      </c>
      <c r="G1715" s="1" t="s">
        <v>10047</v>
      </c>
      <c r="H1715" s="1" t="s">
        <v>138</v>
      </c>
      <c r="I1715" s="1" t="s">
        <v>10048</v>
      </c>
      <c r="J1715" s="1" t="s">
        <v>10049</v>
      </c>
      <c r="K1715" s="1" t="s">
        <v>32</v>
      </c>
      <c r="L1715" s="1" t="s">
        <v>72</v>
      </c>
      <c r="M1715" s="1" t="s">
        <v>49</v>
      </c>
      <c r="N1715" s="1">
        <v>3</v>
      </c>
      <c r="O1715" s="1">
        <v>179.63</v>
      </c>
      <c r="P1715" s="1">
        <v>7.0000000000000007E-2</v>
      </c>
      <c r="Q1715" s="1">
        <v>8.69</v>
      </c>
      <c r="R1715" s="2">
        <v>45252</v>
      </c>
      <c r="S1715" s="2">
        <v>45635</v>
      </c>
      <c r="T1715" s="1" t="s">
        <v>118</v>
      </c>
      <c r="U1715" s="1" t="s">
        <v>51</v>
      </c>
      <c r="V1715" s="1">
        <v>5</v>
      </c>
      <c r="W1715" s="1" t="s">
        <v>37</v>
      </c>
      <c r="X1715" s="1" t="s">
        <v>64</v>
      </c>
      <c r="Y1715" s="1" t="s">
        <v>10050</v>
      </c>
    </row>
    <row r="1716" spans="1:25" x14ac:dyDescent="0.3">
      <c r="A1716" s="1" t="s">
        <v>13328</v>
      </c>
      <c r="B1716" s="1" t="s">
        <v>15326</v>
      </c>
      <c r="C1716" s="1" t="s">
        <v>10051</v>
      </c>
      <c r="D1716" s="1" t="s">
        <v>41</v>
      </c>
      <c r="E1716" s="1">
        <v>35</v>
      </c>
      <c r="F1716" s="1" t="s">
        <v>10052</v>
      </c>
      <c r="G1716" s="1" t="s">
        <v>10053</v>
      </c>
      <c r="H1716" s="1" t="s">
        <v>243</v>
      </c>
      <c r="I1716" s="1" t="s">
        <v>10054</v>
      </c>
      <c r="J1716" s="1" t="s">
        <v>10055</v>
      </c>
      <c r="K1716" s="1" t="s">
        <v>81</v>
      </c>
      <c r="L1716" s="1" t="s">
        <v>72</v>
      </c>
      <c r="M1716" s="1" t="s">
        <v>73</v>
      </c>
      <c r="N1716" s="1">
        <v>4</v>
      </c>
      <c r="O1716" s="1">
        <v>81.89</v>
      </c>
      <c r="P1716" s="1">
        <v>7.0000000000000007E-2</v>
      </c>
      <c r="Q1716" s="1">
        <v>30.87</v>
      </c>
      <c r="R1716" s="2">
        <v>45265</v>
      </c>
      <c r="S1716" s="2">
        <v>45254</v>
      </c>
      <c r="T1716" s="1" t="s">
        <v>118</v>
      </c>
      <c r="U1716" s="1" t="s">
        <v>84</v>
      </c>
      <c r="V1716" s="1">
        <v>3</v>
      </c>
      <c r="W1716" s="1" t="s">
        <v>52</v>
      </c>
      <c r="X1716" s="1" t="s">
        <v>64</v>
      </c>
      <c r="Y1716" s="1" t="s">
        <v>10056</v>
      </c>
    </row>
    <row r="1717" spans="1:25" x14ac:dyDescent="0.3">
      <c r="A1717" s="1" t="s">
        <v>13329</v>
      </c>
      <c r="B1717" s="1" t="s">
        <v>15327</v>
      </c>
      <c r="C1717" s="1" t="s">
        <v>10057</v>
      </c>
      <c r="D1717" s="1" t="s">
        <v>41</v>
      </c>
      <c r="E1717" s="1">
        <v>39</v>
      </c>
      <c r="F1717" s="1" t="s">
        <v>10058</v>
      </c>
      <c r="G1717" s="1">
        <v>2160367991</v>
      </c>
      <c r="H1717" s="1" t="s">
        <v>229</v>
      </c>
      <c r="I1717" s="1" t="s">
        <v>10059</v>
      </c>
      <c r="J1717" s="1" t="s">
        <v>10060</v>
      </c>
      <c r="K1717" s="1" t="s">
        <v>81</v>
      </c>
      <c r="L1717" s="1" t="s">
        <v>110</v>
      </c>
      <c r="M1717" s="1" t="s">
        <v>34</v>
      </c>
      <c r="N1717" s="1">
        <v>2</v>
      </c>
      <c r="O1717" s="1">
        <v>562.64</v>
      </c>
      <c r="P1717" s="1">
        <v>0.1</v>
      </c>
      <c r="Q1717" s="1">
        <v>22.72</v>
      </c>
      <c r="R1717" s="2">
        <v>45567</v>
      </c>
      <c r="S1717" s="2">
        <v>45331</v>
      </c>
      <c r="T1717" s="1" t="s">
        <v>118</v>
      </c>
      <c r="U1717" s="1" t="s">
        <v>162</v>
      </c>
      <c r="V1717" s="1">
        <v>2</v>
      </c>
      <c r="W1717" s="1" t="s">
        <v>37</v>
      </c>
      <c r="X1717" s="1" t="s">
        <v>53</v>
      </c>
      <c r="Y1717" s="1" t="s">
        <v>10061</v>
      </c>
    </row>
    <row r="1718" spans="1:25" x14ac:dyDescent="0.3">
      <c r="A1718" s="1" t="s">
        <v>13330</v>
      </c>
      <c r="B1718" s="1" t="s">
        <v>15328</v>
      </c>
      <c r="C1718" s="1" t="s">
        <v>10062</v>
      </c>
      <c r="D1718" s="1" t="s">
        <v>41</v>
      </c>
      <c r="E1718" s="1">
        <v>53</v>
      </c>
      <c r="F1718" s="1" t="s">
        <v>10063</v>
      </c>
      <c r="G1718" s="1" t="s">
        <v>10064</v>
      </c>
      <c r="H1718" s="1" t="s">
        <v>1315</v>
      </c>
      <c r="I1718" s="1" t="s">
        <v>3737</v>
      </c>
      <c r="J1718" s="1" t="s">
        <v>10065</v>
      </c>
      <c r="K1718" s="1" t="s">
        <v>161</v>
      </c>
      <c r="L1718" s="1" t="s">
        <v>82</v>
      </c>
      <c r="M1718" s="1" t="s">
        <v>73</v>
      </c>
      <c r="N1718" s="1">
        <v>1</v>
      </c>
      <c r="O1718" s="1">
        <v>106.66</v>
      </c>
      <c r="P1718" s="1">
        <v>0.28999999999999998</v>
      </c>
      <c r="Q1718" s="1">
        <v>26.76</v>
      </c>
      <c r="R1718" s="2">
        <v>45121</v>
      </c>
      <c r="S1718" s="2">
        <v>45676</v>
      </c>
      <c r="T1718" s="1" t="s">
        <v>35</v>
      </c>
      <c r="U1718" s="1" t="s">
        <v>51</v>
      </c>
      <c r="V1718" s="1">
        <v>1</v>
      </c>
      <c r="W1718" s="1" t="s">
        <v>37</v>
      </c>
      <c r="X1718" s="1" t="s">
        <v>38</v>
      </c>
      <c r="Y1718" s="1" t="s">
        <v>10066</v>
      </c>
    </row>
    <row r="1719" spans="1:25" x14ac:dyDescent="0.3">
      <c r="A1719" s="1" t="s">
        <v>13331</v>
      </c>
      <c r="B1719" s="1" t="s">
        <v>15329</v>
      </c>
      <c r="C1719" s="1" t="s">
        <v>10067</v>
      </c>
      <c r="D1719" s="1" t="s">
        <v>26</v>
      </c>
      <c r="E1719" s="1">
        <v>58</v>
      </c>
      <c r="F1719" s="1" t="s">
        <v>10068</v>
      </c>
      <c r="G1719" s="1">
        <f>1-852-215-4209</f>
        <v>-5275</v>
      </c>
      <c r="H1719" s="1" t="s">
        <v>1033</v>
      </c>
      <c r="I1719" s="1" t="s">
        <v>10069</v>
      </c>
      <c r="J1719" s="1" t="s">
        <v>10070</v>
      </c>
      <c r="K1719" s="1" t="s">
        <v>81</v>
      </c>
      <c r="L1719" s="1" t="s">
        <v>82</v>
      </c>
      <c r="M1719" s="1" t="s">
        <v>34</v>
      </c>
      <c r="N1719" s="1">
        <v>1</v>
      </c>
      <c r="O1719" s="1">
        <v>720.82</v>
      </c>
      <c r="P1719" s="1">
        <v>0.14000000000000001</v>
      </c>
      <c r="Q1719" s="1">
        <v>33.369999999999997</v>
      </c>
      <c r="R1719" s="2">
        <v>45142</v>
      </c>
      <c r="S1719" s="2">
        <v>45464</v>
      </c>
      <c r="T1719" s="1" t="s">
        <v>83</v>
      </c>
      <c r="U1719" s="1" t="s">
        <v>51</v>
      </c>
      <c r="V1719" s="1">
        <v>2</v>
      </c>
      <c r="W1719" s="1" t="s">
        <v>37</v>
      </c>
      <c r="X1719" s="1" t="s">
        <v>101</v>
      </c>
      <c r="Y1719" s="1" t="s">
        <v>10071</v>
      </c>
    </row>
    <row r="1720" spans="1:25" x14ac:dyDescent="0.3">
      <c r="A1720" s="1" t="s">
        <v>13332</v>
      </c>
      <c r="B1720" s="1" t="s">
        <v>15330</v>
      </c>
      <c r="C1720" s="1" t="s">
        <v>10072</v>
      </c>
      <c r="D1720" s="1" t="s">
        <v>41</v>
      </c>
      <c r="E1720" s="1">
        <v>65</v>
      </c>
      <c r="F1720" s="1" t="s">
        <v>10073</v>
      </c>
      <c r="G1720" s="1" t="s">
        <v>10074</v>
      </c>
      <c r="H1720" s="1" t="s">
        <v>4163</v>
      </c>
      <c r="I1720" s="1" t="s">
        <v>10075</v>
      </c>
      <c r="J1720" s="1" t="s">
        <v>10076</v>
      </c>
      <c r="K1720" s="1" t="s">
        <v>81</v>
      </c>
      <c r="L1720" s="1" t="s">
        <v>110</v>
      </c>
      <c r="M1720" s="1" t="s">
        <v>62</v>
      </c>
      <c r="N1720" s="1">
        <v>1</v>
      </c>
      <c r="O1720" s="1">
        <v>922.25</v>
      </c>
      <c r="P1720" s="1">
        <v>0.18</v>
      </c>
      <c r="Q1720" s="1">
        <v>33.799999999999997</v>
      </c>
      <c r="R1720" s="2">
        <v>45442</v>
      </c>
      <c r="S1720" s="2">
        <v>45342</v>
      </c>
      <c r="T1720" s="1" t="s">
        <v>63</v>
      </c>
      <c r="U1720" s="1" t="s">
        <v>36</v>
      </c>
      <c r="V1720" s="1">
        <v>1</v>
      </c>
      <c r="W1720" s="1" t="s">
        <v>37</v>
      </c>
      <c r="X1720" s="1" t="s">
        <v>53</v>
      </c>
      <c r="Y1720" s="1" t="s">
        <v>10077</v>
      </c>
    </row>
    <row r="1721" spans="1:25" x14ac:dyDescent="0.3">
      <c r="A1721" s="1" t="s">
        <v>13333</v>
      </c>
      <c r="B1721" s="1" t="s">
        <v>15331</v>
      </c>
      <c r="C1721" s="1" t="s">
        <v>10078</v>
      </c>
      <c r="D1721" s="1" t="s">
        <v>26</v>
      </c>
      <c r="E1721" s="1">
        <v>53</v>
      </c>
      <c r="F1721" s="1" t="s">
        <v>10079</v>
      </c>
      <c r="G1721" s="1" t="s">
        <v>10080</v>
      </c>
      <c r="H1721" s="1" t="s">
        <v>208</v>
      </c>
      <c r="I1721" s="1" t="s">
        <v>10081</v>
      </c>
      <c r="J1721" s="1" t="s">
        <v>10082</v>
      </c>
      <c r="K1721" s="1" t="s">
        <v>61</v>
      </c>
      <c r="L1721" s="1" t="s">
        <v>82</v>
      </c>
      <c r="M1721" s="1" t="s">
        <v>49</v>
      </c>
      <c r="N1721" s="1">
        <v>3</v>
      </c>
      <c r="O1721" s="1">
        <v>170.49</v>
      </c>
      <c r="P1721" s="1">
        <v>0.47</v>
      </c>
      <c r="Q1721" s="1">
        <v>48.23</v>
      </c>
      <c r="R1721" s="2">
        <v>45214</v>
      </c>
      <c r="S1721" s="2">
        <v>45360</v>
      </c>
      <c r="T1721" s="1" t="s">
        <v>83</v>
      </c>
      <c r="U1721" s="1" t="s">
        <v>36</v>
      </c>
      <c r="V1721" s="1">
        <v>3</v>
      </c>
      <c r="W1721" s="1" t="s">
        <v>37</v>
      </c>
      <c r="X1721" s="1" t="s">
        <v>53</v>
      </c>
      <c r="Y1721" s="1" t="s">
        <v>10083</v>
      </c>
    </row>
    <row r="1722" spans="1:25" x14ac:dyDescent="0.3">
      <c r="A1722" s="1" t="s">
        <v>13334</v>
      </c>
      <c r="B1722" s="1" t="s">
        <v>15332</v>
      </c>
      <c r="C1722" s="1" t="s">
        <v>10084</v>
      </c>
      <c r="D1722" s="1" t="s">
        <v>26</v>
      </c>
      <c r="E1722" s="1">
        <v>25</v>
      </c>
      <c r="F1722" s="1" t="s">
        <v>10085</v>
      </c>
      <c r="G1722" s="1" t="s">
        <v>10086</v>
      </c>
      <c r="H1722" s="1" t="s">
        <v>1259</v>
      </c>
      <c r="I1722" s="1" t="s">
        <v>10087</v>
      </c>
      <c r="J1722" s="1" t="s">
        <v>10088</v>
      </c>
      <c r="K1722" s="1" t="s">
        <v>92</v>
      </c>
      <c r="L1722" s="1" t="s">
        <v>110</v>
      </c>
      <c r="M1722" s="1" t="s">
        <v>34</v>
      </c>
      <c r="N1722" s="1">
        <v>1</v>
      </c>
      <c r="O1722" s="1">
        <v>476.23</v>
      </c>
      <c r="P1722" s="1">
        <v>0.42</v>
      </c>
      <c r="Q1722" s="1">
        <v>34.479999999999997</v>
      </c>
      <c r="R1722" s="2">
        <v>45476</v>
      </c>
      <c r="S1722" s="2">
        <v>45660</v>
      </c>
      <c r="T1722" s="1" t="s">
        <v>118</v>
      </c>
      <c r="U1722" s="1" t="s">
        <v>84</v>
      </c>
      <c r="V1722" s="1">
        <v>1</v>
      </c>
      <c r="W1722" s="1" t="s">
        <v>37</v>
      </c>
      <c r="X1722" s="1" t="s">
        <v>101</v>
      </c>
      <c r="Y1722" s="1" t="s">
        <v>10089</v>
      </c>
    </row>
    <row r="1723" spans="1:25" x14ac:dyDescent="0.3">
      <c r="A1723" s="1" t="s">
        <v>13335</v>
      </c>
      <c r="B1723" s="1" t="s">
        <v>15333</v>
      </c>
      <c r="C1723" s="1" t="s">
        <v>10090</v>
      </c>
      <c r="D1723" s="1" t="s">
        <v>41</v>
      </c>
      <c r="E1723" s="1">
        <v>20</v>
      </c>
      <c r="F1723" s="1" t="s">
        <v>10091</v>
      </c>
      <c r="G1723" s="1" t="s">
        <v>10092</v>
      </c>
      <c r="H1723" s="1" t="s">
        <v>309</v>
      </c>
      <c r="I1723" s="1" t="s">
        <v>10093</v>
      </c>
      <c r="J1723" s="1" t="s">
        <v>1700</v>
      </c>
      <c r="K1723" s="1" t="s">
        <v>6</v>
      </c>
      <c r="L1723" s="1" t="s">
        <v>48</v>
      </c>
      <c r="M1723" s="1" t="s">
        <v>49</v>
      </c>
      <c r="N1723" s="1">
        <v>3</v>
      </c>
      <c r="O1723" s="1">
        <v>741.39</v>
      </c>
      <c r="P1723" s="1">
        <v>0.43</v>
      </c>
      <c r="Q1723" s="1">
        <v>20.27</v>
      </c>
      <c r="R1723" s="2">
        <v>45564</v>
      </c>
      <c r="S1723" s="2">
        <v>45754</v>
      </c>
      <c r="T1723" s="1" t="s">
        <v>50</v>
      </c>
      <c r="U1723" s="1" t="s">
        <v>51</v>
      </c>
      <c r="V1723" s="1">
        <v>3</v>
      </c>
      <c r="W1723" s="1" t="s">
        <v>37</v>
      </c>
      <c r="X1723" s="1" t="s">
        <v>74</v>
      </c>
      <c r="Y1723" s="1" t="s">
        <v>10094</v>
      </c>
    </row>
    <row r="1724" spans="1:25" x14ac:dyDescent="0.3">
      <c r="A1724" s="1" t="s">
        <v>13336</v>
      </c>
      <c r="B1724" s="1" t="s">
        <v>15334</v>
      </c>
      <c r="C1724" s="1" t="s">
        <v>10095</v>
      </c>
      <c r="D1724" s="1" t="s">
        <v>41</v>
      </c>
      <c r="E1724" s="1">
        <v>46</v>
      </c>
      <c r="F1724" s="1" t="s">
        <v>10096</v>
      </c>
      <c r="G1724" s="1" t="s">
        <v>10097</v>
      </c>
      <c r="H1724" s="1" t="s">
        <v>2168</v>
      </c>
      <c r="I1724" s="1" t="s">
        <v>10098</v>
      </c>
      <c r="J1724" s="1" t="s">
        <v>10099</v>
      </c>
      <c r="K1724" s="1" t="s">
        <v>81</v>
      </c>
      <c r="L1724" s="1" t="s">
        <v>72</v>
      </c>
      <c r="M1724" s="1" t="s">
        <v>49</v>
      </c>
      <c r="N1724" s="1">
        <v>3</v>
      </c>
      <c r="O1724" s="1">
        <v>293.97000000000003</v>
      </c>
      <c r="P1724" s="1">
        <v>0.28999999999999998</v>
      </c>
      <c r="Q1724" s="1">
        <v>19.829999999999998</v>
      </c>
      <c r="R1724" s="2">
        <v>45668</v>
      </c>
      <c r="S1724" s="2">
        <v>45314</v>
      </c>
      <c r="T1724" s="1" t="s">
        <v>118</v>
      </c>
      <c r="U1724" s="1" t="s">
        <v>162</v>
      </c>
      <c r="V1724" s="1">
        <v>2</v>
      </c>
      <c r="W1724" s="1" t="s">
        <v>37</v>
      </c>
      <c r="X1724" s="1" t="s">
        <v>53</v>
      </c>
      <c r="Y1724" s="1" t="s">
        <v>10100</v>
      </c>
    </row>
    <row r="1725" spans="1:25" x14ac:dyDescent="0.3">
      <c r="A1725" s="1" t="s">
        <v>13337</v>
      </c>
      <c r="B1725" s="1" t="s">
        <v>15335</v>
      </c>
      <c r="C1725" s="1" t="s">
        <v>10101</v>
      </c>
      <c r="D1725" s="1" t="s">
        <v>41</v>
      </c>
      <c r="E1725" s="1">
        <v>26</v>
      </c>
      <c r="F1725" s="1" t="s">
        <v>10102</v>
      </c>
      <c r="G1725" s="1" t="s">
        <v>10103</v>
      </c>
      <c r="H1725" s="1" t="s">
        <v>263</v>
      </c>
      <c r="I1725" s="1" t="s">
        <v>10104</v>
      </c>
      <c r="J1725" s="1" t="s">
        <v>10105</v>
      </c>
      <c r="K1725" s="1" t="s">
        <v>161</v>
      </c>
      <c r="L1725" s="1" t="s">
        <v>82</v>
      </c>
      <c r="M1725" s="1" t="s">
        <v>93</v>
      </c>
      <c r="N1725" s="1">
        <v>1</v>
      </c>
      <c r="O1725" s="1">
        <v>921.56</v>
      </c>
      <c r="P1725" s="1">
        <v>0.43</v>
      </c>
      <c r="Q1725" s="1">
        <v>26.47</v>
      </c>
      <c r="R1725" s="2">
        <v>45325</v>
      </c>
      <c r="S1725" s="2">
        <v>45837</v>
      </c>
      <c r="T1725" s="1" t="s">
        <v>35</v>
      </c>
      <c r="U1725" s="1" t="s">
        <v>162</v>
      </c>
      <c r="V1725" s="1">
        <v>5</v>
      </c>
      <c r="W1725" s="1" t="s">
        <v>37</v>
      </c>
      <c r="X1725" s="1" t="s">
        <v>53</v>
      </c>
      <c r="Y1725" s="1" t="s">
        <v>10106</v>
      </c>
    </row>
    <row r="1726" spans="1:25" x14ac:dyDescent="0.3">
      <c r="A1726" s="1" t="s">
        <v>13338</v>
      </c>
      <c r="B1726" s="1" t="s">
        <v>15336</v>
      </c>
      <c r="C1726" s="1" t="s">
        <v>10107</v>
      </c>
      <c r="D1726" s="1" t="s">
        <v>26</v>
      </c>
      <c r="E1726" s="1">
        <v>25</v>
      </c>
      <c r="F1726" s="1" t="s">
        <v>10108</v>
      </c>
      <c r="G1726" s="1" t="s">
        <v>10109</v>
      </c>
      <c r="H1726" s="1" t="s">
        <v>883</v>
      </c>
      <c r="I1726" s="1" t="s">
        <v>10110</v>
      </c>
      <c r="J1726" s="1" t="s">
        <v>10111</v>
      </c>
      <c r="K1726" s="1" t="s">
        <v>81</v>
      </c>
      <c r="L1726" s="1" t="s">
        <v>117</v>
      </c>
      <c r="M1726" s="1" t="s">
        <v>49</v>
      </c>
      <c r="N1726" s="1">
        <v>3</v>
      </c>
      <c r="O1726" s="1">
        <v>889.58</v>
      </c>
      <c r="P1726" s="1">
        <v>0.39</v>
      </c>
      <c r="Q1726" s="1">
        <v>16.670000000000002</v>
      </c>
      <c r="R1726" s="2">
        <v>45384</v>
      </c>
      <c r="S1726" s="2">
        <v>45508</v>
      </c>
      <c r="T1726" s="1" t="s">
        <v>83</v>
      </c>
      <c r="U1726" s="1" t="s">
        <v>36</v>
      </c>
      <c r="V1726" s="1">
        <v>2</v>
      </c>
      <c r="W1726" s="1" t="s">
        <v>37</v>
      </c>
      <c r="X1726" s="1" t="s">
        <v>64</v>
      </c>
      <c r="Y1726" s="1" t="s">
        <v>10112</v>
      </c>
    </row>
    <row r="1727" spans="1:25" x14ac:dyDescent="0.3">
      <c r="A1727" s="1" t="s">
        <v>13339</v>
      </c>
      <c r="B1727" s="1" t="s">
        <v>15337</v>
      </c>
      <c r="C1727" s="1" t="s">
        <v>10113</v>
      </c>
      <c r="D1727" s="1" t="s">
        <v>26</v>
      </c>
      <c r="E1727" s="1">
        <v>47</v>
      </c>
      <c r="F1727" s="1" t="s">
        <v>10114</v>
      </c>
      <c r="G1727" s="1" t="s">
        <v>10115</v>
      </c>
      <c r="H1727" s="1" t="s">
        <v>1607</v>
      </c>
      <c r="I1727" s="1" t="s">
        <v>10116</v>
      </c>
      <c r="J1727" s="1" t="s">
        <v>10117</v>
      </c>
      <c r="K1727" s="1" t="s">
        <v>6</v>
      </c>
      <c r="L1727" s="1" t="s">
        <v>48</v>
      </c>
      <c r="M1727" s="1" t="s">
        <v>62</v>
      </c>
      <c r="N1727" s="1">
        <v>4</v>
      </c>
      <c r="O1727" s="1">
        <v>112.72</v>
      </c>
      <c r="P1727" s="1">
        <v>0.48</v>
      </c>
      <c r="Q1727" s="1">
        <v>21.94</v>
      </c>
      <c r="R1727" s="2">
        <v>45387</v>
      </c>
      <c r="S1727" s="2">
        <v>45363</v>
      </c>
      <c r="T1727" s="1" t="s">
        <v>35</v>
      </c>
      <c r="U1727" s="1" t="s">
        <v>36</v>
      </c>
      <c r="V1727" s="1">
        <v>3</v>
      </c>
      <c r="W1727" s="1" t="s">
        <v>37</v>
      </c>
      <c r="X1727" s="1" t="s">
        <v>101</v>
      </c>
      <c r="Y1727" s="1" t="s">
        <v>10118</v>
      </c>
    </row>
    <row r="1728" spans="1:25" x14ac:dyDescent="0.3">
      <c r="A1728" s="1" t="s">
        <v>13340</v>
      </c>
      <c r="B1728" s="1" t="s">
        <v>15338</v>
      </c>
      <c r="C1728" s="1" t="s">
        <v>10119</v>
      </c>
      <c r="D1728" s="1" t="s">
        <v>26</v>
      </c>
      <c r="E1728" s="1">
        <v>29</v>
      </c>
      <c r="F1728" s="1" t="s">
        <v>10120</v>
      </c>
      <c r="G1728" s="1" t="s">
        <v>10121</v>
      </c>
      <c r="H1728" s="1" t="s">
        <v>864</v>
      </c>
      <c r="I1728" s="1" t="s">
        <v>10122</v>
      </c>
      <c r="J1728" s="1" t="s">
        <v>4797</v>
      </c>
      <c r="K1728" s="1" t="s">
        <v>161</v>
      </c>
      <c r="L1728" s="1" t="s">
        <v>33</v>
      </c>
      <c r="M1728" s="1" t="s">
        <v>34</v>
      </c>
      <c r="N1728" s="1">
        <v>4</v>
      </c>
      <c r="O1728" s="1">
        <v>37.130000000000003</v>
      </c>
      <c r="P1728" s="1">
        <v>0.03</v>
      </c>
      <c r="Q1728" s="1">
        <v>42.9</v>
      </c>
      <c r="R1728" s="2">
        <v>45356</v>
      </c>
      <c r="S1728" s="2">
        <v>45203</v>
      </c>
      <c r="T1728" s="1" t="s">
        <v>63</v>
      </c>
      <c r="U1728" s="1" t="s">
        <v>36</v>
      </c>
      <c r="V1728" s="1">
        <v>4</v>
      </c>
      <c r="W1728" s="1" t="s">
        <v>37</v>
      </c>
      <c r="X1728" s="1" t="s">
        <v>53</v>
      </c>
      <c r="Y1728" s="1" t="s">
        <v>10123</v>
      </c>
    </row>
    <row r="1729" spans="1:25" x14ac:dyDescent="0.3">
      <c r="A1729" s="1" t="s">
        <v>13341</v>
      </c>
      <c r="B1729" s="1" t="s">
        <v>15339</v>
      </c>
      <c r="C1729" s="1" t="s">
        <v>10124</v>
      </c>
      <c r="D1729" s="1" t="s">
        <v>41</v>
      </c>
      <c r="E1729" s="1">
        <v>63</v>
      </c>
      <c r="F1729" s="1" t="s">
        <v>10125</v>
      </c>
      <c r="G1729" s="1" t="s">
        <v>10126</v>
      </c>
      <c r="H1729" s="1" t="s">
        <v>296</v>
      </c>
      <c r="I1729" s="1" t="s">
        <v>10127</v>
      </c>
      <c r="J1729" s="1" t="s">
        <v>1578</v>
      </c>
      <c r="K1729" s="1" t="s">
        <v>81</v>
      </c>
      <c r="L1729" s="1" t="s">
        <v>48</v>
      </c>
      <c r="M1729" s="1" t="s">
        <v>49</v>
      </c>
      <c r="N1729" s="1">
        <v>4</v>
      </c>
      <c r="O1729" s="1">
        <v>976.69</v>
      </c>
      <c r="P1729" s="1">
        <v>0.01</v>
      </c>
      <c r="Q1729" s="1">
        <v>43.69</v>
      </c>
      <c r="R1729" s="2">
        <v>45689</v>
      </c>
      <c r="S1729" s="2">
        <v>45629</v>
      </c>
      <c r="T1729" s="1" t="s">
        <v>83</v>
      </c>
      <c r="U1729" s="1" t="s">
        <v>162</v>
      </c>
      <c r="V1729" s="1">
        <v>4</v>
      </c>
      <c r="W1729" s="1" t="s">
        <v>52</v>
      </c>
      <c r="X1729" s="1" t="s">
        <v>53</v>
      </c>
      <c r="Y1729" s="1" t="s">
        <v>10128</v>
      </c>
    </row>
    <row r="1730" spans="1:25" x14ac:dyDescent="0.3">
      <c r="A1730" s="1" t="s">
        <v>13342</v>
      </c>
      <c r="B1730" s="1" t="s">
        <v>15340</v>
      </c>
      <c r="C1730" s="1" t="s">
        <v>10129</v>
      </c>
      <c r="D1730" s="1" t="s">
        <v>26</v>
      </c>
      <c r="E1730" s="1">
        <v>45</v>
      </c>
      <c r="F1730" s="1" t="s">
        <v>10130</v>
      </c>
      <c r="G1730" s="1" t="s">
        <v>10131</v>
      </c>
      <c r="H1730" s="1" t="s">
        <v>2102</v>
      </c>
      <c r="I1730" s="1" t="s">
        <v>10132</v>
      </c>
      <c r="J1730" s="1" t="s">
        <v>10133</v>
      </c>
      <c r="K1730" s="1" t="s">
        <v>92</v>
      </c>
      <c r="L1730" s="1" t="s">
        <v>48</v>
      </c>
      <c r="M1730" s="1" t="s">
        <v>62</v>
      </c>
      <c r="N1730" s="1">
        <v>3</v>
      </c>
      <c r="O1730" s="1">
        <v>956.91</v>
      </c>
      <c r="P1730" s="1">
        <v>0.09</v>
      </c>
      <c r="Q1730" s="1">
        <v>33.25</v>
      </c>
      <c r="R1730" s="2">
        <v>45843</v>
      </c>
      <c r="S1730" s="2">
        <v>45515</v>
      </c>
      <c r="T1730" s="1" t="s">
        <v>83</v>
      </c>
      <c r="U1730" s="1" t="s">
        <v>162</v>
      </c>
      <c r="V1730" s="1">
        <v>4</v>
      </c>
      <c r="W1730" s="1" t="s">
        <v>37</v>
      </c>
      <c r="X1730" s="1" t="s">
        <v>74</v>
      </c>
      <c r="Y1730" s="1" t="s">
        <v>10134</v>
      </c>
    </row>
    <row r="1731" spans="1:25" x14ac:dyDescent="0.3">
      <c r="A1731" s="1" t="s">
        <v>13343</v>
      </c>
      <c r="B1731" s="1" t="s">
        <v>15341</v>
      </c>
      <c r="C1731" s="1" t="s">
        <v>10135</v>
      </c>
      <c r="D1731" s="1" t="s">
        <v>26</v>
      </c>
      <c r="E1731" s="1">
        <v>59</v>
      </c>
      <c r="F1731" s="1" t="s">
        <v>10136</v>
      </c>
      <c r="G1731" s="1">
        <v>78207708</v>
      </c>
      <c r="H1731" s="1" t="s">
        <v>4306</v>
      </c>
      <c r="I1731" s="1" t="s">
        <v>5134</v>
      </c>
      <c r="J1731" s="1" t="s">
        <v>10137</v>
      </c>
      <c r="K1731" s="1" t="s">
        <v>6</v>
      </c>
      <c r="L1731" s="1" t="s">
        <v>48</v>
      </c>
      <c r="M1731" s="1" t="s">
        <v>93</v>
      </c>
      <c r="N1731" s="1">
        <v>4</v>
      </c>
      <c r="O1731" s="1">
        <v>428.06</v>
      </c>
      <c r="P1731" s="1">
        <v>0.46</v>
      </c>
      <c r="Q1731" s="1">
        <v>31.23</v>
      </c>
      <c r="R1731" s="2">
        <v>45316</v>
      </c>
      <c r="S1731" s="2">
        <v>45295</v>
      </c>
      <c r="T1731" s="1" t="s">
        <v>83</v>
      </c>
      <c r="U1731" s="1" t="s">
        <v>162</v>
      </c>
      <c r="V1731" s="1">
        <v>2</v>
      </c>
      <c r="W1731" s="1" t="s">
        <v>37</v>
      </c>
      <c r="X1731" s="1" t="s">
        <v>101</v>
      </c>
      <c r="Y1731" s="1" t="s">
        <v>10138</v>
      </c>
    </row>
    <row r="1732" spans="1:25" x14ac:dyDescent="0.3">
      <c r="A1732" s="1" t="s">
        <v>13344</v>
      </c>
      <c r="B1732" s="1" t="s">
        <v>15342</v>
      </c>
      <c r="C1732" s="1" t="s">
        <v>10139</v>
      </c>
      <c r="D1732" s="1" t="s">
        <v>26</v>
      </c>
      <c r="E1732" s="1">
        <v>66</v>
      </c>
      <c r="F1732" s="1" t="s">
        <v>10140</v>
      </c>
      <c r="G1732" s="1">
        <v>6602173517</v>
      </c>
      <c r="H1732" s="1" t="s">
        <v>4773</v>
      </c>
      <c r="I1732" s="1" t="s">
        <v>10141</v>
      </c>
      <c r="J1732" s="1" t="s">
        <v>10142</v>
      </c>
      <c r="K1732" s="1" t="s">
        <v>61</v>
      </c>
      <c r="L1732" s="1" t="s">
        <v>117</v>
      </c>
      <c r="M1732" s="1" t="s">
        <v>62</v>
      </c>
      <c r="N1732" s="1">
        <v>1</v>
      </c>
      <c r="O1732" s="1">
        <v>60.06</v>
      </c>
      <c r="P1732" s="1">
        <v>0.3</v>
      </c>
      <c r="Q1732" s="1">
        <v>24.22</v>
      </c>
      <c r="R1732" s="2">
        <v>45658</v>
      </c>
      <c r="S1732" s="2">
        <v>45775</v>
      </c>
      <c r="T1732" s="1" t="s">
        <v>50</v>
      </c>
      <c r="U1732" s="1" t="s">
        <v>84</v>
      </c>
      <c r="V1732" s="1">
        <v>1</v>
      </c>
      <c r="W1732" s="1" t="s">
        <v>37</v>
      </c>
      <c r="X1732" s="1" t="s">
        <v>53</v>
      </c>
      <c r="Y1732" s="1" t="s">
        <v>10143</v>
      </c>
    </row>
    <row r="1733" spans="1:25" x14ac:dyDescent="0.3">
      <c r="A1733" s="1" t="s">
        <v>13345</v>
      </c>
      <c r="B1733" s="1" t="s">
        <v>15343</v>
      </c>
      <c r="C1733" s="1" t="s">
        <v>10144</v>
      </c>
      <c r="D1733" s="1" t="s">
        <v>26</v>
      </c>
      <c r="E1733" s="1">
        <v>60</v>
      </c>
      <c r="F1733" s="1" t="s">
        <v>10145</v>
      </c>
      <c r="G1733" s="1" t="s">
        <v>10146</v>
      </c>
      <c r="H1733" s="1" t="s">
        <v>1259</v>
      </c>
      <c r="I1733" s="1" t="s">
        <v>10147</v>
      </c>
      <c r="J1733" s="1" t="s">
        <v>10148</v>
      </c>
      <c r="K1733" s="1" t="s">
        <v>32</v>
      </c>
      <c r="L1733" s="1" t="s">
        <v>72</v>
      </c>
      <c r="M1733" s="1" t="s">
        <v>62</v>
      </c>
      <c r="N1733" s="1">
        <v>1</v>
      </c>
      <c r="O1733" s="1">
        <v>622.69000000000005</v>
      </c>
      <c r="P1733" s="1">
        <v>0.21</v>
      </c>
      <c r="Q1733" s="1">
        <v>33.619999999999997</v>
      </c>
      <c r="R1733" s="2">
        <v>45747</v>
      </c>
      <c r="S1733" s="2">
        <v>45198</v>
      </c>
      <c r="T1733" s="1" t="s">
        <v>83</v>
      </c>
      <c r="U1733" s="1" t="s">
        <v>51</v>
      </c>
      <c r="V1733" s="1">
        <v>5</v>
      </c>
      <c r="W1733" s="1" t="s">
        <v>37</v>
      </c>
      <c r="X1733" s="1" t="s">
        <v>74</v>
      </c>
      <c r="Y1733" s="1" t="s">
        <v>10149</v>
      </c>
    </row>
    <row r="1734" spans="1:25" x14ac:dyDescent="0.3">
      <c r="A1734" s="1" t="s">
        <v>13346</v>
      </c>
      <c r="B1734" s="1" t="s">
        <v>15344</v>
      </c>
      <c r="C1734" s="1" t="s">
        <v>10150</v>
      </c>
      <c r="D1734" s="1" t="s">
        <v>41</v>
      </c>
      <c r="E1734" s="1">
        <v>27</v>
      </c>
      <c r="F1734" s="1" t="s">
        <v>10151</v>
      </c>
      <c r="G1734" s="1" t="s">
        <v>10152</v>
      </c>
      <c r="H1734" s="1" t="s">
        <v>2381</v>
      </c>
      <c r="I1734" s="1" t="s">
        <v>10153</v>
      </c>
      <c r="J1734" s="1" t="s">
        <v>10154</v>
      </c>
      <c r="K1734" s="1" t="s">
        <v>81</v>
      </c>
      <c r="L1734" s="1" t="s">
        <v>82</v>
      </c>
      <c r="M1734" s="1" t="s">
        <v>73</v>
      </c>
      <c r="N1734" s="1">
        <v>3</v>
      </c>
      <c r="O1734" s="1">
        <v>300.48</v>
      </c>
      <c r="P1734" s="1">
        <v>0.26</v>
      </c>
      <c r="Q1734" s="1">
        <v>41.27</v>
      </c>
      <c r="R1734" s="2">
        <v>45785</v>
      </c>
      <c r="S1734" s="2">
        <v>45353</v>
      </c>
      <c r="T1734" s="1" t="s">
        <v>50</v>
      </c>
      <c r="U1734" s="1" t="s">
        <v>84</v>
      </c>
      <c r="V1734" s="1">
        <v>5</v>
      </c>
      <c r="W1734" s="1" t="s">
        <v>37</v>
      </c>
      <c r="X1734" s="1" t="s">
        <v>53</v>
      </c>
      <c r="Y1734" s="1" t="s">
        <v>10155</v>
      </c>
    </row>
    <row r="1735" spans="1:25" x14ac:dyDescent="0.3">
      <c r="A1735" s="1" t="s">
        <v>13347</v>
      </c>
      <c r="B1735" s="1" t="s">
        <v>15345</v>
      </c>
      <c r="C1735" s="1" t="s">
        <v>10156</v>
      </c>
      <c r="D1735" s="1" t="s">
        <v>26</v>
      </c>
      <c r="E1735" s="1">
        <v>30</v>
      </c>
      <c r="F1735" s="1" t="s">
        <v>10157</v>
      </c>
      <c r="G1735" s="1" t="s">
        <v>10158</v>
      </c>
      <c r="H1735" s="1" t="s">
        <v>3713</v>
      </c>
      <c r="I1735" s="1" t="s">
        <v>10159</v>
      </c>
      <c r="J1735" s="1" t="s">
        <v>10160</v>
      </c>
      <c r="K1735" s="1" t="s">
        <v>32</v>
      </c>
      <c r="L1735" s="1" t="s">
        <v>117</v>
      </c>
      <c r="M1735" s="1" t="s">
        <v>126</v>
      </c>
      <c r="N1735" s="1">
        <v>3</v>
      </c>
      <c r="O1735" s="1">
        <v>937.36</v>
      </c>
      <c r="P1735" s="1">
        <v>0.41</v>
      </c>
      <c r="Q1735" s="1">
        <v>38.200000000000003</v>
      </c>
      <c r="R1735" s="2">
        <v>45124</v>
      </c>
      <c r="S1735" s="2">
        <v>45141</v>
      </c>
      <c r="T1735" s="1" t="s">
        <v>83</v>
      </c>
      <c r="U1735" s="1" t="s">
        <v>51</v>
      </c>
      <c r="V1735" s="1">
        <v>2</v>
      </c>
      <c r="W1735" s="1" t="s">
        <v>37</v>
      </c>
      <c r="X1735" s="1" t="s">
        <v>38</v>
      </c>
      <c r="Y1735" s="1" t="s">
        <v>10161</v>
      </c>
    </row>
    <row r="1736" spans="1:25" x14ac:dyDescent="0.3">
      <c r="A1736" s="1" t="s">
        <v>13348</v>
      </c>
      <c r="B1736" s="1" t="s">
        <v>15346</v>
      </c>
      <c r="C1736" s="1" t="s">
        <v>10162</v>
      </c>
      <c r="D1736" s="1" t="s">
        <v>41</v>
      </c>
      <c r="E1736" s="1">
        <v>19</v>
      </c>
      <c r="F1736" s="1" t="s">
        <v>10163</v>
      </c>
      <c r="G1736" s="1" t="s">
        <v>10164</v>
      </c>
      <c r="H1736" s="1" t="s">
        <v>690</v>
      </c>
      <c r="I1736" s="1" t="s">
        <v>10165</v>
      </c>
      <c r="J1736" s="1" t="s">
        <v>10166</v>
      </c>
      <c r="K1736" s="1" t="s">
        <v>81</v>
      </c>
      <c r="L1736" s="1" t="s">
        <v>117</v>
      </c>
      <c r="M1736" s="1" t="s">
        <v>34</v>
      </c>
      <c r="N1736" s="1">
        <v>4</v>
      </c>
      <c r="O1736" s="1">
        <v>796.72</v>
      </c>
      <c r="P1736" s="1">
        <v>0.46</v>
      </c>
      <c r="Q1736" s="1">
        <v>6.6</v>
      </c>
      <c r="R1736" s="2">
        <v>45235</v>
      </c>
      <c r="S1736" s="2">
        <v>45801</v>
      </c>
      <c r="T1736" s="1" t="s">
        <v>118</v>
      </c>
      <c r="U1736" s="1" t="s">
        <v>51</v>
      </c>
      <c r="V1736" s="1">
        <v>3</v>
      </c>
      <c r="W1736" s="1" t="s">
        <v>37</v>
      </c>
      <c r="X1736" s="1" t="s">
        <v>74</v>
      </c>
      <c r="Y1736" s="1" t="s">
        <v>10167</v>
      </c>
    </row>
    <row r="1737" spans="1:25" x14ac:dyDescent="0.3">
      <c r="A1737" s="1" t="s">
        <v>13349</v>
      </c>
      <c r="B1737" s="1" t="s">
        <v>15347</v>
      </c>
      <c r="C1737" s="1" t="s">
        <v>10168</v>
      </c>
      <c r="D1737" s="1" t="s">
        <v>41</v>
      </c>
      <c r="E1737" s="1">
        <v>18</v>
      </c>
      <c r="F1737" s="1" t="s">
        <v>10169</v>
      </c>
      <c r="G1737" s="1" t="s">
        <v>10170</v>
      </c>
      <c r="H1737" s="1" t="s">
        <v>337</v>
      </c>
      <c r="I1737" s="1" t="s">
        <v>10171</v>
      </c>
      <c r="J1737" s="1" t="s">
        <v>10172</v>
      </c>
      <c r="K1737" s="1" t="s">
        <v>109</v>
      </c>
      <c r="L1737" s="1" t="s">
        <v>110</v>
      </c>
      <c r="M1737" s="1" t="s">
        <v>126</v>
      </c>
      <c r="N1737" s="1">
        <v>2</v>
      </c>
      <c r="O1737" s="1">
        <v>653.1</v>
      </c>
      <c r="P1737" s="1">
        <v>0.36</v>
      </c>
      <c r="Q1737" s="1">
        <v>37.9</v>
      </c>
      <c r="R1737" s="2">
        <v>45703</v>
      </c>
      <c r="S1737" s="2">
        <v>45206</v>
      </c>
      <c r="T1737" s="1" t="s">
        <v>63</v>
      </c>
      <c r="U1737" s="1" t="s">
        <v>51</v>
      </c>
      <c r="V1737" s="1">
        <v>2</v>
      </c>
      <c r="W1737" s="1" t="s">
        <v>37</v>
      </c>
      <c r="X1737" s="1" t="s">
        <v>38</v>
      </c>
      <c r="Y1737" s="1" t="s">
        <v>10173</v>
      </c>
    </row>
    <row r="1738" spans="1:25" x14ac:dyDescent="0.3">
      <c r="A1738" s="1" t="s">
        <v>13350</v>
      </c>
      <c r="B1738" s="1" t="s">
        <v>15348</v>
      </c>
      <c r="C1738" s="1" t="s">
        <v>10174</v>
      </c>
      <c r="D1738" s="1" t="s">
        <v>41</v>
      </c>
      <c r="E1738" s="1">
        <v>39</v>
      </c>
      <c r="F1738" s="1" t="s">
        <v>10175</v>
      </c>
      <c r="G1738" s="1" t="s">
        <v>10176</v>
      </c>
      <c r="H1738" s="1" t="s">
        <v>2125</v>
      </c>
      <c r="I1738" s="1" t="s">
        <v>10177</v>
      </c>
      <c r="J1738" s="1" t="s">
        <v>10178</v>
      </c>
      <c r="K1738" s="1" t="s">
        <v>92</v>
      </c>
      <c r="L1738" s="1" t="s">
        <v>82</v>
      </c>
      <c r="M1738" s="1" t="s">
        <v>93</v>
      </c>
      <c r="N1738" s="1">
        <v>1</v>
      </c>
      <c r="O1738" s="1">
        <v>291.66000000000003</v>
      </c>
      <c r="P1738" s="1">
        <v>0.38</v>
      </c>
      <c r="Q1738" s="1">
        <v>37.4</v>
      </c>
      <c r="R1738" s="2">
        <v>45565</v>
      </c>
      <c r="S1738" s="2">
        <v>45562</v>
      </c>
      <c r="T1738" s="1" t="s">
        <v>83</v>
      </c>
      <c r="U1738" s="1" t="s">
        <v>36</v>
      </c>
      <c r="V1738" s="1">
        <v>4</v>
      </c>
      <c r="W1738" s="1" t="s">
        <v>37</v>
      </c>
      <c r="X1738" s="1" t="s">
        <v>53</v>
      </c>
      <c r="Y1738" s="1" t="s">
        <v>10179</v>
      </c>
    </row>
    <row r="1739" spans="1:25" x14ac:dyDescent="0.3">
      <c r="A1739" s="1" t="s">
        <v>13351</v>
      </c>
      <c r="B1739" s="1" t="s">
        <v>15349</v>
      </c>
      <c r="C1739" s="1" t="s">
        <v>10180</v>
      </c>
      <c r="D1739" s="1" t="s">
        <v>41</v>
      </c>
      <c r="E1739" s="1">
        <v>50</v>
      </c>
      <c r="F1739" s="1" t="s">
        <v>10181</v>
      </c>
      <c r="G1739" s="1">
        <f>1-849-657-9610</f>
        <v>-11115</v>
      </c>
      <c r="H1739" s="1" t="s">
        <v>1785</v>
      </c>
      <c r="I1739" s="1" t="s">
        <v>10182</v>
      </c>
      <c r="J1739" s="1" t="s">
        <v>10183</v>
      </c>
      <c r="K1739" s="1" t="s">
        <v>47</v>
      </c>
      <c r="L1739" s="1" t="s">
        <v>110</v>
      </c>
      <c r="M1739" s="1" t="s">
        <v>93</v>
      </c>
      <c r="N1739" s="1">
        <v>2</v>
      </c>
      <c r="O1739" s="1">
        <v>704.26</v>
      </c>
      <c r="P1739" s="1">
        <v>0.16</v>
      </c>
      <c r="Q1739" s="1">
        <v>9.4499999999999993</v>
      </c>
      <c r="R1739" s="2">
        <v>45122</v>
      </c>
      <c r="S1739" s="2">
        <v>45442</v>
      </c>
      <c r="T1739" s="1" t="s">
        <v>35</v>
      </c>
      <c r="U1739" s="1" t="s">
        <v>51</v>
      </c>
      <c r="V1739" s="1">
        <v>3</v>
      </c>
      <c r="W1739" s="1" t="s">
        <v>37</v>
      </c>
      <c r="X1739" s="1" t="s">
        <v>74</v>
      </c>
      <c r="Y1739" s="1" t="s">
        <v>10184</v>
      </c>
    </row>
    <row r="1740" spans="1:25" x14ac:dyDescent="0.3">
      <c r="A1740" s="1" t="s">
        <v>13352</v>
      </c>
      <c r="B1740" s="1" t="s">
        <v>15350</v>
      </c>
      <c r="C1740" s="1" t="s">
        <v>10185</v>
      </c>
      <c r="D1740" s="1" t="s">
        <v>26</v>
      </c>
      <c r="E1740" s="1">
        <v>33</v>
      </c>
      <c r="F1740" s="1" t="s">
        <v>10186</v>
      </c>
      <c r="G1740" s="1" t="s">
        <v>10187</v>
      </c>
      <c r="H1740" s="1" t="s">
        <v>2809</v>
      </c>
      <c r="I1740" s="1" t="s">
        <v>10188</v>
      </c>
      <c r="J1740" s="1" t="s">
        <v>10189</v>
      </c>
      <c r="K1740" s="1" t="s">
        <v>109</v>
      </c>
      <c r="L1740" s="1" t="s">
        <v>110</v>
      </c>
      <c r="M1740" s="1" t="s">
        <v>62</v>
      </c>
      <c r="N1740" s="1">
        <v>4</v>
      </c>
      <c r="O1740" s="1">
        <v>296.27999999999997</v>
      </c>
      <c r="P1740" s="1">
        <v>0.23</v>
      </c>
      <c r="Q1740" s="1">
        <v>11.76</v>
      </c>
      <c r="R1740" s="2">
        <v>45313</v>
      </c>
      <c r="S1740" s="2">
        <v>45230</v>
      </c>
      <c r="T1740" s="1" t="s">
        <v>118</v>
      </c>
      <c r="U1740" s="1" t="s">
        <v>36</v>
      </c>
      <c r="V1740" s="1">
        <v>5</v>
      </c>
      <c r="W1740" s="1" t="s">
        <v>52</v>
      </c>
      <c r="X1740" s="1" t="s">
        <v>101</v>
      </c>
      <c r="Y1740" s="1" t="s">
        <v>10190</v>
      </c>
    </row>
    <row r="1741" spans="1:25" x14ac:dyDescent="0.3">
      <c r="A1741" s="1" t="s">
        <v>13353</v>
      </c>
      <c r="B1741" s="1" t="s">
        <v>15351</v>
      </c>
      <c r="C1741" s="1" t="s">
        <v>10191</v>
      </c>
      <c r="D1741" s="1" t="s">
        <v>41</v>
      </c>
      <c r="E1741" s="1">
        <v>59</v>
      </c>
      <c r="F1741" s="1" t="s">
        <v>10192</v>
      </c>
      <c r="G1741" s="1" t="s">
        <v>10193</v>
      </c>
      <c r="H1741" s="1" t="s">
        <v>2095</v>
      </c>
      <c r="I1741" s="1" t="s">
        <v>10194</v>
      </c>
      <c r="J1741" s="1" t="s">
        <v>7999</v>
      </c>
      <c r="K1741" s="1" t="s">
        <v>61</v>
      </c>
      <c r="L1741" s="1" t="s">
        <v>48</v>
      </c>
      <c r="M1741" s="1" t="s">
        <v>126</v>
      </c>
      <c r="N1741" s="1">
        <v>3</v>
      </c>
      <c r="O1741" s="1">
        <v>47.25</v>
      </c>
      <c r="P1741" s="1">
        <v>0.44</v>
      </c>
      <c r="Q1741" s="1">
        <v>40.46</v>
      </c>
      <c r="R1741" s="2">
        <v>45423</v>
      </c>
      <c r="S1741" s="2">
        <v>45623</v>
      </c>
      <c r="T1741" s="1" t="s">
        <v>35</v>
      </c>
      <c r="U1741" s="1" t="s">
        <v>51</v>
      </c>
      <c r="V1741" s="1">
        <v>2</v>
      </c>
      <c r="W1741" s="1" t="s">
        <v>37</v>
      </c>
      <c r="X1741" s="1" t="s">
        <v>64</v>
      </c>
      <c r="Y1741" s="1" t="s">
        <v>10195</v>
      </c>
    </row>
    <row r="1742" spans="1:25" x14ac:dyDescent="0.3">
      <c r="A1742" s="1" t="s">
        <v>13354</v>
      </c>
      <c r="B1742" s="1" t="s">
        <v>15352</v>
      </c>
      <c r="C1742" s="1" t="s">
        <v>10196</v>
      </c>
      <c r="D1742" s="1" t="s">
        <v>41</v>
      </c>
      <c r="E1742" s="1">
        <v>46</v>
      </c>
      <c r="F1742" s="1" t="s">
        <v>10197</v>
      </c>
      <c r="G1742" s="1" t="s">
        <v>10198</v>
      </c>
      <c r="H1742" s="1" t="s">
        <v>6185</v>
      </c>
      <c r="I1742" s="1" t="s">
        <v>10199</v>
      </c>
      <c r="J1742" s="1" t="s">
        <v>10200</v>
      </c>
      <c r="K1742" s="1" t="s">
        <v>32</v>
      </c>
      <c r="L1742" s="1" t="s">
        <v>110</v>
      </c>
      <c r="M1742" s="1" t="s">
        <v>34</v>
      </c>
      <c r="N1742" s="1">
        <v>4</v>
      </c>
      <c r="O1742" s="1">
        <v>513.35</v>
      </c>
      <c r="P1742" s="1">
        <v>0.39</v>
      </c>
      <c r="Q1742" s="1">
        <v>30.15</v>
      </c>
      <c r="R1742" s="2">
        <v>45330</v>
      </c>
      <c r="S1742" s="2">
        <v>45353</v>
      </c>
      <c r="T1742" s="1" t="s">
        <v>35</v>
      </c>
      <c r="U1742" s="1" t="s">
        <v>84</v>
      </c>
      <c r="V1742" s="1">
        <v>1</v>
      </c>
      <c r="W1742" s="1" t="s">
        <v>37</v>
      </c>
      <c r="X1742" s="1" t="s">
        <v>53</v>
      </c>
      <c r="Y1742" s="1" t="s">
        <v>10201</v>
      </c>
    </row>
    <row r="1743" spans="1:25" x14ac:dyDescent="0.3">
      <c r="A1743" s="1" t="s">
        <v>13355</v>
      </c>
      <c r="B1743" s="1" t="s">
        <v>15353</v>
      </c>
      <c r="C1743" s="1" t="s">
        <v>10202</v>
      </c>
      <c r="D1743" s="1" t="s">
        <v>26</v>
      </c>
      <c r="E1743" s="1">
        <v>27</v>
      </c>
      <c r="F1743" s="1" t="s">
        <v>10203</v>
      </c>
      <c r="G1743" s="1">
        <v>2696513711</v>
      </c>
      <c r="H1743" s="1" t="s">
        <v>602</v>
      </c>
      <c r="I1743" s="1" t="s">
        <v>10204</v>
      </c>
      <c r="J1743" s="1" t="s">
        <v>2866</v>
      </c>
      <c r="K1743" s="1" t="s">
        <v>32</v>
      </c>
      <c r="L1743" s="1" t="s">
        <v>33</v>
      </c>
      <c r="M1743" s="1" t="s">
        <v>34</v>
      </c>
      <c r="N1743" s="1">
        <v>2</v>
      </c>
      <c r="O1743" s="1">
        <v>493.8</v>
      </c>
      <c r="P1743" s="1">
        <v>0.34</v>
      </c>
      <c r="Q1743" s="1">
        <v>41.97</v>
      </c>
      <c r="R1743" s="2">
        <v>45352</v>
      </c>
      <c r="S1743" s="2">
        <v>45255</v>
      </c>
      <c r="T1743" s="1" t="s">
        <v>50</v>
      </c>
      <c r="U1743" s="1" t="s">
        <v>84</v>
      </c>
      <c r="V1743" s="1">
        <v>1</v>
      </c>
      <c r="W1743" s="1" t="s">
        <v>37</v>
      </c>
      <c r="X1743" s="1" t="s">
        <v>74</v>
      </c>
      <c r="Y1743" s="1" t="s">
        <v>10205</v>
      </c>
    </row>
    <row r="1744" spans="1:25" x14ac:dyDescent="0.3">
      <c r="A1744" s="1" t="s">
        <v>13356</v>
      </c>
      <c r="B1744" s="1" t="s">
        <v>15354</v>
      </c>
      <c r="C1744" s="1" t="s">
        <v>10206</v>
      </c>
      <c r="D1744" s="1" t="s">
        <v>26</v>
      </c>
      <c r="E1744" s="1">
        <v>56</v>
      </c>
      <c r="F1744" s="1" t="s">
        <v>10207</v>
      </c>
      <c r="G1744" s="1">
        <v>9409837419</v>
      </c>
      <c r="H1744" s="1" t="s">
        <v>2102</v>
      </c>
      <c r="I1744" s="1" t="s">
        <v>10208</v>
      </c>
      <c r="J1744" s="1" t="s">
        <v>10209</v>
      </c>
      <c r="K1744" s="1" t="s">
        <v>6</v>
      </c>
      <c r="L1744" s="1" t="s">
        <v>48</v>
      </c>
      <c r="M1744" s="1" t="s">
        <v>62</v>
      </c>
      <c r="N1744" s="1">
        <v>4</v>
      </c>
      <c r="O1744" s="1">
        <v>765.38</v>
      </c>
      <c r="P1744" s="1">
        <v>0.03</v>
      </c>
      <c r="Q1744" s="1">
        <v>13.31</v>
      </c>
      <c r="R1744" s="2">
        <v>45192</v>
      </c>
      <c r="S1744" s="2">
        <v>45431</v>
      </c>
      <c r="T1744" s="1" t="s">
        <v>63</v>
      </c>
      <c r="U1744" s="1" t="s">
        <v>51</v>
      </c>
      <c r="V1744" s="1">
        <v>5</v>
      </c>
      <c r="W1744" s="1" t="s">
        <v>37</v>
      </c>
      <c r="X1744" s="1" t="s">
        <v>38</v>
      </c>
      <c r="Y1744" s="1" t="s">
        <v>10210</v>
      </c>
    </row>
    <row r="1745" spans="1:25" x14ac:dyDescent="0.3">
      <c r="A1745" s="1" t="s">
        <v>13357</v>
      </c>
      <c r="B1745" s="1" t="s">
        <v>15355</v>
      </c>
      <c r="C1745" s="1" t="s">
        <v>10211</v>
      </c>
      <c r="D1745" s="1" t="s">
        <v>26</v>
      </c>
      <c r="E1745" s="1">
        <v>24</v>
      </c>
      <c r="F1745" s="1" t="s">
        <v>10212</v>
      </c>
      <c r="G1745" s="1" t="s">
        <v>10213</v>
      </c>
      <c r="H1745" s="1" t="s">
        <v>2993</v>
      </c>
      <c r="I1745" s="1" t="s">
        <v>10214</v>
      </c>
      <c r="J1745" s="1" t="s">
        <v>10215</v>
      </c>
      <c r="K1745" s="1" t="s">
        <v>92</v>
      </c>
      <c r="L1745" s="1" t="s">
        <v>48</v>
      </c>
      <c r="M1745" s="1" t="s">
        <v>34</v>
      </c>
      <c r="N1745" s="1">
        <v>3</v>
      </c>
      <c r="O1745" s="1">
        <v>867.02</v>
      </c>
      <c r="P1745" s="1">
        <v>0.02</v>
      </c>
      <c r="Q1745" s="1">
        <v>6.38</v>
      </c>
      <c r="R1745" s="2">
        <v>45247</v>
      </c>
      <c r="S1745" s="2">
        <v>45793</v>
      </c>
      <c r="T1745" s="1" t="s">
        <v>35</v>
      </c>
      <c r="U1745" s="1" t="s">
        <v>84</v>
      </c>
      <c r="V1745" s="1">
        <v>3</v>
      </c>
      <c r="W1745" s="1" t="s">
        <v>37</v>
      </c>
      <c r="X1745" s="1" t="s">
        <v>74</v>
      </c>
      <c r="Y1745" s="1" t="s">
        <v>10216</v>
      </c>
    </row>
    <row r="1746" spans="1:25" x14ac:dyDescent="0.3">
      <c r="A1746" s="1" t="s">
        <v>13358</v>
      </c>
      <c r="B1746" s="1" t="s">
        <v>15356</v>
      </c>
      <c r="C1746" s="1" t="s">
        <v>10217</v>
      </c>
      <c r="D1746" s="1" t="s">
        <v>26</v>
      </c>
      <c r="E1746" s="1">
        <v>18</v>
      </c>
      <c r="F1746" s="1" t="s">
        <v>10218</v>
      </c>
      <c r="G1746" s="1" t="s">
        <v>10219</v>
      </c>
      <c r="H1746" s="1" t="s">
        <v>4961</v>
      </c>
      <c r="I1746" s="1" t="s">
        <v>10220</v>
      </c>
      <c r="J1746" s="1" t="s">
        <v>10221</v>
      </c>
      <c r="K1746" s="1" t="s">
        <v>6</v>
      </c>
      <c r="L1746" s="1" t="s">
        <v>110</v>
      </c>
      <c r="M1746" s="1" t="s">
        <v>73</v>
      </c>
      <c r="N1746" s="1">
        <v>2</v>
      </c>
      <c r="O1746" s="1">
        <v>360.92</v>
      </c>
      <c r="P1746" s="1">
        <v>7.0000000000000007E-2</v>
      </c>
      <c r="Q1746" s="1">
        <v>12.29</v>
      </c>
      <c r="R1746" s="2">
        <v>45735</v>
      </c>
      <c r="S1746" s="2">
        <v>45829</v>
      </c>
      <c r="T1746" s="1" t="s">
        <v>118</v>
      </c>
      <c r="U1746" s="1" t="s">
        <v>84</v>
      </c>
      <c r="V1746" s="1">
        <v>4</v>
      </c>
      <c r="W1746" s="1" t="s">
        <v>37</v>
      </c>
      <c r="X1746" s="1" t="s">
        <v>101</v>
      </c>
      <c r="Y1746" s="1" t="s">
        <v>10222</v>
      </c>
    </row>
    <row r="1747" spans="1:25" x14ac:dyDescent="0.3">
      <c r="A1747" s="1" t="s">
        <v>13359</v>
      </c>
      <c r="B1747" s="1" t="s">
        <v>15357</v>
      </c>
      <c r="C1747" s="1" t="s">
        <v>10223</v>
      </c>
      <c r="D1747" s="1" t="s">
        <v>41</v>
      </c>
      <c r="E1747" s="1">
        <v>43</v>
      </c>
      <c r="F1747" s="1" t="s">
        <v>10224</v>
      </c>
      <c r="G1747" s="1">
        <v>326296084</v>
      </c>
      <c r="H1747" s="1" t="s">
        <v>488</v>
      </c>
      <c r="I1747" s="1" t="s">
        <v>10225</v>
      </c>
      <c r="J1747" s="1" t="s">
        <v>10226</v>
      </c>
      <c r="K1747" s="1" t="s">
        <v>81</v>
      </c>
      <c r="L1747" s="1" t="s">
        <v>110</v>
      </c>
      <c r="M1747" s="1" t="s">
        <v>126</v>
      </c>
      <c r="N1747" s="1">
        <v>4</v>
      </c>
      <c r="O1747" s="1">
        <v>454.98</v>
      </c>
      <c r="P1747" s="1">
        <v>0.28999999999999998</v>
      </c>
      <c r="Q1747" s="1">
        <v>25.37</v>
      </c>
      <c r="R1747" s="2">
        <v>45158</v>
      </c>
      <c r="S1747" s="2">
        <v>45508</v>
      </c>
      <c r="T1747" s="1" t="s">
        <v>63</v>
      </c>
      <c r="U1747" s="1" t="s">
        <v>51</v>
      </c>
      <c r="V1747" s="1">
        <v>1</v>
      </c>
      <c r="W1747" s="1" t="s">
        <v>37</v>
      </c>
      <c r="X1747" s="1" t="s">
        <v>74</v>
      </c>
      <c r="Y1747" s="1" t="s">
        <v>10227</v>
      </c>
    </row>
    <row r="1748" spans="1:25" x14ac:dyDescent="0.3">
      <c r="A1748" s="1" t="s">
        <v>13360</v>
      </c>
      <c r="B1748" s="1" t="s">
        <v>15358</v>
      </c>
      <c r="C1748" s="1" t="s">
        <v>10228</v>
      </c>
      <c r="D1748" s="1" t="s">
        <v>26</v>
      </c>
      <c r="E1748" s="1">
        <v>62</v>
      </c>
      <c r="F1748" s="1" t="s">
        <v>10229</v>
      </c>
      <c r="G1748" s="1">
        <v>4424667716</v>
      </c>
      <c r="H1748" s="1" t="s">
        <v>1170</v>
      </c>
      <c r="I1748" s="1" t="s">
        <v>10230</v>
      </c>
      <c r="J1748" s="1" t="s">
        <v>10231</v>
      </c>
      <c r="K1748" s="1" t="s">
        <v>6</v>
      </c>
      <c r="L1748" s="1" t="s">
        <v>72</v>
      </c>
      <c r="M1748" s="1" t="s">
        <v>93</v>
      </c>
      <c r="N1748" s="1">
        <v>3</v>
      </c>
      <c r="O1748" s="1">
        <v>475.7</v>
      </c>
      <c r="P1748" s="1">
        <v>0.27</v>
      </c>
      <c r="Q1748" s="1">
        <v>28.55</v>
      </c>
      <c r="R1748" s="2">
        <v>45776</v>
      </c>
      <c r="S1748" s="2">
        <v>45710</v>
      </c>
      <c r="T1748" s="1" t="s">
        <v>118</v>
      </c>
      <c r="U1748" s="1" t="s">
        <v>51</v>
      </c>
      <c r="V1748" s="1">
        <v>1</v>
      </c>
      <c r="W1748" s="1" t="s">
        <v>37</v>
      </c>
      <c r="X1748" s="1" t="s">
        <v>38</v>
      </c>
      <c r="Y1748" s="1" t="s">
        <v>10232</v>
      </c>
    </row>
    <row r="1749" spans="1:25" x14ac:dyDescent="0.3">
      <c r="A1749" s="1" t="s">
        <v>13361</v>
      </c>
      <c r="B1749" s="1" t="s">
        <v>15359</v>
      </c>
      <c r="C1749" s="1" t="s">
        <v>10233</v>
      </c>
      <c r="D1749" s="1" t="s">
        <v>26</v>
      </c>
      <c r="E1749" s="1">
        <v>22</v>
      </c>
      <c r="F1749" s="1" t="s">
        <v>10234</v>
      </c>
      <c r="G1749" s="1" t="s">
        <v>10235</v>
      </c>
      <c r="H1749" s="1" t="s">
        <v>1240</v>
      </c>
      <c r="I1749" s="1" t="s">
        <v>10236</v>
      </c>
      <c r="J1749" s="1" t="s">
        <v>10237</v>
      </c>
      <c r="K1749" s="1" t="s">
        <v>6</v>
      </c>
      <c r="L1749" s="1" t="s">
        <v>48</v>
      </c>
      <c r="M1749" s="1" t="s">
        <v>34</v>
      </c>
      <c r="N1749" s="1">
        <v>4</v>
      </c>
      <c r="O1749" s="1">
        <v>330.98</v>
      </c>
      <c r="P1749" s="1">
        <v>0.47</v>
      </c>
      <c r="Q1749" s="1">
        <v>43.6</v>
      </c>
      <c r="R1749" s="2">
        <v>45380</v>
      </c>
      <c r="S1749" s="2">
        <v>45306</v>
      </c>
      <c r="T1749" s="1" t="s">
        <v>35</v>
      </c>
      <c r="U1749" s="1" t="s">
        <v>36</v>
      </c>
      <c r="V1749" s="1">
        <v>2</v>
      </c>
      <c r="W1749" s="1" t="s">
        <v>37</v>
      </c>
      <c r="X1749" s="1" t="s">
        <v>53</v>
      </c>
      <c r="Y1749" s="1" t="s">
        <v>10238</v>
      </c>
    </row>
    <row r="1750" spans="1:25" x14ac:dyDescent="0.3">
      <c r="A1750" s="1" t="s">
        <v>13362</v>
      </c>
      <c r="B1750" s="1" t="s">
        <v>15360</v>
      </c>
      <c r="C1750" s="1" t="s">
        <v>1371</v>
      </c>
      <c r="D1750" s="1" t="s">
        <v>41</v>
      </c>
      <c r="E1750" s="1">
        <v>52</v>
      </c>
      <c r="F1750" s="1" t="s">
        <v>10239</v>
      </c>
      <c r="G1750" s="1" t="s">
        <v>10240</v>
      </c>
      <c r="H1750" s="1" t="s">
        <v>2946</v>
      </c>
      <c r="I1750" s="1" t="s">
        <v>10241</v>
      </c>
      <c r="J1750" s="1" t="s">
        <v>10242</v>
      </c>
      <c r="K1750" s="1" t="s">
        <v>32</v>
      </c>
      <c r="L1750" s="1" t="s">
        <v>33</v>
      </c>
      <c r="M1750" s="1" t="s">
        <v>34</v>
      </c>
      <c r="N1750" s="1">
        <v>4</v>
      </c>
      <c r="O1750" s="1">
        <v>745.95</v>
      </c>
      <c r="P1750" s="1">
        <v>0.35</v>
      </c>
      <c r="Q1750" s="1">
        <v>37.229999999999997</v>
      </c>
      <c r="R1750" s="2">
        <v>45320</v>
      </c>
      <c r="S1750" s="2">
        <v>45772</v>
      </c>
      <c r="T1750" s="1" t="s">
        <v>63</v>
      </c>
      <c r="U1750" s="1" t="s">
        <v>84</v>
      </c>
      <c r="V1750" s="1">
        <v>5</v>
      </c>
      <c r="W1750" s="1" t="s">
        <v>37</v>
      </c>
      <c r="X1750" s="1" t="s">
        <v>38</v>
      </c>
      <c r="Y1750" s="1" t="s">
        <v>10243</v>
      </c>
    </row>
    <row r="1751" spans="1:25" x14ac:dyDescent="0.3">
      <c r="A1751" s="1" t="s">
        <v>13363</v>
      </c>
      <c r="B1751" s="1" t="s">
        <v>15361</v>
      </c>
      <c r="C1751" s="1" t="s">
        <v>10244</v>
      </c>
      <c r="D1751" s="1" t="s">
        <v>41</v>
      </c>
      <c r="E1751" s="1">
        <v>30</v>
      </c>
      <c r="F1751" s="1" t="s">
        <v>10245</v>
      </c>
      <c r="G1751" s="1" t="s">
        <v>10246</v>
      </c>
      <c r="H1751" s="1" t="s">
        <v>4961</v>
      </c>
      <c r="I1751" s="1" t="s">
        <v>10247</v>
      </c>
      <c r="J1751" s="1" t="s">
        <v>4596</v>
      </c>
      <c r="K1751" s="1" t="s">
        <v>109</v>
      </c>
      <c r="L1751" s="1" t="s">
        <v>117</v>
      </c>
      <c r="M1751" s="1" t="s">
        <v>34</v>
      </c>
      <c r="N1751" s="1">
        <v>3</v>
      </c>
      <c r="O1751" s="1">
        <v>526.88</v>
      </c>
      <c r="P1751" s="1">
        <v>0.15</v>
      </c>
      <c r="Q1751" s="1">
        <v>49.57</v>
      </c>
      <c r="R1751" s="2">
        <v>45831</v>
      </c>
      <c r="S1751" s="2">
        <v>45194</v>
      </c>
      <c r="T1751" s="1" t="s">
        <v>83</v>
      </c>
      <c r="U1751" s="1" t="s">
        <v>84</v>
      </c>
      <c r="V1751" s="1">
        <v>1</v>
      </c>
      <c r="W1751" s="1" t="s">
        <v>37</v>
      </c>
      <c r="X1751" s="1" t="s">
        <v>38</v>
      </c>
      <c r="Y1751" s="1" t="s">
        <v>10248</v>
      </c>
    </row>
    <row r="1752" spans="1:25" x14ac:dyDescent="0.3">
      <c r="A1752" s="1" t="s">
        <v>13364</v>
      </c>
      <c r="B1752" s="1" t="s">
        <v>15362</v>
      </c>
      <c r="C1752" s="1" t="s">
        <v>10249</v>
      </c>
      <c r="D1752" s="1" t="s">
        <v>26</v>
      </c>
      <c r="E1752" s="1">
        <v>44</v>
      </c>
      <c r="F1752" s="1" t="s">
        <v>10250</v>
      </c>
      <c r="G1752" s="1" t="s">
        <v>10251</v>
      </c>
      <c r="H1752" s="1" t="s">
        <v>4163</v>
      </c>
      <c r="I1752" s="1" t="s">
        <v>10252</v>
      </c>
      <c r="J1752" s="1" t="s">
        <v>7527</v>
      </c>
      <c r="K1752" s="1" t="s">
        <v>32</v>
      </c>
      <c r="L1752" s="1" t="s">
        <v>110</v>
      </c>
      <c r="M1752" s="1" t="s">
        <v>62</v>
      </c>
      <c r="N1752" s="1">
        <v>3</v>
      </c>
      <c r="O1752" s="1">
        <v>914.82</v>
      </c>
      <c r="P1752" s="1">
        <v>0.08</v>
      </c>
      <c r="Q1752" s="1">
        <v>8.5399999999999991</v>
      </c>
      <c r="R1752" s="2">
        <v>45738</v>
      </c>
      <c r="S1752" s="2">
        <v>45131</v>
      </c>
      <c r="T1752" s="1" t="s">
        <v>35</v>
      </c>
      <c r="U1752" s="1" t="s">
        <v>51</v>
      </c>
      <c r="V1752" s="1">
        <v>2</v>
      </c>
      <c r="W1752" s="1" t="s">
        <v>37</v>
      </c>
      <c r="X1752" s="1" t="s">
        <v>38</v>
      </c>
      <c r="Y1752" s="1" t="s">
        <v>10253</v>
      </c>
    </row>
    <row r="1753" spans="1:25" x14ac:dyDescent="0.3">
      <c r="A1753" s="1" t="s">
        <v>13365</v>
      </c>
      <c r="B1753" s="1" t="s">
        <v>15363</v>
      </c>
      <c r="C1753" s="1" t="s">
        <v>10254</v>
      </c>
      <c r="D1753" s="1" t="s">
        <v>41</v>
      </c>
      <c r="E1753" s="1">
        <v>29</v>
      </c>
      <c r="F1753" s="1" t="s">
        <v>10255</v>
      </c>
      <c r="G1753" s="1" t="s">
        <v>10256</v>
      </c>
      <c r="H1753" s="1" t="s">
        <v>2728</v>
      </c>
      <c r="I1753" s="1" t="s">
        <v>10257</v>
      </c>
      <c r="J1753" s="1" t="s">
        <v>10258</v>
      </c>
      <c r="K1753" s="1" t="s">
        <v>92</v>
      </c>
      <c r="L1753" s="1" t="s">
        <v>48</v>
      </c>
      <c r="M1753" s="1" t="s">
        <v>93</v>
      </c>
      <c r="N1753" s="1">
        <v>4</v>
      </c>
      <c r="O1753" s="1">
        <v>653.80999999999995</v>
      </c>
      <c r="P1753" s="1">
        <v>0.42</v>
      </c>
      <c r="Q1753" s="1">
        <v>10.86</v>
      </c>
      <c r="R1753" s="2">
        <v>45405</v>
      </c>
      <c r="S1753" s="2">
        <v>45812</v>
      </c>
      <c r="T1753" s="1" t="s">
        <v>35</v>
      </c>
      <c r="U1753" s="1" t="s">
        <v>162</v>
      </c>
      <c r="V1753" s="1">
        <v>3</v>
      </c>
      <c r="W1753" s="1" t="s">
        <v>37</v>
      </c>
      <c r="X1753" s="1" t="s">
        <v>64</v>
      </c>
      <c r="Y1753" s="1" t="s">
        <v>10259</v>
      </c>
    </row>
    <row r="1754" spans="1:25" x14ac:dyDescent="0.3">
      <c r="A1754" s="1" t="s">
        <v>13366</v>
      </c>
      <c r="B1754" s="1" t="s">
        <v>15364</v>
      </c>
      <c r="C1754" s="1" t="s">
        <v>10260</v>
      </c>
      <c r="D1754" s="1" t="s">
        <v>26</v>
      </c>
      <c r="E1754" s="1">
        <v>47</v>
      </c>
      <c r="F1754" s="1" t="s">
        <v>10261</v>
      </c>
      <c r="G1754" s="1" t="s">
        <v>10262</v>
      </c>
      <c r="H1754" s="1" t="s">
        <v>462</v>
      </c>
      <c r="I1754" s="1" t="s">
        <v>10263</v>
      </c>
      <c r="J1754" s="1" t="s">
        <v>10264</v>
      </c>
      <c r="K1754" s="1" t="s">
        <v>6</v>
      </c>
      <c r="L1754" s="1" t="s">
        <v>117</v>
      </c>
      <c r="M1754" s="1" t="s">
        <v>126</v>
      </c>
      <c r="N1754" s="1">
        <v>1</v>
      </c>
      <c r="O1754" s="1">
        <v>219.78</v>
      </c>
      <c r="P1754" s="1">
        <v>0.23</v>
      </c>
      <c r="Q1754" s="1">
        <v>8.8000000000000007</v>
      </c>
      <c r="R1754" s="2">
        <v>45683</v>
      </c>
      <c r="S1754" s="2">
        <v>45672</v>
      </c>
      <c r="T1754" s="1" t="s">
        <v>50</v>
      </c>
      <c r="U1754" s="1" t="s">
        <v>36</v>
      </c>
      <c r="V1754" s="1">
        <v>1</v>
      </c>
      <c r="W1754" s="1" t="s">
        <v>37</v>
      </c>
      <c r="X1754" s="1" t="s">
        <v>53</v>
      </c>
      <c r="Y1754" s="1" t="s">
        <v>10265</v>
      </c>
    </row>
    <row r="1755" spans="1:25" x14ac:dyDescent="0.3">
      <c r="A1755" s="1" t="s">
        <v>13367</v>
      </c>
      <c r="B1755" s="1" t="s">
        <v>15365</v>
      </c>
      <c r="C1755" s="1" t="s">
        <v>10266</v>
      </c>
      <c r="D1755" s="1" t="s">
        <v>26</v>
      </c>
      <c r="E1755" s="1">
        <v>67</v>
      </c>
      <c r="F1755" s="1" t="s">
        <v>10267</v>
      </c>
      <c r="G1755" s="1" t="s">
        <v>10268</v>
      </c>
      <c r="H1755" s="1" t="s">
        <v>7678</v>
      </c>
      <c r="I1755" s="1" t="s">
        <v>10269</v>
      </c>
      <c r="J1755" s="1" t="s">
        <v>9079</v>
      </c>
      <c r="K1755" s="1" t="s">
        <v>81</v>
      </c>
      <c r="L1755" s="1" t="s">
        <v>110</v>
      </c>
      <c r="M1755" s="1" t="s">
        <v>34</v>
      </c>
      <c r="N1755" s="1">
        <v>4</v>
      </c>
      <c r="O1755" s="1">
        <v>173.16</v>
      </c>
      <c r="P1755" s="1">
        <v>0.33</v>
      </c>
      <c r="Q1755" s="1">
        <v>29.23</v>
      </c>
      <c r="R1755" s="2">
        <v>45286</v>
      </c>
      <c r="S1755" s="2">
        <v>45717</v>
      </c>
      <c r="T1755" s="1" t="s">
        <v>118</v>
      </c>
      <c r="U1755" s="1" t="s">
        <v>36</v>
      </c>
      <c r="V1755" s="1">
        <v>5</v>
      </c>
      <c r="W1755" s="1" t="s">
        <v>37</v>
      </c>
      <c r="X1755" s="1" t="s">
        <v>64</v>
      </c>
      <c r="Y1755" s="1" t="s">
        <v>10270</v>
      </c>
    </row>
    <row r="1756" spans="1:25" x14ac:dyDescent="0.3">
      <c r="A1756" s="1" t="s">
        <v>13368</v>
      </c>
      <c r="B1756" s="1" t="s">
        <v>15366</v>
      </c>
      <c r="C1756" s="1" t="s">
        <v>10271</v>
      </c>
      <c r="D1756" s="1" t="s">
        <v>41</v>
      </c>
      <c r="E1756" s="1">
        <v>49</v>
      </c>
      <c r="F1756" s="1" t="s">
        <v>10272</v>
      </c>
      <c r="G1756" s="1" t="s">
        <v>10273</v>
      </c>
      <c r="H1756" s="1" t="s">
        <v>3080</v>
      </c>
      <c r="I1756" s="1" t="s">
        <v>10274</v>
      </c>
      <c r="J1756" s="1" t="s">
        <v>10275</v>
      </c>
      <c r="K1756" s="1" t="s">
        <v>109</v>
      </c>
      <c r="L1756" s="1" t="s">
        <v>72</v>
      </c>
      <c r="M1756" s="1" t="s">
        <v>73</v>
      </c>
      <c r="N1756" s="1">
        <v>3</v>
      </c>
      <c r="O1756" s="1">
        <v>378.66</v>
      </c>
      <c r="P1756" s="1">
        <v>0.28000000000000003</v>
      </c>
      <c r="Q1756" s="1">
        <v>17.010000000000002</v>
      </c>
      <c r="R1756" s="2">
        <v>45693</v>
      </c>
      <c r="S1756" s="2">
        <v>45780</v>
      </c>
      <c r="T1756" s="1" t="s">
        <v>83</v>
      </c>
      <c r="U1756" s="1" t="s">
        <v>162</v>
      </c>
      <c r="V1756" s="1">
        <v>2</v>
      </c>
      <c r="W1756" s="1" t="s">
        <v>37</v>
      </c>
      <c r="X1756" s="1" t="s">
        <v>74</v>
      </c>
      <c r="Y1756" s="1" t="s">
        <v>10276</v>
      </c>
    </row>
    <row r="1757" spans="1:25" x14ac:dyDescent="0.3">
      <c r="A1757" s="1" t="s">
        <v>13369</v>
      </c>
      <c r="B1757" s="1" t="s">
        <v>15367</v>
      </c>
      <c r="C1757" s="1" t="s">
        <v>10277</v>
      </c>
      <c r="D1757" s="1" t="s">
        <v>41</v>
      </c>
      <c r="E1757" s="1">
        <v>48</v>
      </c>
      <c r="F1757" s="1" t="s">
        <v>10278</v>
      </c>
      <c r="G1757" s="1" t="s">
        <v>10279</v>
      </c>
      <c r="H1757" s="1" t="s">
        <v>696</v>
      </c>
      <c r="I1757" s="1" t="s">
        <v>10280</v>
      </c>
      <c r="J1757" s="1" t="s">
        <v>10281</v>
      </c>
      <c r="K1757" s="1" t="s">
        <v>161</v>
      </c>
      <c r="L1757" s="1" t="s">
        <v>110</v>
      </c>
      <c r="M1757" s="1" t="s">
        <v>49</v>
      </c>
      <c r="N1757" s="1">
        <v>1</v>
      </c>
      <c r="O1757" s="1">
        <v>353.46</v>
      </c>
      <c r="P1757" s="1">
        <v>0.05</v>
      </c>
      <c r="Q1757" s="1">
        <v>35.76</v>
      </c>
      <c r="R1757" s="2">
        <v>45248</v>
      </c>
      <c r="S1757" s="2">
        <v>45381</v>
      </c>
      <c r="T1757" s="1" t="s">
        <v>63</v>
      </c>
      <c r="U1757" s="1" t="s">
        <v>36</v>
      </c>
      <c r="V1757" s="1">
        <v>3</v>
      </c>
      <c r="W1757" s="1" t="s">
        <v>37</v>
      </c>
      <c r="X1757" s="1" t="s">
        <v>53</v>
      </c>
      <c r="Y1757" s="1" t="s">
        <v>538</v>
      </c>
    </row>
    <row r="1758" spans="1:25" x14ac:dyDescent="0.3">
      <c r="A1758" s="1" t="s">
        <v>13370</v>
      </c>
      <c r="B1758" s="1" t="s">
        <v>15368</v>
      </c>
      <c r="C1758" s="1" t="s">
        <v>10282</v>
      </c>
      <c r="D1758" s="1" t="s">
        <v>41</v>
      </c>
      <c r="E1758" s="1">
        <v>22</v>
      </c>
      <c r="F1758" s="1" t="s">
        <v>10283</v>
      </c>
      <c r="G1758" s="1" t="s">
        <v>10284</v>
      </c>
      <c r="H1758" s="1" t="s">
        <v>1924</v>
      </c>
      <c r="I1758" s="1" t="s">
        <v>10285</v>
      </c>
      <c r="J1758" s="1" t="s">
        <v>2200</v>
      </c>
      <c r="K1758" s="1" t="s">
        <v>6</v>
      </c>
      <c r="L1758" s="1" t="s">
        <v>33</v>
      </c>
      <c r="M1758" s="1" t="s">
        <v>62</v>
      </c>
      <c r="N1758" s="1">
        <v>3</v>
      </c>
      <c r="O1758" s="1">
        <v>413.06</v>
      </c>
      <c r="P1758" s="1">
        <v>0.03</v>
      </c>
      <c r="Q1758" s="1">
        <v>10.97</v>
      </c>
      <c r="R1758" s="2">
        <v>45801</v>
      </c>
      <c r="S1758" s="2">
        <v>45523</v>
      </c>
      <c r="T1758" s="1" t="s">
        <v>35</v>
      </c>
      <c r="U1758" s="1" t="s">
        <v>36</v>
      </c>
      <c r="V1758" s="1">
        <v>2</v>
      </c>
      <c r="W1758" s="1" t="s">
        <v>37</v>
      </c>
      <c r="X1758" s="1" t="s">
        <v>53</v>
      </c>
      <c r="Y1758" s="1" t="s">
        <v>120</v>
      </c>
    </row>
    <row r="1759" spans="1:25" x14ac:dyDescent="0.3">
      <c r="A1759" s="1" t="s">
        <v>13371</v>
      </c>
      <c r="B1759" s="1" t="s">
        <v>15369</v>
      </c>
      <c r="C1759" s="1" t="s">
        <v>10286</v>
      </c>
      <c r="D1759" s="1" t="s">
        <v>41</v>
      </c>
      <c r="E1759" s="1">
        <v>54</v>
      </c>
      <c r="F1759" s="1" t="s">
        <v>10287</v>
      </c>
      <c r="G1759" s="1" t="s">
        <v>10288</v>
      </c>
      <c r="H1759" s="1" t="s">
        <v>481</v>
      </c>
      <c r="I1759" s="1" t="s">
        <v>10289</v>
      </c>
      <c r="J1759" s="1" t="s">
        <v>10290</v>
      </c>
      <c r="K1759" s="1" t="s">
        <v>6</v>
      </c>
      <c r="L1759" s="1" t="s">
        <v>82</v>
      </c>
      <c r="M1759" s="1" t="s">
        <v>126</v>
      </c>
      <c r="N1759" s="1">
        <v>4</v>
      </c>
      <c r="O1759" s="1">
        <v>191.76</v>
      </c>
      <c r="P1759" s="1">
        <v>0.19</v>
      </c>
      <c r="Q1759" s="1">
        <v>9.64</v>
      </c>
      <c r="R1759" s="2">
        <v>45659</v>
      </c>
      <c r="S1759" s="2">
        <v>45414</v>
      </c>
      <c r="T1759" s="1" t="s">
        <v>35</v>
      </c>
      <c r="U1759" s="1" t="s">
        <v>84</v>
      </c>
      <c r="V1759" s="1">
        <v>4</v>
      </c>
      <c r="W1759" s="1" t="s">
        <v>37</v>
      </c>
      <c r="X1759" s="1" t="s">
        <v>74</v>
      </c>
      <c r="Y1759" s="1" t="s">
        <v>10291</v>
      </c>
    </row>
    <row r="1760" spans="1:25" x14ac:dyDescent="0.3">
      <c r="A1760" s="1" t="s">
        <v>13372</v>
      </c>
      <c r="B1760" s="1" t="s">
        <v>15370</v>
      </c>
      <c r="C1760" s="1" t="s">
        <v>10292</v>
      </c>
      <c r="D1760" s="1" t="s">
        <v>26</v>
      </c>
      <c r="E1760" s="1">
        <v>19</v>
      </c>
      <c r="F1760" s="1" t="s">
        <v>10293</v>
      </c>
      <c r="G1760" s="1" t="s">
        <v>10294</v>
      </c>
      <c r="H1760" s="1" t="s">
        <v>1026</v>
      </c>
      <c r="I1760" s="1" t="s">
        <v>10295</v>
      </c>
      <c r="J1760" s="1" t="s">
        <v>5926</v>
      </c>
      <c r="K1760" s="1" t="s">
        <v>47</v>
      </c>
      <c r="L1760" s="1" t="s">
        <v>82</v>
      </c>
      <c r="M1760" s="1" t="s">
        <v>34</v>
      </c>
      <c r="N1760" s="1">
        <v>2</v>
      </c>
      <c r="O1760" s="1">
        <v>978.44</v>
      </c>
      <c r="P1760" s="1">
        <v>0.18</v>
      </c>
      <c r="Q1760" s="1">
        <v>25.71</v>
      </c>
      <c r="R1760" s="2">
        <v>45390</v>
      </c>
      <c r="S1760" s="2">
        <v>45430</v>
      </c>
      <c r="T1760" s="1" t="s">
        <v>83</v>
      </c>
      <c r="U1760" s="1" t="s">
        <v>84</v>
      </c>
      <c r="V1760" s="1">
        <v>5</v>
      </c>
      <c r="W1760" s="1" t="s">
        <v>37</v>
      </c>
      <c r="X1760" s="1" t="s">
        <v>74</v>
      </c>
      <c r="Y1760" s="1" t="s">
        <v>10296</v>
      </c>
    </row>
    <row r="1761" spans="1:25" x14ac:dyDescent="0.3">
      <c r="A1761" s="1" t="s">
        <v>13373</v>
      </c>
      <c r="B1761" s="1" t="s">
        <v>15371</v>
      </c>
      <c r="C1761" s="1" t="s">
        <v>10297</v>
      </c>
      <c r="D1761" s="1" t="s">
        <v>26</v>
      </c>
      <c r="E1761" s="1">
        <v>55</v>
      </c>
      <c r="F1761" s="1" t="s">
        <v>10298</v>
      </c>
      <c r="G1761" s="1" t="s">
        <v>10299</v>
      </c>
      <c r="H1761" s="1" t="s">
        <v>4194</v>
      </c>
      <c r="I1761" s="1" t="s">
        <v>10300</v>
      </c>
      <c r="J1761" s="1" t="s">
        <v>10301</v>
      </c>
      <c r="K1761" s="1" t="s">
        <v>161</v>
      </c>
      <c r="L1761" s="1" t="s">
        <v>110</v>
      </c>
      <c r="M1761" s="1" t="s">
        <v>126</v>
      </c>
      <c r="N1761" s="1">
        <v>3</v>
      </c>
      <c r="O1761" s="1">
        <v>154.25</v>
      </c>
      <c r="P1761" s="1">
        <v>0.34</v>
      </c>
      <c r="Q1761" s="1">
        <v>21.92</v>
      </c>
      <c r="R1761" s="2">
        <v>45577</v>
      </c>
      <c r="S1761" s="2">
        <v>45549</v>
      </c>
      <c r="T1761" s="1" t="s">
        <v>35</v>
      </c>
      <c r="U1761" s="1" t="s">
        <v>51</v>
      </c>
      <c r="V1761" s="1">
        <v>5</v>
      </c>
      <c r="W1761" s="1" t="s">
        <v>37</v>
      </c>
      <c r="X1761" s="1" t="s">
        <v>38</v>
      </c>
      <c r="Y1761" s="1" t="s">
        <v>10302</v>
      </c>
    </row>
    <row r="1762" spans="1:25" x14ac:dyDescent="0.3">
      <c r="A1762" s="1" t="s">
        <v>13374</v>
      </c>
      <c r="B1762" s="1" t="s">
        <v>15372</v>
      </c>
      <c r="C1762" s="1" t="s">
        <v>10303</v>
      </c>
      <c r="D1762" s="1" t="s">
        <v>41</v>
      </c>
      <c r="E1762" s="1">
        <v>24</v>
      </c>
      <c r="F1762" s="1" t="s">
        <v>10304</v>
      </c>
      <c r="G1762" s="1" t="s">
        <v>10305</v>
      </c>
      <c r="H1762" s="1" t="s">
        <v>1033</v>
      </c>
      <c r="I1762" s="1" t="s">
        <v>10306</v>
      </c>
      <c r="J1762" s="1" t="s">
        <v>60</v>
      </c>
      <c r="K1762" s="1" t="s">
        <v>81</v>
      </c>
      <c r="L1762" s="1" t="s">
        <v>72</v>
      </c>
      <c r="M1762" s="1" t="s">
        <v>62</v>
      </c>
      <c r="N1762" s="1">
        <v>3</v>
      </c>
      <c r="O1762" s="1">
        <v>656.12</v>
      </c>
      <c r="P1762" s="1">
        <v>0.32</v>
      </c>
      <c r="Q1762" s="1">
        <v>42.31</v>
      </c>
      <c r="R1762" s="2">
        <v>45144</v>
      </c>
      <c r="S1762" s="2">
        <v>45430</v>
      </c>
      <c r="T1762" s="1" t="s">
        <v>118</v>
      </c>
      <c r="U1762" s="1" t="s">
        <v>51</v>
      </c>
      <c r="V1762" s="1">
        <v>1</v>
      </c>
      <c r="W1762" s="1" t="s">
        <v>37</v>
      </c>
      <c r="X1762" s="1" t="s">
        <v>53</v>
      </c>
      <c r="Y1762" s="1" t="s">
        <v>10307</v>
      </c>
    </row>
    <row r="1763" spans="1:25" x14ac:dyDescent="0.3">
      <c r="A1763" s="1" t="s">
        <v>13375</v>
      </c>
      <c r="B1763" s="1" t="s">
        <v>15373</v>
      </c>
      <c r="C1763" s="1" t="s">
        <v>10308</v>
      </c>
      <c r="D1763" s="1" t="s">
        <v>26</v>
      </c>
      <c r="E1763" s="1">
        <v>18</v>
      </c>
      <c r="F1763" s="1" t="s">
        <v>10309</v>
      </c>
      <c r="G1763" s="1" t="s">
        <v>10310</v>
      </c>
      <c r="H1763" s="1" t="s">
        <v>3574</v>
      </c>
      <c r="I1763" s="1" t="s">
        <v>10311</v>
      </c>
      <c r="J1763" s="1" t="s">
        <v>2749</v>
      </c>
      <c r="K1763" s="1" t="s">
        <v>81</v>
      </c>
      <c r="L1763" s="1" t="s">
        <v>33</v>
      </c>
      <c r="M1763" s="1" t="s">
        <v>49</v>
      </c>
      <c r="N1763" s="1">
        <v>2</v>
      </c>
      <c r="O1763" s="1">
        <v>22.94</v>
      </c>
      <c r="P1763" s="1">
        <v>0.48</v>
      </c>
      <c r="Q1763" s="1">
        <v>42.69</v>
      </c>
      <c r="R1763" s="2">
        <v>45783</v>
      </c>
      <c r="S1763" s="2">
        <v>45195</v>
      </c>
      <c r="T1763" s="1" t="s">
        <v>63</v>
      </c>
      <c r="U1763" s="1" t="s">
        <v>36</v>
      </c>
      <c r="V1763" s="1">
        <v>2</v>
      </c>
      <c r="W1763" s="1" t="s">
        <v>37</v>
      </c>
      <c r="X1763" s="1" t="s">
        <v>101</v>
      </c>
      <c r="Y1763" s="1" t="s">
        <v>10312</v>
      </c>
    </row>
    <row r="1764" spans="1:25" x14ac:dyDescent="0.3">
      <c r="A1764" s="1" t="s">
        <v>13376</v>
      </c>
      <c r="B1764" s="1" t="s">
        <v>15374</v>
      </c>
      <c r="C1764" s="1" t="s">
        <v>10313</v>
      </c>
      <c r="D1764" s="1" t="s">
        <v>41</v>
      </c>
      <c r="E1764" s="1">
        <v>20</v>
      </c>
      <c r="F1764" s="1" t="s">
        <v>10314</v>
      </c>
      <c r="G1764" s="1" t="s">
        <v>10315</v>
      </c>
      <c r="H1764" s="1" t="s">
        <v>289</v>
      </c>
      <c r="I1764" s="1" t="s">
        <v>10316</v>
      </c>
      <c r="J1764" s="1" t="s">
        <v>10317</v>
      </c>
      <c r="K1764" s="1" t="s">
        <v>6</v>
      </c>
      <c r="L1764" s="1" t="s">
        <v>110</v>
      </c>
      <c r="M1764" s="1" t="s">
        <v>73</v>
      </c>
      <c r="N1764" s="1">
        <v>3</v>
      </c>
      <c r="O1764" s="1">
        <v>412.89</v>
      </c>
      <c r="P1764" s="1">
        <v>0.43</v>
      </c>
      <c r="Q1764" s="1">
        <v>10.28</v>
      </c>
      <c r="R1764" s="2">
        <v>45770</v>
      </c>
      <c r="S1764" s="2">
        <v>45146</v>
      </c>
      <c r="T1764" s="1" t="s">
        <v>83</v>
      </c>
      <c r="U1764" s="1" t="s">
        <v>162</v>
      </c>
      <c r="V1764" s="1">
        <v>3</v>
      </c>
      <c r="W1764" s="1" t="s">
        <v>37</v>
      </c>
      <c r="X1764" s="1" t="s">
        <v>38</v>
      </c>
      <c r="Y1764" s="1" t="s">
        <v>10318</v>
      </c>
    </row>
    <row r="1765" spans="1:25" x14ac:dyDescent="0.3">
      <c r="A1765" s="1" t="s">
        <v>13377</v>
      </c>
      <c r="B1765" s="1" t="s">
        <v>15375</v>
      </c>
      <c r="C1765" s="1" t="s">
        <v>10319</v>
      </c>
      <c r="D1765" s="1" t="s">
        <v>26</v>
      </c>
      <c r="E1765" s="1">
        <v>37</v>
      </c>
      <c r="F1765" s="1" t="s">
        <v>10320</v>
      </c>
      <c r="G1765" s="1" t="s">
        <v>10321</v>
      </c>
      <c r="H1765" s="1" t="s">
        <v>864</v>
      </c>
      <c r="I1765" s="1" t="s">
        <v>10322</v>
      </c>
      <c r="J1765" s="1" t="s">
        <v>7022</v>
      </c>
      <c r="K1765" s="1" t="s">
        <v>6</v>
      </c>
      <c r="L1765" s="1" t="s">
        <v>117</v>
      </c>
      <c r="M1765" s="1" t="s">
        <v>34</v>
      </c>
      <c r="N1765" s="1">
        <v>3</v>
      </c>
      <c r="O1765" s="1">
        <v>316.08999999999997</v>
      </c>
      <c r="P1765" s="1">
        <v>0.25</v>
      </c>
      <c r="Q1765" s="1">
        <v>41.55</v>
      </c>
      <c r="R1765" s="2">
        <v>45228</v>
      </c>
      <c r="S1765" s="2">
        <v>45198</v>
      </c>
      <c r="T1765" s="1" t="s">
        <v>83</v>
      </c>
      <c r="U1765" s="1" t="s">
        <v>51</v>
      </c>
      <c r="V1765" s="1">
        <v>1</v>
      </c>
      <c r="W1765" s="1" t="s">
        <v>37</v>
      </c>
      <c r="X1765" s="1" t="s">
        <v>53</v>
      </c>
      <c r="Y1765" s="1" t="s">
        <v>10323</v>
      </c>
    </row>
    <row r="1766" spans="1:25" x14ac:dyDescent="0.3">
      <c r="A1766" s="1" t="s">
        <v>13378</v>
      </c>
      <c r="B1766" s="1" t="s">
        <v>15376</v>
      </c>
      <c r="C1766" s="1" t="s">
        <v>10324</v>
      </c>
      <c r="D1766" s="1" t="s">
        <v>26</v>
      </c>
      <c r="E1766" s="1">
        <v>19</v>
      </c>
      <c r="F1766" s="1" t="s">
        <v>10325</v>
      </c>
      <c r="G1766" s="1" t="s">
        <v>10326</v>
      </c>
      <c r="H1766" s="1" t="s">
        <v>89</v>
      </c>
      <c r="I1766" s="1" t="s">
        <v>8519</v>
      </c>
      <c r="J1766" s="1" t="s">
        <v>10327</v>
      </c>
      <c r="K1766" s="1" t="s">
        <v>32</v>
      </c>
      <c r="L1766" s="1" t="s">
        <v>72</v>
      </c>
      <c r="M1766" s="1" t="s">
        <v>73</v>
      </c>
      <c r="N1766" s="1">
        <v>3</v>
      </c>
      <c r="O1766" s="1">
        <v>388.2</v>
      </c>
      <c r="P1766" s="1">
        <v>0.25</v>
      </c>
      <c r="Q1766" s="1">
        <v>30.39</v>
      </c>
      <c r="R1766" s="2">
        <v>45490</v>
      </c>
      <c r="S1766" s="2">
        <v>45417</v>
      </c>
      <c r="T1766" s="1" t="s">
        <v>50</v>
      </c>
      <c r="U1766" s="1" t="s">
        <v>51</v>
      </c>
      <c r="V1766" s="1">
        <v>5</v>
      </c>
      <c r="W1766" s="1" t="s">
        <v>37</v>
      </c>
      <c r="X1766" s="1" t="s">
        <v>74</v>
      </c>
      <c r="Y1766" s="1" t="s">
        <v>10328</v>
      </c>
    </row>
    <row r="1767" spans="1:25" x14ac:dyDescent="0.3">
      <c r="A1767" s="1" t="s">
        <v>13379</v>
      </c>
      <c r="B1767" s="1" t="s">
        <v>15377</v>
      </c>
      <c r="C1767" s="1" t="s">
        <v>10329</v>
      </c>
      <c r="D1767" s="1" t="s">
        <v>26</v>
      </c>
      <c r="E1767" s="1">
        <v>59</v>
      </c>
      <c r="F1767" s="1" t="s">
        <v>10330</v>
      </c>
      <c r="G1767" s="1" t="s">
        <v>10331</v>
      </c>
      <c r="H1767" s="1" t="s">
        <v>3517</v>
      </c>
      <c r="I1767" s="1" t="s">
        <v>10332</v>
      </c>
      <c r="J1767" s="1" t="s">
        <v>10333</v>
      </c>
      <c r="K1767" s="1" t="s">
        <v>61</v>
      </c>
      <c r="L1767" s="1" t="s">
        <v>48</v>
      </c>
      <c r="M1767" s="1" t="s">
        <v>62</v>
      </c>
      <c r="N1767" s="1">
        <v>2</v>
      </c>
      <c r="O1767" s="1">
        <v>503.1</v>
      </c>
      <c r="P1767" s="1">
        <v>0.34</v>
      </c>
      <c r="Q1767" s="1">
        <v>27.66</v>
      </c>
      <c r="R1767" s="2">
        <v>45500</v>
      </c>
      <c r="S1767" s="2">
        <v>45517</v>
      </c>
      <c r="T1767" s="1" t="s">
        <v>63</v>
      </c>
      <c r="U1767" s="1" t="s">
        <v>162</v>
      </c>
      <c r="V1767" s="1">
        <v>2</v>
      </c>
      <c r="W1767" s="1" t="s">
        <v>37</v>
      </c>
      <c r="X1767" s="1" t="s">
        <v>74</v>
      </c>
      <c r="Y1767" s="1" t="s">
        <v>10334</v>
      </c>
    </row>
    <row r="1768" spans="1:25" x14ac:dyDescent="0.3">
      <c r="A1768" s="1" t="s">
        <v>13380</v>
      </c>
      <c r="B1768" s="1" t="s">
        <v>15378</v>
      </c>
      <c r="C1768" s="1" t="s">
        <v>10335</v>
      </c>
      <c r="D1768" s="1" t="s">
        <v>26</v>
      </c>
      <c r="E1768" s="1">
        <v>60</v>
      </c>
      <c r="F1768" s="1" t="s">
        <v>10336</v>
      </c>
      <c r="G1768" s="1" t="s">
        <v>10337</v>
      </c>
      <c r="H1768" s="1" t="s">
        <v>4243</v>
      </c>
      <c r="I1768" s="1" t="s">
        <v>10338</v>
      </c>
      <c r="J1768" s="1" t="s">
        <v>10339</v>
      </c>
      <c r="K1768" s="1" t="s">
        <v>81</v>
      </c>
      <c r="L1768" s="1" t="s">
        <v>117</v>
      </c>
      <c r="M1768" s="1" t="s">
        <v>73</v>
      </c>
      <c r="N1768" s="1">
        <v>4</v>
      </c>
      <c r="O1768" s="1">
        <v>604.37</v>
      </c>
      <c r="P1768" s="1">
        <v>0.06</v>
      </c>
      <c r="Q1768" s="1">
        <v>9.26</v>
      </c>
      <c r="R1768" s="2">
        <v>45560</v>
      </c>
      <c r="S1768" s="2">
        <v>45553</v>
      </c>
      <c r="T1768" s="1" t="s">
        <v>83</v>
      </c>
      <c r="U1768" s="1" t="s">
        <v>36</v>
      </c>
      <c r="V1768" s="1">
        <v>3</v>
      </c>
      <c r="W1768" s="1" t="s">
        <v>37</v>
      </c>
      <c r="X1768" s="1" t="s">
        <v>101</v>
      </c>
      <c r="Y1768" s="1" t="s">
        <v>10340</v>
      </c>
    </row>
    <row r="1769" spans="1:25" x14ac:dyDescent="0.3">
      <c r="A1769" s="1" t="s">
        <v>13381</v>
      </c>
      <c r="B1769" s="1" t="s">
        <v>15379</v>
      </c>
      <c r="C1769" s="1" t="s">
        <v>10341</v>
      </c>
      <c r="D1769" s="1" t="s">
        <v>26</v>
      </c>
      <c r="E1769" s="1">
        <v>38</v>
      </c>
      <c r="F1769" s="1" t="s">
        <v>10342</v>
      </c>
      <c r="G1769" s="1" t="s">
        <v>10343</v>
      </c>
      <c r="H1769" s="1" t="s">
        <v>602</v>
      </c>
      <c r="I1769" s="1" t="s">
        <v>10344</v>
      </c>
      <c r="J1769" s="1" t="s">
        <v>10345</v>
      </c>
      <c r="K1769" s="1" t="s">
        <v>92</v>
      </c>
      <c r="L1769" s="1" t="s">
        <v>110</v>
      </c>
      <c r="M1769" s="1" t="s">
        <v>62</v>
      </c>
      <c r="N1769" s="1">
        <v>3</v>
      </c>
      <c r="O1769" s="1">
        <v>587.67999999999995</v>
      </c>
      <c r="P1769" s="1">
        <v>0.5</v>
      </c>
      <c r="Q1769" s="1">
        <v>38.28</v>
      </c>
      <c r="R1769" s="2">
        <v>45746</v>
      </c>
      <c r="S1769" s="2">
        <v>45233</v>
      </c>
      <c r="T1769" s="1" t="s">
        <v>35</v>
      </c>
      <c r="U1769" s="1" t="s">
        <v>36</v>
      </c>
      <c r="V1769" s="1">
        <v>5</v>
      </c>
      <c r="W1769" s="1" t="s">
        <v>37</v>
      </c>
      <c r="X1769" s="1" t="s">
        <v>53</v>
      </c>
      <c r="Y1769" s="1" t="s">
        <v>10346</v>
      </c>
    </row>
    <row r="1770" spans="1:25" x14ac:dyDescent="0.3">
      <c r="A1770" s="1" t="s">
        <v>13382</v>
      </c>
      <c r="B1770" s="1" t="s">
        <v>15380</v>
      </c>
      <c r="C1770" s="1" t="s">
        <v>10347</v>
      </c>
      <c r="D1770" s="1" t="s">
        <v>26</v>
      </c>
      <c r="E1770" s="1">
        <v>62</v>
      </c>
      <c r="F1770" s="1" t="s">
        <v>10348</v>
      </c>
      <c r="G1770" s="1">
        <v>3327534462</v>
      </c>
      <c r="H1770" s="1" t="s">
        <v>896</v>
      </c>
      <c r="I1770" s="1" t="s">
        <v>10349</v>
      </c>
      <c r="J1770" s="1" t="s">
        <v>10350</v>
      </c>
      <c r="K1770" s="1" t="s">
        <v>161</v>
      </c>
      <c r="L1770" s="1" t="s">
        <v>48</v>
      </c>
      <c r="M1770" s="1" t="s">
        <v>49</v>
      </c>
      <c r="N1770" s="1">
        <v>1</v>
      </c>
      <c r="O1770" s="1">
        <v>634.41</v>
      </c>
      <c r="P1770" s="1">
        <v>0.26</v>
      </c>
      <c r="Q1770" s="1">
        <v>7.68</v>
      </c>
      <c r="R1770" s="2">
        <v>45188</v>
      </c>
      <c r="S1770" s="2">
        <v>45129</v>
      </c>
      <c r="T1770" s="1" t="s">
        <v>63</v>
      </c>
      <c r="U1770" s="1" t="s">
        <v>51</v>
      </c>
      <c r="V1770" s="1">
        <v>3</v>
      </c>
      <c r="W1770" s="1" t="s">
        <v>37</v>
      </c>
      <c r="X1770" s="1" t="s">
        <v>64</v>
      </c>
      <c r="Y1770" s="1" t="s">
        <v>10351</v>
      </c>
    </row>
    <row r="1771" spans="1:25" x14ac:dyDescent="0.3">
      <c r="A1771" s="1" t="s">
        <v>13383</v>
      </c>
      <c r="B1771" s="1" t="s">
        <v>15381</v>
      </c>
      <c r="C1771" s="1" t="s">
        <v>10352</v>
      </c>
      <c r="D1771" s="1" t="s">
        <v>41</v>
      </c>
      <c r="E1771" s="1">
        <v>49</v>
      </c>
      <c r="F1771" s="1" t="s">
        <v>10353</v>
      </c>
      <c r="G1771" s="1" t="s">
        <v>10354</v>
      </c>
      <c r="H1771" s="1" t="s">
        <v>7678</v>
      </c>
      <c r="I1771" s="1" t="s">
        <v>10355</v>
      </c>
      <c r="J1771" s="1" t="s">
        <v>4273</v>
      </c>
      <c r="K1771" s="1" t="s">
        <v>81</v>
      </c>
      <c r="L1771" s="1" t="s">
        <v>48</v>
      </c>
      <c r="M1771" s="1" t="s">
        <v>73</v>
      </c>
      <c r="N1771" s="1">
        <v>4</v>
      </c>
      <c r="O1771" s="1">
        <v>846.1</v>
      </c>
      <c r="P1771" s="1">
        <v>0.45</v>
      </c>
      <c r="Q1771" s="1">
        <v>17.5</v>
      </c>
      <c r="R1771" s="2">
        <v>45822</v>
      </c>
      <c r="S1771" s="2">
        <v>45323</v>
      </c>
      <c r="T1771" s="1" t="s">
        <v>118</v>
      </c>
      <c r="U1771" s="1" t="s">
        <v>36</v>
      </c>
      <c r="V1771" s="1">
        <v>2</v>
      </c>
      <c r="W1771" s="1" t="s">
        <v>37</v>
      </c>
      <c r="X1771" s="1" t="s">
        <v>38</v>
      </c>
      <c r="Y1771" s="1" t="s">
        <v>10356</v>
      </c>
    </row>
    <row r="1772" spans="1:25" x14ac:dyDescent="0.3">
      <c r="A1772" s="1" t="s">
        <v>13384</v>
      </c>
      <c r="B1772" s="1" t="s">
        <v>15382</v>
      </c>
      <c r="C1772" s="1" t="s">
        <v>10357</v>
      </c>
      <c r="D1772" s="1" t="s">
        <v>41</v>
      </c>
      <c r="E1772" s="1">
        <v>65</v>
      </c>
      <c r="F1772" s="1" t="s">
        <v>10358</v>
      </c>
      <c r="G1772" s="1">
        <v>8451425207</v>
      </c>
      <c r="H1772" s="1" t="s">
        <v>1546</v>
      </c>
      <c r="I1772" s="1" t="s">
        <v>10359</v>
      </c>
      <c r="J1772" s="1" t="s">
        <v>10360</v>
      </c>
      <c r="K1772" s="1" t="s">
        <v>92</v>
      </c>
      <c r="L1772" s="1" t="s">
        <v>117</v>
      </c>
      <c r="M1772" s="1" t="s">
        <v>126</v>
      </c>
      <c r="N1772" s="1">
        <v>4</v>
      </c>
      <c r="O1772" s="1">
        <v>887.85</v>
      </c>
      <c r="P1772" s="1">
        <v>0.48</v>
      </c>
      <c r="Q1772" s="1">
        <v>9.2899999999999991</v>
      </c>
      <c r="R1772" s="2">
        <v>45284</v>
      </c>
      <c r="S1772" s="2">
        <v>45253</v>
      </c>
      <c r="T1772" s="1" t="s">
        <v>83</v>
      </c>
      <c r="U1772" s="1" t="s">
        <v>36</v>
      </c>
      <c r="V1772" s="1">
        <v>3</v>
      </c>
      <c r="W1772" s="1" t="s">
        <v>37</v>
      </c>
      <c r="X1772" s="1" t="s">
        <v>53</v>
      </c>
      <c r="Y1772" s="1" t="s">
        <v>10361</v>
      </c>
    </row>
    <row r="1773" spans="1:25" x14ac:dyDescent="0.3">
      <c r="A1773" s="1" t="s">
        <v>13385</v>
      </c>
      <c r="B1773" s="1" t="s">
        <v>15383</v>
      </c>
      <c r="C1773" s="1" t="s">
        <v>10362</v>
      </c>
      <c r="D1773" s="1" t="s">
        <v>41</v>
      </c>
      <c r="E1773" s="1">
        <v>37</v>
      </c>
      <c r="F1773" s="1" t="s">
        <v>10363</v>
      </c>
      <c r="G1773" s="1" t="s">
        <v>10364</v>
      </c>
      <c r="H1773" s="1" t="s">
        <v>1233</v>
      </c>
      <c r="I1773" s="1" t="s">
        <v>10365</v>
      </c>
      <c r="J1773" s="1" t="s">
        <v>10366</v>
      </c>
      <c r="K1773" s="1" t="s">
        <v>92</v>
      </c>
      <c r="L1773" s="1" t="s">
        <v>48</v>
      </c>
      <c r="M1773" s="1" t="s">
        <v>126</v>
      </c>
      <c r="N1773" s="1">
        <v>1</v>
      </c>
      <c r="O1773" s="1">
        <v>739.88</v>
      </c>
      <c r="P1773" s="1">
        <v>0.28999999999999998</v>
      </c>
      <c r="Q1773" s="1">
        <v>28.88</v>
      </c>
      <c r="R1773" s="2">
        <v>45253</v>
      </c>
      <c r="S1773" s="2">
        <v>45235</v>
      </c>
      <c r="T1773" s="1" t="s">
        <v>118</v>
      </c>
      <c r="U1773" s="1" t="s">
        <v>51</v>
      </c>
      <c r="V1773" s="1">
        <v>1</v>
      </c>
      <c r="W1773" s="1" t="s">
        <v>37</v>
      </c>
      <c r="X1773" s="1" t="s">
        <v>64</v>
      </c>
      <c r="Y1773" s="1" t="s">
        <v>10367</v>
      </c>
    </row>
    <row r="1774" spans="1:25" x14ac:dyDescent="0.3">
      <c r="A1774" s="1" t="s">
        <v>13386</v>
      </c>
      <c r="B1774" s="1" t="s">
        <v>15384</v>
      </c>
      <c r="C1774" s="1" t="s">
        <v>10368</v>
      </c>
      <c r="D1774" s="1" t="s">
        <v>26</v>
      </c>
      <c r="E1774" s="1">
        <v>60</v>
      </c>
      <c r="F1774" s="1" t="s">
        <v>10369</v>
      </c>
      <c r="G1774" s="1" t="s">
        <v>10370</v>
      </c>
      <c r="H1774" s="1" t="s">
        <v>669</v>
      </c>
      <c r="I1774" s="1" t="s">
        <v>10371</v>
      </c>
      <c r="J1774" s="1" t="s">
        <v>832</v>
      </c>
      <c r="K1774" s="1" t="s">
        <v>161</v>
      </c>
      <c r="L1774" s="1" t="s">
        <v>82</v>
      </c>
      <c r="M1774" s="1" t="s">
        <v>62</v>
      </c>
      <c r="N1774" s="1">
        <v>1</v>
      </c>
      <c r="O1774" s="1">
        <v>88.15</v>
      </c>
      <c r="P1774" s="1">
        <v>0.05</v>
      </c>
      <c r="Q1774" s="1">
        <v>34.04</v>
      </c>
      <c r="R1774" s="2">
        <v>45692</v>
      </c>
      <c r="S1774" s="2">
        <v>45712</v>
      </c>
      <c r="T1774" s="1" t="s">
        <v>83</v>
      </c>
      <c r="U1774" s="1" t="s">
        <v>51</v>
      </c>
      <c r="V1774" s="1">
        <v>1</v>
      </c>
      <c r="W1774" s="1" t="s">
        <v>37</v>
      </c>
      <c r="X1774" s="1" t="s">
        <v>74</v>
      </c>
      <c r="Y1774" s="1" t="s">
        <v>10372</v>
      </c>
    </row>
    <row r="1775" spans="1:25" x14ac:dyDescent="0.3">
      <c r="A1775" s="1" t="s">
        <v>13387</v>
      </c>
      <c r="B1775" s="1" t="s">
        <v>15385</v>
      </c>
      <c r="C1775" s="1" t="s">
        <v>10373</v>
      </c>
      <c r="D1775" s="1" t="s">
        <v>41</v>
      </c>
      <c r="E1775" s="1">
        <v>67</v>
      </c>
      <c r="F1775" s="1" t="s">
        <v>10374</v>
      </c>
      <c r="G1775" s="1" t="s">
        <v>10375</v>
      </c>
      <c r="H1775" s="1" t="s">
        <v>357</v>
      </c>
      <c r="I1775" s="1" t="s">
        <v>10376</v>
      </c>
      <c r="J1775" s="1" t="s">
        <v>10377</v>
      </c>
      <c r="K1775" s="1" t="s">
        <v>47</v>
      </c>
      <c r="L1775" s="1" t="s">
        <v>117</v>
      </c>
      <c r="M1775" s="1" t="s">
        <v>126</v>
      </c>
      <c r="N1775" s="1">
        <v>1</v>
      </c>
      <c r="O1775" s="1">
        <v>961.68</v>
      </c>
      <c r="P1775" s="1">
        <v>0.28999999999999998</v>
      </c>
      <c r="Q1775" s="1">
        <v>45.09</v>
      </c>
      <c r="R1775" s="2">
        <v>45629</v>
      </c>
      <c r="S1775" s="2">
        <v>45212</v>
      </c>
      <c r="T1775" s="1" t="s">
        <v>35</v>
      </c>
      <c r="U1775" s="1" t="s">
        <v>84</v>
      </c>
      <c r="V1775" s="1">
        <v>2</v>
      </c>
      <c r="W1775" s="1" t="s">
        <v>37</v>
      </c>
      <c r="X1775" s="1" t="s">
        <v>74</v>
      </c>
      <c r="Y1775" s="1" t="s">
        <v>10378</v>
      </c>
    </row>
    <row r="1776" spans="1:25" x14ac:dyDescent="0.3">
      <c r="A1776" s="1" t="s">
        <v>13388</v>
      </c>
      <c r="B1776" s="1" t="s">
        <v>15386</v>
      </c>
      <c r="C1776" s="1" t="s">
        <v>10379</v>
      </c>
      <c r="D1776" s="1" t="s">
        <v>26</v>
      </c>
      <c r="E1776" s="1">
        <v>48</v>
      </c>
      <c r="F1776" s="1" t="s">
        <v>10380</v>
      </c>
      <c r="G1776" s="1" t="s">
        <v>10381</v>
      </c>
      <c r="H1776" s="1" t="s">
        <v>2265</v>
      </c>
      <c r="I1776" s="1" t="s">
        <v>10382</v>
      </c>
      <c r="J1776" s="1" t="s">
        <v>10383</v>
      </c>
      <c r="K1776" s="1" t="s">
        <v>32</v>
      </c>
      <c r="L1776" s="1" t="s">
        <v>72</v>
      </c>
      <c r="M1776" s="1" t="s">
        <v>49</v>
      </c>
      <c r="N1776" s="1">
        <v>2</v>
      </c>
      <c r="O1776" s="1">
        <v>947.92</v>
      </c>
      <c r="P1776" s="1">
        <v>0.3</v>
      </c>
      <c r="Q1776" s="1">
        <v>38.020000000000003</v>
      </c>
      <c r="R1776" s="2">
        <v>45425</v>
      </c>
      <c r="S1776" s="2">
        <v>45720</v>
      </c>
      <c r="T1776" s="1" t="s">
        <v>50</v>
      </c>
      <c r="U1776" s="1" t="s">
        <v>84</v>
      </c>
      <c r="V1776" s="1">
        <v>5</v>
      </c>
      <c r="W1776" s="1" t="s">
        <v>37</v>
      </c>
      <c r="X1776" s="1" t="s">
        <v>64</v>
      </c>
      <c r="Y1776" s="1" t="s">
        <v>10384</v>
      </c>
    </row>
    <row r="1777" spans="1:25" x14ac:dyDescent="0.3">
      <c r="A1777" s="1" t="s">
        <v>13389</v>
      </c>
      <c r="B1777" s="1" t="s">
        <v>15387</v>
      </c>
      <c r="C1777" s="1" t="s">
        <v>10385</v>
      </c>
      <c r="D1777" s="1" t="s">
        <v>26</v>
      </c>
      <c r="E1777" s="1">
        <v>60</v>
      </c>
      <c r="F1777" s="1" t="s">
        <v>10386</v>
      </c>
      <c r="G1777" s="1" t="s">
        <v>10387</v>
      </c>
      <c r="H1777" s="1" t="s">
        <v>669</v>
      </c>
      <c r="I1777" s="1" t="s">
        <v>10388</v>
      </c>
      <c r="J1777" s="1" t="s">
        <v>10389</v>
      </c>
      <c r="K1777" s="1" t="s">
        <v>161</v>
      </c>
      <c r="L1777" s="1" t="s">
        <v>82</v>
      </c>
      <c r="M1777" s="1" t="s">
        <v>73</v>
      </c>
      <c r="N1777" s="1">
        <v>3</v>
      </c>
      <c r="O1777" s="1">
        <v>714.59</v>
      </c>
      <c r="P1777" s="1">
        <v>0.39</v>
      </c>
      <c r="Q1777" s="1">
        <v>48.25</v>
      </c>
      <c r="R1777" s="2">
        <v>45371</v>
      </c>
      <c r="S1777" s="2">
        <v>45272</v>
      </c>
      <c r="T1777" s="1" t="s">
        <v>35</v>
      </c>
      <c r="U1777" s="1" t="s">
        <v>36</v>
      </c>
      <c r="V1777" s="1">
        <v>4</v>
      </c>
      <c r="W1777" s="1" t="s">
        <v>37</v>
      </c>
      <c r="X1777" s="1" t="s">
        <v>64</v>
      </c>
      <c r="Y1777" s="1" t="s">
        <v>10390</v>
      </c>
    </row>
    <row r="1778" spans="1:25" x14ac:dyDescent="0.3">
      <c r="A1778" s="1" t="s">
        <v>13390</v>
      </c>
      <c r="B1778" s="1" t="s">
        <v>15388</v>
      </c>
      <c r="C1778" s="1" t="s">
        <v>10391</v>
      </c>
      <c r="D1778" s="1" t="s">
        <v>26</v>
      </c>
      <c r="E1778" s="1">
        <v>50</v>
      </c>
      <c r="F1778" s="1" t="s">
        <v>10392</v>
      </c>
      <c r="G1778" s="1" t="s">
        <v>10393</v>
      </c>
      <c r="H1778" s="1" t="s">
        <v>1308</v>
      </c>
      <c r="I1778" s="1" t="s">
        <v>10394</v>
      </c>
      <c r="J1778" s="1" t="s">
        <v>10395</v>
      </c>
      <c r="K1778" s="1" t="s">
        <v>109</v>
      </c>
      <c r="L1778" s="1" t="s">
        <v>72</v>
      </c>
      <c r="M1778" s="1" t="s">
        <v>73</v>
      </c>
      <c r="N1778" s="1">
        <v>4</v>
      </c>
      <c r="O1778" s="1">
        <v>522.26</v>
      </c>
      <c r="P1778" s="1">
        <v>0.02</v>
      </c>
      <c r="Q1778" s="1">
        <v>39.24</v>
      </c>
      <c r="R1778" s="2">
        <v>45704</v>
      </c>
      <c r="S1778" s="2">
        <v>45587</v>
      </c>
      <c r="T1778" s="1" t="s">
        <v>118</v>
      </c>
      <c r="U1778" s="1" t="s">
        <v>162</v>
      </c>
      <c r="V1778" s="1">
        <v>4</v>
      </c>
      <c r="W1778" s="1" t="s">
        <v>37</v>
      </c>
      <c r="X1778" s="1" t="s">
        <v>101</v>
      </c>
      <c r="Y1778" s="1" t="s">
        <v>10396</v>
      </c>
    </row>
    <row r="1779" spans="1:25" x14ac:dyDescent="0.3">
      <c r="A1779" s="1" t="s">
        <v>13391</v>
      </c>
      <c r="B1779" s="1" t="s">
        <v>15389</v>
      </c>
      <c r="C1779" s="1" t="s">
        <v>10397</v>
      </c>
      <c r="D1779" s="1" t="s">
        <v>41</v>
      </c>
      <c r="E1779" s="1">
        <v>41</v>
      </c>
      <c r="F1779" s="1" t="s">
        <v>10398</v>
      </c>
      <c r="G1779" s="1" t="s">
        <v>10399</v>
      </c>
      <c r="H1779" s="1" t="s">
        <v>1202</v>
      </c>
      <c r="I1779" s="1" t="s">
        <v>10400</v>
      </c>
      <c r="J1779" s="1" t="s">
        <v>7028</v>
      </c>
      <c r="K1779" s="1" t="s">
        <v>47</v>
      </c>
      <c r="L1779" s="1" t="s">
        <v>33</v>
      </c>
      <c r="M1779" s="1" t="s">
        <v>34</v>
      </c>
      <c r="N1779" s="1">
        <v>1</v>
      </c>
      <c r="O1779" s="1">
        <v>258.11</v>
      </c>
      <c r="P1779" s="1">
        <v>0.23</v>
      </c>
      <c r="Q1779" s="1">
        <v>18.41</v>
      </c>
      <c r="R1779" s="2">
        <v>45275</v>
      </c>
      <c r="S1779" s="2">
        <v>45291</v>
      </c>
      <c r="T1779" s="1" t="s">
        <v>63</v>
      </c>
      <c r="U1779" s="1" t="s">
        <v>84</v>
      </c>
      <c r="V1779" s="1">
        <v>4</v>
      </c>
      <c r="W1779" s="1" t="s">
        <v>37</v>
      </c>
      <c r="X1779" s="1" t="s">
        <v>53</v>
      </c>
      <c r="Y1779" s="1" t="s">
        <v>10401</v>
      </c>
    </row>
    <row r="1780" spans="1:25" x14ac:dyDescent="0.3">
      <c r="A1780" s="1" t="s">
        <v>13392</v>
      </c>
      <c r="B1780" s="1" t="s">
        <v>15390</v>
      </c>
      <c r="C1780" s="1" t="s">
        <v>7135</v>
      </c>
      <c r="D1780" s="1" t="s">
        <v>26</v>
      </c>
      <c r="E1780" s="1">
        <v>35</v>
      </c>
      <c r="F1780" s="1" t="s">
        <v>10402</v>
      </c>
      <c r="G1780" s="1" t="s">
        <v>10403</v>
      </c>
      <c r="H1780" s="1" t="s">
        <v>330</v>
      </c>
      <c r="I1780" s="1" t="s">
        <v>10404</v>
      </c>
      <c r="J1780" s="1" t="s">
        <v>10405</v>
      </c>
      <c r="K1780" s="1" t="s">
        <v>47</v>
      </c>
      <c r="L1780" s="1" t="s">
        <v>72</v>
      </c>
      <c r="M1780" s="1" t="s">
        <v>62</v>
      </c>
      <c r="N1780" s="1">
        <v>3</v>
      </c>
      <c r="O1780" s="1">
        <v>758.79</v>
      </c>
      <c r="P1780" s="1">
        <v>0.46</v>
      </c>
      <c r="Q1780" s="1">
        <v>29.64</v>
      </c>
      <c r="R1780" s="2">
        <v>45195</v>
      </c>
      <c r="S1780" s="2">
        <v>45419</v>
      </c>
      <c r="T1780" s="1" t="s">
        <v>118</v>
      </c>
      <c r="U1780" s="1" t="s">
        <v>36</v>
      </c>
      <c r="V1780" s="1">
        <v>5</v>
      </c>
      <c r="W1780" s="1" t="s">
        <v>37</v>
      </c>
      <c r="X1780" s="1" t="s">
        <v>74</v>
      </c>
      <c r="Y1780" s="1" t="s">
        <v>10406</v>
      </c>
    </row>
    <row r="1781" spans="1:25" x14ac:dyDescent="0.3">
      <c r="A1781" s="1" t="s">
        <v>13393</v>
      </c>
      <c r="B1781" s="1" t="s">
        <v>15391</v>
      </c>
      <c r="C1781" s="1" t="s">
        <v>10407</v>
      </c>
      <c r="D1781" s="1" t="s">
        <v>26</v>
      </c>
      <c r="E1781" s="1">
        <v>37</v>
      </c>
      <c r="F1781" s="1" t="s">
        <v>10408</v>
      </c>
      <c r="G1781" s="1" t="s">
        <v>10409</v>
      </c>
      <c r="H1781" s="1" t="s">
        <v>791</v>
      </c>
      <c r="I1781" s="1" t="s">
        <v>10410</v>
      </c>
      <c r="J1781" s="1" t="s">
        <v>6483</v>
      </c>
      <c r="K1781" s="1" t="s">
        <v>109</v>
      </c>
      <c r="L1781" s="1" t="s">
        <v>117</v>
      </c>
      <c r="M1781" s="1" t="s">
        <v>126</v>
      </c>
      <c r="N1781" s="1">
        <v>3</v>
      </c>
      <c r="O1781" s="1">
        <v>879.08</v>
      </c>
      <c r="P1781" s="1">
        <v>0.5</v>
      </c>
      <c r="Q1781" s="1">
        <v>25.61</v>
      </c>
      <c r="R1781" s="2">
        <v>45134</v>
      </c>
      <c r="S1781" s="2">
        <v>45233</v>
      </c>
      <c r="T1781" s="1" t="s">
        <v>50</v>
      </c>
      <c r="U1781" s="1" t="s">
        <v>162</v>
      </c>
      <c r="V1781" s="1">
        <v>1</v>
      </c>
      <c r="W1781" s="1" t="s">
        <v>37</v>
      </c>
      <c r="X1781" s="1" t="s">
        <v>38</v>
      </c>
      <c r="Y1781" s="1" t="s">
        <v>10411</v>
      </c>
    </row>
    <row r="1782" spans="1:25" x14ac:dyDescent="0.3">
      <c r="A1782" s="1" t="s">
        <v>13394</v>
      </c>
      <c r="B1782" s="1" t="s">
        <v>15392</v>
      </c>
      <c r="C1782" s="1" t="s">
        <v>10412</v>
      </c>
      <c r="D1782" s="1" t="s">
        <v>41</v>
      </c>
      <c r="E1782" s="1">
        <v>49</v>
      </c>
      <c r="F1782" s="1" t="s">
        <v>10413</v>
      </c>
      <c r="G1782" s="1" t="s">
        <v>10414</v>
      </c>
      <c r="H1782" s="1" t="s">
        <v>3726</v>
      </c>
      <c r="I1782" s="1" t="s">
        <v>10415</v>
      </c>
      <c r="J1782" s="1" t="s">
        <v>10416</v>
      </c>
      <c r="K1782" s="1" t="s">
        <v>161</v>
      </c>
      <c r="L1782" s="1" t="s">
        <v>72</v>
      </c>
      <c r="M1782" s="1" t="s">
        <v>49</v>
      </c>
      <c r="N1782" s="1">
        <v>2</v>
      </c>
      <c r="O1782" s="1">
        <v>668.54</v>
      </c>
      <c r="P1782" s="1">
        <v>0.1</v>
      </c>
      <c r="Q1782" s="1">
        <v>30.47</v>
      </c>
      <c r="R1782" s="2">
        <v>45492</v>
      </c>
      <c r="S1782" s="2">
        <v>45451</v>
      </c>
      <c r="T1782" s="1" t="s">
        <v>83</v>
      </c>
      <c r="U1782" s="1" t="s">
        <v>84</v>
      </c>
      <c r="V1782" s="1">
        <v>1</v>
      </c>
      <c r="W1782" s="1" t="s">
        <v>37</v>
      </c>
      <c r="X1782" s="1" t="s">
        <v>74</v>
      </c>
      <c r="Y1782" s="1" t="s">
        <v>10417</v>
      </c>
    </row>
    <row r="1783" spans="1:25" x14ac:dyDescent="0.3">
      <c r="A1783" s="1" t="s">
        <v>13395</v>
      </c>
      <c r="B1783" s="1" t="s">
        <v>15393</v>
      </c>
      <c r="C1783" s="1" t="s">
        <v>10418</v>
      </c>
      <c r="D1783" s="1" t="s">
        <v>41</v>
      </c>
      <c r="E1783" s="1">
        <v>22</v>
      </c>
      <c r="F1783" s="1" t="s">
        <v>10419</v>
      </c>
      <c r="G1783" s="1">
        <f>1-114-595-7173</f>
        <v>-7881</v>
      </c>
      <c r="H1783" s="1" t="s">
        <v>1798</v>
      </c>
      <c r="I1783" s="1" t="s">
        <v>10420</v>
      </c>
      <c r="J1783" s="1" t="s">
        <v>10421</v>
      </c>
      <c r="K1783" s="1" t="s">
        <v>109</v>
      </c>
      <c r="L1783" s="1" t="s">
        <v>33</v>
      </c>
      <c r="M1783" s="1" t="s">
        <v>62</v>
      </c>
      <c r="N1783" s="1">
        <v>4</v>
      </c>
      <c r="O1783" s="1">
        <v>632.78</v>
      </c>
      <c r="P1783" s="1">
        <v>0.44</v>
      </c>
      <c r="Q1783" s="1">
        <v>30.74</v>
      </c>
      <c r="R1783" s="2">
        <v>45382</v>
      </c>
      <c r="S1783" s="2">
        <v>45729</v>
      </c>
      <c r="T1783" s="1" t="s">
        <v>83</v>
      </c>
      <c r="U1783" s="1" t="s">
        <v>84</v>
      </c>
      <c r="V1783" s="1">
        <v>1</v>
      </c>
      <c r="W1783" s="1" t="s">
        <v>37</v>
      </c>
      <c r="X1783" s="1" t="s">
        <v>53</v>
      </c>
      <c r="Y1783" s="1" t="s">
        <v>10422</v>
      </c>
    </row>
    <row r="1784" spans="1:25" x14ac:dyDescent="0.3">
      <c r="A1784" s="1" t="s">
        <v>13396</v>
      </c>
      <c r="B1784" s="1" t="s">
        <v>15394</v>
      </c>
      <c r="C1784" s="1" t="s">
        <v>10423</v>
      </c>
      <c r="D1784" s="1" t="s">
        <v>41</v>
      </c>
      <c r="E1784" s="1">
        <v>19</v>
      </c>
      <c r="F1784" s="1" t="s">
        <v>10424</v>
      </c>
      <c r="G1784" s="1" t="s">
        <v>10425</v>
      </c>
      <c r="H1784" s="1" t="s">
        <v>3726</v>
      </c>
      <c r="I1784" s="1" t="s">
        <v>10426</v>
      </c>
      <c r="J1784" s="1" t="s">
        <v>10427</v>
      </c>
      <c r="K1784" s="1" t="s">
        <v>81</v>
      </c>
      <c r="L1784" s="1" t="s">
        <v>48</v>
      </c>
      <c r="M1784" s="1" t="s">
        <v>126</v>
      </c>
      <c r="N1784" s="1">
        <v>3</v>
      </c>
      <c r="O1784" s="1">
        <v>201.07</v>
      </c>
      <c r="P1784" s="1">
        <v>7.0000000000000007E-2</v>
      </c>
      <c r="Q1784" s="1">
        <v>36.590000000000003</v>
      </c>
      <c r="R1784" s="2">
        <v>45762</v>
      </c>
      <c r="S1784" s="2">
        <v>45845</v>
      </c>
      <c r="T1784" s="1" t="s">
        <v>118</v>
      </c>
      <c r="U1784" s="1" t="s">
        <v>36</v>
      </c>
      <c r="V1784" s="1">
        <v>2</v>
      </c>
      <c r="W1784" s="1" t="s">
        <v>37</v>
      </c>
      <c r="X1784" s="1" t="s">
        <v>64</v>
      </c>
      <c r="Y1784" s="1" t="s">
        <v>10428</v>
      </c>
    </row>
    <row r="1785" spans="1:25" x14ac:dyDescent="0.3">
      <c r="A1785" s="1" t="s">
        <v>13397</v>
      </c>
      <c r="B1785" s="1" t="s">
        <v>15395</v>
      </c>
      <c r="C1785" s="1" t="s">
        <v>9222</v>
      </c>
      <c r="D1785" s="1" t="s">
        <v>26</v>
      </c>
      <c r="E1785" s="1">
        <v>43</v>
      </c>
      <c r="F1785" s="1" t="s">
        <v>10429</v>
      </c>
      <c r="G1785" s="1" t="s">
        <v>10430</v>
      </c>
      <c r="H1785" s="1" t="s">
        <v>106</v>
      </c>
      <c r="I1785" s="1" t="s">
        <v>10431</v>
      </c>
      <c r="J1785" s="1" t="s">
        <v>10432</v>
      </c>
      <c r="K1785" s="1" t="s">
        <v>61</v>
      </c>
      <c r="L1785" s="1" t="s">
        <v>117</v>
      </c>
      <c r="M1785" s="1" t="s">
        <v>34</v>
      </c>
      <c r="N1785" s="1">
        <v>1</v>
      </c>
      <c r="O1785" s="1">
        <v>364.22</v>
      </c>
      <c r="P1785" s="1">
        <v>0.42</v>
      </c>
      <c r="Q1785" s="1">
        <v>8.74</v>
      </c>
      <c r="R1785" s="2">
        <v>45247</v>
      </c>
      <c r="S1785" s="2">
        <v>45190</v>
      </c>
      <c r="T1785" s="1" t="s">
        <v>63</v>
      </c>
      <c r="U1785" s="1" t="s">
        <v>51</v>
      </c>
      <c r="V1785" s="1">
        <v>1</v>
      </c>
      <c r="W1785" s="1" t="s">
        <v>37</v>
      </c>
      <c r="X1785" s="1" t="s">
        <v>101</v>
      </c>
      <c r="Y1785" s="1" t="s">
        <v>10433</v>
      </c>
    </row>
    <row r="1786" spans="1:25" x14ac:dyDescent="0.3">
      <c r="A1786" s="1" t="s">
        <v>13398</v>
      </c>
      <c r="B1786" s="1" t="s">
        <v>15396</v>
      </c>
      <c r="C1786" s="1" t="s">
        <v>10434</v>
      </c>
      <c r="D1786" s="1" t="s">
        <v>26</v>
      </c>
      <c r="E1786" s="1">
        <v>42</v>
      </c>
      <c r="F1786" s="1" t="s">
        <v>10435</v>
      </c>
      <c r="G1786" s="1" t="s">
        <v>10436</v>
      </c>
      <c r="H1786" s="1" t="s">
        <v>4325</v>
      </c>
      <c r="I1786" s="1" t="s">
        <v>10437</v>
      </c>
      <c r="J1786" s="1" t="s">
        <v>10438</v>
      </c>
      <c r="K1786" s="1" t="s">
        <v>161</v>
      </c>
      <c r="L1786" s="1" t="s">
        <v>110</v>
      </c>
      <c r="M1786" s="1" t="s">
        <v>73</v>
      </c>
      <c r="N1786" s="1">
        <v>1</v>
      </c>
      <c r="O1786" s="1">
        <v>725.9</v>
      </c>
      <c r="P1786" s="1">
        <v>0.14000000000000001</v>
      </c>
      <c r="Q1786" s="1">
        <v>38.6</v>
      </c>
      <c r="R1786" s="2">
        <v>45173</v>
      </c>
      <c r="S1786" s="2">
        <v>45467</v>
      </c>
      <c r="T1786" s="1" t="s">
        <v>83</v>
      </c>
      <c r="U1786" s="1" t="s">
        <v>51</v>
      </c>
      <c r="V1786" s="1">
        <v>1</v>
      </c>
      <c r="W1786" s="1" t="s">
        <v>37</v>
      </c>
      <c r="X1786" s="1" t="s">
        <v>74</v>
      </c>
      <c r="Y1786" s="1" t="s">
        <v>10439</v>
      </c>
    </row>
    <row r="1787" spans="1:25" x14ac:dyDescent="0.3">
      <c r="A1787" s="1" t="s">
        <v>13399</v>
      </c>
      <c r="B1787" s="1" t="s">
        <v>15397</v>
      </c>
      <c r="C1787" s="1" t="s">
        <v>10440</v>
      </c>
      <c r="D1787" s="1" t="s">
        <v>41</v>
      </c>
      <c r="E1787" s="1">
        <v>67</v>
      </c>
      <c r="F1787" s="1" t="s">
        <v>10441</v>
      </c>
      <c r="G1787" s="1">
        <v>9548380899</v>
      </c>
      <c r="H1787" s="1" t="s">
        <v>896</v>
      </c>
      <c r="I1787" s="1" t="s">
        <v>10442</v>
      </c>
      <c r="J1787" s="1" t="s">
        <v>10443</v>
      </c>
      <c r="K1787" s="1" t="s">
        <v>61</v>
      </c>
      <c r="L1787" s="1" t="s">
        <v>82</v>
      </c>
      <c r="M1787" s="1" t="s">
        <v>73</v>
      </c>
      <c r="N1787" s="1">
        <v>2</v>
      </c>
      <c r="O1787" s="1">
        <v>26.73</v>
      </c>
      <c r="P1787" s="1">
        <v>0.48</v>
      </c>
      <c r="Q1787" s="1">
        <v>11.47</v>
      </c>
      <c r="R1787" s="2">
        <v>45483</v>
      </c>
      <c r="S1787" s="2">
        <v>45781</v>
      </c>
      <c r="T1787" s="1" t="s">
        <v>83</v>
      </c>
      <c r="U1787" s="1" t="s">
        <v>162</v>
      </c>
      <c r="V1787" s="1">
        <v>1</v>
      </c>
      <c r="W1787" s="1" t="s">
        <v>37</v>
      </c>
      <c r="X1787" s="1" t="s">
        <v>101</v>
      </c>
      <c r="Y1787" s="1" t="s">
        <v>10444</v>
      </c>
    </row>
    <row r="1788" spans="1:25" x14ac:dyDescent="0.3">
      <c r="A1788" s="1" t="s">
        <v>13400</v>
      </c>
      <c r="B1788" s="1" t="s">
        <v>15398</v>
      </c>
      <c r="C1788" s="1" t="s">
        <v>10445</v>
      </c>
      <c r="D1788" s="1" t="s">
        <v>26</v>
      </c>
      <c r="E1788" s="1">
        <v>39</v>
      </c>
      <c r="F1788" s="1" t="s">
        <v>10446</v>
      </c>
      <c r="G1788" s="1" t="s">
        <v>10447</v>
      </c>
      <c r="H1788" s="1" t="s">
        <v>1849</v>
      </c>
      <c r="I1788" s="1" t="s">
        <v>10448</v>
      </c>
      <c r="J1788" s="1" t="s">
        <v>10449</v>
      </c>
      <c r="K1788" s="1" t="s">
        <v>92</v>
      </c>
      <c r="L1788" s="1" t="s">
        <v>82</v>
      </c>
      <c r="M1788" s="1" t="s">
        <v>49</v>
      </c>
      <c r="N1788" s="1">
        <v>1</v>
      </c>
      <c r="O1788" s="1">
        <v>644.85</v>
      </c>
      <c r="P1788" s="1">
        <v>0.35</v>
      </c>
      <c r="Q1788" s="1">
        <v>6.18</v>
      </c>
      <c r="R1788" s="2">
        <v>45289</v>
      </c>
      <c r="S1788" s="2">
        <v>45168</v>
      </c>
      <c r="T1788" s="1" t="s">
        <v>50</v>
      </c>
      <c r="U1788" s="1" t="s">
        <v>51</v>
      </c>
      <c r="V1788" s="1">
        <v>4</v>
      </c>
      <c r="W1788" s="1" t="s">
        <v>37</v>
      </c>
      <c r="X1788" s="1" t="s">
        <v>64</v>
      </c>
      <c r="Y1788" s="1" t="s">
        <v>10450</v>
      </c>
    </row>
    <row r="1789" spans="1:25" x14ac:dyDescent="0.3">
      <c r="A1789" s="1" t="s">
        <v>13401</v>
      </c>
      <c r="B1789" s="1" t="s">
        <v>15399</v>
      </c>
      <c r="C1789" s="1" t="s">
        <v>10451</v>
      </c>
      <c r="D1789" s="1" t="s">
        <v>26</v>
      </c>
      <c r="E1789" s="1">
        <v>56</v>
      </c>
      <c r="F1789" s="1" t="s">
        <v>10452</v>
      </c>
      <c r="G1789" s="1" t="s">
        <v>10453</v>
      </c>
      <c r="H1789" s="1" t="s">
        <v>5682</v>
      </c>
      <c r="I1789" s="1" t="s">
        <v>10454</v>
      </c>
      <c r="J1789" s="1" t="s">
        <v>10455</v>
      </c>
      <c r="K1789" s="1" t="s">
        <v>32</v>
      </c>
      <c r="L1789" s="1" t="s">
        <v>72</v>
      </c>
      <c r="M1789" s="1" t="s">
        <v>93</v>
      </c>
      <c r="N1789" s="1">
        <v>1</v>
      </c>
      <c r="O1789" s="1">
        <v>769</v>
      </c>
      <c r="P1789" s="1">
        <v>0.2</v>
      </c>
      <c r="Q1789" s="1">
        <v>28.35</v>
      </c>
      <c r="R1789" s="2">
        <v>45791</v>
      </c>
      <c r="S1789" s="2">
        <v>45580</v>
      </c>
      <c r="T1789" s="1" t="s">
        <v>50</v>
      </c>
      <c r="U1789" s="1" t="s">
        <v>36</v>
      </c>
      <c r="V1789" s="1">
        <v>3</v>
      </c>
      <c r="W1789" s="1" t="s">
        <v>37</v>
      </c>
      <c r="X1789" s="1" t="s">
        <v>53</v>
      </c>
      <c r="Y1789" s="1" t="s">
        <v>10456</v>
      </c>
    </row>
    <row r="1790" spans="1:25" x14ac:dyDescent="0.3">
      <c r="A1790" s="1" t="s">
        <v>13402</v>
      </c>
      <c r="B1790" s="1" t="s">
        <v>15400</v>
      </c>
      <c r="C1790" s="1" t="s">
        <v>10457</v>
      </c>
      <c r="D1790" s="1" t="s">
        <v>26</v>
      </c>
      <c r="E1790" s="1">
        <v>39</v>
      </c>
      <c r="F1790" s="1" t="s">
        <v>10458</v>
      </c>
      <c r="G1790" s="1" t="s">
        <v>10459</v>
      </c>
      <c r="H1790" s="1" t="s">
        <v>1798</v>
      </c>
      <c r="I1790" s="1" t="s">
        <v>10460</v>
      </c>
      <c r="J1790" s="1" t="s">
        <v>1172</v>
      </c>
      <c r="K1790" s="1" t="s">
        <v>92</v>
      </c>
      <c r="L1790" s="1" t="s">
        <v>82</v>
      </c>
      <c r="M1790" s="1" t="s">
        <v>62</v>
      </c>
      <c r="N1790" s="1">
        <v>2</v>
      </c>
      <c r="O1790" s="1">
        <v>341.36</v>
      </c>
      <c r="P1790" s="1">
        <v>0.14000000000000001</v>
      </c>
      <c r="Q1790" s="1">
        <v>31.17</v>
      </c>
      <c r="R1790" s="2">
        <v>45328</v>
      </c>
      <c r="S1790" s="2">
        <v>45365</v>
      </c>
      <c r="T1790" s="1" t="s">
        <v>63</v>
      </c>
      <c r="U1790" s="1" t="s">
        <v>84</v>
      </c>
      <c r="V1790" s="1">
        <v>1</v>
      </c>
      <c r="W1790" s="1" t="s">
        <v>37</v>
      </c>
      <c r="X1790" s="1" t="s">
        <v>74</v>
      </c>
      <c r="Y1790" s="1" t="s">
        <v>10461</v>
      </c>
    </row>
    <row r="1791" spans="1:25" x14ac:dyDescent="0.3">
      <c r="A1791" s="1" t="s">
        <v>13403</v>
      </c>
      <c r="B1791" s="1" t="s">
        <v>15401</v>
      </c>
      <c r="C1791" s="1" t="s">
        <v>10462</v>
      </c>
      <c r="D1791" s="1" t="s">
        <v>41</v>
      </c>
      <c r="E1791" s="1">
        <v>28</v>
      </c>
      <c r="F1791" s="1" t="s">
        <v>10463</v>
      </c>
      <c r="G1791" s="1" t="s">
        <v>10464</v>
      </c>
      <c r="H1791" s="1" t="s">
        <v>555</v>
      </c>
      <c r="I1791" s="1" t="s">
        <v>10465</v>
      </c>
      <c r="J1791" s="1" t="s">
        <v>10466</v>
      </c>
      <c r="K1791" s="1" t="s">
        <v>109</v>
      </c>
      <c r="L1791" s="1" t="s">
        <v>33</v>
      </c>
      <c r="M1791" s="1" t="s">
        <v>126</v>
      </c>
      <c r="N1791" s="1">
        <v>2</v>
      </c>
      <c r="O1791" s="1">
        <v>85.41</v>
      </c>
      <c r="P1791" s="1">
        <v>0.12</v>
      </c>
      <c r="Q1791" s="1">
        <v>6.57</v>
      </c>
      <c r="R1791" s="2">
        <v>45753</v>
      </c>
      <c r="S1791" s="2">
        <v>45410</v>
      </c>
      <c r="T1791" s="1" t="s">
        <v>83</v>
      </c>
      <c r="U1791" s="1" t="s">
        <v>162</v>
      </c>
      <c r="V1791" s="1">
        <v>3</v>
      </c>
      <c r="W1791" s="1" t="s">
        <v>52</v>
      </c>
      <c r="X1791" s="1" t="s">
        <v>53</v>
      </c>
      <c r="Y1791" s="1" t="s">
        <v>10467</v>
      </c>
    </row>
    <row r="1792" spans="1:25" x14ac:dyDescent="0.3">
      <c r="A1792" s="1" t="s">
        <v>13404</v>
      </c>
      <c r="B1792" s="1" t="s">
        <v>15402</v>
      </c>
      <c r="C1792" s="1" t="s">
        <v>10468</v>
      </c>
      <c r="D1792" s="1" t="s">
        <v>26</v>
      </c>
      <c r="E1792" s="1">
        <v>28</v>
      </c>
      <c r="F1792" s="1" t="s">
        <v>10469</v>
      </c>
      <c r="G1792" s="1" t="s">
        <v>10470</v>
      </c>
      <c r="H1792" s="1" t="s">
        <v>282</v>
      </c>
      <c r="I1792" s="1" t="s">
        <v>10471</v>
      </c>
      <c r="J1792" s="1" t="s">
        <v>10472</v>
      </c>
      <c r="K1792" s="1" t="s">
        <v>109</v>
      </c>
      <c r="L1792" s="1" t="s">
        <v>110</v>
      </c>
      <c r="M1792" s="1" t="s">
        <v>93</v>
      </c>
      <c r="N1792" s="1">
        <v>1</v>
      </c>
      <c r="O1792" s="1">
        <v>820.93</v>
      </c>
      <c r="P1792" s="1">
        <v>0.34</v>
      </c>
      <c r="Q1792" s="1">
        <v>28.19</v>
      </c>
      <c r="R1792" s="2">
        <v>45369</v>
      </c>
      <c r="S1792" s="2">
        <v>45699</v>
      </c>
      <c r="T1792" s="1" t="s">
        <v>35</v>
      </c>
      <c r="U1792" s="1" t="s">
        <v>51</v>
      </c>
      <c r="V1792" s="1">
        <v>1</v>
      </c>
      <c r="W1792" s="1" t="s">
        <v>37</v>
      </c>
      <c r="X1792" s="1" t="s">
        <v>38</v>
      </c>
      <c r="Y1792" s="1" t="s">
        <v>10473</v>
      </c>
    </row>
    <row r="1793" spans="1:25" x14ac:dyDescent="0.3">
      <c r="A1793" s="1" t="s">
        <v>13405</v>
      </c>
      <c r="B1793" s="1" t="s">
        <v>15403</v>
      </c>
      <c r="C1793" s="1" t="s">
        <v>10474</v>
      </c>
      <c r="D1793" s="1" t="s">
        <v>41</v>
      </c>
      <c r="E1793" s="1">
        <v>62</v>
      </c>
      <c r="F1793" s="1" t="s">
        <v>10475</v>
      </c>
      <c r="G1793" s="1" t="s">
        <v>10476</v>
      </c>
      <c r="H1793" s="1" t="s">
        <v>1189</v>
      </c>
      <c r="I1793" s="1" t="s">
        <v>7865</v>
      </c>
      <c r="J1793" s="1" t="s">
        <v>10477</v>
      </c>
      <c r="K1793" s="1" t="s">
        <v>6</v>
      </c>
      <c r="L1793" s="1" t="s">
        <v>82</v>
      </c>
      <c r="M1793" s="1" t="s">
        <v>62</v>
      </c>
      <c r="N1793" s="1">
        <v>4</v>
      </c>
      <c r="O1793" s="1">
        <v>150.41999999999999</v>
      </c>
      <c r="P1793" s="1">
        <v>0.45</v>
      </c>
      <c r="Q1793" s="1">
        <v>29.06</v>
      </c>
      <c r="R1793" s="2">
        <v>45527</v>
      </c>
      <c r="S1793" s="2">
        <v>45656</v>
      </c>
      <c r="T1793" s="1" t="s">
        <v>118</v>
      </c>
      <c r="U1793" s="1" t="s">
        <v>84</v>
      </c>
      <c r="V1793" s="1">
        <v>4</v>
      </c>
      <c r="W1793" s="1" t="s">
        <v>37</v>
      </c>
      <c r="X1793" s="1" t="s">
        <v>53</v>
      </c>
      <c r="Y1793" s="1" t="s">
        <v>10478</v>
      </c>
    </row>
    <row r="1794" spans="1:25" x14ac:dyDescent="0.3">
      <c r="A1794" s="1" t="s">
        <v>13406</v>
      </c>
      <c r="B1794" s="1" t="s">
        <v>15404</v>
      </c>
      <c r="C1794" s="1" t="s">
        <v>10479</v>
      </c>
      <c r="D1794" s="1" t="s">
        <v>41</v>
      </c>
      <c r="E1794" s="1">
        <v>21</v>
      </c>
      <c r="F1794" s="1" t="s">
        <v>10480</v>
      </c>
      <c r="G1794" s="1" t="s">
        <v>10481</v>
      </c>
      <c r="H1794" s="1" t="s">
        <v>690</v>
      </c>
      <c r="I1794" s="1" t="s">
        <v>10482</v>
      </c>
      <c r="J1794" s="1" t="s">
        <v>10483</v>
      </c>
      <c r="K1794" s="1" t="s">
        <v>32</v>
      </c>
      <c r="L1794" s="1" t="s">
        <v>72</v>
      </c>
      <c r="M1794" s="1" t="s">
        <v>126</v>
      </c>
      <c r="N1794" s="1">
        <v>4</v>
      </c>
      <c r="O1794" s="1">
        <v>377.09</v>
      </c>
      <c r="P1794" s="1">
        <v>0.38</v>
      </c>
      <c r="Q1794" s="1">
        <v>7.36</v>
      </c>
      <c r="R1794" s="2">
        <v>45605</v>
      </c>
      <c r="S1794" s="2">
        <v>45624</v>
      </c>
      <c r="T1794" s="1" t="s">
        <v>83</v>
      </c>
      <c r="U1794" s="1" t="s">
        <v>36</v>
      </c>
      <c r="V1794" s="1">
        <v>4</v>
      </c>
      <c r="W1794" s="1" t="s">
        <v>37</v>
      </c>
      <c r="X1794" s="1" t="s">
        <v>64</v>
      </c>
      <c r="Y1794" s="1" t="s">
        <v>10484</v>
      </c>
    </row>
    <row r="1795" spans="1:25" x14ac:dyDescent="0.3">
      <c r="A1795" s="1" t="s">
        <v>13407</v>
      </c>
      <c r="B1795" s="1" t="s">
        <v>15405</v>
      </c>
      <c r="C1795" s="1" t="s">
        <v>10485</v>
      </c>
      <c r="D1795" s="1" t="s">
        <v>41</v>
      </c>
      <c r="E1795" s="1">
        <v>50</v>
      </c>
      <c r="F1795" s="1" t="s">
        <v>10486</v>
      </c>
      <c r="G1795" s="1" t="s">
        <v>10487</v>
      </c>
      <c r="H1795" s="1" t="s">
        <v>263</v>
      </c>
      <c r="I1795" s="1" t="s">
        <v>3390</v>
      </c>
      <c r="J1795" s="1" t="s">
        <v>10488</v>
      </c>
      <c r="K1795" s="1" t="s">
        <v>47</v>
      </c>
      <c r="L1795" s="1" t="s">
        <v>82</v>
      </c>
      <c r="M1795" s="1" t="s">
        <v>34</v>
      </c>
      <c r="N1795" s="1">
        <v>2</v>
      </c>
      <c r="O1795" s="1">
        <v>710.18</v>
      </c>
      <c r="P1795" s="1">
        <v>0.42</v>
      </c>
      <c r="Q1795" s="1">
        <v>37.020000000000003</v>
      </c>
      <c r="R1795" s="2">
        <v>45463</v>
      </c>
      <c r="S1795" s="2">
        <v>45673</v>
      </c>
      <c r="T1795" s="1" t="s">
        <v>118</v>
      </c>
      <c r="U1795" s="1" t="s">
        <v>36</v>
      </c>
      <c r="V1795" s="1">
        <v>3</v>
      </c>
      <c r="W1795" s="1" t="s">
        <v>37</v>
      </c>
      <c r="X1795" s="1" t="s">
        <v>64</v>
      </c>
      <c r="Y1795" s="1" t="s">
        <v>10489</v>
      </c>
    </row>
    <row r="1796" spans="1:25" x14ac:dyDescent="0.3">
      <c r="A1796" s="1" t="s">
        <v>13408</v>
      </c>
      <c r="B1796" s="1" t="s">
        <v>15406</v>
      </c>
      <c r="C1796" s="1" t="s">
        <v>10490</v>
      </c>
      <c r="D1796" s="1" t="s">
        <v>26</v>
      </c>
      <c r="E1796" s="1">
        <v>35</v>
      </c>
      <c r="F1796" s="1" t="s">
        <v>10491</v>
      </c>
      <c r="G1796" s="1" t="s">
        <v>10492</v>
      </c>
      <c r="H1796" s="1" t="s">
        <v>215</v>
      </c>
      <c r="I1796" s="1" t="s">
        <v>10493</v>
      </c>
      <c r="J1796" s="1" t="s">
        <v>10494</v>
      </c>
      <c r="K1796" s="1" t="s">
        <v>47</v>
      </c>
      <c r="L1796" s="1" t="s">
        <v>48</v>
      </c>
      <c r="M1796" s="1" t="s">
        <v>62</v>
      </c>
      <c r="N1796" s="1">
        <v>4</v>
      </c>
      <c r="O1796" s="1">
        <v>818.82</v>
      </c>
      <c r="P1796" s="1">
        <v>0.39</v>
      </c>
      <c r="Q1796" s="1">
        <v>14.46</v>
      </c>
      <c r="R1796" s="2">
        <v>45570</v>
      </c>
      <c r="S1796" s="2">
        <v>45349</v>
      </c>
      <c r="T1796" s="1" t="s">
        <v>83</v>
      </c>
      <c r="U1796" s="1" t="s">
        <v>84</v>
      </c>
      <c r="V1796" s="1">
        <v>4</v>
      </c>
      <c r="W1796" s="1" t="s">
        <v>37</v>
      </c>
      <c r="X1796" s="1" t="s">
        <v>38</v>
      </c>
      <c r="Y1796" s="1" t="s">
        <v>10495</v>
      </c>
    </row>
    <row r="1797" spans="1:25" x14ac:dyDescent="0.3">
      <c r="A1797" s="1" t="s">
        <v>13409</v>
      </c>
      <c r="B1797" s="1" t="s">
        <v>15407</v>
      </c>
      <c r="C1797" s="1" t="s">
        <v>10496</v>
      </c>
      <c r="D1797" s="1" t="s">
        <v>26</v>
      </c>
      <c r="E1797" s="1">
        <v>48</v>
      </c>
      <c r="F1797" s="1" t="s">
        <v>10497</v>
      </c>
      <c r="G1797" s="1" t="s">
        <v>10498</v>
      </c>
      <c r="H1797" s="1" t="s">
        <v>980</v>
      </c>
      <c r="I1797" s="1" t="s">
        <v>10499</v>
      </c>
      <c r="J1797" s="1" t="s">
        <v>10500</v>
      </c>
      <c r="K1797" s="1" t="s">
        <v>32</v>
      </c>
      <c r="L1797" s="1" t="s">
        <v>48</v>
      </c>
      <c r="M1797" s="1" t="s">
        <v>126</v>
      </c>
      <c r="N1797" s="1">
        <v>4</v>
      </c>
      <c r="O1797" s="1">
        <v>863.76</v>
      </c>
      <c r="P1797" s="1">
        <v>0.49</v>
      </c>
      <c r="Q1797" s="1">
        <v>40.75</v>
      </c>
      <c r="R1797" s="2">
        <v>45556</v>
      </c>
      <c r="S1797" s="2">
        <v>45199</v>
      </c>
      <c r="T1797" s="1" t="s">
        <v>50</v>
      </c>
      <c r="U1797" s="1" t="s">
        <v>36</v>
      </c>
      <c r="V1797" s="1">
        <v>2</v>
      </c>
      <c r="W1797" s="1" t="s">
        <v>52</v>
      </c>
      <c r="X1797" s="1" t="s">
        <v>53</v>
      </c>
      <c r="Y1797" s="1" t="s">
        <v>10501</v>
      </c>
    </row>
    <row r="1798" spans="1:25" x14ac:dyDescent="0.3">
      <c r="A1798" s="1" t="s">
        <v>13410</v>
      </c>
      <c r="B1798" s="1" t="s">
        <v>15408</v>
      </c>
      <c r="C1798" s="1" t="s">
        <v>10502</v>
      </c>
      <c r="D1798" s="1" t="s">
        <v>26</v>
      </c>
      <c r="E1798" s="1">
        <v>61</v>
      </c>
      <c r="F1798" s="1" t="s">
        <v>10503</v>
      </c>
      <c r="G1798" s="1" t="s">
        <v>10504</v>
      </c>
      <c r="H1798" s="1" t="s">
        <v>1805</v>
      </c>
      <c r="I1798" s="1" t="s">
        <v>10505</v>
      </c>
      <c r="J1798" s="1" t="s">
        <v>10506</v>
      </c>
      <c r="K1798" s="1" t="s">
        <v>81</v>
      </c>
      <c r="L1798" s="1" t="s">
        <v>82</v>
      </c>
      <c r="M1798" s="1" t="s">
        <v>73</v>
      </c>
      <c r="N1798" s="1">
        <v>4</v>
      </c>
      <c r="O1798" s="1">
        <v>535.11</v>
      </c>
      <c r="P1798" s="1">
        <v>0.38</v>
      </c>
      <c r="Q1798" s="1">
        <v>18.989999999999998</v>
      </c>
      <c r="R1798" s="2">
        <v>45287</v>
      </c>
      <c r="S1798" s="2">
        <v>45678</v>
      </c>
      <c r="T1798" s="1" t="s">
        <v>63</v>
      </c>
      <c r="U1798" s="1" t="s">
        <v>36</v>
      </c>
      <c r="V1798" s="1">
        <v>5</v>
      </c>
      <c r="W1798" s="1" t="s">
        <v>37</v>
      </c>
      <c r="X1798" s="1" t="s">
        <v>64</v>
      </c>
      <c r="Y1798" s="1" t="s">
        <v>10507</v>
      </c>
    </row>
    <row r="1799" spans="1:25" x14ac:dyDescent="0.3">
      <c r="A1799" s="1" t="s">
        <v>13411</v>
      </c>
      <c r="B1799" s="1" t="s">
        <v>15409</v>
      </c>
      <c r="C1799" s="1" t="s">
        <v>10508</v>
      </c>
      <c r="D1799" s="1" t="s">
        <v>41</v>
      </c>
      <c r="E1799" s="1">
        <v>45</v>
      </c>
      <c r="F1799" s="1" t="s">
        <v>10509</v>
      </c>
      <c r="G1799" s="1" t="s">
        <v>10510</v>
      </c>
      <c r="H1799" s="1" t="s">
        <v>980</v>
      </c>
      <c r="I1799" s="1" t="s">
        <v>10511</v>
      </c>
      <c r="J1799" s="1" t="s">
        <v>10512</v>
      </c>
      <c r="K1799" s="1" t="s">
        <v>81</v>
      </c>
      <c r="L1799" s="1" t="s">
        <v>117</v>
      </c>
      <c r="M1799" s="1" t="s">
        <v>62</v>
      </c>
      <c r="N1799" s="1">
        <v>2</v>
      </c>
      <c r="O1799" s="1">
        <v>481.11</v>
      </c>
      <c r="P1799" s="1">
        <v>0.11</v>
      </c>
      <c r="Q1799" s="1">
        <v>26.51</v>
      </c>
      <c r="R1799" s="2">
        <v>45448</v>
      </c>
      <c r="S1799" s="2">
        <v>45700</v>
      </c>
      <c r="T1799" s="1" t="s">
        <v>35</v>
      </c>
      <c r="U1799" s="1" t="s">
        <v>84</v>
      </c>
      <c r="V1799" s="1">
        <v>5</v>
      </c>
      <c r="W1799" s="1" t="s">
        <v>37</v>
      </c>
      <c r="X1799" s="1" t="s">
        <v>64</v>
      </c>
      <c r="Y1799" s="1" t="s">
        <v>10513</v>
      </c>
    </row>
    <row r="1800" spans="1:25" x14ac:dyDescent="0.3">
      <c r="A1800" s="1" t="s">
        <v>13412</v>
      </c>
      <c r="B1800" s="1" t="s">
        <v>15410</v>
      </c>
      <c r="C1800" s="1" t="s">
        <v>10514</v>
      </c>
      <c r="D1800" s="1" t="s">
        <v>41</v>
      </c>
      <c r="E1800" s="1">
        <v>59</v>
      </c>
      <c r="F1800" s="1" t="s">
        <v>10515</v>
      </c>
      <c r="G1800" s="1" t="s">
        <v>10516</v>
      </c>
      <c r="H1800" s="1" t="s">
        <v>710</v>
      </c>
      <c r="I1800" s="1" t="s">
        <v>10517</v>
      </c>
      <c r="J1800" s="1" t="s">
        <v>10518</v>
      </c>
      <c r="K1800" s="1" t="s">
        <v>32</v>
      </c>
      <c r="L1800" s="1" t="s">
        <v>110</v>
      </c>
      <c r="M1800" s="1" t="s">
        <v>126</v>
      </c>
      <c r="N1800" s="1">
        <v>4</v>
      </c>
      <c r="O1800" s="1">
        <v>849.83</v>
      </c>
      <c r="P1800" s="1">
        <v>0.4</v>
      </c>
      <c r="Q1800" s="1">
        <v>45.13</v>
      </c>
      <c r="R1800" s="2">
        <v>45299</v>
      </c>
      <c r="S1800" s="2">
        <v>45771</v>
      </c>
      <c r="T1800" s="1" t="s">
        <v>50</v>
      </c>
      <c r="U1800" s="1" t="s">
        <v>51</v>
      </c>
      <c r="V1800" s="1">
        <v>1</v>
      </c>
      <c r="W1800" s="1" t="s">
        <v>37</v>
      </c>
      <c r="X1800" s="1" t="s">
        <v>64</v>
      </c>
      <c r="Y1800" s="1" t="s">
        <v>10519</v>
      </c>
    </row>
    <row r="1801" spans="1:25" x14ac:dyDescent="0.3">
      <c r="A1801" s="1" t="s">
        <v>13413</v>
      </c>
      <c r="B1801" s="1" t="s">
        <v>15411</v>
      </c>
      <c r="C1801" s="1" t="s">
        <v>10520</v>
      </c>
      <c r="D1801" s="1" t="s">
        <v>26</v>
      </c>
      <c r="E1801" s="1">
        <v>39</v>
      </c>
      <c r="F1801" s="1" t="s">
        <v>10521</v>
      </c>
      <c r="G1801" s="1" t="s">
        <v>10522</v>
      </c>
      <c r="H1801" s="1" t="s">
        <v>669</v>
      </c>
      <c r="I1801" s="1" t="s">
        <v>5591</v>
      </c>
      <c r="J1801" s="1" t="s">
        <v>10523</v>
      </c>
      <c r="K1801" s="1" t="s">
        <v>61</v>
      </c>
      <c r="L1801" s="1" t="s">
        <v>82</v>
      </c>
      <c r="M1801" s="1" t="s">
        <v>49</v>
      </c>
      <c r="N1801" s="1">
        <v>1</v>
      </c>
      <c r="O1801" s="1">
        <v>567.45000000000005</v>
      </c>
      <c r="P1801" s="1">
        <v>0.16</v>
      </c>
      <c r="Q1801" s="1">
        <v>41.28</v>
      </c>
      <c r="R1801" s="2">
        <v>45633</v>
      </c>
      <c r="S1801" s="2">
        <v>45616</v>
      </c>
      <c r="T1801" s="1" t="s">
        <v>63</v>
      </c>
      <c r="U1801" s="1" t="s">
        <v>162</v>
      </c>
      <c r="V1801" s="1">
        <v>4</v>
      </c>
      <c r="W1801" s="1" t="s">
        <v>37</v>
      </c>
      <c r="X1801" s="1" t="s">
        <v>64</v>
      </c>
      <c r="Y1801" s="1" t="s">
        <v>10524</v>
      </c>
    </row>
    <row r="1802" spans="1:25" x14ac:dyDescent="0.3">
      <c r="A1802" s="1" t="s">
        <v>13414</v>
      </c>
      <c r="B1802" s="1" t="s">
        <v>15412</v>
      </c>
      <c r="C1802" s="1" t="s">
        <v>10525</v>
      </c>
      <c r="D1802" s="1" t="s">
        <v>26</v>
      </c>
      <c r="E1802" s="1">
        <v>57</v>
      </c>
      <c r="F1802" s="1" t="s">
        <v>10526</v>
      </c>
      <c r="G1802" s="1" t="s">
        <v>10527</v>
      </c>
      <c r="H1802" s="1" t="s">
        <v>641</v>
      </c>
      <c r="I1802" s="1" t="s">
        <v>10528</v>
      </c>
      <c r="J1802" s="1" t="s">
        <v>10529</v>
      </c>
      <c r="K1802" s="1" t="s">
        <v>32</v>
      </c>
      <c r="L1802" s="1" t="s">
        <v>48</v>
      </c>
      <c r="M1802" s="1" t="s">
        <v>73</v>
      </c>
      <c r="N1802" s="1">
        <v>1</v>
      </c>
      <c r="O1802" s="1">
        <v>582.86</v>
      </c>
      <c r="P1802" s="1">
        <v>0.5</v>
      </c>
      <c r="Q1802" s="1">
        <v>40.18</v>
      </c>
      <c r="R1802" s="2">
        <v>45240</v>
      </c>
      <c r="S1802" s="2">
        <v>45609</v>
      </c>
      <c r="T1802" s="1" t="s">
        <v>50</v>
      </c>
      <c r="U1802" s="1" t="s">
        <v>84</v>
      </c>
      <c r="V1802" s="1">
        <v>5</v>
      </c>
      <c r="W1802" s="1" t="s">
        <v>52</v>
      </c>
      <c r="X1802" s="1" t="s">
        <v>101</v>
      </c>
      <c r="Y1802" s="1" t="s">
        <v>10530</v>
      </c>
    </row>
    <row r="1803" spans="1:25" x14ac:dyDescent="0.3">
      <c r="A1803" s="1" t="s">
        <v>13415</v>
      </c>
      <c r="B1803" s="1" t="s">
        <v>15413</v>
      </c>
      <c r="C1803" s="1" t="s">
        <v>9727</v>
      </c>
      <c r="D1803" s="1" t="s">
        <v>41</v>
      </c>
      <c r="E1803" s="1">
        <v>20</v>
      </c>
      <c r="F1803" s="1" t="s">
        <v>10531</v>
      </c>
      <c r="G1803" s="1">
        <v>8811995924</v>
      </c>
      <c r="H1803" s="1" t="s">
        <v>1662</v>
      </c>
      <c r="I1803" s="1" t="s">
        <v>10532</v>
      </c>
      <c r="J1803" s="1" t="s">
        <v>10533</v>
      </c>
      <c r="K1803" s="1" t="s">
        <v>61</v>
      </c>
      <c r="L1803" s="1" t="s">
        <v>48</v>
      </c>
      <c r="M1803" s="1" t="s">
        <v>73</v>
      </c>
      <c r="N1803" s="1">
        <v>2</v>
      </c>
      <c r="O1803" s="1">
        <v>439.63</v>
      </c>
      <c r="P1803" s="1">
        <v>0.19</v>
      </c>
      <c r="Q1803" s="1">
        <v>12.22</v>
      </c>
      <c r="R1803" s="2">
        <v>45811</v>
      </c>
      <c r="S1803" s="2">
        <v>45672</v>
      </c>
      <c r="T1803" s="1" t="s">
        <v>118</v>
      </c>
      <c r="U1803" s="1" t="s">
        <v>84</v>
      </c>
      <c r="V1803" s="1">
        <v>3</v>
      </c>
      <c r="W1803" s="1" t="s">
        <v>37</v>
      </c>
      <c r="X1803" s="1" t="s">
        <v>74</v>
      </c>
      <c r="Y1803" s="1" t="s">
        <v>10534</v>
      </c>
    </row>
    <row r="1804" spans="1:25" x14ac:dyDescent="0.3">
      <c r="A1804" s="1" t="s">
        <v>13416</v>
      </c>
      <c r="B1804" s="1" t="s">
        <v>15414</v>
      </c>
      <c r="C1804" s="1" t="s">
        <v>10535</v>
      </c>
      <c r="D1804" s="1" t="s">
        <v>26</v>
      </c>
      <c r="E1804" s="1">
        <v>24</v>
      </c>
      <c r="F1804" s="1" t="s">
        <v>10536</v>
      </c>
      <c r="G1804" s="1" t="s">
        <v>10537</v>
      </c>
      <c r="H1804" s="1" t="s">
        <v>6025</v>
      </c>
      <c r="I1804" s="1" t="s">
        <v>10538</v>
      </c>
      <c r="J1804" s="1" t="s">
        <v>10539</v>
      </c>
      <c r="K1804" s="1" t="s">
        <v>81</v>
      </c>
      <c r="L1804" s="1" t="s">
        <v>33</v>
      </c>
      <c r="M1804" s="1" t="s">
        <v>93</v>
      </c>
      <c r="N1804" s="1">
        <v>4</v>
      </c>
      <c r="O1804" s="1">
        <v>379.09</v>
      </c>
      <c r="P1804" s="1">
        <v>0.15</v>
      </c>
      <c r="Q1804" s="1">
        <v>7.17</v>
      </c>
      <c r="R1804" s="2">
        <v>45723</v>
      </c>
      <c r="S1804" s="2">
        <v>45513</v>
      </c>
      <c r="T1804" s="1" t="s">
        <v>83</v>
      </c>
      <c r="U1804" s="1" t="s">
        <v>51</v>
      </c>
      <c r="V1804" s="1">
        <v>3</v>
      </c>
      <c r="W1804" s="1" t="s">
        <v>52</v>
      </c>
      <c r="X1804" s="1" t="s">
        <v>101</v>
      </c>
      <c r="Y1804" s="1" t="s">
        <v>10540</v>
      </c>
    </row>
    <row r="1805" spans="1:25" x14ac:dyDescent="0.3">
      <c r="A1805" s="1" t="s">
        <v>13417</v>
      </c>
      <c r="B1805" s="1" t="s">
        <v>15415</v>
      </c>
      <c r="C1805" s="1" t="s">
        <v>10541</v>
      </c>
      <c r="D1805" s="1" t="s">
        <v>41</v>
      </c>
      <c r="E1805" s="1">
        <v>37</v>
      </c>
      <c r="F1805" s="1" t="s">
        <v>10542</v>
      </c>
      <c r="G1805" s="1" t="s">
        <v>10543</v>
      </c>
      <c r="H1805" s="1" t="s">
        <v>595</v>
      </c>
      <c r="I1805" s="1" t="s">
        <v>10544</v>
      </c>
      <c r="J1805" s="1" t="s">
        <v>10545</v>
      </c>
      <c r="K1805" s="1" t="s">
        <v>92</v>
      </c>
      <c r="L1805" s="1" t="s">
        <v>72</v>
      </c>
      <c r="M1805" s="1" t="s">
        <v>126</v>
      </c>
      <c r="N1805" s="1">
        <v>3</v>
      </c>
      <c r="O1805" s="1">
        <v>485.74</v>
      </c>
      <c r="P1805" s="1">
        <v>0.12</v>
      </c>
      <c r="Q1805" s="1">
        <v>32.26</v>
      </c>
      <c r="R1805" s="2">
        <v>45248</v>
      </c>
      <c r="S1805" s="2">
        <v>45333</v>
      </c>
      <c r="T1805" s="1" t="s">
        <v>50</v>
      </c>
      <c r="U1805" s="1" t="s">
        <v>162</v>
      </c>
      <c r="V1805" s="1">
        <v>3</v>
      </c>
      <c r="W1805" s="1" t="s">
        <v>37</v>
      </c>
      <c r="X1805" s="1" t="s">
        <v>64</v>
      </c>
      <c r="Y1805" s="1" t="s">
        <v>2718</v>
      </c>
    </row>
    <row r="1806" spans="1:25" x14ac:dyDescent="0.3">
      <c r="A1806" s="1" t="s">
        <v>13418</v>
      </c>
      <c r="B1806" s="1" t="s">
        <v>15416</v>
      </c>
      <c r="C1806" s="1" t="s">
        <v>10546</v>
      </c>
      <c r="D1806" s="1" t="s">
        <v>41</v>
      </c>
      <c r="E1806" s="1">
        <v>60</v>
      </c>
      <c r="F1806" s="1" t="s">
        <v>10547</v>
      </c>
      <c r="G1806" s="1" t="s">
        <v>10548</v>
      </c>
      <c r="H1806" s="1" t="s">
        <v>2168</v>
      </c>
      <c r="I1806" s="1" t="s">
        <v>10549</v>
      </c>
      <c r="J1806" s="1" t="s">
        <v>10550</v>
      </c>
      <c r="K1806" s="1" t="s">
        <v>32</v>
      </c>
      <c r="L1806" s="1" t="s">
        <v>33</v>
      </c>
      <c r="M1806" s="1" t="s">
        <v>93</v>
      </c>
      <c r="N1806" s="1">
        <v>3</v>
      </c>
      <c r="O1806" s="1">
        <v>371.2</v>
      </c>
      <c r="P1806" s="1">
        <v>0.33</v>
      </c>
      <c r="Q1806" s="1">
        <v>23.48</v>
      </c>
      <c r="R1806" s="2">
        <v>45653</v>
      </c>
      <c r="S1806" s="2">
        <v>45741</v>
      </c>
      <c r="T1806" s="1" t="s">
        <v>63</v>
      </c>
      <c r="U1806" s="1" t="s">
        <v>36</v>
      </c>
      <c r="V1806" s="1">
        <v>1</v>
      </c>
      <c r="W1806" s="1" t="s">
        <v>37</v>
      </c>
      <c r="X1806" s="1" t="s">
        <v>53</v>
      </c>
      <c r="Y1806" s="1" t="s">
        <v>10551</v>
      </c>
    </row>
    <row r="1807" spans="1:25" x14ac:dyDescent="0.3">
      <c r="A1807" s="1" t="s">
        <v>13419</v>
      </c>
      <c r="B1807" s="1" t="s">
        <v>15417</v>
      </c>
      <c r="C1807" s="1" t="s">
        <v>10552</v>
      </c>
      <c r="D1807" s="1" t="s">
        <v>41</v>
      </c>
      <c r="E1807" s="1">
        <v>24</v>
      </c>
      <c r="F1807" s="1" t="s">
        <v>10553</v>
      </c>
      <c r="G1807" s="1">
        <f>1-857-356-6252</f>
        <v>-7464</v>
      </c>
      <c r="H1807" s="1" t="s">
        <v>655</v>
      </c>
      <c r="I1807" s="1" t="s">
        <v>10554</v>
      </c>
      <c r="J1807" s="1" t="s">
        <v>10555</v>
      </c>
      <c r="K1807" s="1" t="s">
        <v>61</v>
      </c>
      <c r="L1807" s="1" t="s">
        <v>117</v>
      </c>
      <c r="M1807" s="1" t="s">
        <v>49</v>
      </c>
      <c r="N1807" s="1">
        <v>1</v>
      </c>
      <c r="O1807" s="1">
        <v>350.11</v>
      </c>
      <c r="P1807" s="1">
        <v>0.05</v>
      </c>
      <c r="Q1807" s="1">
        <v>45.91</v>
      </c>
      <c r="R1807" s="2">
        <v>45125</v>
      </c>
      <c r="S1807" s="2">
        <v>45159</v>
      </c>
      <c r="T1807" s="1" t="s">
        <v>83</v>
      </c>
      <c r="U1807" s="1" t="s">
        <v>51</v>
      </c>
      <c r="V1807" s="1">
        <v>5</v>
      </c>
      <c r="W1807" s="1" t="s">
        <v>37</v>
      </c>
      <c r="X1807" s="1" t="s">
        <v>101</v>
      </c>
      <c r="Y1807" s="1" t="s">
        <v>10556</v>
      </c>
    </row>
    <row r="1808" spans="1:25" x14ac:dyDescent="0.3">
      <c r="A1808" s="1" t="s">
        <v>13420</v>
      </c>
      <c r="B1808" s="1" t="s">
        <v>15418</v>
      </c>
      <c r="C1808" s="1" t="s">
        <v>10557</v>
      </c>
      <c r="D1808" s="1" t="s">
        <v>41</v>
      </c>
      <c r="E1808" s="1">
        <v>24</v>
      </c>
      <c r="F1808" s="1" t="s">
        <v>10558</v>
      </c>
      <c r="G1808" s="1" t="s">
        <v>10559</v>
      </c>
      <c r="H1808" s="1" t="s">
        <v>3713</v>
      </c>
      <c r="I1808" s="1" t="s">
        <v>10560</v>
      </c>
      <c r="J1808" s="1" t="s">
        <v>10561</v>
      </c>
      <c r="K1808" s="1" t="s">
        <v>6</v>
      </c>
      <c r="L1808" s="1" t="s">
        <v>72</v>
      </c>
      <c r="M1808" s="1" t="s">
        <v>93</v>
      </c>
      <c r="N1808" s="1">
        <v>1</v>
      </c>
      <c r="O1808" s="1">
        <v>993.73</v>
      </c>
      <c r="P1808" s="1">
        <v>0.48</v>
      </c>
      <c r="Q1808" s="1">
        <v>20.73</v>
      </c>
      <c r="R1808" s="2">
        <v>45601</v>
      </c>
      <c r="S1808" s="2">
        <v>45250</v>
      </c>
      <c r="T1808" s="1" t="s">
        <v>118</v>
      </c>
      <c r="U1808" s="1" t="s">
        <v>162</v>
      </c>
      <c r="V1808" s="1">
        <v>5</v>
      </c>
      <c r="W1808" s="1" t="s">
        <v>37</v>
      </c>
      <c r="X1808" s="1" t="s">
        <v>38</v>
      </c>
      <c r="Y1808" s="1" t="s">
        <v>10562</v>
      </c>
    </row>
    <row r="1809" spans="1:25" x14ac:dyDescent="0.3">
      <c r="A1809" s="1" t="s">
        <v>13421</v>
      </c>
      <c r="B1809" s="1" t="s">
        <v>15419</v>
      </c>
      <c r="C1809" s="1" t="s">
        <v>10563</v>
      </c>
      <c r="D1809" s="1" t="s">
        <v>26</v>
      </c>
      <c r="E1809" s="1">
        <v>46</v>
      </c>
      <c r="F1809" s="1" t="s">
        <v>10564</v>
      </c>
      <c r="G1809" s="1" t="s">
        <v>10565</v>
      </c>
      <c r="H1809" s="1" t="s">
        <v>641</v>
      </c>
      <c r="I1809" s="1" t="s">
        <v>10566</v>
      </c>
      <c r="J1809" s="1" t="s">
        <v>10567</v>
      </c>
      <c r="K1809" s="1" t="s">
        <v>6</v>
      </c>
      <c r="L1809" s="1" t="s">
        <v>82</v>
      </c>
      <c r="M1809" s="1" t="s">
        <v>34</v>
      </c>
      <c r="N1809" s="1">
        <v>3</v>
      </c>
      <c r="O1809" s="1">
        <v>342.85</v>
      </c>
      <c r="P1809" s="1">
        <v>0.15</v>
      </c>
      <c r="Q1809" s="1">
        <v>23.47</v>
      </c>
      <c r="R1809" s="2">
        <v>45842</v>
      </c>
      <c r="S1809" s="2">
        <v>45583</v>
      </c>
      <c r="T1809" s="1" t="s">
        <v>118</v>
      </c>
      <c r="U1809" s="1" t="s">
        <v>84</v>
      </c>
      <c r="V1809" s="1">
        <v>5</v>
      </c>
      <c r="W1809" s="1" t="s">
        <v>37</v>
      </c>
      <c r="X1809" s="1" t="s">
        <v>74</v>
      </c>
      <c r="Y1809" s="1" t="s">
        <v>10568</v>
      </c>
    </row>
    <row r="1810" spans="1:25" x14ac:dyDescent="0.3">
      <c r="A1810" s="1" t="s">
        <v>13422</v>
      </c>
      <c r="B1810" s="1" t="s">
        <v>15420</v>
      </c>
      <c r="C1810" s="1" t="s">
        <v>10569</v>
      </c>
      <c r="D1810" s="1" t="s">
        <v>41</v>
      </c>
      <c r="E1810" s="1">
        <v>43</v>
      </c>
      <c r="F1810" s="1" t="s">
        <v>10570</v>
      </c>
      <c r="G1810" s="1" t="s">
        <v>10571</v>
      </c>
      <c r="H1810" s="1" t="s">
        <v>662</v>
      </c>
      <c r="I1810" s="1" t="s">
        <v>10572</v>
      </c>
      <c r="J1810" s="1" t="s">
        <v>10573</v>
      </c>
      <c r="K1810" s="1" t="s">
        <v>32</v>
      </c>
      <c r="L1810" s="1" t="s">
        <v>82</v>
      </c>
      <c r="M1810" s="1" t="s">
        <v>93</v>
      </c>
      <c r="N1810" s="1">
        <v>2</v>
      </c>
      <c r="O1810" s="1">
        <v>263.82</v>
      </c>
      <c r="P1810" s="1">
        <v>0.15</v>
      </c>
      <c r="Q1810" s="1">
        <v>28.67</v>
      </c>
      <c r="R1810" s="2">
        <v>45166</v>
      </c>
      <c r="S1810" s="2">
        <v>45528</v>
      </c>
      <c r="T1810" s="1" t="s">
        <v>35</v>
      </c>
      <c r="U1810" s="1" t="s">
        <v>162</v>
      </c>
      <c r="V1810" s="1">
        <v>3</v>
      </c>
      <c r="W1810" s="1" t="s">
        <v>37</v>
      </c>
      <c r="X1810" s="1" t="s">
        <v>53</v>
      </c>
      <c r="Y1810" s="1" t="s">
        <v>10574</v>
      </c>
    </row>
    <row r="1811" spans="1:25" x14ac:dyDescent="0.3">
      <c r="A1811" s="1" t="s">
        <v>13423</v>
      </c>
      <c r="B1811" s="1" t="s">
        <v>15421</v>
      </c>
      <c r="C1811" s="1" t="s">
        <v>8703</v>
      </c>
      <c r="D1811" s="1" t="s">
        <v>41</v>
      </c>
      <c r="E1811" s="1">
        <v>58</v>
      </c>
      <c r="F1811" s="1" t="s">
        <v>10575</v>
      </c>
      <c r="G1811" s="1" t="s">
        <v>10576</v>
      </c>
      <c r="H1811" s="1" t="s">
        <v>58</v>
      </c>
      <c r="I1811" s="1" t="s">
        <v>10577</v>
      </c>
      <c r="J1811" s="1" t="s">
        <v>10578</v>
      </c>
      <c r="K1811" s="1" t="s">
        <v>109</v>
      </c>
      <c r="L1811" s="1" t="s">
        <v>117</v>
      </c>
      <c r="M1811" s="1" t="s">
        <v>93</v>
      </c>
      <c r="N1811" s="1">
        <v>4</v>
      </c>
      <c r="O1811" s="1">
        <v>360.38</v>
      </c>
      <c r="P1811" s="1">
        <v>0.02</v>
      </c>
      <c r="Q1811" s="1">
        <v>40.840000000000003</v>
      </c>
      <c r="R1811" s="2">
        <v>45730</v>
      </c>
      <c r="S1811" s="2">
        <v>45520</v>
      </c>
      <c r="T1811" s="1" t="s">
        <v>83</v>
      </c>
      <c r="U1811" s="1" t="s">
        <v>51</v>
      </c>
      <c r="V1811" s="1">
        <v>3</v>
      </c>
      <c r="W1811" s="1" t="s">
        <v>37</v>
      </c>
      <c r="X1811" s="1" t="s">
        <v>101</v>
      </c>
      <c r="Y1811" s="1" t="s">
        <v>10579</v>
      </c>
    </row>
    <row r="1812" spans="1:25" x14ac:dyDescent="0.3">
      <c r="A1812" s="1" t="s">
        <v>13424</v>
      </c>
      <c r="B1812" s="1" t="s">
        <v>15422</v>
      </c>
      <c r="C1812" s="1" t="s">
        <v>10580</v>
      </c>
      <c r="D1812" s="1" t="s">
        <v>26</v>
      </c>
      <c r="E1812" s="1">
        <v>20</v>
      </c>
      <c r="F1812" s="1" t="s">
        <v>10581</v>
      </c>
      <c r="G1812" s="1">
        <f>1-862-455-8097</f>
        <v>-9413</v>
      </c>
      <c r="H1812" s="1" t="s">
        <v>757</v>
      </c>
      <c r="I1812" s="1" t="s">
        <v>10582</v>
      </c>
      <c r="J1812" s="1" t="s">
        <v>10583</v>
      </c>
      <c r="K1812" s="1" t="s">
        <v>32</v>
      </c>
      <c r="L1812" s="1" t="s">
        <v>110</v>
      </c>
      <c r="M1812" s="1" t="s">
        <v>34</v>
      </c>
      <c r="N1812" s="1">
        <v>3</v>
      </c>
      <c r="O1812" s="1">
        <v>594.87</v>
      </c>
      <c r="P1812" s="1">
        <v>0.12</v>
      </c>
      <c r="Q1812" s="1">
        <v>17.07</v>
      </c>
      <c r="R1812" s="2">
        <v>45329</v>
      </c>
      <c r="S1812" s="2">
        <v>45146</v>
      </c>
      <c r="T1812" s="1" t="s">
        <v>118</v>
      </c>
      <c r="U1812" s="1" t="s">
        <v>36</v>
      </c>
      <c r="V1812" s="1">
        <v>1</v>
      </c>
      <c r="W1812" s="1" t="s">
        <v>37</v>
      </c>
      <c r="X1812" s="1" t="s">
        <v>74</v>
      </c>
      <c r="Y1812" s="1" t="s">
        <v>10584</v>
      </c>
    </row>
    <row r="1813" spans="1:25" x14ac:dyDescent="0.3">
      <c r="A1813" s="1" t="s">
        <v>13425</v>
      </c>
      <c r="B1813" s="1" t="s">
        <v>15423</v>
      </c>
      <c r="C1813" s="1" t="s">
        <v>2580</v>
      </c>
      <c r="D1813" s="1" t="s">
        <v>41</v>
      </c>
      <c r="E1813" s="1">
        <v>60</v>
      </c>
      <c r="F1813" s="1" t="s">
        <v>10585</v>
      </c>
      <c r="G1813" s="1" t="s">
        <v>10586</v>
      </c>
      <c r="H1813" s="1" t="s">
        <v>669</v>
      </c>
      <c r="I1813" s="1" t="s">
        <v>10587</v>
      </c>
      <c r="J1813" s="1" t="s">
        <v>1863</v>
      </c>
      <c r="K1813" s="1" t="s">
        <v>81</v>
      </c>
      <c r="L1813" s="1" t="s">
        <v>48</v>
      </c>
      <c r="M1813" s="1" t="s">
        <v>34</v>
      </c>
      <c r="N1813" s="1">
        <v>4</v>
      </c>
      <c r="O1813" s="1">
        <v>911.88</v>
      </c>
      <c r="P1813" s="1">
        <v>0.21</v>
      </c>
      <c r="Q1813" s="1">
        <v>47.38</v>
      </c>
      <c r="R1813" s="2">
        <v>45774</v>
      </c>
      <c r="S1813" s="2">
        <v>45687</v>
      </c>
      <c r="T1813" s="1" t="s">
        <v>50</v>
      </c>
      <c r="U1813" s="1" t="s">
        <v>162</v>
      </c>
      <c r="V1813" s="1">
        <v>2</v>
      </c>
      <c r="W1813" s="1" t="s">
        <v>37</v>
      </c>
      <c r="X1813" s="1" t="s">
        <v>101</v>
      </c>
      <c r="Y1813" s="1" t="s">
        <v>10588</v>
      </c>
    </row>
    <row r="1814" spans="1:25" x14ac:dyDescent="0.3">
      <c r="A1814" s="1" t="s">
        <v>13426</v>
      </c>
      <c r="B1814" s="1" t="s">
        <v>15424</v>
      </c>
      <c r="C1814" s="1" t="s">
        <v>10589</v>
      </c>
      <c r="D1814" s="1" t="s">
        <v>41</v>
      </c>
      <c r="E1814" s="1">
        <v>34</v>
      </c>
      <c r="F1814" s="1" t="s">
        <v>10590</v>
      </c>
      <c r="G1814" s="1" t="s">
        <v>10591</v>
      </c>
      <c r="H1814" s="1" t="s">
        <v>44</v>
      </c>
      <c r="I1814" s="1" t="s">
        <v>10592</v>
      </c>
      <c r="J1814" s="1" t="s">
        <v>10593</v>
      </c>
      <c r="K1814" s="1" t="s">
        <v>81</v>
      </c>
      <c r="L1814" s="1" t="s">
        <v>110</v>
      </c>
      <c r="M1814" s="1" t="s">
        <v>62</v>
      </c>
      <c r="N1814" s="1">
        <v>3</v>
      </c>
      <c r="O1814" s="1">
        <v>789.99</v>
      </c>
      <c r="P1814" s="1">
        <v>0.18</v>
      </c>
      <c r="Q1814" s="1">
        <v>29.3</v>
      </c>
      <c r="R1814" s="2">
        <v>45291</v>
      </c>
      <c r="S1814" s="2">
        <v>45499</v>
      </c>
      <c r="T1814" s="1" t="s">
        <v>118</v>
      </c>
      <c r="U1814" s="1" t="s">
        <v>162</v>
      </c>
      <c r="V1814" s="1">
        <v>5</v>
      </c>
      <c r="W1814" s="1" t="s">
        <v>37</v>
      </c>
      <c r="X1814" s="1" t="s">
        <v>38</v>
      </c>
      <c r="Y1814" s="1" t="s">
        <v>10594</v>
      </c>
    </row>
    <row r="1815" spans="1:25" x14ac:dyDescent="0.3">
      <c r="A1815" s="1" t="s">
        <v>13427</v>
      </c>
      <c r="B1815" s="1" t="s">
        <v>15425</v>
      </c>
      <c r="C1815" s="1" t="s">
        <v>10595</v>
      </c>
      <c r="D1815" s="1" t="s">
        <v>41</v>
      </c>
      <c r="E1815" s="1">
        <v>57</v>
      </c>
      <c r="F1815" s="1" t="s">
        <v>10596</v>
      </c>
      <c r="G1815" s="1">
        <f>1-659-63-210</f>
        <v>-931</v>
      </c>
      <c r="H1815" s="1" t="s">
        <v>837</v>
      </c>
      <c r="I1815" s="1" t="s">
        <v>2994</v>
      </c>
      <c r="J1815" s="1" t="s">
        <v>7350</v>
      </c>
      <c r="K1815" s="1" t="s">
        <v>161</v>
      </c>
      <c r="L1815" s="1" t="s">
        <v>82</v>
      </c>
      <c r="M1815" s="1" t="s">
        <v>93</v>
      </c>
      <c r="N1815" s="1">
        <v>1</v>
      </c>
      <c r="O1815" s="1">
        <v>843.82</v>
      </c>
      <c r="P1815" s="1">
        <v>0.14000000000000001</v>
      </c>
      <c r="Q1815" s="1">
        <v>42.84</v>
      </c>
      <c r="R1815" s="2">
        <v>45247</v>
      </c>
      <c r="S1815" s="2">
        <v>45768</v>
      </c>
      <c r="T1815" s="1" t="s">
        <v>118</v>
      </c>
      <c r="U1815" s="1" t="s">
        <v>84</v>
      </c>
      <c r="V1815" s="1">
        <v>1</v>
      </c>
      <c r="W1815" s="1" t="s">
        <v>37</v>
      </c>
      <c r="X1815" s="1" t="s">
        <v>64</v>
      </c>
      <c r="Y1815" s="1" t="s">
        <v>10597</v>
      </c>
    </row>
    <row r="1816" spans="1:25" x14ac:dyDescent="0.3">
      <c r="A1816" s="1" t="s">
        <v>13428</v>
      </c>
      <c r="B1816" s="1" t="s">
        <v>15426</v>
      </c>
      <c r="C1816" s="1" t="s">
        <v>10598</v>
      </c>
      <c r="D1816" s="1" t="s">
        <v>41</v>
      </c>
      <c r="E1816" s="1">
        <v>37</v>
      </c>
      <c r="F1816" s="1" t="s">
        <v>10599</v>
      </c>
      <c r="G1816" s="1">
        <v>8093211737</v>
      </c>
      <c r="H1816" s="1" t="s">
        <v>987</v>
      </c>
      <c r="I1816" s="1" t="s">
        <v>7325</v>
      </c>
      <c r="J1816" s="1" t="s">
        <v>10600</v>
      </c>
      <c r="K1816" s="1" t="s">
        <v>6</v>
      </c>
      <c r="L1816" s="1" t="s">
        <v>33</v>
      </c>
      <c r="M1816" s="1" t="s">
        <v>73</v>
      </c>
      <c r="N1816" s="1">
        <v>4</v>
      </c>
      <c r="O1816" s="1">
        <v>860.42</v>
      </c>
      <c r="P1816" s="1">
        <v>0.02</v>
      </c>
      <c r="Q1816" s="1">
        <v>28.65</v>
      </c>
      <c r="R1816" s="2">
        <v>45689</v>
      </c>
      <c r="S1816" s="2">
        <v>45599</v>
      </c>
      <c r="T1816" s="1" t="s">
        <v>118</v>
      </c>
      <c r="U1816" s="1" t="s">
        <v>162</v>
      </c>
      <c r="V1816" s="1">
        <v>3</v>
      </c>
      <c r="W1816" s="1" t="s">
        <v>52</v>
      </c>
      <c r="X1816" s="1" t="s">
        <v>38</v>
      </c>
      <c r="Y1816" s="1" t="s">
        <v>10601</v>
      </c>
    </row>
    <row r="1817" spans="1:25" x14ac:dyDescent="0.3">
      <c r="A1817" s="1" t="s">
        <v>13429</v>
      </c>
      <c r="B1817" s="1" t="s">
        <v>15427</v>
      </c>
      <c r="C1817" s="1" t="s">
        <v>10602</v>
      </c>
      <c r="D1817" s="1" t="s">
        <v>26</v>
      </c>
      <c r="E1817" s="1">
        <v>51</v>
      </c>
      <c r="F1817" s="1" t="s">
        <v>10603</v>
      </c>
      <c r="G1817" s="1" t="s">
        <v>10604</v>
      </c>
      <c r="H1817" s="1" t="s">
        <v>696</v>
      </c>
      <c r="I1817" s="1" t="s">
        <v>10605</v>
      </c>
      <c r="J1817" s="1" t="s">
        <v>10606</v>
      </c>
      <c r="K1817" s="1" t="s">
        <v>61</v>
      </c>
      <c r="L1817" s="1" t="s">
        <v>48</v>
      </c>
      <c r="M1817" s="1" t="s">
        <v>34</v>
      </c>
      <c r="N1817" s="1">
        <v>2</v>
      </c>
      <c r="O1817" s="1">
        <v>921.32</v>
      </c>
      <c r="P1817" s="1">
        <v>0.15</v>
      </c>
      <c r="Q1817" s="1">
        <v>39.74</v>
      </c>
      <c r="R1817" s="2">
        <v>45510</v>
      </c>
      <c r="S1817" s="2">
        <v>45294</v>
      </c>
      <c r="T1817" s="1" t="s">
        <v>35</v>
      </c>
      <c r="U1817" s="1" t="s">
        <v>84</v>
      </c>
      <c r="V1817" s="1">
        <v>2</v>
      </c>
      <c r="W1817" s="1" t="s">
        <v>37</v>
      </c>
      <c r="X1817" s="1" t="s">
        <v>64</v>
      </c>
      <c r="Y1817" s="1" t="s">
        <v>10607</v>
      </c>
    </row>
    <row r="1818" spans="1:25" x14ac:dyDescent="0.3">
      <c r="A1818" s="1" t="s">
        <v>13430</v>
      </c>
      <c r="B1818" s="1" t="s">
        <v>15428</v>
      </c>
      <c r="C1818" s="1" t="s">
        <v>10608</v>
      </c>
      <c r="D1818" s="1" t="s">
        <v>26</v>
      </c>
      <c r="E1818" s="1">
        <v>69</v>
      </c>
      <c r="F1818" s="1" t="s">
        <v>10609</v>
      </c>
      <c r="G1818" s="1" t="s">
        <v>10610</v>
      </c>
      <c r="H1818" s="1" t="s">
        <v>1465</v>
      </c>
      <c r="I1818" s="1" t="s">
        <v>10611</v>
      </c>
      <c r="J1818" s="1" t="s">
        <v>1505</v>
      </c>
      <c r="K1818" s="1" t="s">
        <v>6</v>
      </c>
      <c r="L1818" s="1" t="s">
        <v>82</v>
      </c>
      <c r="M1818" s="1" t="s">
        <v>126</v>
      </c>
      <c r="N1818" s="1">
        <v>4</v>
      </c>
      <c r="O1818" s="1">
        <v>242.72</v>
      </c>
      <c r="P1818" s="1">
        <v>0.39</v>
      </c>
      <c r="Q1818" s="1">
        <v>7.31</v>
      </c>
      <c r="R1818" s="2">
        <v>45787</v>
      </c>
      <c r="S1818" s="2">
        <v>45420</v>
      </c>
      <c r="T1818" s="1" t="s">
        <v>63</v>
      </c>
      <c r="U1818" s="1" t="s">
        <v>51</v>
      </c>
      <c r="V1818" s="1">
        <v>4</v>
      </c>
      <c r="W1818" s="1" t="s">
        <v>37</v>
      </c>
      <c r="X1818" s="1" t="s">
        <v>74</v>
      </c>
      <c r="Y1818" s="1" t="s">
        <v>10612</v>
      </c>
    </row>
    <row r="1819" spans="1:25" x14ac:dyDescent="0.3">
      <c r="A1819" s="1" t="s">
        <v>13431</v>
      </c>
      <c r="B1819" s="1" t="s">
        <v>15429</v>
      </c>
      <c r="C1819" s="1" t="s">
        <v>10613</v>
      </c>
      <c r="D1819" s="1" t="s">
        <v>26</v>
      </c>
      <c r="E1819" s="1">
        <v>50</v>
      </c>
      <c r="F1819" s="1" t="s">
        <v>10614</v>
      </c>
      <c r="G1819" s="1" t="s">
        <v>10615</v>
      </c>
      <c r="H1819" s="1" t="s">
        <v>1110</v>
      </c>
      <c r="I1819" s="1" t="s">
        <v>10616</v>
      </c>
      <c r="J1819" s="1" t="s">
        <v>10617</v>
      </c>
      <c r="K1819" s="1" t="s">
        <v>61</v>
      </c>
      <c r="L1819" s="1" t="s">
        <v>48</v>
      </c>
      <c r="M1819" s="1" t="s">
        <v>62</v>
      </c>
      <c r="N1819" s="1">
        <v>4</v>
      </c>
      <c r="O1819" s="1">
        <v>463.78</v>
      </c>
      <c r="P1819" s="1">
        <v>0.22</v>
      </c>
      <c r="Q1819" s="1">
        <v>40.96</v>
      </c>
      <c r="R1819" s="2">
        <v>45145</v>
      </c>
      <c r="S1819" s="2">
        <v>45452</v>
      </c>
      <c r="T1819" s="1" t="s">
        <v>118</v>
      </c>
      <c r="U1819" s="1" t="s">
        <v>36</v>
      </c>
      <c r="V1819" s="1">
        <v>2</v>
      </c>
      <c r="W1819" s="1" t="s">
        <v>37</v>
      </c>
      <c r="X1819" s="1" t="s">
        <v>101</v>
      </c>
      <c r="Y1819" s="1" t="s">
        <v>10618</v>
      </c>
    </row>
    <row r="1820" spans="1:25" x14ac:dyDescent="0.3">
      <c r="A1820" s="1" t="s">
        <v>13432</v>
      </c>
      <c r="B1820" s="1" t="s">
        <v>15430</v>
      </c>
      <c r="C1820" s="1" t="s">
        <v>10619</v>
      </c>
      <c r="D1820" s="1" t="s">
        <v>26</v>
      </c>
      <c r="E1820" s="1">
        <v>33</v>
      </c>
      <c r="F1820" s="1" t="s">
        <v>10620</v>
      </c>
      <c r="G1820" s="1" t="s">
        <v>10621</v>
      </c>
      <c r="H1820" s="1" t="s">
        <v>2946</v>
      </c>
      <c r="I1820" s="1" t="s">
        <v>10622</v>
      </c>
      <c r="J1820" s="1" t="s">
        <v>10623</v>
      </c>
      <c r="K1820" s="1" t="s">
        <v>92</v>
      </c>
      <c r="L1820" s="1" t="s">
        <v>110</v>
      </c>
      <c r="M1820" s="1" t="s">
        <v>62</v>
      </c>
      <c r="N1820" s="1">
        <v>3</v>
      </c>
      <c r="O1820" s="1">
        <v>391.35</v>
      </c>
      <c r="P1820" s="1">
        <v>0.15</v>
      </c>
      <c r="Q1820" s="1">
        <v>28.58</v>
      </c>
      <c r="R1820" s="2">
        <v>45373</v>
      </c>
      <c r="S1820" s="2">
        <v>45269</v>
      </c>
      <c r="T1820" s="1" t="s">
        <v>63</v>
      </c>
      <c r="U1820" s="1" t="s">
        <v>51</v>
      </c>
      <c r="V1820" s="1">
        <v>1</v>
      </c>
      <c r="W1820" s="1" t="s">
        <v>37</v>
      </c>
      <c r="X1820" s="1" t="s">
        <v>101</v>
      </c>
      <c r="Y1820" s="1" t="s">
        <v>10624</v>
      </c>
    </row>
    <row r="1821" spans="1:25" x14ac:dyDescent="0.3">
      <c r="A1821" s="1" t="s">
        <v>13433</v>
      </c>
      <c r="B1821" s="1" t="s">
        <v>15431</v>
      </c>
      <c r="C1821" s="1" t="s">
        <v>10625</v>
      </c>
      <c r="D1821" s="1" t="s">
        <v>41</v>
      </c>
      <c r="E1821" s="1">
        <v>40</v>
      </c>
      <c r="F1821" s="1" t="s">
        <v>10626</v>
      </c>
      <c r="G1821" s="1" t="s">
        <v>10627</v>
      </c>
      <c r="H1821" s="1" t="s">
        <v>634</v>
      </c>
      <c r="I1821" s="1" t="s">
        <v>10628</v>
      </c>
      <c r="J1821" s="1" t="s">
        <v>10629</v>
      </c>
      <c r="K1821" s="1" t="s">
        <v>32</v>
      </c>
      <c r="L1821" s="1" t="s">
        <v>72</v>
      </c>
      <c r="M1821" s="1" t="s">
        <v>93</v>
      </c>
      <c r="N1821" s="1">
        <v>2</v>
      </c>
      <c r="O1821" s="1">
        <v>388.06</v>
      </c>
      <c r="P1821" s="1">
        <v>0.15</v>
      </c>
      <c r="Q1821" s="1">
        <v>25.22</v>
      </c>
      <c r="R1821" s="2">
        <v>45591</v>
      </c>
      <c r="S1821" s="2">
        <v>45471</v>
      </c>
      <c r="T1821" s="1" t="s">
        <v>83</v>
      </c>
      <c r="U1821" s="1" t="s">
        <v>162</v>
      </c>
      <c r="V1821" s="1">
        <v>2</v>
      </c>
      <c r="W1821" s="1" t="s">
        <v>52</v>
      </c>
      <c r="X1821" s="1" t="s">
        <v>38</v>
      </c>
      <c r="Y1821" s="1" t="s">
        <v>10630</v>
      </c>
    </row>
    <row r="1822" spans="1:25" x14ac:dyDescent="0.3">
      <c r="A1822" s="1" t="s">
        <v>13434</v>
      </c>
      <c r="B1822" s="1" t="s">
        <v>15432</v>
      </c>
      <c r="C1822" s="1" t="s">
        <v>10631</v>
      </c>
      <c r="D1822" s="1" t="s">
        <v>41</v>
      </c>
      <c r="E1822" s="1">
        <v>21</v>
      </c>
      <c r="F1822" s="1" t="s">
        <v>10632</v>
      </c>
      <c r="G1822" s="1" t="s">
        <v>10633</v>
      </c>
      <c r="H1822" s="1" t="s">
        <v>2181</v>
      </c>
      <c r="I1822" s="1" t="s">
        <v>10634</v>
      </c>
      <c r="J1822" s="1" t="s">
        <v>3168</v>
      </c>
      <c r="K1822" s="1" t="s">
        <v>109</v>
      </c>
      <c r="L1822" s="1" t="s">
        <v>82</v>
      </c>
      <c r="M1822" s="1" t="s">
        <v>49</v>
      </c>
      <c r="N1822" s="1">
        <v>1</v>
      </c>
      <c r="O1822" s="1">
        <v>655.76</v>
      </c>
      <c r="P1822" s="1">
        <v>0.28000000000000003</v>
      </c>
      <c r="Q1822" s="1">
        <v>10.02</v>
      </c>
      <c r="R1822" s="2">
        <v>45174</v>
      </c>
      <c r="S1822" s="2">
        <v>45772</v>
      </c>
      <c r="T1822" s="1" t="s">
        <v>63</v>
      </c>
      <c r="U1822" s="1" t="s">
        <v>162</v>
      </c>
      <c r="V1822" s="1">
        <v>3</v>
      </c>
      <c r="W1822" s="1" t="s">
        <v>37</v>
      </c>
      <c r="X1822" s="1" t="s">
        <v>53</v>
      </c>
      <c r="Y1822" s="1" t="s">
        <v>10635</v>
      </c>
    </row>
    <row r="1823" spans="1:25" x14ac:dyDescent="0.3">
      <c r="A1823" s="1" t="s">
        <v>13435</v>
      </c>
      <c r="B1823" s="1" t="s">
        <v>15433</v>
      </c>
      <c r="C1823" s="1" t="s">
        <v>10636</v>
      </c>
      <c r="D1823" s="1" t="s">
        <v>26</v>
      </c>
      <c r="E1823" s="1">
        <v>58</v>
      </c>
      <c r="F1823" s="1" t="s">
        <v>10637</v>
      </c>
      <c r="G1823" s="1" t="s">
        <v>10638</v>
      </c>
      <c r="H1823" s="1" t="s">
        <v>542</v>
      </c>
      <c r="I1823" s="1" t="s">
        <v>10639</v>
      </c>
      <c r="J1823" s="1" t="s">
        <v>10640</v>
      </c>
      <c r="K1823" s="1" t="s">
        <v>81</v>
      </c>
      <c r="L1823" s="1" t="s">
        <v>82</v>
      </c>
      <c r="M1823" s="1" t="s">
        <v>73</v>
      </c>
      <c r="N1823" s="1">
        <v>4</v>
      </c>
      <c r="O1823" s="1">
        <v>407.79</v>
      </c>
      <c r="P1823" s="1">
        <v>0.15</v>
      </c>
      <c r="Q1823" s="1">
        <v>38.369999999999997</v>
      </c>
      <c r="R1823" s="2">
        <v>45191</v>
      </c>
      <c r="S1823" s="2">
        <v>45661</v>
      </c>
      <c r="T1823" s="1" t="s">
        <v>83</v>
      </c>
      <c r="U1823" s="1" t="s">
        <v>84</v>
      </c>
      <c r="V1823" s="1">
        <v>2</v>
      </c>
      <c r="W1823" s="1" t="s">
        <v>37</v>
      </c>
      <c r="X1823" s="1" t="s">
        <v>74</v>
      </c>
      <c r="Y1823" s="1" t="s">
        <v>10641</v>
      </c>
    </row>
    <row r="1824" spans="1:25" x14ac:dyDescent="0.3">
      <c r="A1824" s="1" t="s">
        <v>13436</v>
      </c>
      <c r="B1824" s="1" t="s">
        <v>15434</v>
      </c>
      <c r="C1824" s="1" t="s">
        <v>10642</v>
      </c>
      <c r="D1824" s="1" t="s">
        <v>41</v>
      </c>
      <c r="E1824" s="1">
        <v>57</v>
      </c>
      <c r="F1824" s="1" t="s">
        <v>10643</v>
      </c>
      <c r="G1824" s="1" t="s">
        <v>10644</v>
      </c>
      <c r="H1824" s="1" t="s">
        <v>222</v>
      </c>
      <c r="I1824" s="1" t="s">
        <v>9135</v>
      </c>
      <c r="J1824" s="1" t="s">
        <v>10645</v>
      </c>
      <c r="K1824" s="1" t="s">
        <v>32</v>
      </c>
      <c r="L1824" s="1" t="s">
        <v>48</v>
      </c>
      <c r="M1824" s="1" t="s">
        <v>49</v>
      </c>
      <c r="N1824" s="1">
        <v>4</v>
      </c>
      <c r="O1824" s="1">
        <v>620.16999999999996</v>
      </c>
      <c r="P1824" s="1">
        <v>0.32</v>
      </c>
      <c r="Q1824" s="1">
        <v>10.9</v>
      </c>
      <c r="R1824" s="2">
        <v>45624</v>
      </c>
      <c r="S1824" s="2">
        <v>45293</v>
      </c>
      <c r="T1824" s="1" t="s">
        <v>35</v>
      </c>
      <c r="U1824" s="1" t="s">
        <v>84</v>
      </c>
      <c r="V1824" s="1">
        <v>3</v>
      </c>
      <c r="W1824" s="1" t="s">
        <v>37</v>
      </c>
      <c r="X1824" s="1" t="s">
        <v>64</v>
      </c>
      <c r="Y1824" s="1" t="s">
        <v>10646</v>
      </c>
    </row>
    <row r="1825" spans="1:25" x14ac:dyDescent="0.3">
      <c r="A1825" s="1" t="s">
        <v>13437</v>
      </c>
      <c r="B1825" s="1" t="s">
        <v>15435</v>
      </c>
      <c r="C1825" s="1" t="s">
        <v>10647</v>
      </c>
      <c r="D1825" s="1" t="s">
        <v>26</v>
      </c>
      <c r="E1825" s="1">
        <v>50</v>
      </c>
      <c r="F1825" s="1" t="s">
        <v>10648</v>
      </c>
      <c r="G1825" s="1">
        <f>1-339-100-8889</f>
        <v>-9327</v>
      </c>
      <c r="H1825" s="1" t="s">
        <v>282</v>
      </c>
      <c r="I1825" s="1" t="s">
        <v>10649</v>
      </c>
      <c r="J1825" s="1" t="s">
        <v>10650</v>
      </c>
      <c r="K1825" s="1" t="s">
        <v>6</v>
      </c>
      <c r="L1825" s="1" t="s">
        <v>72</v>
      </c>
      <c r="M1825" s="1" t="s">
        <v>49</v>
      </c>
      <c r="N1825" s="1">
        <v>3</v>
      </c>
      <c r="O1825" s="1">
        <v>388.46</v>
      </c>
      <c r="P1825" s="1">
        <v>0.49</v>
      </c>
      <c r="Q1825" s="1">
        <v>13.65</v>
      </c>
      <c r="R1825" s="2">
        <v>45754</v>
      </c>
      <c r="S1825" s="2">
        <v>45388</v>
      </c>
      <c r="T1825" s="1" t="s">
        <v>83</v>
      </c>
      <c r="U1825" s="1" t="s">
        <v>51</v>
      </c>
      <c r="V1825" s="1">
        <v>2</v>
      </c>
      <c r="W1825" s="1" t="s">
        <v>37</v>
      </c>
      <c r="X1825" s="1" t="s">
        <v>74</v>
      </c>
      <c r="Y1825" s="1" t="s">
        <v>10651</v>
      </c>
    </row>
    <row r="1826" spans="1:25" x14ac:dyDescent="0.3">
      <c r="A1826" s="1" t="s">
        <v>13438</v>
      </c>
      <c r="B1826" s="1" t="s">
        <v>15436</v>
      </c>
      <c r="C1826" s="1" t="s">
        <v>10652</v>
      </c>
      <c r="D1826" s="1" t="s">
        <v>41</v>
      </c>
      <c r="E1826" s="1">
        <v>25</v>
      </c>
      <c r="F1826" s="1" t="s">
        <v>10653</v>
      </c>
      <c r="G1826" s="1" t="s">
        <v>10654</v>
      </c>
      <c r="H1826" s="1" t="s">
        <v>1503</v>
      </c>
      <c r="I1826" s="1" t="s">
        <v>10655</v>
      </c>
      <c r="J1826" s="1" t="s">
        <v>10656</v>
      </c>
      <c r="K1826" s="1" t="s">
        <v>47</v>
      </c>
      <c r="L1826" s="1" t="s">
        <v>33</v>
      </c>
      <c r="M1826" s="1" t="s">
        <v>34</v>
      </c>
      <c r="N1826" s="1">
        <v>1</v>
      </c>
      <c r="O1826" s="1">
        <v>318.02</v>
      </c>
      <c r="P1826" s="1">
        <v>0.02</v>
      </c>
      <c r="Q1826" s="1">
        <v>10.69</v>
      </c>
      <c r="R1826" s="2">
        <v>45568</v>
      </c>
      <c r="S1826" s="2">
        <v>45638</v>
      </c>
      <c r="T1826" s="1" t="s">
        <v>83</v>
      </c>
      <c r="U1826" s="1" t="s">
        <v>51</v>
      </c>
      <c r="V1826" s="1">
        <v>1</v>
      </c>
      <c r="W1826" s="1" t="s">
        <v>37</v>
      </c>
      <c r="X1826" s="1" t="s">
        <v>38</v>
      </c>
      <c r="Y1826" s="1" t="s">
        <v>10657</v>
      </c>
    </row>
    <row r="1827" spans="1:25" x14ac:dyDescent="0.3">
      <c r="A1827" s="1" t="s">
        <v>13439</v>
      </c>
      <c r="B1827" s="1" t="s">
        <v>15437</v>
      </c>
      <c r="C1827" s="1" t="s">
        <v>10658</v>
      </c>
      <c r="D1827" s="1" t="s">
        <v>26</v>
      </c>
      <c r="E1827" s="1">
        <v>22</v>
      </c>
      <c r="F1827" s="1" t="s">
        <v>10659</v>
      </c>
      <c r="G1827" s="1">
        <f>1-601-761-9624</f>
        <v>-10985</v>
      </c>
      <c r="H1827" s="1" t="s">
        <v>2217</v>
      </c>
      <c r="I1827" s="1" t="s">
        <v>10660</v>
      </c>
      <c r="J1827" s="1" t="s">
        <v>10661</v>
      </c>
      <c r="K1827" s="1" t="s">
        <v>47</v>
      </c>
      <c r="L1827" s="1" t="s">
        <v>72</v>
      </c>
      <c r="M1827" s="1" t="s">
        <v>126</v>
      </c>
      <c r="N1827" s="1">
        <v>3</v>
      </c>
      <c r="O1827" s="1">
        <v>359.55</v>
      </c>
      <c r="P1827" s="1">
        <v>0.08</v>
      </c>
      <c r="Q1827" s="1">
        <v>5.3</v>
      </c>
      <c r="R1827" s="2">
        <v>45599</v>
      </c>
      <c r="S1827" s="2">
        <v>45473</v>
      </c>
      <c r="T1827" s="1" t="s">
        <v>50</v>
      </c>
      <c r="U1827" s="1" t="s">
        <v>51</v>
      </c>
      <c r="V1827" s="1">
        <v>4</v>
      </c>
      <c r="W1827" s="1" t="s">
        <v>37</v>
      </c>
      <c r="X1827" s="1" t="s">
        <v>101</v>
      </c>
      <c r="Y1827" s="1" t="s">
        <v>8533</v>
      </c>
    </row>
    <row r="1828" spans="1:25" x14ac:dyDescent="0.3">
      <c r="A1828" s="1" t="s">
        <v>13440</v>
      </c>
      <c r="B1828" s="1" t="s">
        <v>15438</v>
      </c>
      <c r="C1828" s="1" t="s">
        <v>10662</v>
      </c>
      <c r="D1828" s="1" t="s">
        <v>26</v>
      </c>
      <c r="E1828" s="1">
        <v>50</v>
      </c>
      <c r="F1828" s="1" t="s">
        <v>10663</v>
      </c>
      <c r="G1828" s="1" t="s">
        <v>10664</v>
      </c>
      <c r="H1828" s="1" t="s">
        <v>857</v>
      </c>
      <c r="I1828" s="1" t="s">
        <v>10665</v>
      </c>
      <c r="J1828" s="1" t="s">
        <v>311</v>
      </c>
      <c r="K1828" s="1" t="s">
        <v>32</v>
      </c>
      <c r="L1828" s="1" t="s">
        <v>33</v>
      </c>
      <c r="M1828" s="1" t="s">
        <v>93</v>
      </c>
      <c r="N1828" s="1">
        <v>2</v>
      </c>
      <c r="O1828" s="1">
        <v>805.72</v>
      </c>
      <c r="P1828" s="1">
        <v>0.09</v>
      </c>
      <c r="Q1828" s="1">
        <v>34.79</v>
      </c>
      <c r="R1828" s="2">
        <v>45329</v>
      </c>
      <c r="S1828" s="2">
        <v>45619</v>
      </c>
      <c r="T1828" s="1" t="s">
        <v>35</v>
      </c>
      <c r="U1828" s="1" t="s">
        <v>36</v>
      </c>
      <c r="V1828" s="1">
        <v>5</v>
      </c>
      <c r="W1828" s="1" t="s">
        <v>52</v>
      </c>
      <c r="X1828" s="1" t="s">
        <v>64</v>
      </c>
      <c r="Y1828" s="1" t="s">
        <v>10666</v>
      </c>
    </row>
    <row r="1829" spans="1:25" x14ac:dyDescent="0.3">
      <c r="A1829" s="1" t="s">
        <v>13441</v>
      </c>
      <c r="B1829" s="1" t="s">
        <v>15439</v>
      </c>
      <c r="C1829" s="1" t="s">
        <v>10667</v>
      </c>
      <c r="D1829" s="1" t="s">
        <v>26</v>
      </c>
      <c r="E1829" s="1">
        <v>42</v>
      </c>
      <c r="F1829" s="1" t="s">
        <v>10668</v>
      </c>
      <c r="G1829" s="1" t="s">
        <v>10669</v>
      </c>
      <c r="H1829" s="1" t="s">
        <v>1012</v>
      </c>
      <c r="I1829" s="1" t="s">
        <v>10670</v>
      </c>
      <c r="J1829" s="1" t="s">
        <v>6228</v>
      </c>
      <c r="K1829" s="1" t="s">
        <v>109</v>
      </c>
      <c r="L1829" s="1" t="s">
        <v>117</v>
      </c>
      <c r="M1829" s="1" t="s">
        <v>73</v>
      </c>
      <c r="N1829" s="1">
        <v>1</v>
      </c>
      <c r="O1829" s="1">
        <v>605.04</v>
      </c>
      <c r="P1829" s="1">
        <v>0.22</v>
      </c>
      <c r="Q1829" s="1">
        <v>17.190000000000001</v>
      </c>
      <c r="R1829" s="2">
        <v>45737</v>
      </c>
      <c r="S1829" s="2">
        <v>45250</v>
      </c>
      <c r="T1829" s="1" t="s">
        <v>118</v>
      </c>
      <c r="U1829" s="1" t="s">
        <v>84</v>
      </c>
      <c r="V1829" s="1">
        <v>2</v>
      </c>
      <c r="W1829" s="1" t="s">
        <v>37</v>
      </c>
      <c r="X1829" s="1" t="s">
        <v>64</v>
      </c>
      <c r="Y1829" s="1" t="s">
        <v>10671</v>
      </c>
    </row>
    <row r="1830" spans="1:25" x14ac:dyDescent="0.3">
      <c r="A1830" s="1" t="s">
        <v>13442</v>
      </c>
      <c r="B1830" s="1" t="s">
        <v>15440</v>
      </c>
      <c r="C1830" s="1" t="s">
        <v>10672</v>
      </c>
      <c r="D1830" s="1" t="s">
        <v>26</v>
      </c>
      <c r="E1830" s="1">
        <v>24</v>
      </c>
      <c r="F1830" s="1" t="s">
        <v>10673</v>
      </c>
      <c r="G1830" s="1" t="s">
        <v>10674</v>
      </c>
      <c r="H1830" s="1" t="s">
        <v>784</v>
      </c>
      <c r="I1830" s="1" t="s">
        <v>10675</v>
      </c>
      <c r="J1830" s="1" t="s">
        <v>10676</v>
      </c>
      <c r="K1830" s="1" t="s">
        <v>61</v>
      </c>
      <c r="L1830" s="1" t="s">
        <v>110</v>
      </c>
      <c r="M1830" s="1" t="s">
        <v>93</v>
      </c>
      <c r="N1830" s="1">
        <v>2</v>
      </c>
      <c r="O1830" s="1">
        <v>974.26</v>
      </c>
      <c r="P1830" s="1">
        <v>0.02</v>
      </c>
      <c r="Q1830" s="1">
        <v>11.73</v>
      </c>
      <c r="R1830" s="2">
        <v>45404</v>
      </c>
      <c r="S1830" s="2">
        <v>45407</v>
      </c>
      <c r="T1830" s="1" t="s">
        <v>35</v>
      </c>
      <c r="U1830" s="1" t="s">
        <v>51</v>
      </c>
      <c r="V1830" s="1">
        <v>4</v>
      </c>
      <c r="W1830" s="1" t="s">
        <v>37</v>
      </c>
      <c r="X1830" s="1" t="s">
        <v>64</v>
      </c>
      <c r="Y1830" s="1" t="s">
        <v>10677</v>
      </c>
    </row>
    <row r="1831" spans="1:25" x14ac:dyDescent="0.3">
      <c r="A1831" s="1" t="s">
        <v>13443</v>
      </c>
      <c r="B1831" s="1" t="s">
        <v>15441</v>
      </c>
      <c r="C1831" s="1" t="s">
        <v>10678</v>
      </c>
      <c r="D1831" s="1" t="s">
        <v>41</v>
      </c>
      <c r="E1831" s="1">
        <v>64</v>
      </c>
      <c r="F1831" s="1" t="s">
        <v>10679</v>
      </c>
      <c r="G1831" s="1" t="s">
        <v>10680</v>
      </c>
      <c r="H1831" s="1" t="s">
        <v>2637</v>
      </c>
      <c r="I1831" s="1" t="s">
        <v>10681</v>
      </c>
      <c r="J1831" s="1" t="s">
        <v>10682</v>
      </c>
      <c r="K1831" s="1" t="s">
        <v>92</v>
      </c>
      <c r="L1831" s="1" t="s">
        <v>72</v>
      </c>
      <c r="M1831" s="1" t="s">
        <v>93</v>
      </c>
      <c r="N1831" s="1">
        <v>3</v>
      </c>
      <c r="O1831" s="1">
        <v>834.33</v>
      </c>
      <c r="P1831" s="1">
        <v>0.24</v>
      </c>
      <c r="Q1831" s="1">
        <v>19.399999999999999</v>
      </c>
      <c r="R1831" s="2">
        <v>45248</v>
      </c>
      <c r="S1831" s="2">
        <v>45676</v>
      </c>
      <c r="T1831" s="1" t="s">
        <v>50</v>
      </c>
      <c r="U1831" s="1" t="s">
        <v>84</v>
      </c>
      <c r="V1831" s="1">
        <v>2</v>
      </c>
      <c r="W1831" s="1" t="s">
        <v>37</v>
      </c>
      <c r="X1831" s="1" t="s">
        <v>64</v>
      </c>
      <c r="Y1831" s="1" t="s">
        <v>10683</v>
      </c>
    </row>
    <row r="1832" spans="1:25" x14ac:dyDescent="0.3">
      <c r="A1832" s="1" t="s">
        <v>13444</v>
      </c>
      <c r="B1832" s="1" t="s">
        <v>15442</v>
      </c>
      <c r="C1832" s="1" t="s">
        <v>10684</v>
      </c>
      <c r="D1832" s="1" t="s">
        <v>41</v>
      </c>
      <c r="E1832" s="1">
        <v>24</v>
      </c>
      <c r="F1832" s="1" t="s">
        <v>10685</v>
      </c>
      <c r="G1832" s="1" t="s">
        <v>10686</v>
      </c>
      <c r="H1832" s="1" t="s">
        <v>106</v>
      </c>
      <c r="I1832" s="1" t="s">
        <v>10687</v>
      </c>
      <c r="J1832" s="1" t="s">
        <v>10688</v>
      </c>
      <c r="K1832" s="1" t="s">
        <v>109</v>
      </c>
      <c r="L1832" s="1" t="s">
        <v>33</v>
      </c>
      <c r="M1832" s="1" t="s">
        <v>62</v>
      </c>
      <c r="N1832" s="1">
        <v>1</v>
      </c>
      <c r="O1832" s="1">
        <v>490.92</v>
      </c>
      <c r="P1832" s="1">
        <v>0.46</v>
      </c>
      <c r="Q1832" s="1">
        <v>27.46</v>
      </c>
      <c r="R1832" s="2">
        <v>45333</v>
      </c>
      <c r="S1832" s="2">
        <v>45183</v>
      </c>
      <c r="T1832" s="1" t="s">
        <v>83</v>
      </c>
      <c r="U1832" s="1" t="s">
        <v>51</v>
      </c>
      <c r="V1832" s="1">
        <v>4</v>
      </c>
      <c r="W1832" s="1" t="s">
        <v>37</v>
      </c>
      <c r="X1832" s="1" t="s">
        <v>74</v>
      </c>
      <c r="Y1832" s="1" t="s">
        <v>10689</v>
      </c>
    </row>
    <row r="1833" spans="1:25" x14ac:dyDescent="0.3">
      <c r="A1833" s="1" t="s">
        <v>13445</v>
      </c>
      <c r="B1833" s="1" t="s">
        <v>15443</v>
      </c>
      <c r="C1833" s="1" t="s">
        <v>10690</v>
      </c>
      <c r="D1833" s="1" t="s">
        <v>41</v>
      </c>
      <c r="E1833" s="1">
        <v>50</v>
      </c>
      <c r="F1833" s="1" t="s">
        <v>10691</v>
      </c>
      <c r="G1833" s="1" t="s">
        <v>10692</v>
      </c>
      <c r="H1833" s="1" t="s">
        <v>2069</v>
      </c>
      <c r="I1833" s="1" t="s">
        <v>10693</v>
      </c>
      <c r="J1833" s="1" t="s">
        <v>10694</v>
      </c>
      <c r="K1833" s="1" t="s">
        <v>6</v>
      </c>
      <c r="L1833" s="1" t="s">
        <v>48</v>
      </c>
      <c r="M1833" s="1" t="s">
        <v>49</v>
      </c>
      <c r="N1833" s="1">
        <v>2</v>
      </c>
      <c r="O1833" s="1">
        <v>249.95</v>
      </c>
      <c r="P1833" s="1">
        <v>0.01</v>
      </c>
      <c r="Q1833" s="1">
        <v>27.65</v>
      </c>
      <c r="R1833" s="2">
        <v>45788</v>
      </c>
      <c r="S1833" s="2">
        <v>45278</v>
      </c>
      <c r="T1833" s="1" t="s">
        <v>35</v>
      </c>
      <c r="U1833" s="1" t="s">
        <v>36</v>
      </c>
      <c r="V1833" s="1">
        <v>3</v>
      </c>
      <c r="W1833" s="1" t="s">
        <v>37</v>
      </c>
      <c r="X1833" s="1" t="s">
        <v>74</v>
      </c>
      <c r="Y1833" s="1" t="s">
        <v>10695</v>
      </c>
    </row>
    <row r="1834" spans="1:25" x14ac:dyDescent="0.3">
      <c r="A1834" s="1" t="s">
        <v>13446</v>
      </c>
      <c r="B1834" s="1" t="s">
        <v>15444</v>
      </c>
      <c r="C1834" s="1" t="s">
        <v>10696</v>
      </c>
      <c r="D1834" s="1" t="s">
        <v>26</v>
      </c>
      <c r="E1834" s="1">
        <v>58</v>
      </c>
      <c r="F1834" s="1" t="s">
        <v>10697</v>
      </c>
      <c r="G1834" s="1" t="s">
        <v>10698</v>
      </c>
      <c r="H1834" s="1" t="s">
        <v>917</v>
      </c>
      <c r="I1834" s="1" t="s">
        <v>10699</v>
      </c>
      <c r="J1834" s="1" t="s">
        <v>10700</v>
      </c>
      <c r="K1834" s="1" t="s">
        <v>109</v>
      </c>
      <c r="L1834" s="1" t="s">
        <v>33</v>
      </c>
      <c r="M1834" s="1" t="s">
        <v>126</v>
      </c>
      <c r="N1834" s="1">
        <v>2</v>
      </c>
      <c r="O1834" s="1">
        <v>677.17</v>
      </c>
      <c r="P1834" s="1">
        <v>0.18</v>
      </c>
      <c r="Q1834" s="1">
        <v>21.52</v>
      </c>
      <c r="R1834" s="2">
        <v>45340</v>
      </c>
      <c r="S1834" s="2">
        <v>45248</v>
      </c>
      <c r="T1834" s="1" t="s">
        <v>50</v>
      </c>
      <c r="U1834" s="1" t="s">
        <v>84</v>
      </c>
      <c r="V1834" s="1">
        <v>4</v>
      </c>
      <c r="W1834" s="1" t="s">
        <v>37</v>
      </c>
      <c r="X1834" s="1" t="s">
        <v>38</v>
      </c>
      <c r="Y1834" s="1" t="s">
        <v>10701</v>
      </c>
    </row>
    <row r="1835" spans="1:25" x14ac:dyDescent="0.3">
      <c r="A1835" s="1" t="s">
        <v>13447</v>
      </c>
      <c r="B1835" s="1" t="s">
        <v>15445</v>
      </c>
      <c r="C1835" s="1" t="s">
        <v>10702</v>
      </c>
      <c r="D1835" s="1" t="s">
        <v>26</v>
      </c>
      <c r="E1835" s="1">
        <v>50</v>
      </c>
      <c r="F1835" s="1" t="s">
        <v>10703</v>
      </c>
      <c r="G1835" s="1" t="s">
        <v>10704</v>
      </c>
      <c r="H1835" s="1" t="s">
        <v>495</v>
      </c>
      <c r="I1835" s="1" t="s">
        <v>10705</v>
      </c>
      <c r="J1835" s="1" t="s">
        <v>10706</v>
      </c>
      <c r="K1835" s="1" t="s">
        <v>161</v>
      </c>
      <c r="L1835" s="1" t="s">
        <v>117</v>
      </c>
      <c r="M1835" s="1" t="s">
        <v>126</v>
      </c>
      <c r="N1835" s="1">
        <v>3</v>
      </c>
      <c r="O1835" s="1">
        <v>729.38</v>
      </c>
      <c r="P1835" s="1">
        <v>0.38</v>
      </c>
      <c r="Q1835" s="1">
        <v>27.27</v>
      </c>
      <c r="R1835" s="2">
        <v>45272</v>
      </c>
      <c r="S1835" s="2">
        <v>45141</v>
      </c>
      <c r="T1835" s="1" t="s">
        <v>118</v>
      </c>
      <c r="U1835" s="1" t="s">
        <v>84</v>
      </c>
      <c r="V1835" s="1">
        <v>5</v>
      </c>
      <c r="W1835" s="1" t="s">
        <v>37</v>
      </c>
      <c r="X1835" s="1" t="s">
        <v>101</v>
      </c>
      <c r="Y1835" s="1" t="s">
        <v>10707</v>
      </c>
    </row>
    <row r="1836" spans="1:25" x14ac:dyDescent="0.3">
      <c r="A1836" s="1" t="s">
        <v>13448</v>
      </c>
      <c r="B1836" s="1" t="s">
        <v>15446</v>
      </c>
      <c r="C1836" s="1" t="s">
        <v>10708</v>
      </c>
      <c r="D1836" s="1" t="s">
        <v>41</v>
      </c>
      <c r="E1836" s="1">
        <v>46</v>
      </c>
      <c r="F1836" s="1" t="s">
        <v>10709</v>
      </c>
      <c r="G1836" s="1" t="s">
        <v>10710</v>
      </c>
      <c r="H1836" s="1" t="s">
        <v>903</v>
      </c>
      <c r="I1836" s="1" t="s">
        <v>10711</v>
      </c>
      <c r="J1836" s="1" t="s">
        <v>10712</v>
      </c>
      <c r="K1836" s="1" t="s">
        <v>81</v>
      </c>
      <c r="L1836" s="1" t="s">
        <v>33</v>
      </c>
      <c r="M1836" s="1" t="s">
        <v>126</v>
      </c>
      <c r="N1836" s="1">
        <v>1</v>
      </c>
      <c r="O1836" s="1">
        <v>469.53</v>
      </c>
      <c r="P1836" s="1">
        <v>0.08</v>
      </c>
      <c r="Q1836" s="1">
        <v>24.23</v>
      </c>
      <c r="R1836" s="2">
        <v>45470</v>
      </c>
      <c r="S1836" s="2">
        <v>45402</v>
      </c>
      <c r="T1836" s="1" t="s">
        <v>83</v>
      </c>
      <c r="U1836" s="1" t="s">
        <v>84</v>
      </c>
      <c r="V1836" s="1">
        <v>4</v>
      </c>
      <c r="W1836" s="1" t="s">
        <v>37</v>
      </c>
      <c r="X1836" s="1" t="s">
        <v>101</v>
      </c>
      <c r="Y1836" s="1" t="s">
        <v>10713</v>
      </c>
    </row>
    <row r="1837" spans="1:25" x14ac:dyDescent="0.3">
      <c r="A1837" s="1" t="s">
        <v>13449</v>
      </c>
      <c r="B1837" s="1" t="s">
        <v>15447</v>
      </c>
      <c r="C1837" s="1" t="s">
        <v>10714</v>
      </c>
      <c r="D1837" s="1" t="s">
        <v>41</v>
      </c>
      <c r="E1837" s="1">
        <v>61</v>
      </c>
      <c r="F1837" s="1" t="s">
        <v>10715</v>
      </c>
      <c r="G1837" s="1">
        <f>1-355-884-8112</f>
        <v>-9350</v>
      </c>
      <c r="H1837" s="1" t="s">
        <v>980</v>
      </c>
      <c r="I1837" s="1" t="s">
        <v>10716</v>
      </c>
      <c r="J1837" s="1" t="s">
        <v>4775</v>
      </c>
      <c r="K1837" s="1" t="s">
        <v>47</v>
      </c>
      <c r="L1837" s="1" t="s">
        <v>110</v>
      </c>
      <c r="M1837" s="1" t="s">
        <v>126</v>
      </c>
      <c r="N1837" s="1">
        <v>2</v>
      </c>
      <c r="O1837" s="1">
        <v>237.62</v>
      </c>
      <c r="P1837" s="1">
        <v>0.04</v>
      </c>
      <c r="Q1837" s="1">
        <v>42.02</v>
      </c>
      <c r="R1837" s="2">
        <v>45174</v>
      </c>
      <c r="S1837" s="2">
        <v>45269</v>
      </c>
      <c r="T1837" s="1" t="s">
        <v>35</v>
      </c>
      <c r="U1837" s="1" t="s">
        <v>84</v>
      </c>
      <c r="V1837" s="1">
        <v>5</v>
      </c>
      <c r="W1837" s="1" t="s">
        <v>37</v>
      </c>
      <c r="X1837" s="1" t="s">
        <v>74</v>
      </c>
      <c r="Y1837" s="1" t="s">
        <v>10717</v>
      </c>
    </row>
    <row r="1838" spans="1:25" x14ac:dyDescent="0.3">
      <c r="A1838" s="1" t="s">
        <v>13450</v>
      </c>
      <c r="B1838" s="1" t="s">
        <v>15448</v>
      </c>
      <c r="C1838" s="1" t="s">
        <v>4083</v>
      </c>
      <c r="D1838" s="1" t="s">
        <v>41</v>
      </c>
      <c r="E1838" s="1">
        <v>56</v>
      </c>
      <c r="F1838" s="1" t="s">
        <v>10718</v>
      </c>
      <c r="G1838" s="1" t="s">
        <v>10719</v>
      </c>
      <c r="H1838" s="1" t="s">
        <v>2394</v>
      </c>
      <c r="I1838" s="1" t="s">
        <v>10720</v>
      </c>
      <c r="J1838" s="1" t="s">
        <v>6892</v>
      </c>
      <c r="K1838" s="1" t="s">
        <v>161</v>
      </c>
      <c r="L1838" s="1" t="s">
        <v>72</v>
      </c>
      <c r="M1838" s="1" t="s">
        <v>34</v>
      </c>
      <c r="N1838" s="1">
        <v>4</v>
      </c>
      <c r="O1838" s="1">
        <v>561.66999999999996</v>
      </c>
      <c r="P1838" s="1">
        <v>0.32</v>
      </c>
      <c r="Q1838" s="1">
        <v>6.33</v>
      </c>
      <c r="R1838" s="2">
        <v>45470</v>
      </c>
      <c r="S1838" s="2">
        <v>45769</v>
      </c>
      <c r="T1838" s="1" t="s">
        <v>35</v>
      </c>
      <c r="U1838" s="1" t="s">
        <v>36</v>
      </c>
      <c r="V1838" s="1">
        <v>5</v>
      </c>
      <c r="W1838" s="1" t="s">
        <v>37</v>
      </c>
      <c r="X1838" s="1" t="s">
        <v>38</v>
      </c>
      <c r="Y1838" s="1" t="s">
        <v>10721</v>
      </c>
    </row>
    <row r="1839" spans="1:25" x14ac:dyDescent="0.3">
      <c r="A1839" s="1" t="s">
        <v>13451</v>
      </c>
      <c r="B1839" s="1" t="s">
        <v>15449</v>
      </c>
      <c r="C1839" s="1" t="s">
        <v>10722</v>
      </c>
      <c r="D1839" s="1" t="s">
        <v>41</v>
      </c>
      <c r="E1839" s="1">
        <v>58</v>
      </c>
      <c r="F1839" s="1" t="s">
        <v>10723</v>
      </c>
      <c r="G1839" s="1">
        <f>1-863-256-6356</f>
        <v>-7474</v>
      </c>
      <c r="H1839" s="1" t="s">
        <v>2102</v>
      </c>
      <c r="I1839" s="1" t="s">
        <v>10724</v>
      </c>
      <c r="J1839" s="1" t="s">
        <v>10725</v>
      </c>
      <c r="K1839" s="1" t="s">
        <v>109</v>
      </c>
      <c r="L1839" s="1" t="s">
        <v>33</v>
      </c>
      <c r="M1839" s="1" t="s">
        <v>34</v>
      </c>
      <c r="N1839" s="1">
        <v>1</v>
      </c>
      <c r="O1839" s="1">
        <v>261.29000000000002</v>
      </c>
      <c r="P1839" s="1">
        <v>0</v>
      </c>
      <c r="Q1839" s="1">
        <v>44.06</v>
      </c>
      <c r="R1839" s="2">
        <v>45591</v>
      </c>
      <c r="S1839" s="2">
        <v>45404</v>
      </c>
      <c r="T1839" s="1" t="s">
        <v>83</v>
      </c>
      <c r="U1839" s="1" t="s">
        <v>51</v>
      </c>
      <c r="V1839" s="1">
        <v>4</v>
      </c>
      <c r="W1839" s="1" t="s">
        <v>37</v>
      </c>
      <c r="X1839" s="1" t="s">
        <v>53</v>
      </c>
      <c r="Y1839" s="1" t="s">
        <v>10726</v>
      </c>
    </row>
    <row r="1840" spans="1:25" x14ac:dyDescent="0.3">
      <c r="A1840" s="1" t="s">
        <v>13452</v>
      </c>
      <c r="B1840" s="1" t="s">
        <v>15450</v>
      </c>
      <c r="C1840" s="1" t="s">
        <v>10727</v>
      </c>
      <c r="D1840" s="1" t="s">
        <v>26</v>
      </c>
      <c r="E1840" s="1">
        <v>49</v>
      </c>
      <c r="F1840" s="1" t="s">
        <v>10728</v>
      </c>
      <c r="G1840" s="1" t="s">
        <v>10729</v>
      </c>
      <c r="H1840" s="1" t="s">
        <v>3277</v>
      </c>
      <c r="I1840" s="1" t="s">
        <v>10730</v>
      </c>
      <c r="J1840" s="1" t="s">
        <v>10731</v>
      </c>
      <c r="K1840" s="1" t="s">
        <v>32</v>
      </c>
      <c r="L1840" s="1" t="s">
        <v>72</v>
      </c>
      <c r="M1840" s="1" t="s">
        <v>126</v>
      </c>
      <c r="N1840" s="1">
        <v>1</v>
      </c>
      <c r="O1840" s="1">
        <v>940.6</v>
      </c>
      <c r="P1840" s="1">
        <v>0.4</v>
      </c>
      <c r="Q1840" s="1">
        <v>15.98</v>
      </c>
      <c r="R1840" s="2">
        <v>45264</v>
      </c>
      <c r="S1840" s="2">
        <v>45301</v>
      </c>
      <c r="T1840" s="1" t="s">
        <v>35</v>
      </c>
      <c r="U1840" s="1" t="s">
        <v>36</v>
      </c>
      <c r="V1840" s="1">
        <v>5</v>
      </c>
      <c r="W1840" s="1" t="s">
        <v>37</v>
      </c>
      <c r="X1840" s="1" t="s">
        <v>64</v>
      </c>
      <c r="Y1840" s="1" t="s">
        <v>10732</v>
      </c>
    </row>
    <row r="1841" spans="1:25" x14ac:dyDescent="0.3">
      <c r="A1841" s="1" t="s">
        <v>13453</v>
      </c>
      <c r="B1841" s="1" t="s">
        <v>15451</v>
      </c>
      <c r="C1841" s="1" t="s">
        <v>4333</v>
      </c>
      <c r="D1841" s="1" t="s">
        <v>26</v>
      </c>
      <c r="E1841" s="1">
        <v>54</v>
      </c>
      <c r="F1841" s="1" t="s">
        <v>10733</v>
      </c>
      <c r="G1841" s="1">
        <v>4270872546</v>
      </c>
      <c r="H1841" s="1" t="s">
        <v>1967</v>
      </c>
      <c r="I1841" s="1" t="s">
        <v>10734</v>
      </c>
      <c r="J1841" s="1" t="s">
        <v>10735</v>
      </c>
      <c r="K1841" s="1" t="s">
        <v>61</v>
      </c>
      <c r="L1841" s="1" t="s">
        <v>117</v>
      </c>
      <c r="M1841" s="1" t="s">
        <v>73</v>
      </c>
      <c r="N1841" s="1">
        <v>4</v>
      </c>
      <c r="O1841" s="1">
        <v>632.6</v>
      </c>
      <c r="P1841" s="1">
        <v>0.03</v>
      </c>
      <c r="Q1841" s="1">
        <v>37.479999999999997</v>
      </c>
      <c r="R1841" s="2">
        <v>45639</v>
      </c>
      <c r="S1841" s="2">
        <v>45753</v>
      </c>
      <c r="T1841" s="1" t="s">
        <v>83</v>
      </c>
      <c r="U1841" s="1" t="s">
        <v>84</v>
      </c>
      <c r="V1841" s="1">
        <v>5</v>
      </c>
      <c r="W1841" s="1" t="s">
        <v>37</v>
      </c>
      <c r="X1841" s="1" t="s">
        <v>101</v>
      </c>
      <c r="Y1841" s="1" t="s">
        <v>10736</v>
      </c>
    </row>
    <row r="1842" spans="1:25" x14ac:dyDescent="0.3">
      <c r="A1842" s="1" t="s">
        <v>13454</v>
      </c>
      <c r="B1842" s="1" t="s">
        <v>15452</v>
      </c>
      <c r="C1842" s="1" t="s">
        <v>10737</v>
      </c>
      <c r="D1842" s="1" t="s">
        <v>41</v>
      </c>
      <c r="E1842" s="1">
        <v>61</v>
      </c>
      <c r="F1842" s="1" t="s">
        <v>10738</v>
      </c>
      <c r="G1842" s="1" t="s">
        <v>10739</v>
      </c>
      <c r="H1842" s="1" t="s">
        <v>1766</v>
      </c>
      <c r="I1842" s="1" t="s">
        <v>6664</v>
      </c>
      <c r="J1842" s="1" t="s">
        <v>10740</v>
      </c>
      <c r="K1842" s="1" t="s">
        <v>81</v>
      </c>
      <c r="L1842" s="1" t="s">
        <v>33</v>
      </c>
      <c r="M1842" s="1" t="s">
        <v>34</v>
      </c>
      <c r="N1842" s="1">
        <v>1</v>
      </c>
      <c r="O1842" s="1">
        <v>299.01</v>
      </c>
      <c r="P1842" s="1">
        <v>0.26</v>
      </c>
      <c r="Q1842" s="1">
        <v>23.23</v>
      </c>
      <c r="R1842" s="2">
        <v>45689</v>
      </c>
      <c r="S1842" s="2">
        <v>45796</v>
      </c>
      <c r="T1842" s="1" t="s">
        <v>50</v>
      </c>
      <c r="U1842" s="1" t="s">
        <v>162</v>
      </c>
      <c r="V1842" s="1">
        <v>3</v>
      </c>
      <c r="W1842" s="1" t="s">
        <v>37</v>
      </c>
      <c r="X1842" s="1" t="s">
        <v>64</v>
      </c>
      <c r="Y1842" s="1" t="s">
        <v>10741</v>
      </c>
    </row>
    <row r="1843" spans="1:25" x14ac:dyDescent="0.3">
      <c r="A1843" s="1" t="s">
        <v>13455</v>
      </c>
      <c r="B1843" s="1" t="s">
        <v>15453</v>
      </c>
      <c r="C1843" s="1" t="s">
        <v>10742</v>
      </c>
      <c r="D1843" s="1" t="s">
        <v>41</v>
      </c>
      <c r="E1843" s="1">
        <v>46</v>
      </c>
      <c r="F1843" s="1" t="s">
        <v>10743</v>
      </c>
      <c r="G1843" s="1">
        <f>1-309-967-2752</f>
        <v>-4027</v>
      </c>
      <c r="H1843" s="1" t="s">
        <v>1202</v>
      </c>
      <c r="I1843" s="1" t="s">
        <v>1339</v>
      </c>
      <c r="J1843" s="1" t="s">
        <v>10744</v>
      </c>
      <c r="K1843" s="1" t="s">
        <v>81</v>
      </c>
      <c r="L1843" s="1" t="s">
        <v>33</v>
      </c>
      <c r="M1843" s="1" t="s">
        <v>34</v>
      </c>
      <c r="N1843" s="1">
        <v>1</v>
      </c>
      <c r="O1843" s="1">
        <v>223.57</v>
      </c>
      <c r="P1843" s="1">
        <v>0.37</v>
      </c>
      <c r="Q1843" s="1">
        <v>18.239999999999998</v>
      </c>
      <c r="R1843" s="2">
        <v>45493</v>
      </c>
      <c r="S1843" s="2">
        <v>45584</v>
      </c>
      <c r="T1843" s="1" t="s">
        <v>83</v>
      </c>
      <c r="U1843" s="1" t="s">
        <v>36</v>
      </c>
      <c r="V1843" s="1">
        <v>1</v>
      </c>
      <c r="W1843" s="1" t="s">
        <v>37</v>
      </c>
      <c r="X1843" s="1" t="s">
        <v>101</v>
      </c>
      <c r="Y1843" s="1" t="s">
        <v>10745</v>
      </c>
    </row>
    <row r="1844" spans="1:25" x14ac:dyDescent="0.3">
      <c r="A1844" s="1" t="s">
        <v>13456</v>
      </c>
      <c r="B1844" s="1" t="s">
        <v>15454</v>
      </c>
      <c r="C1844" s="1" t="s">
        <v>10746</v>
      </c>
      <c r="D1844" s="1" t="s">
        <v>41</v>
      </c>
      <c r="E1844" s="1">
        <v>39</v>
      </c>
      <c r="F1844" s="1" t="s">
        <v>10747</v>
      </c>
      <c r="G1844" s="1">
        <v>4483240153</v>
      </c>
      <c r="H1844" s="1" t="s">
        <v>469</v>
      </c>
      <c r="I1844" s="1" t="s">
        <v>3651</v>
      </c>
      <c r="J1844" s="1" t="s">
        <v>10748</v>
      </c>
      <c r="K1844" s="1" t="s">
        <v>81</v>
      </c>
      <c r="L1844" s="1" t="s">
        <v>117</v>
      </c>
      <c r="M1844" s="1" t="s">
        <v>73</v>
      </c>
      <c r="N1844" s="1">
        <v>4</v>
      </c>
      <c r="O1844" s="1">
        <v>719.56</v>
      </c>
      <c r="P1844" s="1">
        <v>0.12</v>
      </c>
      <c r="Q1844" s="1">
        <v>32.69</v>
      </c>
      <c r="R1844" s="2">
        <v>45779</v>
      </c>
      <c r="S1844" s="2">
        <v>45612</v>
      </c>
      <c r="T1844" s="1" t="s">
        <v>118</v>
      </c>
      <c r="U1844" s="1" t="s">
        <v>162</v>
      </c>
      <c r="V1844" s="1">
        <v>3</v>
      </c>
      <c r="W1844" s="1" t="s">
        <v>37</v>
      </c>
      <c r="X1844" s="1" t="s">
        <v>53</v>
      </c>
      <c r="Y1844" s="1" t="s">
        <v>10749</v>
      </c>
    </row>
    <row r="1845" spans="1:25" x14ac:dyDescent="0.3">
      <c r="A1845" s="1" t="s">
        <v>13457</v>
      </c>
      <c r="B1845" s="1" t="s">
        <v>15455</v>
      </c>
      <c r="C1845" s="1" t="s">
        <v>10750</v>
      </c>
      <c r="D1845" s="1" t="s">
        <v>26</v>
      </c>
      <c r="E1845" s="1">
        <v>19</v>
      </c>
      <c r="F1845" s="1" t="s">
        <v>10751</v>
      </c>
      <c r="G1845" s="1" t="s">
        <v>10752</v>
      </c>
      <c r="H1845" s="1" t="s">
        <v>910</v>
      </c>
      <c r="I1845" s="1" t="s">
        <v>10753</v>
      </c>
      <c r="J1845" s="1" t="s">
        <v>291</v>
      </c>
      <c r="K1845" s="1" t="s">
        <v>161</v>
      </c>
      <c r="L1845" s="1" t="s">
        <v>110</v>
      </c>
      <c r="M1845" s="1" t="s">
        <v>126</v>
      </c>
      <c r="N1845" s="1">
        <v>3</v>
      </c>
      <c r="O1845" s="1">
        <v>710.72</v>
      </c>
      <c r="P1845" s="1">
        <v>0.05</v>
      </c>
      <c r="Q1845" s="1">
        <v>39.6</v>
      </c>
      <c r="R1845" s="2">
        <v>45837</v>
      </c>
      <c r="S1845" s="2">
        <v>45496</v>
      </c>
      <c r="T1845" s="1" t="s">
        <v>83</v>
      </c>
      <c r="U1845" s="1" t="s">
        <v>84</v>
      </c>
      <c r="V1845" s="1">
        <v>1</v>
      </c>
      <c r="W1845" s="1" t="s">
        <v>37</v>
      </c>
      <c r="X1845" s="1" t="s">
        <v>101</v>
      </c>
      <c r="Y1845" s="1" t="s">
        <v>10754</v>
      </c>
    </row>
    <row r="1846" spans="1:25" x14ac:dyDescent="0.3">
      <c r="A1846" s="1" t="s">
        <v>13458</v>
      </c>
      <c r="B1846" s="1" t="s">
        <v>15456</v>
      </c>
      <c r="C1846" s="1" t="s">
        <v>913</v>
      </c>
      <c r="D1846" s="1" t="s">
        <v>41</v>
      </c>
      <c r="E1846" s="1">
        <v>67</v>
      </c>
      <c r="F1846" s="1" t="s">
        <v>10755</v>
      </c>
      <c r="G1846" s="1" t="s">
        <v>10756</v>
      </c>
      <c r="H1846" s="1" t="s">
        <v>3221</v>
      </c>
      <c r="I1846" s="1" t="s">
        <v>10757</v>
      </c>
      <c r="J1846" s="1" t="s">
        <v>10758</v>
      </c>
      <c r="K1846" s="1" t="s">
        <v>6</v>
      </c>
      <c r="L1846" s="1" t="s">
        <v>33</v>
      </c>
      <c r="M1846" s="1" t="s">
        <v>93</v>
      </c>
      <c r="N1846" s="1">
        <v>2</v>
      </c>
      <c r="O1846" s="1">
        <v>601.16</v>
      </c>
      <c r="P1846" s="1">
        <v>0.09</v>
      </c>
      <c r="Q1846" s="1">
        <v>25.25</v>
      </c>
      <c r="R1846" s="2">
        <v>45727</v>
      </c>
      <c r="S1846" s="2">
        <v>45833</v>
      </c>
      <c r="T1846" s="1" t="s">
        <v>35</v>
      </c>
      <c r="U1846" s="1" t="s">
        <v>84</v>
      </c>
      <c r="V1846" s="1">
        <v>1</v>
      </c>
      <c r="W1846" s="1" t="s">
        <v>52</v>
      </c>
      <c r="X1846" s="1" t="s">
        <v>53</v>
      </c>
      <c r="Y1846" s="1" t="s">
        <v>10759</v>
      </c>
    </row>
    <row r="1847" spans="1:25" x14ac:dyDescent="0.3">
      <c r="A1847" s="1" t="s">
        <v>13459</v>
      </c>
      <c r="B1847" s="1" t="s">
        <v>15457</v>
      </c>
      <c r="C1847" s="1" t="s">
        <v>10760</v>
      </c>
      <c r="D1847" s="1" t="s">
        <v>26</v>
      </c>
      <c r="E1847" s="1">
        <v>26</v>
      </c>
      <c r="F1847" s="1" t="s">
        <v>9965</v>
      </c>
      <c r="G1847" s="1" t="s">
        <v>10761</v>
      </c>
      <c r="H1847" s="1" t="s">
        <v>330</v>
      </c>
      <c r="I1847" s="1" t="s">
        <v>10762</v>
      </c>
      <c r="J1847" s="1" t="s">
        <v>10763</v>
      </c>
      <c r="K1847" s="1" t="s">
        <v>6</v>
      </c>
      <c r="L1847" s="1" t="s">
        <v>72</v>
      </c>
      <c r="M1847" s="1" t="s">
        <v>34</v>
      </c>
      <c r="N1847" s="1">
        <v>4</v>
      </c>
      <c r="O1847" s="1">
        <v>618.16</v>
      </c>
      <c r="P1847" s="1">
        <v>0.43</v>
      </c>
      <c r="Q1847" s="1">
        <v>25.99</v>
      </c>
      <c r="R1847" s="2">
        <v>45246</v>
      </c>
      <c r="S1847" s="2">
        <v>45329</v>
      </c>
      <c r="T1847" s="1" t="s">
        <v>83</v>
      </c>
      <c r="U1847" s="1" t="s">
        <v>36</v>
      </c>
      <c r="V1847" s="1">
        <v>3</v>
      </c>
      <c r="W1847" s="1" t="s">
        <v>37</v>
      </c>
      <c r="X1847" s="1" t="s">
        <v>101</v>
      </c>
      <c r="Y1847" s="1" t="s">
        <v>10764</v>
      </c>
    </row>
    <row r="1848" spans="1:25" x14ac:dyDescent="0.3">
      <c r="A1848" s="1" t="s">
        <v>13460</v>
      </c>
      <c r="B1848" s="1" t="s">
        <v>15458</v>
      </c>
      <c r="C1848" s="1" t="s">
        <v>10765</v>
      </c>
      <c r="D1848" s="1" t="s">
        <v>26</v>
      </c>
      <c r="E1848" s="1">
        <v>46</v>
      </c>
      <c r="F1848" s="1" t="s">
        <v>10766</v>
      </c>
      <c r="G1848" s="1" t="s">
        <v>10767</v>
      </c>
      <c r="H1848" s="1" t="s">
        <v>3061</v>
      </c>
      <c r="I1848" s="1" t="s">
        <v>10768</v>
      </c>
      <c r="J1848" s="1" t="s">
        <v>10769</v>
      </c>
      <c r="K1848" s="1" t="s">
        <v>32</v>
      </c>
      <c r="L1848" s="1" t="s">
        <v>110</v>
      </c>
      <c r="M1848" s="1" t="s">
        <v>93</v>
      </c>
      <c r="N1848" s="1">
        <v>1</v>
      </c>
      <c r="O1848" s="1">
        <v>607.83000000000004</v>
      </c>
      <c r="P1848" s="1">
        <v>0.35</v>
      </c>
      <c r="Q1848" s="1">
        <v>7.65</v>
      </c>
      <c r="R1848" s="2">
        <v>45776</v>
      </c>
      <c r="S1848" s="2">
        <v>45453</v>
      </c>
      <c r="T1848" s="1" t="s">
        <v>83</v>
      </c>
      <c r="U1848" s="1" t="s">
        <v>162</v>
      </c>
      <c r="V1848" s="1">
        <v>5</v>
      </c>
      <c r="W1848" s="1" t="s">
        <v>37</v>
      </c>
      <c r="X1848" s="1" t="s">
        <v>74</v>
      </c>
      <c r="Y1848" s="1" t="s">
        <v>10770</v>
      </c>
    </row>
    <row r="1849" spans="1:25" x14ac:dyDescent="0.3">
      <c r="A1849" s="1" t="s">
        <v>13461</v>
      </c>
      <c r="B1849" s="1" t="s">
        <v>15459</v>
      </c>
      <c r="C1849" s="1" t="s">
        <v>10771</v>
      </c>
      <c r="D1849" s="1" t="s">
        <v>41</v>
      </c>
      <c r="E1849" s="1">
        <v>50</v>
      </c>
      <c r="F1849" s="1" t="s">
        <v>10772</v>
      </c>
      <c r="G1849" s="1" t="s">
        <v>10773</v>
      </c>
      <c r="H1849" s="1" t="s">
        <v>145</v>
      </c>
      <c r="I1849" s="1" t="s">
        <v>10774</v>
      </c>
      <c r="J1849" s="1" t="s">
        <v>10775</v>
      </c>
      <c r="K1849" s="1" t="s">
        <v>161</v>
      </c>
      <c r="L1849" s="1" t="s">
        <v>82</v>
      </c>
      <c r="M1849" s="1" t="s">
        <v>93</v>
      </c>
      <c r="N1849" s="1">
        <v>2</v>
      </c>
      <c r="O1849" s="1">
        <v>366.5</v>
      </c>
      <c r="P1849" s="1">
        <v>0.1</v>
      </c>
      <c r="Q1849" s="1">
        <v>46.58</v>
      </c>
      <c r="R1849" s="2">
        <v>45381</v>
      </c>
      <c r="S1849" s="2">
        <v>45382</v>
      </c>
      <c r="T1849" s="1" t="s">
        <v>83</v>
      </c>
      <c r="U1849" s="1" t="s">
        <v>36</v>
      </c>
      <c r="V1849" s="1">
        <v>3</v>
      </c>
      <c r="W1849" s="1" t="s">
        <v>37</v>
      </c>
      <c r="X1849" s="1" t="s">
        <v>64</v>
      </c>
      <c r="Y1849" s="1" t="s">
        <v>10776</v>
      </c>
    </row>
    <row r="1850" spans="1:25" x14ac:dyDescent="0.3">
      <c r="A1850" s="1" t="s">
        <v>13462</v>
      </c>
      <c r="B1850" s="1" t="s">
        <v>15460</v>
      </c>
      <c r="C1850" s="1" t="s">
        <v>10777</v>
      </c>
      <c r="D1850" s="1" t="s">
        <v>41</v>
      </c>
      <c r="E1850" s="1">
        <v>27</v>
      </c>
      <c r="F1850" s="1" t="s">
        <v>10778</v>
      </c>
      <c r="G1850" s="1" t="s">
        <v>10779</v>
      </c>
      <c r="H1850" s="1" t="s">
        <v>5682</v>
      </c>
      <c r="I1850" s="1" t="s">
        <v>10780</v>
      </c>
      <c r="J1850" s="1" t="s">
        <v>10781</v>
      </c>
      <c r="K1850" s="1" t="s">
        <v>61</v>
      </c>
      <c r="L1850" s="1" t="s">
        <v>110</v>
      </c>
      <c r="M1850" s="1" t="s">
        <v>73</v>
      </c>
      <c r="N1850" s="1">
        <v>2</v>
      </c>
      <c r="O1850" s="1">
        <v>938.04</v>
      </c>
      <c r="P1850" s="1">
        <v>0.36</v>
      </c>
      <c r="Q1850" s="1">
        <v>43.11</v>
      </c>
      <c r="R1850" s="2">
        <v>45174</v>
      </c>
      <c r="S1850" s="2">
        <v>45621</v>
      </c>
      <c r="T1850" s="1" t="s">
        <v>118</v>
      </c>
      <c r="U1850" s="1" t="s">
        <v>36</v>
      </c>
      <c r="V1850" s="1">
        <v>5</v>
      </c>
      <c r="W1850" s="1" t="s">
        <v>37</v>
      </c>
      <c r="X1850" s="1" t="s">
        <v>38</v>
      </c>
      <c r="Y1850" s="1" t="s">
        <v>10782</v>
      </c>
    </row>
    <row r="1851" spans="1:25" x14ac:dyDescent="0.3">
      <c r="A1851" s="1" t="s">
        <v>13463</v>
      </c>
      <c r="B1851" s="1" t="s">
        <v>15461</v>
      </c>
      <c r="C1851" s="1" t="s">
        <v>10783</v>
      </c>
      <c r="D1851" s="1" t="s">
        <v>41</v>
      </c>
      <c r="E1851" s="1">
        <v>45</v>
      </c>
      <c r="F1851" s="1" t="s">
        <v>10784</v>
      </c>
      <c r="G1851" s="1" t="s">
        <v>10785</v>
      </c>
      <c r="H1851" s="1" t="s">
        <v>2559</v>
      </c>
      <c r="I1851" s="1" t="s">
        <v>10786</v>
      </c>
      <c r="J1851" s="1" t="s">
        <v>10787</v>
      </c>
      <c r="K1851" s="1" t="s">
        <v>109</v>
      </c>
      <c r="L1851" s="1" t="s">
        <v>82</v>
      </c>
      <c r="M1851" s="1" t="s">
        <v>126</v>
      </c>
      <c r="N1851" s="1">
        <v>2</v>
      </c>
      <c r="O1851" s="1">
        <v>484.49</v>
      </c>
      <c r="P1851" s="1">
        <v>0.35</v>
      </c>
      <c r="Q1851" s="1">
        <v>22.91</v>
      </c>
      <c r="R1851" s="2">
        <v>45393</v>
      </c>
      <c r="S1851" s="2">
        <v>45583</v>
      </c>
      <c r="T1851" s="1" t="s">
        <v>118</v>
      </c>
      <c r="U1851" s="1" t="s">
        <v>36</v>
      </c>
      <c r="V1851" s="1">
        <v>3</v>
      </c>
      <c r="W1851" s="1" t="s">
        <v>52</v>
      </c>
      <c r="X1851" s="1" t="s">
        <v>38</v>
      </c>
      <c r="Y1851" s="1" t="s">
        <v>10788</v>
      </c>
    </row>
    <row r="1852" spans="1:25" x14ac:dyDescent="0.3">
      <c r="A1852" s="1" t="s">
        <v>13464</v>
      </c>
      <c r="B1852" s="1" t="s">
        <v>15462</v>
      </c>
      <c r="C1852" s="1" t="s">
        <v>10789</v>
      </c>
      <c r="D1852" s="1" t="s">
        <v>26</v>
      </c>
      <c r="E1852" s="1">
        <v>63</v>
      </c>
      <c r="F1852" s="1" t="s">
        <v>10790</v>
      </c>
      <c r="G1852" s="1" t="s">
        <v>10791</v>
      </c>
      <c r="H1852" s="1" t="s">
        <v>1033</v>
      </c>
      <c r="I1852" s="1" t="s">
        <v>10792</v>
      </c>
      <c r="J1852" s="1" t="s">
        <v>10793</v>
      </c>
      <c r="K1852" s="1" t="s">
        <v>32</v>
      </c>
      <c r="L1852" s="1" t="s">
        <v>72</v>
      </c>
      <c r="M1852" s="1" t="s">
        <v>49</v>
      </c>
      <c r="N1852" s="1">
        <v>3</v>
      </c>
      <c r="O1852" s="1">
        <v>30.12</v>
      </c>
      <c r="P1852" s="1">
        <v>0.5</v>
      </c>
      <c r="Q1852" s="1">
        <v>39.42</v>
      </c>
      <c r="R1852" s="2">
        <v>45267</v>
      </c>
      <c r="S1852" s="2">
        <v>45564</v>
      </c>
      <c r="T1852" s="1" t="s">
        <v>35</v>
      </c>
      <c r="U1852" s="1" t="s">
        <v>84</v>
      </c>
      <c r="V1852" s="1">
        <v>3</v>
      </c>
      <c r="W1852" s="1" t="s">
        <v>52</v>
      </c>
      <c r="X1852" s="1" t="s">
        <v>101</v>
      </c>
      <c r="Y1852" s="1" t="s">
        <v>10794</v>
      </c>
    </row>
    <row r="1853" spans="1:25" x14ac:dyDescent="0.3">
      <c r="A1853" s="1" t="s">
        <v>13465</v>
      </c>
      <c r="B1853" s="1" t="s">
        <v>15463</v>
      </c>
      <c r="C1853" s="1" t="s">
        <v>10795</v>
      </c>
      <c r="D1853" s="1" t="s">
        <v>41</v>
      </c>
      <c r="E1853" s="1">
        <v>63</v>
      </c>
      <c r="F1853" s="1" t="s">
        <v>10796</v>
      </c>
      <c r="G1853" s="1" t="s">
        <v>10797</v>
      </c>
      <c r="H1853" s="1" t="s">
        <v>1202</v>
      </c>
      <c r="I1853" s="1" t="s">
        <v>10798</v>
      </c>
      <c r="J1853" s="1" t="s">
        <v>10799</v>
      </c>
      <c r="K1853" s="1" t="s">
        <v>6</v>
      </c>
      <c r="L1853" s="1" t="s">
        <v>33</v>
      </c>
      <c r="M1853" s="1" t="s">
        <v>93</v>
      </c>
      <c r="N1853" s="1">
        <v>1</v>
      </c>
      <c r="O1853" s="1">
        <v>354.88</v>
      </c>
      <c r="P1853" s="1">
        <v>0.2</v>
      </c>
      <c r="Q1853" s="1">
        <v>19.100000000000001</v>
      </c>
      <c r="R1853" s="2">
        <v>45414</v>
      </c>
      <c r="S1853" s="2">
        <v>45573</v>
      </c>
      <c r="T1853" s="1" t="s">
        <v>35</v>
      </c>
      <c r="U1853" s="1" t="s">
        <v>51</v>
      </c>
      <c r="V1853" s="1">
        <v>2</v>
      </c>
      <c r="W1853" s="1" t="s">
        <v>37</v>
      </c>
      <c r="X1853" s="1" t="s">
        <v>38</v>
      </c>
      <c r="Y1853" s="1" t="s">
        <v>10800</v>
      </c>
    </row>
    <row r="1854" spans="1:25" x14ac:dyDescent="0.3">
      <c r="A1854" s="1" t="s">
        <v>13466</v>
      </c>
      <c r="B1854" s="1" t="s">
        <v>15464</v>
      </c>
      <c r="C1854" s="1" t="s">
        <v>10801</v>
      </c>
      <c r="D1854" s="1" t="s">
        <v>41</v>
      </c>
      <c r="E1854" s="1">
        <v>56</v>
      </c>
      <c r="F1854" s="1" t="s">
        <v>10802</v>
      </c>
      <c r="G1854" s="1" t="s">
        <v>10803</v>
      </c>
      <c r="H1854" s="1" t="s">
        <v>215</v>
      </c>
      <c r="I1854" s="1" t="s">
        <v>10804</v>
      </c>
      <c r="J1854" s="1" t="s">
        <v>10805</v>
      </c>
      <c r="K1854" s="1" t="s">
        <v>32</v>
      </c>
      <c r="L1854" s="1" t="s">
        <v>72</v>
      </c>
      <c r="M1854" s="1" t="s">
        <v>126</v>
      </c>
      <c r="N1854" s="1">
        <v>1</v>
      </c>
      <c r="O1854" s="1">
        <v>138.97999999999999</v>
      </c>
      <c r="P1854" s="1">
        <v>0.43</v>
      </c>
      <c r="Q1854" s="1">
        <v>37.869999999999997</v>
      </c>
      <c r="R1854" s="2">
        <v>45643</v>
      </c>
      <c r="S1854" s="2">
        <v>45753</v>
      </c>
      <c r="T1854" s="1" t="s">
        <v>83</v>
      </c>
      <c r="U1854" s="1" t="s">
        <v>162</v>
      </c>
      <c r="V1854" s="1">
        <v>4</v>
      </c>
      <c r="W1854" s="1" t="s">
        <v>37</v>
      </c>
      <c r="X1854" s="1" t="s">
        <v>64</v>
      </c>
      <c r="Y1854" s="1" t="s">
        <v>10806</v>
      </c>
    </row>
    <row r="1855" spans="1:25" x14ac:dyDescent="0.3">
      <c r="A1855" s="1" t="s">
        <v>13467</v>
      </c>
      <c r="B1855" s="1" t="s">
        <v>15465</v>
      </c>
      <c r="C1855" s="1" t="s">
        <v>10807</v>
      </c>
      <c r="D1855" s="1" t="s">
        <v>26</v>
      </c>
      <c r="E1855" s="1">
        <v>29</v>
      </c>
      <c r="F1855" s="1" t="s">
        <v>10808</v>
      </c>
      <c r="G1855" s="1" t="s">
        <v>10809</v>
      </c>
      <c r="H1855" s="1" t="s">
        <v>2673</v>
      </c>
      <c r="I1855" s="1" t="s">
        <v>10810</v>
      </c>
      <c r="J1855" s="1" t="s">
        <v>3622</v>
      </c>
      <c r="K1855" s="1" t="s">
        <v>61</v>
      </c>
      <c r="L1855" s="1" t="s">
        <v>117</v>
      </c>
      <c r="M1855" s="1" t="s">
        <v>62</v>
      </c>
      <c r="N1855" s="1">
        <v>2</v>
      </c>
      <c r="O1855" s="1">
        <v>369.75</v>
      </c>
      <c r="P1855" s="1">
        <v>0.22</v>
      </c>
      <c r="Q1855" s="1">
        <v>28.25</v>
      </c>
      <c r="R1855" s="2">
        <v>45688</v>
      </c>
      <c r="S1855" s="2">
        <v>45267</v>
      </c>
      <c r="T1855" s="1" t="s">
        <v>63</v>
      </c>
      <c r="U1855" s="1" t="s">
        <v>51</v>
      </c>
      <c r="V1855" s="1">
        <v>3</v>
      </c>
      <c r="W1855" s="1" t="s">
        <v>37</v>
      </c>
      <c r="X1855" s="1" t="s">
        <v>74</v>
      </c>
      <c r="Y1855" s="1" t="s">
        <v>10811</v>
      </c>
    </row>
    <row r="1856" spans="1:25" x14ac:dyDescent="0.3">
      <c r="A1856" s="1" t="s">
        <v>13468</v>
      </c>
      <c r="B1856" s="1" t="s">
        <v>15466</v>
      </c>
      <c r="C1856" s="1" t="s">
        <v>10812</v>
      </c>
      <c r="D1856" s="1" t="s">
        <v>26</v>
      </c>
      <c r="E1856" s="1">
        <v>39</v>
      </c>
      <c r="F1856" s="1" t="s">
        <v>10813</v>
      </c>
      <c r="G1856" s="1" t="s">
        <v>10814</v>
      </c>
      <c r="H1856" s="1" t="s">
        <v>364</v>
      </c>
      <c r="I1856" s="1" t="s">
        <v>10815</v>
      </c>
      <c r="J1856" s="1" t="s">
        <v>6363</v>
      </c>
      <c r="K1856" s="1" t="s">
        <v>161</v>
      </c>
      <c r="L1856" s="1" t="s">
        <v>72</v>
      </c>
      <c r="M1856" s="1" t="s">
        <v>49</v>
      </c>
      <c r="N1856" s="1">
        <v>2</v>
      </c>
      <c r="O1856" s="1">
        <v>612.17999999999995</v>
      </c>
      <c r="P1856" s="1">
        <v>0.45</v>
      </c>
      <c r="Q1856" s="1">
        <v>25.73</v>
      </c>
      <c r="R1856" s="2">
        <v>45434</v>
      </c>
      <c r="S1856" s="2">
        <v>45844</v>
      </c>
      <c r="T1856" s="1" t="s">
        <v>50</v>
      </c>
      <c r="U1856" s="1" t="s">
        <v>51</v>
      </c>
      <c r="V1856" s="1">
        <v>4</v>
      </c>
      <c r="W1856" s="1" t="s">
        <v>37</v>
      </c>
      <c r="X1856" s="1" t="s">
        <v>74</v>
      </c>
      <c r="Y1856" s="1" t="s">
        <v>10816</v>
      </c>
    </row>
    <row r="1857" spans="1:25" x14ac:dyDescent="0.3">
      <c r="A1857" s="1" t="s">
        <v>13469</v>
      </c>
      <c r="B1857" s="1" t="s">
        <v>15467</v>
      </c>
      <c r="C1857" s="1" t="s">
        <v>10817</v>
      </c>
      <c r="D1857" s="1" t="s">
        <v>26</v>
      </c>
      <c r="E1857" s="1">
        <v>23</v>
      </c>
      <c r="F1857" s="1" t="s">
        <v>10818</v>
      </c>
      <c r="G1857" s="1">
        <f>1-993-930-1525</f>
        <v>-3447</v>
      </c>
      <c r="H1857" s="1" t="s">
        <v>3277</v>
      </c>
      <c r="I1857" s="1" t="s">
        <v>10819</v>
      </c>
      <c r="J1857" s="1" t="s">
        <v>10820</v>
      </c>
      <c r="K1857" s="1" t="s">
        <v>32</v>
      </c>
      <c r="L1857" s="1" t="s">
        <v>82</v>
      </c>
      <c r="M1857" s="1" t="s">
        <v>49</v>
      </c>
      <c r="N1857" s="1">
        <v>3</v>
      </c>
      <c r="O1857" s="1">
        <v>32.44</v>
      </c>
      <c r="P1857" s="1">
        <v>0.05</v>
      </c>
      <c r="Q1857" s="1">
        <v>7.54</v>
      </c>
      <c r="R1857" s="2">
        <v>45681</v>
      </c>
      <c r="S1857" s="2">
        <v>45192</v>
      </c>
      <c r="T1857" s="1" t="s">
        <v>83</v>
      </c>
      <c r="U1857" s="1" t="s">
        <v>84</v>
      </c>
      <c r="V1857" s="1">
        <v>5</v>
      </c>
      <c r="W1857" s="1" t="s">
        <v>37</v>
      </c>
      <c r="X1857" s="1" t="s">
        <v>53</v>
      </c>
      <c r="Y1857" s="1" t="s">
        <v>10821</v>
      </c>
    </row>
    <row r="1858" spans="1:25" x14ac:dyDescent="0.3">
      <c r="A1858" s="1" t="s">
        <v>13470</v>
      </c>
      <c r="B1858" s="1" t="s">
        <v>15468</v>
      </c>
      <c r="C1858" s="1" t="s">
        <v>10822</v>
      </c>
      <c r="D1858" s="1" t="s">
        <v>41</v>
      </c>
      <c r="E1858" s="1">
        <v>62</v>
      </c>
      <c r="F1858" s="1" t="s">
        <v>10823</v>
      </c>
      <c r="G1858" s="1" t="s">
        <v>10824</v>
      </c>
      <c r="H1858" s="1" t="s">
        <v>648</v>
      </c>
      <c r="I1858" s="1" t="s">
        <v>10825</v>
      </c>
      <c r="J1858" s="1" t="s">
        <v>10826</v>
      </c>
      <c r="K1858" s="1" t="s">
        <v>92</v>
      </c>
      <c r="L1858" s="1" t="s">
        <v>110</v>
      </c>
      <c r="M1858" s="1" t="s">
        <v>49</v>
      </c>
      <c r="N1858" s="1">
        <v>3</v>
      </c>
      <c r="O1858" s="1">
        <v>871.5</v>
      </c>
      <c r="P1858" s="1">
        <v>0.09</v>
      </c>
      <c r="Q1858" s="1">
        <v>48.44</v>
      </c>
      <c r="R1858" s="2">
        <v>45395</v>
      </c>
      <c r="S1858" s="2">
        <v>45434</v>
      </c>
      <c r="T1858" s="1" t="s">
        <v>50</v>
      </c>
      <c r="U1858" s="1" t="s">
        <v>84</v>
      </c>
      <c r="V1858" s="1">
        <v>2</v>
      </c>
      <c r="W1858" s="1" t="s">
        <v>37</v>
      </c>
      <c r="X1858" s="1" t="s">
        <v>38</v>
      </c>
      <c r="Y1858" s="1" t="s">
        <v>10827</v>
      </c>
    </row>
    <row r="1859" spans="1:25" x14ac:dyDescent="0.3">
      <c r="A1859" s="1" t="s">
        <v>13471</v>
      </c>
      <c r="B1859" s="1" t="s">
        <v>15469</v>
      </c>
      <c r="C1859" s="1" t="s">
        <v>10828</v>
      </c>
      <c r="D1859" s="1" t="s">
        <v>26</v>
      </c>
      <c r="E1859" s="1">
        <v>57</v>
      </c>
      <c r="F1859" s="1" t="s">
        <v>10829</v>
      </c>
      <c r="G1859" s="1" t="s">
        <v>10830</v>
      </c>
      <c r="H1859" s="1" t="s">
        <v>4243</v>
      </c>
      <c r="I1859" s="1" t="s">
        <v>10831</v>
      </c>
      <c r="J1859" s="1" t="s">
        <v>7831</v>
      </c>
      <c r="K1859" s="1" t="s">
        <v>47</v>
      </c>
      <c r="L1859" s="1" t="s">
        <v>48</v>
      </c>
      <c r="M1859" s="1" t="s">
        <v>126</v>
      </c>
      <c r="N1859" s="1">
        <v>2</v>
      </c>
      <c r="O1859" s="1">
        <v>614.21</v>
      </c>
      <c r="P1859" s="1">
        <v>0.42</v>
      </c>
      <c r="Q1859" s="1">
        <v>42.68</v>
      </c>
      <c r="R1859" s="2">
        <v>45802</v>
      </c>
      <c r="S1859" s="2">
        <v>45231</v>
      </c>
      <c r="T1859" s="1" t="s">
        <v>118</v>
      </c>
      <c r="U1859" s="1" t="s">
        <v>84</v>
      </c>
      <c r="V1859" s="1">
        <v>2</v>
      </c>
      <c r="W1859" s="1" t="s">
        <v>37</v>
      </c>
      <c r="X1859" s="1" t="s">
        <v>64</v>
      </c>
      <c r="Y1859" s="1" t="s">
        <v>10832</v>
      </c>
    </row>
    <row r="1860" spans="1:25" x14ac:dyDescent="0.3">
      <c r="A1860" s="1" t="s">
        <v>13472</v>
      </c>
      <c r="B1860" s="1" t="s">
        <v>15470</v>
      </c>
      <c r="C1860" s="1" t="s">
        <v>10833</v>
      </c>
      <c r="D1860" s="1" t="s">
        <v>26</v>
      </c>
      <c r="E1860" s="1">
        <v>40</v>
      </c>
      <c r="F1860" s="1" t="s">
        <v>10834</v>
      </c>
      <c r="G1860" s="1">
        <v>6121531376</v>
      </c>
      <c r="H1860" s="1" t="s">
        <v>391</v>
      </c>
      <c r="I1860" s="1" t="s">
        <v>10835</v>
      </c>
      <c r="J1860" s="1" t="s">
        <v>10836</v>
      </c>
      <c r="K1860" s="1" t="s">
        <v>47</v>
      </c>
      <c r="L1860" s="1" t="s">
        <v>117</v>
      </c>
      <c r="M1860" s="1" t="s">
        <v>73</v>
      </c>
      <c r="N1860" s="1">
        <v>1</v>
      </c>
      <c r="O1860" s="1">
        <v>302.42</v>
      </c>
      <c r="P1860" s="1">
        <v>0.41</v>
      </c>
      <c r="Q1860" s="1">
        <v>40.700000000000003</v>
      </c>
      <c r="R1860" s="2">
        <v>45372</v>
      </c>
      <c r="S1860" s="2">
        <v>45375</v>
      </c>
      <c r="T1860" s="1" t="s">
        <v>35</v>
      </c>
      <c r="U1860" s="1" t="s">
        <v>36</v>
      </c>
      <c r="V1860" s="1">
        <v>1</v>
      </c>
      <c r="W1860" s="1" t="s">
        <v>37</v>
      </c>
      <c r="X1860" s="1" t="s">
        <v>38</v>
      </c>
      <c r="Y1860" s="1" t="s">
        <v>10837</v>
      </c>
    </row>
    <row r="1861" spans="1:25" x14ac:dyDescent="0.3">
      <c r="A1861" s="1" t="s">
        <v>13473</v>
      </c>
      <c r="B1861" s="1" t="s">
        <v>15471</v>
      </c>
      <c r="C1861" s="1" t="s">
        <v>10838</v>
      </c>
      <c r="D1861" s="1" t="s">
        <v>26</v>
      </c>
      <c r="E1861" s="1">
        <v>51</v>
      </c>
      <c r="F1861" s="1" t="s">
        <v>10839</v>
      </c>
      <c r="G1861" s="1" t="s">
        <v>10840</v>
      </c>
      <c r="H1861" s="1" t="s">
        <v>4773</v>
      </c>
      <c r="I1861" s="1" t="s">
        <v>10841</v>
      </c>
      <c r="J1861" s="1" t="s">
        <v>10842</v>
      </c>
      <c r="K1861" s="1" t="s">
        <v>81</v>
      </c>
      <c r="L1861" s="1" t="s">
        <v>33</v>
      </c>
      <c r="M1861" s="1" t="s">
        <v>73</v>
      </c>
      <c r="N1861" s="1">
        <v>4</v>
      </c>
      <c r="O1861" s="1">
        <v>318.08999999999997</v>
      </c>
      <c r="P1861" s="1">
        <v>0.15</v>
      </c>
      <c r="Q1861" s="1">
        <v>18.72</v>
      </c>
      <c r="R1861" s="2">
        <v>45824</v>
      </c>
      <c r="S1861" s="2">
        <v>45300</v>
      </c>
      <c r="T1861" s="1" t="s">
        <v>63</v>
      </c>
      <c r="U1861" s="1" t="s">
        <v>84</v>
      </c>
      <c r="V1861" s="1">
        <v>4</v>
      </c>
      <c r="W1861" s="1" t="s">
        <v>52</v>
      </c>
      <c r="X1861" s="1" t="s">
        <v>64</v>
      </c>
      <c r="Y1861" s="1" t="s">
        <v>10843</v>
      </c>
    </row>
    <row r="1862" spans="1:25" x14ac:dyDescent="0.3">
      <c r="A1862" s="1" t="s">
        <v>13474</v>
      </c>
      <c r="B1862" s="1" t="s">
        <v>15472</v>
      </c>
      <c r="C1862" s="1" t="s">
        <v>10844</v>
      </c>
      <c r="D1862" s="1" t="s">
        <v>26</v>
      </c>
      <c r="E1862" s="1">
        <v>59</v>
      </c>
      <c r="F1862" s="1" t="s">
        <v>10845</v>
      </c>
      <c r="G1862" s="1" t="s">
        <v>10846</v>
      </c>
      <c r="H1862" s="1" t="s">
        <v>323</v>
      </c>
      <c r="I1862" s="1" t="s">
        <v>10847</v>
      </c>
      <c r="J1862" s="1" t="s">
        <v>10848</v>
      </c>
      <c r="K1862" s="1" t="s">
        <v>109</v>
      </c>
      <c r="L1862" s="1" t="s">
        <v>110</v>
      </c>
      <c r="M1862" s="1" t="s">
        <v>62</v>
      </c>
      <c r="N1862" s="1">
        <v>3</v>
      </c>
      <c r="O1862" s="1">
        <v>471.01</v>
      </c>
      <c r="P1862" s="1">
        <v>0.3</v>
      </c>
      <c r="Q1862" s="1">
        <v>18.03</v>
      </c>
      <c r="R1862" s="2">
        <v>45817</v>
      </c>
      <c r="S1862" s="2">
        <v>45297</v>
      </c>
      <c r="T1862" s="1" t="s">
        <v>35</v>
      </c>
      <c r="U1862" s="1" t="s">
        <v>84</v>
      </c>
      <c r="V1862" s="1">
        <v>2</v>
      </c>
      <c r="W1862" s="1" t="s">
        <v>37</v>
      </c>
      <c r="X1862" s="1" t="s">
        <v>53</v>
      </c>
      <c r="Y1862" s="1" t="s">
        <v>4914</v>
      </c>
    </row>
    <row r="1863" spans="1:25" x14ac:dyDescent="0.3">
      <c r="A1863" s="1" t="s">
        <v>13475</v>
      </c>
      <c r="B1863" s="1" t="s">
        <v>15473</v>
      </c>
      <c r="C1863" s="1" t="s">
        <v>10849</v>
      </c>
      <c r="D1863" s="1" t="s">
        <v>26</v>
      </c>
      <c r="E1863" s="1">
        <v>55</v>
      </c>
      <c r="F1863" s="1" t="s">
        <v>10850</v>
      </c>
      <c r="G1863" s="1" t="s">
        <v>10851</v>
      </c>
      <c r="H1863" s="1" t="s">
        <v>1740</v>
      </c>
      <c r="I1863" s="1" t="s">
        <v>10852</v>
      </c>
      <c r="J1863" s="1" t="s">
        <v>10853</v>
      </c>
      <c r="K1863" s="1" t="s">
        <v>92</v>
      </c>
      <c r="L1863" s="1" t="s">
        <v>72</v>
      </c>
      <c r="M1863" s="1" t="s">
        <v>73</v>
      </c>
      <c r="N1863" s="1">
        <v>1</v>
      </c>
      <c r="O1863" s="1">
        <v>255.61</v>
      </c>
      <c r="P1863" s="1">
        <v>0.19</v>
      </c>
      <c r="Q1863" s="1">
        <v>30.79</v>
      </c>
      <c r="R1863" s="2">
        <v>45698</v>
      </c>
      <c r="S1863" s="2">
        <v>45625</v>
      </c>
      <c r="T1863" s="1" t="s">
        <v>118</v>
      </c>
      <c r="U1863" s="1" t="s">
        <v>84</v>
      </c>
      <c r="V1863" s="1">
        <v>5</v>
      </c>
      <c r="W1863" s="1" t="s">
        <v>37</v>
      </c>
      <c r="X1863" s="1" t="s">
        <v>38</v>
      </c>
      <c r="Y1863" s="1" t="s">
        <v>10854</v>
      </c>
    </row>
    <row r="1864" spans="1:25" x14ac:dyDescent="0.3">
      <c r="A1864" s="1" t="s">
        <v>13476</v>
      </c>
      <c r="B1864" s="1" t="s">
        <v>15474</v>
      </c>
      <c r="C1864" s="1" t="s">
        <v>6876</v>
      </c>
      <c r="D1864" s="1" t="s">
        <v>41</v>
      </c>
      <c r="E1864" s="1">
        <v>33</v>
      </c>
      <c r="F1864" s="1" t="s">
        <v>10855</v>
      </c>
      <c r="G1864" s="1">
        <v>2776916572</v>
      </c>
      <c r="H1864" s="1" t="s">
        <v>250</v>
      </c>
      <c r="I1864" s="1" t="s">
        <v>10856</v>
      </c>
      <c r="J1864" s="1" t="s">
        <v>10857</v>
      </c>
      <c r="K1864" s="1" t="s">
        <v>6</v>
      </c>
      <c r="L1864" s="1" t="s">
        <v>117</v>
      </c>
      <c r="M1864" s="1" t="s">
        <v>126</v>
      </c>
      <c r="N1864" s="1">
        <v>3</v>
      </c>
      <c r="O1864" s="1">
        <v>14.3</v>
      </c>
      <c r="P1864" s="1">
        <v>0.01</v>
      </c>
      <c r="Q1864" s="1">
        <v>43.08</v>
      </c>
      <c r="R1864" s="2">
        <v>45584</v>
      </c>
      <c r="S1864" s="2">
        <v>45827</v>
      </c>
      <c r="T1864" s="1" t="s">
        <v>83</v>
      </c>
      <c r="U1864" s="1" t="s">
        <v>84</v>
      </c>
      <c r="V1864" s="1">
        <v>1</v>
      </c>
      <c r="W1864" s="1" t="s">
        <v>37</v>
      </c>
      <c r="X1864" s="1" t="s">
        <v>74</v>
      </c>
      <c r="Y1864" s="1" t="s">
        <v>10858</v>
      </c>
    </row>
    <row r="1865" spans="1:25" x14ac:dyDescent="0.3">
      <c r="A1865" s="1" t="s">
        <v>13477</v>
      </c>
      <c r="B1865" s="1" t="s">
        <v>15475</v>
      </c>
      <c r="C1865" s="1" t="s">
        <v>10859</v>
      </c>
      <c r="D1865" s="1" t="s">
        <v>26</v>
      </c>
      <c r="E1865" s="1">
        <v>27</v>
      </c>
      <c r="F1865" s="1" t="s">
        <v>10860</v>
      </c>
      <c r="G1865" s="1" t="s">
        <v>10861</v>
      </c>
      <c r="H1865" s="1" t="s">
        <v>757</v>
      </c>
      <c r="I1865" s="1" t="s">
        <v>10862</v>
      </c>
      <c r="J1865" s="1" t="s">
        <v>6357</v>
      </c>
      <c r="K1865" s="1" t="s">
        <v>92</v>
      </c>
      <c r="L1865" s="1" t="s">
        <v>82</v>
      </c>
      <c r="M1865" s="1" t="s">
        <v>49</v>
      </c>
      <c r="N1865" s="1">
        <v>1</v>
      </c>
      <c r="O1865" s="1">
        <v>36.29</v>
      </c>
      <c r="P1865" s="1">
        <v>0.01</v>
      </c>
      <c r="Q1865" s="1">
        <v>47.06</v>
      </c>
      <c r="R1865" s="2">
        <v>45783</v>
      </c>
      <c r="S1865" s="2">
        <v>45375</v>
      </c>
      <c r="T1865" s="1" t="s">
        <v>118</v>
      </c>
      <c r="U1865" s="1" t="s">
        <v>51</v>
      </c>
      <c r="V1865" s="1">
        <v>2</v>
      </c>
      <c r="W1865" s="1" t="s">
        <v>37</v>
      </c>
      <c r="X1865" s="1" t="s">
        <v>53</v>
      </c>
      <c r="Y1865" s="1" t="s">
        <v>10863</v>
      </c>
    </row>
    <row r="1866" spans="1:25" x14ac:dyDescent="0.3">
      <c r="A1866" s="1" t="s">
        <v>13478</v>
      </c>
      <c r="B1866" s="1" t="s">
        <v>15476</v>
      </c>
      <c r="C1866" s="1" t="s">
        <v>10776</v>
      </c>
      <c r="D1866" s="1" t="s">
        <v>26</v>
      </c>
      <c r="E1866" s="1">
        <v>64</v>
      </c>
      <c r="F1866" s="1" t="s">
        <v>10864</v>
      </c>
      <c r="G1866" s="1" t="s">
        <v>10865</v>
      </c>
      <c r="H1866" s="1" t="s">
        <v>1189</v>
      </c>
      <c r="I1866" s="1" t="s">
        <v>10866</v>
      </c>
      <c r="J1866" s="1" t="s">
        <v>10867</v>
      </c>
      <c r="K1866" s="1" t="s">
        <v>6</v>
      </c>
      <c r="L1866" s="1" t="s">
        <v>33</v>
      </c>
      <c r="M1866" s="1" t="s">
        <v>126</v>
      </c>
      <c r="N1866" s="1">
        <v>2</v>
      </c>
      <c r="O1866" s="1">
        <v>364.16</v>
      </c>
      <c r="P1866" s="1">
        <v>0.03</v>
      </c>
      <c r="Q1866" s="1">
        <v>17.100000000000001</v>
      </c>
      <c r="R1866" s="2">
        <v>45777</v>
      </c>
      <c r="S1866" s="2">
        <v>45513</v>
      </c>
      <c r="T1866" s="1" t="s">
        <v>63</v>
      </c>
      <c r="U1866" s="1" t="s">
        <v>51</v>
      </c>
      <c r="V1866" s="1">
        <v>5</v>
      </c>
      <c r="W1866" s="1" t="s">
        <v>37</v>
      </c>
      <c r="X1866" s="1" t="s">
        <v>38</v>
      </c>
      <c r="Y1866" s="1" t="s">
        <v>10868</v>
      </c>
    </row>
    <row r="1867" spans="1:25" x14ac:dyDescent="0.3">
      <c r="A1867" s="1" t="s">
        <v>13479</v>
      </c>
      <c r="B1867" s="1" t="s">
        <v>15477</v>
      </c>
      <c r="C1867" s="1" t="s">
        <v>10869</v>
      </c>
      <c r="D1867" s="1" t="s">
        <v>26</v>
      </c>
      <c r="E1867" s="1">
        <v>38</v>
      </c>
      <c r="F1867" s="1" t="s">
        <v>10870</v>
      </c>
      <c r="G1867" s="1" t="s">
        <v>10871</v>
      </c>
      <c r="H1867" s="1" t="s">
        <v>2265</v>
      </c>
      <c r="I1867" s="1" t="s">
        <v>10872</v>
      </c>
      <c r="J1867" s="1" t="s">
        <v>10873</v>
      </c>
      <c r="K1867" s="1" t="s">
        <v>47</v>
      </c>
      <c r="L1867" s="1" t="s">
        <v>72</v>
      </c>
      <c r="M1867" s="1" t="s">
        <v>49</v>
      </c>
      <c r="N1867" s="1">
        <v>3</v>
      </c>
      <c r="O1867" s="1">
        <v>132.97999999999999</v>
      </c>
      <c r="P1867" s="1">
        <v>0.3</v>
      </c>
      <c r="Q1867" s="1">
        <v>32.33</v>
      </c>
      <c r="R1867" s="2">
        <v>45610</v>
      </c>
      <c r="S1867" s="2">
        <v>45288</v>
      </c>
      <c r="T1867" s="1" t="s">
        <v>83</v>
      </c>
      <c r="U1867" s="1" t="s">
        <v>84</v>
      </c>
      <c r="V1867" s="1">
        <v>4</v>
      </c>
      <c r="W1867" s="1" t="s">
        <v>37</v>
      </c>
      <c r="X1867" s="1" t="s">
        <v>74</v>
      </c>
      <c r="Y1867" s="1" t="s">
        <v>10874</v>
      </c>
    </row>
    <row r="1868" spans="1:25" x14ac:dyDescent="0.3">
      <c r="A1868" s="1" t="s">
        <v>13480</v>
      </c>
      <c r="B1868" s="1" t="s">
        <v>15478</v>
      </c>
      <c r="C1868" s="1" t="s">
        <v>10875</v>
      </c>
      <c r="D1868" s="1" t="s">
        <v>41</v>
      </c>
      <c r="E1868" s="1">
        <v>69</v>
      </c>
      <c r="F1868" s="1" t="s">
        <v>10876</v>
      </c>
      <c r="G1868" s="1" t="s">
        <v>10877</v>
      </c>
      <c r="H1868" s="1" t="s">
        <v>850</v>
      </c>
      <c r="I1868" s="1" t="s">
        <v>9432</v>
      </c>
      <c r="J1868" s="1" t="s">
        <v>2305</v>
      </c>
      <c r="K1868" s="1" t="s">
        <v>161</v>
      </c>
      <c r="L1868" s="1" t="s">
        <v>110</v>
      </c>
      <c r="M1868" s="1" t="s">
        <v>126</v>
      </c>
      <c r="N1868" s="1">
        <v>4</v>
      </c>
      <c r="O1868" s="1">
        <v>32.14</v>
      </c>
      <c r="P1868" s="1">
        <v>0.14000000000000001</v>
      </c>
      <c r="Q1868" s="1">
        <v>37.58</v>
      </c>
      <c r="R1868" s="2">
        <v>45515</v>
      </c>
      <c r="S1868" s="2">
        <v>45139</v>
      </c>
      <c r="T1868" s="1" t="s">
        <v>83</v>
      </c>
      <c r="U1868" s="1" t="s">
        <v>51</v>
      </c>
      <c r="V1868" s="1">
        <v>5</v>
      </c>
      <c r="W1868" s="1" t="s">
        <v>37</v>
      </c>
      <c r="X1868" s="1" t="s">
        <v>74</v>
      </c>
      <c r="Y1868" s="1" t="s">
        <v>10878</v>
      </c>
    </row>
    <row r="1869" spans="1:25" x14ac:dyDescent="0.3">
      <c r="A1869" s="1" t="s">
        <v>13481</v>
      </c>
      <c r="B1869" s="1" t="s">
        <v>15479</v>
      </c>
      <c r="C1869" s="1" t="s">
        <v>10879</v>
      </c>
      <c r="D1869" s="1" t="s">
        <v>41</v>
      </c>
      <c r="E1869" s="1">
        <v>27</v>
      </c>
      <c r="F1869" s="1" t="s">
        <v>10880</v>
      </c>
      <c r="G1869" s="1">
        <v>6796099339</v>
      </c>
      <c r="H1869" s="1" t="s">
        <v>201</v>
      </c>
      <c r="I1869" s="1" t="s">
        <v>10881</v>
      </c>
      <c r="J1869" s="1" t="s">
        <v>10882</v>
      </c>
      <c r="K1869" s="1" t="s">
        <v>61</v>
      </c>
      <c r="L1869" s="1" t="s">
        <v>72</v>
      </c>
      <c r="M1869" s="1" t="s">
        <v>73</v>
      </c>
      <c r="N1869" s="1">
        <v>2</v>
      </c>
      <c r="O1869" s="1">
        <v>860.68</v>
      </c>
      <c r="P1869" s="1">
        <v>7.0000000000000007E-2</v>
      </c>
      <c r="Q1869" s="1">
        <v>15.19</v>
      </c>
      <c r="R1869" s="2">
        <v>45429</v>
      </c>
      <c r="S1869" s="2">
        <v>45848</v>
      </c>
      <c r="T1869" s="1" t="s">
        <v>63</v>
      </c>
      <c r="U1869" s="1" t="s">
        <v>84</v>
      </c>
      <c r="V1869" s="1">
        <v>5</v>
      </c>
      <c r="W1869" s="1" t="s">
        <v>37</v>
      </c>
      <c r="X1869" s="1" t="s">
        <v>64</v>
      </c>
      <c r="Y1869" s="1" t="s">
        <v>10883</v>
      </c>
    </row>
    <row r="1870" spans="1:25" x14ac:dyDescent="0.3">
      <c r="A1870" s="1" t="s">
        <v>13482</v>
      </c>
      <c r="B1870" s="1" t="s">
        <v>15480</v>
      </c>
      <c r="C1870" s="1" t="s">
        <v>10884</v>
      </c>
      <c r="D1870" s="1" t="s">
        <v>26</v>
      </c>
      <c r="E1870" s="1">
        <v>28</v>
      </c>
      <c r="F1870" s="1" t="s">
        <v>10885</v>
      </c>
      <c r="G1870" s="1" t="s">
        <v>10886</v>
      </c>
      <c r="H1870" s="1" t="s">
        <v>10887</v>
      </c>
      <c r="I1870" s="1" t="s">
        <v>10888</v>
      </c>
      <c r="J1870" s="1" t="s">
        <v>10889</v>
      </c>
      <c r="K1870" s="1" t="s">
        <v>61</v>
      </c>
      <c r="L1870" s="1" t="s">
        <v>33</v>
      </c>
      <c r="M1870" s="1" t="s">
        <v>126</v>
      </c>
      <c r="N1870" s="1">
        <v>3</v>
      </c>
      <c r="O1870" s="1">
        <v>281.39999999999998</v>
      </c>
      <c r="P1870" s="1">
        <v>0.47</v>
      </c>
      <c r="Q1870" s="1">
        <v>23.34</v>
      </c>
      <c r="R1870" s="2">
        <v>45168</v>
      </c>
      <c r="S1870" s="2">
        <v>45655</v>
      </c>
      <c r="T1870" s="1" t="s">
        <v>35</v>
      </c>
      <c r="U1870" s="1" t="s">
        <v>162</v>
      </c>
      <c r="V1870" s="1">
        <v>5</v>
      </c>
      <c r="W1870" s="1" t="s">
        <v>37</v>
      </c>
      <c r="X1870" s="1" t="s">
        <v>74</v>
      </c>
      <c r="Y1870" s="1" t="s">
        <v>5933</v>
      </c>
    </row>
    <row r="1871" spans="1:25" x14ac:dyDescent="0.3">
      <c r="A1871" s="1" t="s">
        <v>13483</v>
      </c>
      <c r="B1871" s="1" t="s">
        <v>15481</v>
      </c>
      <c r="C1871" s="1" t="s">
        <v>10890</v>
      </c>
      <c r="D1871" s="1" t="s">
        <v>26</v>
      </c>
      <c r="E1871" s="1">
        <v>38</v>
      </c>
      <c r="F1871" s="1" t="s">
        <v>10891</v>
      </c>
      <c r="G1871" s="1" t="s">
        <v>10892</v>
      </c>
      <c r="H1871" s="1" t="s">
        <v>757</v>
      </c>
      <c r="I1871" s="1" t="s">
        <v>10893</v>
      </c>
      <c r="J1871" s="1" t="s">
        <v>3981</v>
      </c>
      <c r="K1871" s="1" t="s">
        <v>61</v>
      </c>
      <c r="L1871" s="1" t="s">
        <v>110</v>
      </c>
      <c r="M1871" s="1" t="s">
        <v>34</v>
      </c>
      <c r="N1871" s="1">
        <v>2</v>
      </c>
      <c r="O1871" s="1">
        <v>508.09</v>
      </c>
      <c r="P1871" s="1">
        <v>0.06</v>
      </c>
      <c r="Q1871" s="1">
        <v>13.44</v>
      </c>
      <c r="R1871" s="2">
        <v>45409</v>
      </c>
      <c r="S1871" s="2">
        <v>45185</v>
      </c>
      <c r="T1871" s="1" t="s">
        <v>83</v>
      </c>
      <c r="U1871" s="1" t="s">
        <v>36</v>
      </c>
      <c r="V1871" s="1">
        <v>3</v>
      </c>
      <c r="W1871" s="1" t="s">
        <v>37</v>
      </c>
      <c r="X1871" s="1" t="s">
        <v>101</v>
      </c>
      <c r="Y1871" s="1" t="s">
        <v>10894</v>
      </c>
    </row>
    <row r="1872" spans="1:25" x14ac:dyDescent="0.3">
      <c r="A1872" s="1" t="s">
        <v>13484</v>
      </c>
      <c r="B1872" s="1" t="s">
        <v>15482</v>
      </c>
      <c r="C1872" s="1" t="s">
        <v>10895</v>
      </c>
      <c r="D1872" s="1" t="s">
        <v>26</v>
      </c>
      <c r="E1872" s="1">
        <v>42</v>
      </c>
      <c r="F1872" s="1" t="s">
        <v>10896</v>
      </c>
      <c r="G1872" s="1" t="s">
        <v>10897</v>
      </c>
      <c r="H1872" s="1" t="s">
        <v>850</v>
      </c>
      <c r="I1872" s="1" t="s">
        <v>10274</v>
      </c>
      <c r="J1872" s="1" t="s">
        <v>10898</v>
      </c>
      <c r="K1872" s="1" t="s">
        <v>6</v>
      </c>
      <c r="L1872" s="1" t="s">
        <v>48</v>
      </c>
      <c r="M1872" s="1" t="s">
        <v>49</v>
      </c>
      <c r="N1872" s="1">
        <v>4</v>
      </c>
      <c r="O1872" s="1">
        <v>187.61</v>
      </c>
      <c r="P1872" s="1">
        <v>0.34</v>
      </c>
      <c r="Q1872" s="1">
        <v>36.450000000000003</v>
      </c>
      <c r="R1872" s="2">
        <v>45738</v>
      </c>
      <c r="S1872" s="2">
        <v>45727</v>
      </c>
      <c r="T1872" s="1" t="s">
        <v>35</v>
      </c>
      <c r="U1872" s="1" t="s">
        <v>84</v>
      </c>
      <c r="V1872" s="1">
        <v>2</v>
      </c>
      <c r="W1872" s="1" t="s">
        <v>37</v>
      </c>
      <c r="X1872" s="1" t="s">
        <v>38</v>
      </c>
      <c r="Y1872" s="1" t="s">
        <v>10899</v>
      </c>
    </row>
    <row r="1873" spans="1:25" x14ac:dyDescent="0.3">
      <c r="A1873" s="1" t="s">
        <v>13485</v>
      </c>
      <c r="B1873" s="1" t="s">
        <v>15483</v>
      </c>
      <c r="C1873" s="1" t="s">
        <v>10900</v>
      </c>
      <c r="D1873" s="1" t="s">
        <v>26</v>
      </c>
      <c r="E1873" s="1">
        <v>51</v>
      </c>
      <c r="F1873" s="1" t="s">
        <v>10901</v>
      </c>
      <c r="G1873" s="1">
        <v>6657452635</v>
      </c>
      <c r="H1873" s="1" t="s">
        <v>509</v>
      </c>
      <c r="I1873" s="1" t="s">
        <v>10902</v>
      </c>
      <c r="J1873" s="1" t="s">
        <v>10903</v>
      </c>
      <c r="K1873" s="1" t="s">
        <v>81</v>
      </c>
      <c r="L1873" s="1" t="s">
        <v>48</v>
      </c>
      <c r="M1873" s="1" t="s">
        <v>49</v>
      </c>
      <c r="N1873" s="1">
        <v>3</v>
      </c>
      <c r="O1873" s="1">
        <v>56.26</v>
      </c>
      <c r="P1873" s="1">
        <v>0.45</v>
      </c>
      <c r="Q1873" s="1">
        <v>43.87</v>
      </c>
      <c r="R1873" s="2">
        <v>45502</v>
      </c>
      <c r="S1873" s="2">
        <v>45546</v>
      </c>
      <c r="T1873" s="1" t="s">
        <v>50</v>
      </c>
      <c r="U1873" s="1" t="s">
        <v>51</v>
      </c>
      <c r="V1873" s="1">
        <v>5</v>
      </c>
      <c r="W1873" s="1" t="s">
        <v>37</v>
      </c>
      <c r="X1873" s="1" t="s">
        <v>38</v>
      </c>
      <c r="Y1873" s="1" t="s">
        <v>10904</v>
      </c>
    </row>
    <row r="1874" spans="1:25" x14ac:dyDescent="0.3">
      <c r="A1874" s="1" t="s">
        <v>13486</v>
      </c>
      <c r="B1874" s="1" t="s">
        <v>15363</v>
      </c>
      <c r="C1874" s="1" t="s">
        <v>10905</v>
      </c>
      <c r="D1874" s="1" t="s">
        <v>41</v>
      </c>
      <c r="E1874" s="1">
        <v>48</v>
      </c>
      <c r="F1874" s="1" t="s">
        <v>10906</v>
      </c>
      <c r="G1874" s="1" t="s">
        <v>10907</v>
      </c>
      <c r="H1874" s="1" t="s">
        <v>1607</v>
      </c>
      <c r="I1874" s="1" t="s">
        <v>10908</v>
      </c>
      <c r="J1874" s="1" t="s">
        <v>10909</v>
      </c>
      <c r="K1874" s="1" t="s">
        <v>92</v>
      </c>
      <c r="L1874" s="1" t="s">
        <v>117</v>
      </c>
      <c r="M1874" s="1" t="s">
        <v>62</v>
      </c>
      <c r="N1874" s="1">
        <v>3</v>
      </c>
      <c r="O1874" s="1">
        <v>747.42</v>
      </c>
      <c r="P1874" s="1">
        <v>0.08</v>
      </c>
      <c r="Q1874" s="1">
        <v>44.49</v>
      </c>
      <c r="R1874" s="2">
        <v>45622</v>
      </c>
      <c r="S1874" s="2">
        <v>45810</v>
      </c>
      <c r="T1874" s="1" t="s">
        <v>63</v>
      </c>
      <c r="U1874" s="1" t="s">
        <v>36</v>
      </c>
      <c r="V1874" s="1">
        <v>1</v>
      </c>
      <c r="W1874" s="1" t="s">
        <v>52</v>
      </c>
      <c r="X1874" s="1" t="s">
        <v>64</v>
      </c>
      <c r="Y1874" s="1" t="s">
        <v>10910</v>
      </c>
    </row>
    <row r="1875" spans="1:25" x14ac:dyDescent="0.3">
      <c r="A1875" s="1" t="s">
        <v>13487</v>
      </c>
      <c r="B1875" s="1" t="s">
        <v>15484</v>
      </c>
      <c r="C1875" s="1" t="s">
        <v>10911</v>
      </c>
      <c r="D1875" s="1" t="s">
        <v>41</v>
      </c>
      <c r="E1875" s="1">
        <v>44</v>
      </c>
      <c r="F1875" s="1" t="s">
        <v>10912</v>
      </c>
      <c r="G1875" s="1" t="s">
        <v>10913</v>
      </c>
      <c r="H1875" s="1" t="s">
        <v>2448</v>
      </c>
      <c r="I1875" s="1" t="s">
        <v>10914</v>
      </c>
      <c r="J1875" s="1" t="s">
        <v>10915</v>
      </c>
      <c r="K1875" s="1" t="s">
        <v>109</v>
      </c>
      <c r="L1875" s="1" t="s">
        <v>72</v>
      </c>
      <c r="M1875" s="1" t="s">
        <v>34</v>
      </c>
      <c r="N1875" s="1">
        <v>3</v>
      </c>
      <c r="O1875" s="1">
        <v>133.71</v>
      </c>
      <c r="P1875" s="1">
        <v>0.11</v>
      </c>
      <c r="Q1875" s="1">
        <v>35.15</v>
      </c>
      <c r="R1875" s="2">
        <v>45146</v>
      </c>
      <c r="S1875" s="2">
        <v>45713</v>
      </c>
      <c r="T1875" s="1" t="s">
        <v>50</v>
      </c>
      <c r="U1875" s="1" t="s">
        <v>51</v>
      </c>
      <c r="V1875" s="1">
        <v>3</v>
      </c>
      <c r="W1875" s="1" t="s">
        <v>37</v>
      </c>
      <c r="X1875" s="1" t="s">
        <v>74</v>
      </c>
      <c r="Y1875" s="1" t="s">
        <v>10916</v>
      </c>
    </row>
    <row r="1876" spans="1:25" x14ac:dyDescent="0.3">
      <c r="A1876" s="1" t="s">
        <v>13488</v>
      </c>
      <c r="B1876" s="1" t="s">
        <v>15485</v>
      </c>
      <c r="C1876" s="1" t="s">
        <v>10917</v>
      </c>
      <c r="D1876" s="1" t="s">
        <v>41</v>
      </c>
      <c r="E1876" s="1">
        <v>42</v>
      </c>
      <c r="F1876" s="1" t="s">
        <v>10918</v>
      </c>
      <c r="G1876" s="1" t="s">
        <v>10919</v>
      </c>
      <c r="H1876" s="1" t="s">
        <v>1967</v>
      </c>
      <c r="I1876" s="1" t="s">
        <v>10920</v>
      </c>
      <c r="J1876" s="1" t="s">
        <v>10921</v>
      </c>
      <c r="K1876" s="1" t="s">
        <v>61</v>
      </c>
      <c r="L1876" s="1" t="s">
        <v>117</v>
      </c>
      <c r="M1876" s="1" t="s">
        <v>126</v>
      </c>
      <c r="N1876" s="1">
        <v>1</v>
      </c>
      <c r="O1876" s="1">
        <v>35.46</v>
      </c>
      <c r="P1876" s="1">
        <v>0.28999999999999998</v>
      </c>
      <c r="Q1876" s="1">
        <v>20.62</v>
      </c>
      <c r="R1876" s="2">
        <v>45727</v>
      </c>
      <c r="S1876" s="2">
        <v>45320</v>
      </c>
      <c r="T1876" s="1" t="s">
        <v>83</v>
      </c>
      <c r="U1876" s="1" t="s">
        <v>162</v>
      </c>
      <c r="V1876" s="1">
        <v>5</v>
      </c>
      <c r="W1876" s="1" t="s">
        <v>37</v>
      </c>
      <c r="X1876" s="1" t="s">
        <v>64</v>
      </c>
      <c r="Y1876" s="1" t="s">
        <v>10922</v>
      </c>
    </row>
    <row r="1877" spans="1:25" x14ac:dyDescent="0.3">
      <c r="A1877" s="1" t="s">
        <v>13489</v>
      </c>
      <c r="B1877" s="1" t="s">
        <v>15486</v>
      </c>
      <c r="C1877" s="1" t="s">
        <v>10923</v>
      </c>
      <c r="D1877" s="1" t="s">
        <v>26</v>
      </c>
      <c r="E1877" s="1">
        <v>59</v>
      </c>
      <c r="F1877" s="1" t="s">
        <v>10924</v>
      </c>
      <c r="G1877" s="1" t="s">
        <v>10925</v>
      </c>
      <c r="H1877" s="1" t="s">
        <v>29</v>
      </c>
      <c r="I1877" s="1" t="s">
        <v>2543</v>
      </c>
      <c r="J1877" s="1" t="s">
        <v>10926</v>
      </c>
      <c r="K1877" s="1" t="s">
        <v>6</v>
      </c>
      <c r="L1877" s="1" t="s">
        <v>33</v>
      </c>
      <c r="M1877" s="1" t="s">
        <v>73</v>
      </c>
      <c r="N1877" s="1">
        <v>1</v>
      </c>
      <c r="O1877" s="1">
        <v>591.36</v>
      </c>
      <c r="P1877" s="1">
        <v>0.25</v>
      </c>
      <c r="Q1877" s="1">
        <v>34.75</v>
      </c>
      <c r="R1877" s="2">
        <v>45636</v>
      </c>
      <c r="S1877" s="2">
        <v>45519</v>
      </c>
      <c r="T1877" s="1" t="s">
        <v>63</v>
      </c>
      <c r="U1877" s="1" t="s">
        <v>162</v>
      </c>
      <c r="V1877" s="1">
        <v>5</v>
      </c>
      <c r="W1877" s="1" t="s">
        <v>37</v>
      </c>
      <c r="X1877" s="1" t="s">
        <v>101</v>
      </c>
      <c r="Y1877" s="1" t="s">
        <v>10927</v>
      </c>
    </row>
    <row r="1878" spans="1:25" x14ac:dyDescent="0.3">
      <c r="A1878" s="1" t="s">
        <v>13490</v>
      </c>
      <c r="B1878" s="1" t="s">
        <v>15487</v>
      </c>
      <c r="C1878" s="1" t="s">
        <v>10928</v>
      </c>
      <c r="D1878" s="1" t="s">
        <v>26</v>
      </c>
      <c r="E1878" s="1">
        <v>49</v>
      </c>
      <c r="F1878" s="1" t="s">
        <v>10929</v>
      </c>
      <c r="G1878" s="1" t="s">
        <v>10930</v>
      </c>
      <c r="H1878" s="1" t="s">
        <v>2109</v>
      </c>
      <c r="I1878" s="1" t="s">
        <v>10931</v>
      </c>
      <c r="J1878" s="1" t="s">
        <v>10932</v>
      </c>
      <c r="K1878" s="1" t="s">
        <v>81</v>
      </c>
      <c r="L1878" s="1" t="s">
        <v>110</v>
      </c>
      <c r="M1878" s="1" t="s">
        <v>62</v>
      </c>
      <c r="N1878" s="1">
        <v>3</v>
      </c>
      <c r="O1878" s="1">
        <v>23.33</v>
      </c>
      <c r="P1878" s="1">
        <v>0.26</v>
      </c>
      <c r="Q1878" s="1">
        <v>43.89</v>
      </c>
      <c r="R1878" s="2">
        <v>45243</v>
      </c>
      <c r="S1878" s="2">
        <v>45343</v>
      </c>
      <c r="T1878" s="1" t="s">
        <v>83</v>
      </c>
      <c r="U1878" s="1" t="s">
        <v>36</v>
      </c>
      <c r="V1878" s="1">
        <v>2</v>
      </c>
      <c r="W1878" s="1" t="s">
        <v>37</v>
      </c>
      <c r="X1878" s="1" t="s">
        <v>64</v>
      </c>
      <c r="Y1878" s="1" t="s">
        <v>10933</v>
      </c>
    </row>
    <row r="1879" spans="1:25" x14ac:dyDescent="0.3">
      <c r="A1879" s="1" t="s">
        <v>13491</v>
      </c>
      <c r="B1879" s="1" t="s">
        <v>15488</v>
      </c>
      <c r="C1879" s="1" t="s">
        <v>10934</v>
      </c>
      <c r="D1879" s="1" t="s">
        <v>41</v>
      </c>
      <c r="E1879" s="1">
        <v>61</v>
      </c>
      <c r="F1879" s="1" t="s">
        <v>10935</v>
      </c>
      <c r="G1879" s="1" t="s">
        <v>10936</v>
      </c>
      <c r="H1879" s="1" t="s">
        <v>1503</v>
      </c>
      <c r="I1879" s="1" t="s">
        <v>10937</v>
      </c>
      <c r="J1879" s="1" t="s">
        <v>10938</v>
      </c>
      <c r="K1879" s="1" t="s">
        <v>61</v>
      </c>
      <c r="L1879" s="1" t="s">
        <v>117</v>
      </c>
      <c r="M1879" s="1" t="s">
        <v>34</v>
      </c>
      <c r="N1879" s="1">
        <v>2</v>
      </c>
      <c r="O1879" s="1">
        <v>441.92</v>
      </c>
      <c r="P1879" s="1">
        <v>0.28000000000000003</v>
      </c>
      <c r="Q1879" s="1">
        <v>33.159999999999997</v>
      </c>
      <c r="R1879" s="2">
        <v>45438</v>
      </c>
      <c r="S1879" s="2">
        <v>45387</v>
      </c>
      <c r="T1879" s="1" t="s">
        <v>63</v>
      </c>
      <c r="U1879" s="1" t="s">
        <v>162</v>
      </c>
      <c r="V1879" s="1">
        <v>3</v>
      </c>
      <c r="W1879" s="1" t="s">
        <v>37</v>
      </c>
      <c r="X1879" s="1" t="s">
        <v>38</v>
      </c>
      <c r="Y1879" s="1" t="s">
        <v>10939</v>
      </c>
    </row>
    <row r="1880" spans="1:25" x14ac:dyDescent="0.3">
      <c r="A1880" s="1" t="s">
        <v>13492</v>
      </c>
      <c r="B1880" s="1" t="s">
        <v>15489</v>
      </c>
      <c r="C1880" s="1" t="s">
        <v>10940</v>
      </c>
      <c r="D1880" s="1" t="s">
        <v>41</v>
      </c>
      <c r="E1880" s="1">
        <v>28</v>
      </c>
      <c r="F1880" s="1" t="s">
        <v>10941</v>
      </c>
      <c r="G1880" s="1" t="s">
        <v>10942</v>
      </c>
      <c r="H1880" s="1" t="s">
        <v>2747</v>
      </c>
      <c r="I1880" s="1" t="s">
        <v>10943</v>
      </c>
      <c r="J1880" s="1" t="s">
        <v>10944</v>
      </c>
      <c r="K1880" s="1" t="s">
        <v>92</v>
      </c>
      <c r="L1880" s="1" t="s">
        <v>72</v>
      </c>
      <c r="M1880" s="1" t="s">
        <v>126</v>
      </c>
      <c r="N1880" s="1">
        <v>2</v>
      </c>
      <c r="O1880" s="1">
        <v>295.95</v>
      </c>
      <c r="P1880" s="1">
        <v>0.47</v>
      </c>
      <c r="Q1880" s="1">
        <v>23.58</v>
      </c>
      <c r="R1880" s="2">
        <v>45623</v>
      </c>
      <c r="S1880" s="2">
        <v>45509</v>
      </c>
      <c r="T1880" s="1" t="s">
        <v>35</v>
      </c>
      <c r="U1880" s="1" t="s">
        <v>84</v>
      </c>
      <c r="V1880" s="1">
        <v>5</v>
      </c>
      <c r="W1880" s="1" t="s">
        <v>37</v>
      </c>
      <c r="X1880" s="1" t="s">
        <v>64</v>
      </c>
      <c r="Y1880" s="1" t="s">
        <v>10945</v>
      </c>
    </row>
    <row r="1881" spans="1:25" x14ac:dyDescent="0.3">
      <c r="A1881" s="1" t="s">
        <v>13493</v>
      </c>
      <c r="B1881" s="1" t="s">
        <v>15490</v>
      </c>
      <c r="C1881" s="1" t="s">
        <v>10946</v>
      </c>
      <c r="D1881" s="1" t="s">
        <v>26</v>
      </c>
      <c r="E1881" s="1">
        <v>64</v>
      </c>
      <c r="F1881" s="1" t="s">
        <v>10947</v>
      </c>
      <c r="G1881" s="1" t="s">
        <v>10948</v>
      </c>
      <c r="H1881" s="1" t="s">
        <v>6185</v>
      </c>
      <c r="I1881" s="1" t="s">
        <v>10949</v>
      </c>
      <c r="J1881" s="1" t="s">
        <v>10950</v>
      </c>
      <c r="K1881" s="1" t="s">
        <v>61</v>
      </c>
      <c r="L1881" s="1" t="s">
        <v>48</v>
      </c>
      <c r="M1881" s="1" t="s">
        <v>73</v>
      </c>
      <c r="N1881" s="1">
        <v>3</v>
      </c>
      <c r="O1881" s="1">
        <v>326.22000000000003</v>
      </c>
      <c r="P1881" s="1">
        <v>0.03</v>
      </c>
      <c r="Q1881" s="1">
        <v>46.39</v>
      </c>
      <c r="R1881" s="2">
        <v>45719</v>
      </c>
      <c r="S1881" s="2">
        <v>45726</v>
      </c>
      <c r="T1881" s="1" t="s">
        <v>118</v>
      </c>
      <c r="U1881" s="1" t="s">
        <v>162</v>
      </c>
      <c r="V1881" s="1">
        <v>5</v>
      </c>
      <c r="W1881" s="1" t="s">
        <v>37</v>
      </c>
      <c r="X1881" s="1" t="s">
        <v>38</v>
      </c>
      <c r="Y1881" s="1" t="s">
        <v>10951</v>
      </c>
    </row>
    <row r="1882" spans="1:25" x14ac:dyDescent="0.3">
      <c r="A1882" s="1" t="s">
        <v>13494</v>
      </c>
      <c r="B1882" s="1" t="s">
        <v>15491</v>
      </c>
      <c r="C1882" s="1" t="s">
        <v>10952</v>
      </c>
      <c r="D1882" s="1" t="s">
        <v>41</v>
      </c>
      <c r="E1882" s="1">
        <v>43</v>
      </c>
      <c r="F1882" s="1" t="s">
        <v>10953</v>
      </c>
      <c r="G1882" s="1" t="s">
        <v>10954</v>
      </c>
      <c r="H1882" s="1" t="s">
        <v>330</v>
      </c>
      <c r="I1882" s="1" t="s">
        <v>10955</v>
      </c>
      <c r="J1882" s="1" t="s">
        <v>10956</v>
      </c>
      <c r="K1882" s="1" t="s">
        <v>109</v>
      </c>
      <c r="L1882" s="1" t="s">
        <v>48</v>
      </c>
      <c r="M1882" s="1" t="s">
        <v>126</v>
      </c>
      <c r="N1882" s="1">
        <v>4</v>
      </c>
      <c r="O1882" s="1">
        <v>13.86</v>
      </c>
      <c r="P1882" s="1">
        <v>0.38</v>
      </c>
      <c r="Q1882" s="1">
        <v>42.58</v>
      </c>
      <c r="R1882" s="2">
        <v>45809</v>
      </c>
      <c r="S1882" s="2">
        <v>45389</v>
      </c>
      <c r="T1882" s="1" t="s">
        <v>118</v>
      </c>
      <c r="U1882" s="1" t="s">
        <v>51</v>
      </c>
      <c r="V1882" s="1">
        <v>4</v>
      </c>
      <c r="W1882" s="1" t="s">
        <v>37</v>
      </c>
      <c r="X1882" s="1" t="s">
        <v>53</v>
      </c>
      <c r="Y1882" s="1" t="s">
        <v>10957</v>
      </c>
    </row>
    <row r="1883" spans="1:25" x14ac:dyDescent="0.3">
      <c r="A1883" s="1" t="s">
        <v>13495</v>
      </c>
      <c r="B1883" s="1" t="s">
        <v>15492</v>
      </c>
      <c r="C1883" s="1" t="s">
        <v>10958</v>
      </c>
      <c r="D1883" s="1" t="s">
        <v>41</v>
      </c>
      <c r="E1883" s="1">
        <v>53</v>
      </c>
      <c r="F1883" s="1" t="s">
        <v>10959</v>
      </c>
      <c r="G1883" s="1" t="s">
        <v>10960</v>
      </c>
      <c r="H1883" s="1" t="s">
        <v>89</v>
      </c>
      <c r="I1883" s="1" t="s">
        <v>10961</v>
      </c>
      <c r="J1883" s="1" t="s">
        <v>10962</v>
      </c>
      <c r="K1883" s="1" t="s">
        <v>47</v>
      </c>
      <c r="L1883" s="1" t="s">
        <v>33</v>
      </c>
      <c r="M1883" s="1" t="s">
        <v>49</v>
      </c>
      <c r="N1883" s="1">
        <v>4</v>
      </c>
      <c r="O1883" s="1">
        <v>964.7</v>
      </c>
      <c r="P1883" s="1">
        <v>0.12</v>
      </c>
      <c r="Q1883" s="1">
        <v>44.71</v>
      </c>
      <c r="R1883" s="2">
        <v>45346</v>
      </c>
      <c r="S1883" s="2">
        <v>45146</v>
      </c>
      <c r="T1883" s="1" t="s">
        <v>63</v>
      </c>
      <c r="U1883" s="1" t="s">
        <v>84</v>
      </c>
      <c r="V1883" s="1">
        <v>1</v>
      </c>
      <c r="W1883" s="1" t="s">
        <v>37</v>
      </c>
      <c r="X1883" s="1" t="s">
        <v>101</v>
      </c>
      <c r="Y1883" s="1" t="s">
        <v>10963</v>
      </c>
    </row>
    <row r="1884" spans="1:25" x14ac:dyDescent="0.3">
      <c r="A1884" s="1" t="s">
        <v>13496</v>
      </c>
      <c r="B1884" s="1" t="s">
        <v>15493</v>
      </c>
      <c r="C1884" s="1" t="s">
        <v>10964</v>
      </c>
      <c r="D1884" s="1" t="s">
        <v>41</v>
      </c>
      <c r="E1884" s="1">
        <v>54</v>
      </c>
      <c r="F1884" s="1" t="s">
        <v>10965</v>
      </c>
      <c r="G1884" s="1" t="s">
        <v>10966</v>
      </c>
      <c r="H1884" s="1" t="s">
        <v>562</v>
      </c>
      <c r="I1884" s="1" t="s">
        <v>10967</v>
      </c>
      <c r="J1884" s="1" t="s">
        <v>8783</v>
      </c>
      <c r="K1884" s="1" t="s">
        <v>109</v>
      </c>
      <c r="L1884" s="1" t="s">
        <v>82</v>
      </c>
      <c r="M1884" s="1" t="s">
        <v>34</v>
      </c>
      <c r="N1884" s="1">
        <v>4</v>
      </c>
      <c r="O1884" s="1">
        <v>521.79</v>
      </c>
      <c r="P1884" s="1">
        <v>0.19</v>
      </c>
      <c r="Q1884" s="1">
        <v>45.64</v>
      </c>
      <c r="R1884" s="2">
        <v>45260</v>
      </c>
      <c r="S1884" s="2">
        <v>45684</v>
      </c>
      <c r="T1884" s="1" t="s">
        <v>50</v>
      </c>
      <c r="U1884" s="1" t="s">
        <v>51</v>
      </c>
      <c r="V1884" s="1">
        <v>1</v>
      </c>
      <c r="W1884" s="1" t="s">
        <v>37</v>
      </c>
      <c r="X1884" s="1" t="s">
        <v>101</v>
      </c>
      <c r="Y1884" s="1" t="s">
        <v>10968</v>
      </c>
    </row>
    <row r="1885" spans="1:25" x14ac:dyDescent="0.3">
      <c r="A1885" s="1" t="s">
        <v>13497</v>
      </c>
      <c r="B1885" s="1" t="s">
        <v>15494</v>
      </c>
      <c r="C1885" s="1" t="s">
        <v>10969</v>
      </c>
      <c r="D1885" s="1" t="s">
        <v>41</v>
      </c>
      <c r="E1885" s="1">
        <v>50</v>
      </c>
      <c r="F1885" s="1" t="s">
        <v>10970</v>
      </c>
      <c r="G1885" s="1" t="s">
        <v>10971</v>
      </c>
      <c r="H1885" s="1" t="s">
        <v>469</v>
      </c>
      <c r="I1885" s="1" t="s">
        <v>10972</v>
      </c>
      <c r="J1885" s="1" t="s">
        <v>10973</v>
      </c>
      <c r="K1885" s="1" t="s">
        <v>32</v>
      </c>
      <c r="L1885" s="1" t="s">
        <v>117</v>
      </c>
      <c r="M1885" s="1" t="s">
        <v>34</v>
      </c>
      <c r="N1885" s="1">
        <v>1</v>
      </c>
      <c r="O1885" s="1">
        <v>576.79</v>
      </c>
      <c r="P1885" s="1">
        <v>0.04</v>
      </c>
      <c r="Q1885" s="1">
        <v>22.72</v>
      </c>
      <c r="R1885" s="2">
        <v>45835</v>
      </c>
      <c r="S1885" s="2">
        <v>45327</v>
      </c>
      <c r="T1885" s="1" t="s">
        <v>63</v>
      </c>
      <c r="U1885" s="1" t="s">
        <v>36</v>
      </c>
      <c r="V1885" s="1">
        <v>2</v>
      </c>
      <c r="W1885" s="1" t="s">
        <v>37</v>
      </c>
      <c r="X1885" s="1" t="s">
        <v>38</v>
      </c>
      <c r="Y1885" s="1" t="s">
        <v>10974</v>
      </c>
    </row>
    <row r="1886" spans="1:25" x14ac:dyDescent="0.3">
      <c r="A1886" s="1" t="s">
        <v>13498</v>
      </c>
      <c r="B1886" s="1" t="s">
        <v>15495</v>
      </c>
      <c r="C1886" s="1" t="s">
        <v>10975</v>
      </c>
      <c r="D1886" s="1" t="s">
        <v>41</v>
      </c>
      <c r="E1886" s="1">
        <v>50</v>
      </c>
      <c r="F1886" s="1" t="s">
        <v>10976</v>
      </c>
      <c r="G1886" s="1" t="s">
        <v>10977</v>
      </c>
      <c r="H1886" s="1" t="s">
        <v>2095</v>
      </c>
      <c r="I1886" s="1" t="s">
        <v>10978</v>
      </c>
      <c r="J1886" s="1" t="s">
        <v>10979</v>
      </c>
      <c r="K1886" s="1" t="s">
        <v>47</v>
      </c>
      <c r="L1886" s="1" t="s">
        <v>33</v>
      </c>
      <c r="M1886" s="1" t="s">
        <v>62</v>
      </c>
      <c r="N1886" s="1">
        <v>1</v>
      </c>
      <c r="O1886" s="1">
        <v>669.46</v>
      </c>
      <c r="P1886" s="1">
        <v>0.22</v>
      </c>
      <c r="Q1886" s="1">
        <v>43.68</v>
      </c>
      <c r="R1886" s="2">
        <v>45516</v>
      </c>
      <c r="S1886" s="2">
        <v>45443</v>
      </c>
      <c r="T1886" s="1" t="s">
        <v>35</v>
      </c>
      <c r="U1886" s="1" t="s">
        <v>36</v>
      </c>
      <c r="V1886" s="1">
        <v>3</v>
      </c>
      <c r="W1886" s="1" t="s">
        <v>37</v>
      </c>
      <c r="X1886" s="1" t="s">
        <v>53</v>
      </c>
      <c r="Y1886" s="1" t="s">
        <v>10980</v>
      </c>
    </row>
    <row r="1887" spans="1:25" x14ac:dyDescent="0.3">
      <c r="A1887" s="1" t="s">
        <v>13499</v>
      </c>
      <c r="B1887" s="1" t="s">
        <v>15496</v>
      </c>
      <c r="C1887" s="1" t="s">
        <v>10981</v>
      </c>
      <c r="D1887" s="1" t="s">
        <v>26</v>
      </c>
      <c r="E1887" s="1">
        <v>59</v>
      </c>
      <c r="F1887" s="1" t="s">
        <v>10982</v>
      </c>
      <c r="G1887" s="1" t="s">
        <v>10983</v>
      </c>
      <c r="H1887" s="1" t="s">
        <v>2102</v>
      </c>
      <c r="I1887" s="1" t="s">
        <v>10984</v>
      </c>
      <c r="J1887" s="1" t="s">
        <v>2420</v>
      </c>
      <c r="K1887" s="1" t="s">
        <v>47</v>
      </c>
      <c r="L1887" s="1" t="s">
        <v>48</v>
      </c>
      <c r="M1887" s="1" t="s">
        <v>73</v>
      </c>
      <c r="N1887" s="1">
        <v>1</v>
      </c>
      <c r="O1887" s="1">
        <v>799.55</v>
      </c>
      <c r="P1887" s="1">
        <v>0.4</v>
      </c>
      <c r="Q1887" s="1">
        <v>30.67</v>
      </c>
      <c r="R1887" s="2">
        <v>45549</v>
      </c>
      <c r="S1887" s="2">
        <v>45783</v>
      </c>
      <c r="T1887" s="1" t="s">
        <v>50</v>
      </c>
      <c r="U1887" s="1" t="s">
        <v>36</v>
      </c>
      <c r="V1887" s="1">
        <v>5</v>
      </c>
      <c r="W1887" s="1" t="s">
        <v>37</v>
      </c>
      <c r="X1887" s="1" t="s">
        <v>74</v>
      </c>
      <c r="Y1887" s="1" t="s">
        <v>10985</v>
      </c>
    </row>
    <row r="1888" spans="1:25" x14ac:dyDescent="0.3">
      <c r="A1888" s="1" t="s">
        <v>13500</v>
      </c>
      <c r="B1888" s="1" t="s">
        <v>15497</v>
      </c>
      <c r="C1888" s="1" t="s">
        <v>10986</v>
      </c>
      <c r="D1888" s="1" t="s">
        <v>26</v>
      </c>
      <c r="E1888" s="1">
        <v>53</v>
      </c>
      <c r="F1888" s="1" t="s">
        <v>10987</v>
      </c>
      <c r="G1888" s="1" t="s">
        <v>10988</v>
      </c>
      <c r="H1888" s="1" t="s">
        <v>29</v>
      </c>
      <c r="I1888" s="1" t="s">
        <v>10989</v>
      </c>
      <c r="J1888" s="1" t="s">
        <v>4434</v>
      </c>
      <c r="K1888" s="1" t="s">
        <v>92</v>
      </c>
      <c r="L1888" s="1" t="s">
        <v>72</v>
      </c>
      <c r="M1888" s="1" t="s">
        <v>93</v>
      </c>
      <c r="N1888" s="1">
        <v>1</v>
      </c>
      <c r="O1888" s="1">
        <v>611.83000000000004</v>
      </c>
      <c r="P1888" s="1">
        <v>0.05</v>
      </c>
      <c r="Q1888" s="1">
        <v>6.72</v>
      </c>
      <c r="R1888" s="2">
        <v>45228</v>
      </c>
      <c r="S1888" s="2">
        <v>45357</v>
      </c>
      <c r="T1888" s="1" t="s">
        <v>63</v>
      </c>
      <c r="U1888" s="1" t="s">
        <v>51</v>
      </c>
      <c r="V1888" s="1">
        <v>3</v>
      </c>
      <c r="W1888" s="1" t="s">
        <v>37</v>
      </c>
      <c r="X1888" s="1" t="s">
        <v>64</v>
      </c>
      <c r="Y1888" s="1" t="s">
        <v>10990</v>
      </c>
    </row>
    <row r="1889" spans="1:25" x14ac:dyDescent="0.3">
      <c r="A1889" s="1" t="s">
        <v>13501</v>
      </c>
      <c r="B1889" s="1" t="s">
        <v>15498</v>
      </c>
      <c r="C1889" s="1" t="s">
        <v>10991</v>
      </c>
      <c r="D1889" s="1" t="s">
        <v>26</v>
      </c>
      <c r="E1889" s="1">
        <v>30</v>
      </c>
      <c r="F1889" s="1" t="s">
        <v>10992</v>
      </c>
      <c r="G1889" s="1" t="s">
        <v>10993</v>
      </c>
      <c r="H1889" s="1" t="s">
        <v>2964</v>
      </c>
      <c r="I1889" s="1" t="s">
        <v>10994</v>
      </c>
      <c r="J1889" s="1" t="s">
        <v>10995</v>
      </c>
      <c r="K1889" s="1" t="s">
        <v>47</v>
      </c>
      <c r="L1889" s="1" t="s">
        <v>72</v>
      </c>
      <c r="M1889" s="1" t="s">
        <v>126</v>
      </c>
      <c r="N1889" s="1">
        <v>2</v>
      </c>
      <c r="O1889" s="1">
        <v>764.58</v>
      </c>
      <c r="P1889" s="1">
        <v>0.14000000000000001</v>
      </c>
      <c r="Q1889" s="1">
        <v>33.61</v>
      </c>
      <c r="R1889" s="2">
        <v>45225</v>
      </c>
      <c r="S1889" s="2">
        <v>45373</v>
      </c>
      <c r="T1889" s="1" t="s">
        <v>63</v>
      </c>
      <c r="U1889" s="1" t="s">
        <v>51</v>
      </c>
      <c r="V1889" s="1">
        <v>2</v>
      </c>
      <c r="W1889" s="1" t="s">
        <v>37</v>
      </c>
      <c r="X1889" s="1" t="s">
        <v>74</v>
      </c>
      <c r="Y1889" s="1" t="s">
        <v>10996</v>
      </c>
    </row>
    <row r="1890" spans="1:25" x14ac:dyDescent="0.3">
      <c r="A1890" s="1" t="s">
        <v>13502</v>
      </c>
      <c r="B1890" s="1" t="s">
        <v>15499</v>
      </c>
      <c r="C1890" s="1" t="s">
        <v>10997</v>
      </c>
      <c r="D1890" s="1" t="s">
        <v>26</v>
      </c>
      <c r="E1890" s="1">
        <v>31</v>
      </c>
      <c r="F1890" s="1" t="s">
        <v>10998</v>
      </c>
      <c r="G1890" s="1" t="s">
        <v>10999</v>
      </c>
      <c r="H1890" s="1" t="s">
        <v>1054</v>
      </c>
      <c r="I1890" s="1" t="s">
        <v>11000</v>
      </c>
      <c r="J1890" s="1" t="s">
        <v>11001</v>
      </c>
      <c r="K1890" s="1" t="s">
        <v>61</v>
      </c>
      <c r="L1890" s="1" t="s">
        <v>110</v>
      </c>
      <c r="M1890" s="1" t="s">
        <v>73</v>
      </c>
      <c r="N1890" s="1">
        <v>3</v>
      </c>
      <c r="O1890" s="1">
        <v>454.25</v>
      </c>
      <c r="P1890" s="1">
        <v>0.19</v>
      </c>
      <c r="Q1890" s="1">
        <v>26.18</v>
      </c>
      <c r="R1890" s="2">
        <v>45362</v>
      </c>
      <c r="S1890" s="2">
        <v>45799</v>
      </c>
      <c r="T1890" s="1" t="s">
        <v>83</v>
      </c>
      <c r="U1890" s="1" t="s">
        <v>36</v>
      </c>
      <c r="V1890" s="1">
        <v>4</v>
      </c>
      <c r="W1890" s="1" t="s">
        <v>37</v>
      </c>
      <c r="X1890" s="1" t="s">
        <v>53</v>
      </c>
      <c r="Y1890" s="1" t="s">
        <v>11002</v>
      </c>
    </row>
    <row r="1891" spans="1:25" x14ac:dyDescent="0.3">
      <c r="A1891" s="1" t="s">
        <v>13503</v>
      </c>
      <c r="B1891" s="1" t="s">
        <v>15500</v>
      </c>
      <c r="C1891" s="1" t="s">
        <v>11003</v>
      </c>
      <c r="D1891" s="1" t="s">
        <v>41</v>
      </c>
      <c r="E1891" s="1">
        <v>68</v>
      </c>
      <c r="F1891" s="1" t="s">
        <v>11004</v>
      </c>
      <c r="G1891" s="1" t="s">
        <v>11005</v>
      </c>
      <c r="H1891" s="1" t="s">
        <v>263</v>
      </c>
      <c r="I1891" s="1" t="s">
        <v>11006</v>
      </c>
      <c r="J1891" s="1" t="s">
        <v>11007</v>
      </c>
      <c r="K1891" s="1" t="s">
        <v>32</v>
      </c>
      <c r="L1891" s="1" t="s">
        <v>82</v>
      </c>
      <c r="M1891" s="1" t="s">
        <v>93</v>
      </c>
      <c r="N1891" s="1">
        <v>3</v>
      </c>
      <c r="O1891" s="1">
        <v>377.56</v>
      </c>
      <c r="P1891" s="1">
        <v>0.05</v>
      </c>
      <c r="Q1891" s="1">
        <v>17.38</v>
      </c>
      <c r="R1891" s="2">
        <v>45190</v>
      </c>
      <c r="S1891" s="2">
        <v>45748</v>
      </c>
      <c r="T1891" s="1" t="s">
        <v>35</v>
      </c>
      <c r="U1891" s="1" t="s">
        <v>51</v>
      </c>
      <c r="V1891" s="1">
        <v>2</v>
      </c>
      <c r="W1891" s="1" t="s">
        <v>37</v>
      </c>
      <c r="X1891" s="1" t="s">
        <v>101</v>
      </c>
      <c r="Y1891" s="1" t="s">
        <v>4316</v>
      </c>
    </row>
    <row r="1892" spans="1:25" x14ac:dyDescent="0.3">
      <c r="A1892" s="1" t="s">
        <v>13504</v>
      </c>
      <c r="B1892" s="1" t="s">
        <v>15501</v>
      </c>
      <c r="C1892" s="1" t="s">
        <v>11008</v>
      </c>
      <c r="D1892" s="1" t="s">
        <v>26</v>
      </c>
      <c r="E1892" s="1">
        <v>54</v>
      </c>
      <c r="F1892" s="1" t="s">
        <v>11009</v>
      </c>
      <c r="G1892" s="1" t="s">
        <v>11010</v>
      </c>
      <c r="H1892" s="1" t="s">
        <v>1924</v>
      </c>
      <c r="I1892" s="1" t="s">
        <v>11011</v>
      </c>
      <c r="J1892" s="1" t="s">
        <v>7628</v>
      </c>
      <c r="K1892" s="1" t="s">
        <v>92</v>
      </c>
      <c r="L1892" s="1" t="s">
        <v>82</v>
      </c>
      <c r="M1892" s="1" t="s">
        <v>73</v>
      </c>
      <c r="N1892" s="1">
        <v>3</v>
      </c>
      <c r="O1892" s="1">
        <v>824.9</v>
      </c>
      <c r="P1892" s="1">
        <v>0.38</v>
      </c>
      <c r="Q1892" s="1">
        <v>48.67</v>
      </c>
      <c r="R1892" s="2">
        <v>45349</v>
      </c>
      <c r="S1892" s="2">
        <v>45592</v>
      </c>
      <c r="T1892" s="1" t="s">
        <v>35</v>
      </c>
      <c r="U1892" s="1" t="s">
        <v>36</v>
      </c>
      <c r="V1892" s="1">
        <v>1</v>
      </c>
      <c r="W1892" s="1" t="s">
        <v>37</v>
      </c>
      <c r="X1892" s="1" t="s">
        <v>74</v>
      </c>
      <c r="Y1892" s="1" t="s">
        <v>11012</v>
      </c>
    </row>
    <row r="1893" spans="1:25" x14ac:dyDescent="0.3">
      <c r="A1893" s="1" t="s">
        <v>13505</v>
      </c>
      <c r="B1893" s="1" t="s">
        <v>15502</v>
      </c>
      <c r="C1893" s="1" t="s">
        <v>11013</v>
      </c>
      <c r="D1893" s="1" t="s">
        <v>41</v>
      </c>
      <c r="E1893" s="1">
        <v>60</v>
      </c>
      <c r="F1893" s="1" t="s">
        <v>11014</v>
      </c>
      <c r="G1893" s="1" t="s">
        <v>11015</v>
      </c>
      <c r="H1893" s="1" t="s">
        <v>5533</v>
      </c>
      <c r="I1893" s="1" t="s">
        <v>11016</v>
      </c>
      <c r="J1893" s="1" t="s">
        <v>11017</v>
      </c>
      <c r="K1893" s="1" t="s">
        <v>6</v>
      </c>
      <c r="L1893" s="1" t="s">
        <v>48</v>
      </c>
      <c r="M1893" s="1" t="s">
        <v>126</v>
      </c>
      <c r="N1893" s="1">
        <v>2</v>
      </c>
      <c r="O1893" s="1">
        <v>866.66</v>
      </c>
      <c r="P1893" s="1">
        <v>0.39</v>
      </c>
      <c r="Q1893" s="1">
        <v>7.48</v>
      </c>
      <c r="R1893" s="2">
        <v>45488</v>
      </c>
      <c r="S1893" s="2">
        <v>45205</v>
      </c>
      <c r="T1893" s="1" t="s">
        <v>118</v>
      </c>
      <c r="U1893" s="1" t="s">
        <v>36</v>
      </c>
      <c r="V1893" s="1">
        <v>4</v>
      </c>
      <c r="W1893" s="1" t="s">
        <v>37</v>
      </c>
      <c r="X1893" s="1" t="s">
        <v>53</v>
      </c>
      <c r="Y1893" s="1" t="s">
        <v>11018</v>
      </c>
    </row>
    <row r="1894" spans="1:25" x14ac:dyDescent="0.3">
      <c r="A1894" s="1" t="s">
        <v>13506</v>
      </c>
      <c r="B1894" s="1" t="s">
        <v>15503</v>
      </c>
      <c r="C1894" s="1" t="s">
        <v>11019</v>
      </c>
      <c r="D1894" s="1" t="s">
        <v>41</v>
      </c>
      <c r="E1894" s="1">
        <v>57</v>
      </c>
      <c r="F1894" s="1" t="s">
        <v>11020</v>
      </c>
      <c r="G1894" s="1" t="s">
        <v>11021</v>
      </c>
      <c r="H1894" s="1" t="s">
        <v>1271</v>
      </c>
      <c r="I1894" s="1" t="s">
        <v>11022</v>
      </c>
      <c r="J1894" s="1" t="s">
        <v>11023</v>
      </c>
      <c r="K1894" s="1" t="s">
        <v>92</v>
      </c>
      <c r="L1894" s="1" t="s">
        <v>82</v>
      </c>
      <c r="M1894" s="1" t="s">
        <v>126</v>
      </c>
      <c r="N1894" s="1">
        <v>4</v>
      </c>
      <c r="O1894" s="1">
        <v>146.43</v>
      </c>
      <c r="P1894" s="1">
        <v>0.42</v>
      </c>
      <c r="Q1894" s="1">
        <v>47.56</v>
      </c>
      <c r="R1894" s="2">
        <v>45738</v>
      </c>
      <c r="S1894" s="2">
        <v>45298</v>
      </c>
      <c r="T1894" s="1" t="s">
        <v>83</v>
      </c>
      <c r="U1894" s="1" t="s">
        <v>51</v>
      </c>
      <c r="V1894" s="1">
        <v>5</v>
      </c>
      <c r="W1894" s="1" t="s">
        <v>37</v>
      </c>
      <c r="X1894" s="1" t="s">
        <v>101</v>
      </c>
      <c r="Y1894" s="1" t="s">
        <v>11024</v>
      </c>
    </row>
    <row r="1895" spans="1:25" x14ac:dyDescent="0.3">
      <c r="A1895" s="1" t="s">
        <v>13507</v>
      </c>
      <c r="B1895" s="1" t="s">
        <v>15504</v>
      </c>
      <c r="C1895" s="1" t="s">
        <v>5798</v>
      </c>
      <c r="D1895" s="1" t="s">
        <v>26</v>
      </c>
      <c r="E1895" s="1">
        <v>18</v>
      </c>
      <c r="F1895" s="1" t="s">
        <v>11025</v>
      </c>
      <c r="G1895" s="1" t="s">
        <v>11026</v>
      </c>
      <c r="H1895" s="1" t="s">
        <v>243</v>
      </c>
      <c r="I1895" s="1" t="s">
        <v>11027</v>
      </c>
      <c r="J1895" s="1" t="s">
        <v>11028</v>
      </c>
      <c r="K1895" s="1" t="s">
        <v>109</v>
      </c>
      <c r="L1895" s="1" t="s">
        <v>82</v>
      </c>
      <c r="M1895" s="1" t="s">
        <v>62</v>
      </c>
      <c r="N1895" s="1">
        <v>4</v>
      </c>
      <c r="O1895" s="1">
        <v>547.23</v>
      </c>
      <c r="P1895" s="1">
        <v>0.28999999999999998</v>
      </c>
      <c r="Q1895" s="1">
        <v>12.17</v>
      </c>
      <c r="R1895" s="2">
        <v>45746</v>
      </c>
      <c r="S1895" s="2">
        <v>45272</v>
      </c>
      <c r="T1895" s="1" t="s">
        <v>50</v>
      </c>
      <c r="U1895" s="1" t="s">
        <v>84</v>
      </c>
      <c r="V1895" s="1">
        <v>2</v>
      </c>
      <c r="W1895" s="1" t="s">
        <v>37</v>
      </c>
      <c r="X1895" s="1" t="s">
        <v>74</v>
      </c>
      <c r="Y1895" s="1" t="s">
        <v>11029</v>
      </c>
    </row>
    <row r="1896" spans="1:25" x14ac:dyDescent="0.3">
      <c r="A1896" s="1" t="s">
        <v>13508</v>
      </c>
      <c r="B1896" s="1" t="s">
        <v>15505</v>
      </c>
      <c r="C1896" s="1" t="s">
        <v>11030</v>
      </c>
      <c r="D1896" s="1" t="s">
        <v>26</v>
      </c>
      <c r="E1896" s="1">
        <v>22</v>
      </c>
      <c r="F1896" s="1" t="s">
        <v>11031</v>
      </c>
      <c r="G1896" s="1">
        <v>2486028274</v>
      </c>
      <c r="H1896" s="1" t="s">
        <v>6185</v>
      </c>
      <c r="I1896" s="1" t="s">
        <v>10734</v>
      </c>
      <c r="J1896" s="1" t="s">
        <v>11032</v>
      </c>
      <c r="K1896" s="1" t="s">
        <v>47</v>
      </c>
      <c r="L1896" s="1" t="s">
        <v>72</v>
      </c>
      <c r="M1896" s="1" t="s">
        <v>34</v>
      </c>
      <c r="N1896" s="1">
        <v>1</v>
      </c>
      <c r="O1896" s="1">
        <v>686.81</v>
      </c>
      <c r="P1896" s="1">
        <v>0.25</v>
      </c>
      <c r="Q1896" s="1">
        <v>21.96</v>
      </c>
      <c r="R1896" s="2">
        <v>45362</v>
      </c>
      <c r="S1896" s="2">
        <v>45714</v>
      </c>
      <c r="T1896" s="1" t="s">
        <v>118</v>
      </c>
      <c r="U1896" s="1" t="s">
        <v>36</v>
      </c>
      <c r="V1896" s="1">
        <v>3</v>
      </c>
      <c r="W1896" s="1" t="s">
        <v>37</v>
      </c>
      <c r="X1896" s="1" t="s">
        <v>101</v>
      </c>
      <c r="Y1896" s="1" t="s">
        <v>11033</v>
      </c>
    </row>
    <row r="1897" spans="1:25" x14ac:dyDescent="0.3">
      <c r="A1897" s="1" t="s">
        <v>13509</v>
      </c>
      <c r="B1897" s="1" t="s">
        <v>15506</v>
      </c>
      <c r="C1897" s="1" t="s">
        <v>11034</v>
      </c>
      <c r="D1897" s="1" t="s">
        <v>26</v>
      </c>
      <c r="E1897" s="1">
        <v>47</v>
      </c>
      <c r="F1897" s="1" t="s">
        <v>11035</v>
      </c>
      <c r="G1897" s="1" t="s">
        <v>11036</v>
      </c>
      <c r="H1897" s="1" t="s">
        <v>750</v>
      </c>
      <c r="I1897" s="1" t="s">
        <v>11037</v>
      </c>
      <c r="J1897" s="1" t="s">
        <v>11038</v>
      </c>
      <c r="K1897" s="1" t="s">
        <v>47</v>
      </c>
      <c r="L1897" s="1" t="s">
        <v>110</v>
      </c>
      <c r="M1897" s="1" t="s">
        <v>34</v>
      </c>
      <c r="N1897" s="1">
        <v>1</v>
      </c>
      <c r="O1897" s="1">
        <v>92.76</v>
      </c>
      <c r="P1897" s="1">
        <v>0.13</v>
      </c>
      <c r="Q1897" s="1">
        <v>23.78</v>
      </c>
      <c r="R1897" s="2">
        <v>45289</v>
      </c>
      <c r="S1897" s="2">
        <v>45352</v>
      </c>
      <c r="T1897" s="1" t="s">
        <v>35</v>
      </c>
      <c r="U1897" s="1" t="s">
        <v>162</v>
      </c>
      <c r="V1897" s="1">
        <v>3</v>
      </c>
      <c r="W1897" s="1" t="s">
        <v>52</v>
      </c>
      <c r="X1897" s="1" t="s">
        <v>38</v>
      </c>
      <c r="Y1897" s="1" t="s">
        <v>11039</v>
      </c>
    </row>
    <row r="1898" spans="1:25" x14ac:dyDescent="0.3">
      <c r="A1898" s="1" t="s">
        <v>13510</v>
      </c>
      <c r="B1898" s="1" t="s">
        <v>15507</v>
      </c>
      <c r="C1898" s="1" t="s">
        <v>11040</v>
      </c>
      <c r="D1898" s="1" t="s">
        <v>26</v>
      </c>
      <c r="E1898" s="1">
        <v>35</v>
      </c>
      <c r="F1898" s="1" t="s">
        <v>11041</v>
      </c>
      <c r="G1898" s="1" t="s">
        <v>11042</v>
      </c>
      <c r="H1898" s="1" t="s">
        <v>1798</v>
      </c>
      <c r="I1898" s="1" t="s">
        <v>11043</v>
      </c>
      <c r="J1898" s="1" t="s">
        <v>11044</v>
      </c>
      <c r="K1898" s="1" t="s">
        <v>81</v>
      </c>
      <c r="L1898" s="1" t="s">
        <v>117</v>
      </c>
      <c r="M1898" s="1" t="s">
        <v>34</v>
      </c>
      <c r="N1898" s="1">
        <v>2</v>
      </c>
      <c r="O1898" s="1">
        <v>930.3</v>
      </c>
      <c r="P1898" s="1">
        <v>0.33</v>
      </c>
      <c r="Q1898" s="1">
        <v>37.9</v>
      </c>
      <c r="R1898" s="2">
        <v>45518</v>
      </c>
      <c r="S1898" s="2">
        <v>45739</v>
      </c>
      <c r="T1898" s="1" t="s">
        <v>63</v>
      </c>
      <c r="U1898" s="1" t="s">
        <v>84</v>
      </c>
      <c r="V1898" s="1">
        <v>1</v>
      </c>
      <c r="W1898" s="1" t="s">
        <v>37</v>
      </c>
      <c r="X1898" s="1" t="s">
        <v>101</v>
      </c>
      <c r="Y1898" s="1" t="s">
        <v>11045</v>
      </c>
    </row>
    <row r="1899" spans="1:25" x14ac:dyDescent="0.3">
      <c r="A1899" s="1" t="s">
        <v>13511</v>
      </c>
      <c r="B1899" s="1" t="s">
        <v>15508</v>
      </c>
      <c r="C1899" s="1" t="s">
        <v>11046</v>
      </c>
      <c r="D1899" s="1" t="s">
        <v>41</v>
      </c>
      <c r="E1899" s="1">
        <v>62</v>
      </c>
      <c r="F1899" s="1" t="s">
        <v>11047</v>
      </c>
      <c r="G1899" s="1" t="s">
        <v>11048</v>
      </c>
      <c r="H1899" s="1" t="s">
        <v>7678</v>
      </c>
      <c r="I1899" s="1" t="s">
        <v>11049</v>
      </c>
      <c r="J1899" s="1" t="s">
        <v>11050</v>
      </c>
      <c r="K1899" s="1" t="s">
        <v>61</v>
      </c>
      <c r="L1899" s="1" t="s">
        <v>72</v>
      </c>
      <c r="M1899" s="1" t="s">
        <v>62</v>
      </c>
      <c r="N1899" s="1">
        <v>2</v>
      </c>
      <c r="O1899" s="1">
        <v>524.91</v>
      </c>
      <c r="P1899" s="1">
        <v>0.22</v>
      </c>
      <c r="Q1899" s="1">
        <v>14.7</v>
      </c>
      <c r="R1899" s="2">
        <v>45790</v>
      </c>
      <c r="S1899" s="2">
        <v>45298</v>
      </c>
      <c r="T1899" s="1" t="s">
        <v>83</v>
      </c>
      <c r="U1899" s="1" t="s">
        <v>84</v>
      </c>
      <c r="V1899" s="1">
        <v>1</v>
      </c>
      <c r="W1899" s="1" t="s">
        <v>37</v>
      </c>
      <c r="X1899" s="1" t="s">
        <v>101</v>
      </c>
      <c r="Y1899" s="1" t="s">
        <v>11051</v>
      </c>
    </row>
    <row r="1900" spans="1:25" x14ac:dyDescent="0.3">
      <c r="A1900" s="1" t="s">
        <v>13512</v>
      </c>
      <c r="B1900" s="1" t="s">
        <v>15509</v>
      </c>
      <c r="C1900" s="1" t="s">
        <v>11052</v>
      </c>
      <c r="D1900" s="1" t="s">
        <v>41</v>
      </c>
      <c r="E1900" s="1">
        <v>54</v>
      </c>
      <c r="F1900" s="1" t="s">
        <v>11053</v>
      </c>
      <c r="G1900" s="1" t="s">
        <v>11054</v>
      </c>
      <c r="H1900" s="1" t="s">
        <v>1798</v>
      </c>
      <c r="I1900" s="1" t="s">
        <v>11055</v>
      </c>
      <c r="J1900" s="1" t="s">
        <v>2555</v>
      </c>
      <c r="K1900" s="1" t="s">
        <v>92</v>
      </c>
      <c r="L1900" s="1" t="s">
        <v>110</v>
      </c>
      <c r="M1900" s="1" t="s">
        <v>34</v>
      </c>
      <c r="N1900" s="1">
        <v>4</v>
      </c>
      <c r="O1900" s="1">
        <v>649</v>
      </c>
      <c r="P1900" s="1">
        <v>0.49</v>
      </c>
      <c r="Q1900" s="1">
        <v>49.37</v>
      </c>
      <c r="R1900" s="2">
        <v>45189</v>
      </c>
      <c r="S1900" s="2">
        <v>45703</v>
      </c>
      <c r="T1900" s="1" t="s">
        <v>35</v>
      </c>
      <c r="U1900" s="1" t="s">
        <v>84</v>
      </c>
      <c r="V1900" s="1">
        <v>1</v>
      </c>
      <c r="W1900" s="1" t="s">
        <v>37</v>
      </c>
      <c r="X1900" s="1" t="s">
        <v>53</v>
      </c>
      <c r="Y1900" s="1" t="s">
        <v>11056</v>
      </c>
    </row>
    <row r="1901" spans="1:25" x14ac:dyDescent="0.3">
      <c r="A1901" s="1" t="s">
        <v>13513</v>
      </c>
      <c r="B1901" s="1" t="s">
        <v>15510</v>
      </c>
      <c r="C1901" s="1" t="s">
        <v>11057</v>
      </c>
      <c r="D1901" s="1" t="s">
        <v>41</v>
      </c>
      <c r="E1901" s="1">
        <v>56</v>
      </c>
      <c r="F1901" s="1" t="s">
        <v>11058</v>
      </c>
      <c r="G1901" s="1" t="s">
        <v>11059</v>
      </c>
      <c r="H1901" s="1" t="s">
        <v>2265</v>
      </c>
      <c r="I1901" s="1" t="s">
        <v>11060</v>
      </c>
      <c r="J1901" s="1" t="s">
        <v>11061</v>
      </c>
      <c r="K1901" s="1" t="s">
        <v>61</v>
      </c>
      <c r="L1901" s="1" t="s">
        <v>72</v>
      </c>
      <c r="M1901" s="1" t="s">
        <v>73</v>
      </c>
      <c r="N1901" s="1">
        <v>3</v>
      </c>
      <c r="O1901" s="1">
        <v>186.46</v>
      </c>
      <c r="P1901" s="1">
        <v>0.48</v>
      </c>
      <c r="Q1901" s="1">
        <v>38.71</v>
      </c>
      <c r="R1901" s="2">
        <v>45600</v>
      </c>
      <c r="S1901" s="2">
        <v>45371</v>
      </c>
      <c r="T1901" s="1" t="s">
        <v>35</v>
      </c>
      <c r="U1901" s="1" t="s">
        <v>84</v>
      </c>
      <c r="V1901" s="1">
        <v>1</v>
      </c>
      <c r="W1901" s="1" t="s">
        <v>37</v>
      </c>
      <c r="X1901" s="1" t="s">
        <v>53</v>
      </c>
      <c r="Y1901" s="1" t="s">
        <v>11062</v>
      </c>
    </row>
    <row r="1902" spans="1:25" x14ac:dyDescent="0.3">
      <c r="A1902" s="1" t="s">
        <v>13514</v>
      </c>
      <c r="B1902" s="1" t="s">
        <v>15511</v>
      </c>
      <c r="C1902" s="1" t="s">
        <v>11063</v>
      </c>
      <c r="D1902" s="1" t="s">
        <v>26</v>
      </c>
      <c r="E1902" s="1">
        <v>29</v>
      </c>
      <c r="F1902" s="1" t="s">
        <v>11064</v>
      </c>
      <c r="G1902" s="1" t="s">
        <v>11065</v>
      </c>
      <c r="H1902" s="1" t="s">
        <v>3228</v>
      </c>
      <c r="I1902" s="1" t="s">
        <v>11066</v>
      </c>
      <c r="J1902" s="1" t="s">
        <v>11067</v>
      </c>
      <c r="K1902" s="1" t="s">
        <v>32</v>
      </c>
      <c r="L1902" s="1" t="s">
        <v>48</v>
      </c>
      <c r="M1902" s="1" t="s">
        <v>34</v>
      </c>
      <c r="N1902" s="1">
        <v>3</v>
      </c>
      <c r="O1902" s="1">
        <v>271.79000000000002</v>
      </c>
      <c r="P1902" s="1">
        <v>0.45</v>
      </c>
      <c r="Q1902" s="1">
        <v>40.549999999999997</v>
      </c>
      <c r="R1902" s="2">
        <v>45771</v>
      </c>
      <c r="S1902" s="2">
        <v>45189</v>
      </c>
      <c r="T1902" s="1" t="s">
        <v>83</v>
      </c>
      <c r="U1902" s="1" t="s">
        <v>36</v>
      </c>
      <c r="V1902" s="1">
        <v>5</v>
      </c>
      <c r="W1902" s="1" t="s">
        <v>37</v>
      </c>
      <c r="X1902" s="1" t="s">
        <v>64</v>
      </c>
      <c r="Y1902" s="1" t="s">
        <v>11068</v>
      </c>
    </row>
    <row r="1903" spans="1:25" x14ac:dyDescent="0.3">
      <c r="A1903" s="1" t="s">
        <v>13515</v>
      </c>
      <c r="B1903" s="1" t="s">
        <v>15512</v>
      </c>
      <c r="C1903" s="1" t="s">
        <v>11069</v>
      </c>
      <c r="D1903" s="1" t="s">
        <v>26</v>
      </c>
      <c r="E1903" s="1">
        <v>51</v>
      </c>
      <c r="F1903" s="1" t="s">
        <v>11070</v>
      </c>
      <c r="G1903" s="1" t="s">
        <v>11071</v>
      </c>
      <c r="H1903" s="1" t="s">
        <v>3054</v>
      </c>
      <c r="I1903" s="1" t="s">
        <v>11072</v>
      </c>
      <c r="J1903" s="1" t="s">
        <v>11073</v>
      </c>
      <c r="K1903" s="1" t="s">
        <v>109</v>
      </c>
      <c r="L1903" s="1" t="s">
        <v>110</v>
      </c>
      <c r="M1903" s="1" t="s">
        <v>34</v>
      </c>
      <c r="N1903" s="1">
        <v>2</v>
      </c>
      <c r="O1903" s="1">
        <v>129.79</v>
      </c>
      <c r="P1903" s="1">
        <v>0.18</v>
      </c>
      <c r="Q1903" s="1">
        <v>9.7899999999999991</v>
      </c>
      <c r="R1903" s="2">
        <v>45611</v>
      </c>
      <c r="S1903" s="2">
        <v>45396</v>
      </c>
      <c r="T1903" s="1" t="s">
        <v>35</v>
      </c>
      <c r="U1903" s="1" t="s">
        <v>36</v>
      </c>
      <c r="V1903" s="1">
        <v>4</v>
      </c>
      <c r="W1903" s="1" t="s">
        <v>37</v>
      </c>
      <c r="X1903" s="1" t="s">
        <v>53</v>
      </c>
      <c r="Y1903" s="1" t="s">
        <v>11074</v>
      </c>
    </row>
    <row r="1904" spans="1:25" x14ac:dyDescent="0.3">
      <c r="A1904" s="1" t="s">
        <v>13516</v>
      </c>
      <c r="B1904" s="1" t="s">
        <v>15513</v>
      </c>
      <c r="C1904" s="1" t="s">
        <v>11075</v>
      </c>
      <c r="D1904" s="1" t="s">
        <v>41</v>
      </c>
      <c r="E1904" s="1">
        <v>62</v>
      </c>
      <c r="F1904" s="1" t="s">
        <v>11076</v>
      </c>
      <c r="G1904" s="1" t="s">
        <v>11077</v>
      </c>
      <c r="H1904" s="1" t="s">
        <v>167</v>
      </c>
      <c r="I1904" s="1" t="s">
        <v>11078</v>
      </c>
      <c r="J1904" s="1" t="s">
        <v>11079</v>
      </c>
      <c r="K1904" s="1" t="s">
        <v>47</v>
      </c>
      <c r="L1904" s="1" t="s">
        <v>110</v>
      </c>
      <c r="M1904" s="1" t="s">
        <v>49</v>
      </c>
      <c r="N1904" s="1">
        <v>2</v>
      </c>
      <c r="O1904" s="1">
        <v>271.36</v>
      </c>
      <c r="P1904" s="1">
        <v>0.18</v>
      </c>
      <c r="Q1904" s="1">
        <v>26.43</v>
      </c>
      <c r="R1904" s="2">
        <v>45706</v>
      </c>
      <c r="S1904" s="2">
        <v>45546</v>
      </c>
      <c r="T1904" s="1" t="s">
        <v>118</v>
      </c>
      <c r="U1904" s="1" t="s">
        <v>36</v>
      </c>
      <c r="V1904" s="1">
        <v>1</v>
      </c>
      <c r="W1904" s="1" t="s">
        <v>37</v>
      </c>
      <c r="X1904" s="1" t="s">
        <v>38</v>
      </c>
      <c r="Y1904" s="1" t="s">
        <v>11080</v>
      </c>
    </row>
    <row r="1905" spans="1:25" x14ac:dyDescent="0.3">
      <c r="A1905" s="1" t="s">
        <v>13517</v>
      </c>
      <c r="B1905" s="1" t="s">
        <v>15514</v>
      </c>
      <c r="C1905" s="1" t="s">
        <v>11081</v>
      </c>
      <c r="D1905" s="1" t="s">
        <v>41</v>
      </c>
      <c r="E1905" s="1">
        <v>31</v>
      </c>
      <c r="F1905" s="1" t="s">
        <v>11082</v>
      </c>
      <c r="G1905" s="1">
        <v>4353219387</v>
      </c>
      <c r="H1905" s="1" t="s">
        <v>357</v>
      </c>
      <c r="I1905" s="1" t="s">
        <v>11083</v>
      </c>
      <c r="J1905" s="1" t="s">
        <v>11084</v>
      </c>
      <c r="K1905" s="1" t="s">
        <v>47</v>
      </c>
      <c r="L1905" s="1" t="s">
        <v>48</v>
      </c>
      <c r="M1905" s="1" t="s">
        <v>126</v>
      </c>
      <c r="N1905" s="1">
        <v>2</v>
      </c>
      <c r="O1905" s="1">
        <v>497.47</v>
      </c>
      <c r="P1905" s="1">
        <v>0.43</v>
      </c>
      <c r="Q1905" s="1">
        <v>47.55</v>
      </c>
      <c r="R1905" s="2">
        <v>45172</v>
      </c>
      <c r="S1905" s="2">
        <v>45213</v>
      </c>
      <c r="T1905" s="1" t="s">
        <v>83</v>
      </c>
      <c r="U1905" s="1" t="s">
        <v>162</v>
      </c>
      <c r="V1905" s="1">
        <v>2</v>
      </c>
      <c r="W1905" s="1" t="s">
        <v>37</v>
      </c>
      <c r="X1905" s="1" t="s">
        <v>38</v>
      </c>
      <c r="Y1905" s="1" t="s">
        <v>11085</v>
      </c>
    </row>
    <row r="1906" spans="1:25" x14ac:dyDescent="0.3">
      <c r="A1906" s="1" t="s">
        <v>13518</v>
      </c>
      <c r="B1906" s="1" t="s">
        <v>15515</v>
      </c>
      <c r="C1906" s="1" t="s">
        <v>11086</v>
      </c>
      <c r="D1906" s="1" t="s">
        <v>26</v>
      </c>
      <c r="E1906" s="1">
        <v>55</v>
      </c>
      <c r="F1906" s="1" t="s">
        <v>11087</v>
      </c>
      <c r="G1906" s="1" t="s">
        <v>11088</v>
      </c>
      <c r="H1906" s="1" t="s">
        <v>703</v>
      </c>
      <c r="I1906" s="1" t="s">
        <v>11089</v>
      </c>
      <c r="J1906" s="1" t="s">
        <v>6152</v>
      </c>
      <c r="K1906" s="1" t="s">
        <v>32</v>
      </c>
      <c r="L1906" s="1" t="s">
        <v>110</v>
      </c>
      <c r="M1906" s="1" t="s">
        <v>62</v>
      </c>
      <c r="N1906" s="1">
        <v>1</v>
      </c>
      <c r="O1906" s="1">
        <v>835.29</v>
      </c>
      <c r="P1906" s="1">
        <v>0.36</v>
      </c>
      <c r="Q1906" s="1">
        <v>17.149999999999999</v>
      </c>
      <c r="R1906" s="2">
        <v>45335</v>
      </c>
      <c r="S1906" s="2">
        <v>45706</v>
      </c>
      <c r="T1906" s="1" t="s">
        <v>35</v>
      </c>
      <c r="U1906" s="1" t="s">
        <v>36</v>
      </c>
      <c r="V1906" s="1">
        <v>5</v>
      </c>
      <c r="W1906" s="1" t="s">
        <v>37</v>
      </c>
      <c r="X1906" s="1" t="s">
        <v>101</v>
      </c>
      <c r="Y1906" s="1" t="s">
        <v>11090</v>
      </c>
    </row>
    <row r="1907" spans="1:25" x14ac:dyDescent="0.3">
      <c r="A1907" s="1" t="s">
        <v>13519</v>
      </c>
      <c r="B1907" s="1" t="s">
        <v>15516</v>
      </c>
      <c r="C1907" s="1" t="s">
        <v>11091</v>
      </c>
      <c r="D1907" s="1" t="s">
        <v>26</v>
      </c>
      <c r="E1907" s="1">
        <v>33</v>
      </c>
      <c r="F1907" s="1" t="s">
        <v>11092</v>
      </c>
      <c r="G1907" s="1" t="s">
        <v>11093</v>
      </c>
      <c r="H1907" s="1" t="s">
        <v>323</v>
      </c>
      <c r="I1907" s="1" t="s">
        <v>11094</v>
      </c>
      <c r="J1907" s="1" t="s">
        <v>11095</v>
      </c>
      <c r="K1907" s="1" t="s">
        <v>92</v>
      </c>
      <c r="L1907" s="1" t="s">
        <v>117</v>
      </c>
      <c r="M1907" s="1" t="s">
        <v>62</v>
      </c>
      <c r="N1907" s="1">
        <v>3</v>
      </c>
      <c r="O1907" s="1">
        <v>538.39</v>
      </c>
      <c r="P1907" s="1">
        <v>0.35</v>
      </c>
      <c r="Q1907" s="1">
        <v>11.54</v>
      </c>
      <c r="R1907" s="2">
        <v>45627</v>
      </c>
      <c r="S1907" s="2">
        <v>45292</v>
      </c>
      <c r="T1907" s="1" t="s">
        <v>35</v>
      </c>
      <c r="U1907" s="1" t="s">
        <v>36</v>
      </c>
      <c r="V1907" s="1">
        <v>4</v>
      </c>
      <c r="W1907" s="1" t="s">
        <v>37</v>
      </c>
      <c r="X1907" s="1" t="s">
        <v>53</v>
      </c>
      <c r="Y1907" s="1" t="s">
        <v>11096</v>
      </c>
    </row>
    <row r="1908" spans="1:25" x14ac:dyDescent="0.3">
      <c r="A1908" s="1" t="s">
        <v>13520</v>
      </c>
      <c r="B1908" s="1" t="s">
        <v>15517</v>
      </c>
      <c r="C1908" s="1" t="s">
        <v>11097</v>
      </c>
      <c r="D1908" s="1" t="s">
        <v>41</v>
      </c>
      <c r="E1908" s="1">
        <v>59</v>
      </c>
      <c r="F1908" s="1" t="s">
        <v>11098</v>
      </c>
      <c r="G1908" s="1" t="s">
        <v>11099</v>
      </c>
      <c r="H1908" s="1" t="s">
        <v>6185</v>
      </c>
      <c r="I1908" s="1" t="s">
        <v>11100</v>
      </c>
      <c r="J1908" s="1" t="s">
        <v>3291</v>
      </c>
      <c r="K1908" s="1" t="s">
        <v>61</v>
      </c>
      <c r="L1908" s="1" t="s">
        <v>33</v>
      </c>
      <c r="M1908" s="1" t="s">
        <v>34</v>
      </c>
      <c r="N1908" s="1">
        <v>2</v>
      </c>
      <c r="O1908" s="1">
        <v>252.02</v>
      </c>
      <c r="P1908" s="1">
        <v>0.14000000000000001</v>
      </c>
      <c r="Q1908" s="1">
        <v>26.84</v>
      </c>
      <c r="R1908" s="2">
        <v>45457</v>
      </c>
      <c r="S1908" s="2">
        <v>45411</v>
      </c>
      <c r="T1908" s="1" t="s">
        <v>83</v>
      </c>
      <c r="U1908" s="1" t="s">
        <v>162</v>
      </c>
      <c r="V1908" s="1">
        <v>5</v>
      </c>
      <c r="W1908" s="1" t="s">
        <v>37</v>
      </c>
      <c r="X1908" s="1" t="s">
        <v>64</v>
      </c>
      <c r="Y1908" s="1" t="s">
        <v>11101</v>
      </c>
    </row>
    <row r="1909" spans="1:25" x14ac:dyDescent="0.3">
      <c r="A1909" s="1" t="s">
        <v>13521</v>
      </c>
      <c r="B1909" s="1" t="s">
        <v>15518</v>
      </c>
      <c r="C1909" s="1" t="s">
        <v>11102</v>
      </c>
      <c r="D1909" s="1" t="s">
        <v>41</v>
      </c>
      <c r="E1909" s="1">
        <v>28</v>
      </c>
      <c r="F1909" s="1" t="s">
        <v>11103</v>
      </c>
      <c r="G1909" s="1" t="s">
        <v>11104</v>
      </c>
      <c r="H1909" s="1" t="s">
        <v>138</v>
      </c>
      <c r="I1909" s="1" t="s">
        <v>11105</v>
      </c>
      <c r="J1909" s="1" t="s">
        <v>11106</v>
      </c>
      <c r="K1909" s="1" t="s">
        <v>109</v>
      </c>
      <c r="L1909" s="1" t="s">
        <v>82</v>
      </c>
      <c r="M1909" s="1" t="s">
        <v>49</v>
      </c>
      <c r="N1909" s="1">
        <v>2</v>
      </c>
      <c r="O1909" s="1">
        <v>54.17</v>
      </c>
      <c r="P1909" s="1">
        <v>0.42</v>
      </c>
      <c r="Q1909" s="1">
        <v>46.87</v>
      </c>
      <c r="R1909" s="2">
        <v>45284</v>
      </c>
      <c r="S1909" s="2">
        <v>45447</v>
      </c>
      <c r="T1909" s="1" t="s">
        <v>63</v>
      </c>
      <c r="U1909" s="1" t="s">
        <v>36</v>
      </c>
      <c r="V1909" s="1">
        <v>3</v>
      </c>
      <c r="W1909" s="1" t="s">
        <v>37</v>
      </c>
      <c r="X1909" s="1" t="s">
        <v>53</v>
      </c>
      <c r="Y1909" s="1" t="s">
        <v>11107</v>
      </c>
    </row>
    <row r="1910" spans="1:25" x14ac:dyDescent="0.3">
      <c r="A1910" s="1" t="s">
        <v>13522</v>
      </c>
      <c r="B1910" s="1" t="s">
        <v>15519</v>
      </c>
      <c r="C1910" s="1" t="s">
        <v>11108</v>
      </c>
      <c r="D1910" s="1" t="s">
        <v>41</v>
      </c>
      <c r="E1910" s="1">
        <v>50</v>
      </c>
      <c r="F1910" s="1" t="s">
        <v>11109</v>
      </c>
      <c r="G1910" s="1" t="s">
        <v>11110</v>
      </c>
      <c r="H1910" s="1" t="s">
        <v>1117</v>
      </c>
      <c r="I1910" s="1" t="s">
        <v>11111</v>
      </c>
      <c r="J1910" s="1" t="s">
        <v>11112</v>
      </c>
      <c r="K1910" s="1" t="s">
        <v>61</v>
      </c>
      <c r="L1910" s="1" t="s">
        <v>110</v>
      </c>
      <c r="M1910" s="1" t="s">
        <v>93</v>
      </c>
      <c r="N1910" s="1">
        <v>1</v>
      </c>
      <c r="O1910" s="1">
        <v>625.75</v>
      </c>
      <c r="P1910" s="1">
        <v>0.28999999999999998</v>
      </c>
      <c r="Q1910" s="1">
        <v>26.91</v>
      </c>
      <c r="R1910" s="2">
        <v>45252</v>
      </c>
      <c r="S1910" s="2">
        <v>45718</v>
      </c>
      <c r="T1910" s="1" t="s">
        <v>50</v>
      </c>
      <c r="U1910" s="1" t="s">
        <v>51</v>
      </c>
      <c r="V1910" s="1">
        <v>5</v>
      </c>
      <c r="W1910" s="1" t="s">
        <v>37</v>
      </c>
      <c r="X1910" s="1" t="s">
        <v>64</v>
      </c>
      <c r="Y1910" s="1" t="s">
        <v>11113</v>
      </c>
    </row>
    <row r="1911" spans="1:25" x14ac:dyDescent="0.3">
      <c r="A1911" s="1" t="s">
        <v>13523</v>
      </c>
      <c r="B1911" s="1" t="s">
        <v>15520</v>
      </c>
      <c r="C1911" s="1" t="s">
        <v>11114</v>
      </c>
      <c r="D1911" s="1" t="s">
        <v>26</v>
      </c>
      <c r="E1911" s="1">
        <v>32</v>
      </c>
      <c r="F1911" s="1" t="s">
        <v>11115</v>
      </c>
      <c r="G1911" s="1" t="s">
        <v>11116</v>
      </c>
      <c r="H1911" s="1" t="s">
        <v>1422</v>
      </c>
      <c r="I1911" s="1" t="s">
        <v>11117</v>
      </c>
      <c r="J1911" s="1" t="s">
        <v>11118</v>
      </c>
      <c r="K1911" s="1" t="s">
        <v>109</v>
      </c>
      <c r="L1911" s="1" t="s">
        <v>82</v>
      </c>
      <c r="M1911" s="1" t="s">
        <v>126</v>
      </c>
      <c r="N1911" s="1">
        <v>2</v>
      </c>
      <c r="O1911" s="1">
        <v>425.96</v>
      </c>
      <c r="P1911" s="1">
        <v>0.22</v>
      </c>
      <c r="Q1911" s="1">
        <v>23.22</v>
      </c>
      <c r="R1911" s="2">
        <v>45141</v>
      </c>
      <c r="S1911" s="2">
        <v>45380</v>
      </c>
      <c r="T1911" s="1" t="s">
        <v>83</v>
      </c>
      <c r="U1911" s="1" t="s">
        <v>51</v>
      </c>
      <c r="V1911" s="1">
        <v>5</v>
      </c>
      <c r="W1911" s="1" t="s">
        <v>37</v>
      </c>
      <c r="X1911" s="1" t="s">
        <v>101</v>
      </c>
      <c r="Y1911" s="1" t="s">
        <v>11119</v>
      </c>
    </row>
    <row r="1912" spans="1:25" x14ac:dyDescent="0.3">
      <c r="A1912" s="1" t="s">
        <v>13524</v>
      </c>
      <c r="B1912" s="1" t="s">
        <v>15521</v>
      </c>
      <c r="C1912" s="1" t="s">
        <v>11120</v>
      </c>
      <c r="D1912" s="1" t="s">
        <v>41</v>
      </c>
      <c r="E1912" s="1">
        <v>65</v>
      </c>
      <c r="F1912" s="1" t="s">
        <v>11121</v>
      </c>
      <c r="G1912" s="1" t="s">
        <v>11122</v>
      </c>
      <c r="H1912" s="1" t="s">
        <v>123</v>
      </c>
      <c r="I1912" s="1" t="s">
        <v>11123</v>
      </c>
      <c r="J1912" s="1" t="s">
        <v>3999</v>
      </c>
      <c r="K1912" s="1" t="s">
        <v>92</v>
      </c>
      <c r="L1912" s="1" t="s">
        <v>72</v>
      </c>
      <c r="M1912" s="1" t="s">
        <v>34</v>
      </c>
      <c r="N1912" s="1">
        <v>3</v>
      </c>
      <c r="O1912" s="1">
        <v>984.51</v>
      </c>
      <c r="P1912" s="1">
        <v>0.43</v>
      </c>
      <c r="Q1912" s="1">
        <v>34.26</v>
      </c>
      <c r="R1912" s="2">
        <v>45298</v>
      </c>
      <c r="S1912" s="2">
        <v>45131</v>
      </c>
      <c r="T1912" s="1" t="s">
        <v>63</v>
      </c>
      <c r="U1912" s="1" t="s">
        <v>36</v>
      </c>
      <c r="V1912" s="1">
        <v>3</v>
      </c>
      <c r="W1912" s="1" t="s">
        <v>52</v>
      </c>
      <c r="X1912" s="1" t="s">
        <v>38</v>
      </c>
      <c r="Y1912" s="1" t="s">
        <v>11124</v>
      </c>
    </row>
    <row r="1913" spans="1:25" x14ac:dyDescent="0.3">
      <c r="A1913" s="1" t="s">
        <v>13525</v>
      </c>
      <c r="B1913" s="1" t="s">
        <v>15522</v>
      </c>
      <c r="C1913" s="1" t="s">
        <v>11125</v>
      </c>
      <c r="D1913" s="1" t="s">
        <v>41</v>
      </c>
      <c r="E1913" s="1">
        <v>59</v>
      </c>
      <c r="F1913" s="1" t="s">
        <v>11126</v>
      </c>
      <c r="G1913" s="1" t="s">
        <v>11127</v>
      </c>
      <c r="H1913" s="1" t="s">
        <v>29</v>
      </c>
      <c r="I1913" s="1" t="s">
        <v>1253</v>
      </c>
      <c r="J1913" s="1" t="s">
        <v>11128</v>
      </c>
      <c r="K1913" s="1" t="s">
        <v>61</v>
      </c>
      <c r="L1913" s="1" t="s">
        <v>72</v>
      </c>
      <c r="M1913" s="1" t="s">
        <v>93</v>
      </c>
      <c r="N1913" s="1">
        <v>1</v>
      </c>
      <c r="O1913" s="1">
        <v>781.96</v>
      </c>
      <c r="P1913" s="1">
        <v>0.2</v>
      </c>
      <c r="Q1913" s="1">
        <v>47.16</v>
      </c>
      <c r="R1913" s="2">
        <v>45232</v>
      </c>
      <c r="S1913" s="2">
        <v>45381</v>
      </c>
      <c r="T1913" s="1" t="s">
        <v>35</v>
      </c>
      <c r="U1913" s="1" t="s">
        <v>84</v>
      </c>
      <c r="V1913" s="1">
        <v>3</v>
      </c>
      <c r="W1913" s="1" t="s">
        <v>37</v>
      </c>
      <c r="X1913" s="1" t="s">
        <v>53</v>
      </c>
      <c r="Y1913" s="1" t="s">
        <v>11129</v>
      </c>
    </row>
    <row r="1914" spans="1:25" x14ac:dyDescent="0.3">
      <c r="A1914" s="1" t="s">
        <v>13526</v>
      </c>
      <c r="B1914" s="1" t="s">
        <v>15523</v>
      </c>
      <c r="C1914" s="1" t="s">
        <v>11130</v>
      </c>
      <c r="D1914" s="1" t="s">
        <v>26</v>
      </c>
      <c r="E1914" s="1">
        <v>27</v>
      </c>
      <c r="F1914" s="1" t="s">
        <v>11131</v>
      </c>
      <c r="G1914" s="1" t="s">
        <v>11132</v>
      </c>
      <c r="H1914" s="1" t="s">
        <v>4194</v>
      </c>
      <c r="I1914" s="1" t="s">
        <v>11133</v>
      </c>
      <c r="J1914" s="1" t="s">
        <v>11134</v>
      </c>
      <c r="K1914" s="1" t="s">
        <v>81</v>
      </c>
      <c r="L1914" s="1" t="s">
        <v>110</v>
      </c>
      <c r="M1914" s="1" t="s">
        <v>73</v>
      </c>
      <c r="N1914" s="1">
        <v>2</v>
      </c>
      <c r="O1914" s="1">
        <v>810.28</v>
      </c>
      <c r="P1914" s="1">
        <v>0.33</v>
      </c>
      <c r="Q1914" s="1">
        <v>7.21</v>
      </c>
      <c r="R1914" s="2">
        <v>45799</v>
      </c>
      <c r="S1914" s="2">
        <v>45686</v>
      </c>
      <c r="T1914" s="1" t="s">
        <v>118</v>
      </c>
      <c r="U1914" s="1" t="s">
        <v>36</v>
      </c>
      <c r="V1914" s="1">
        <v>3</v>
      </c>
      <c r="W1914" s="1" t="s">
        <v>37</v>
      </c>
      <c r="X1914" s="1" t="s">
        <v>53</v>
      </c>
      <c r="Y1914" s="1" t="s">
        <v>11135</v>
      </c>
    </row>
    <row r="1915" spans="1:25" x14ac:dyDescent="0.3">
      <c r="A1915" s="1" t="s">
        <v>13527</v>
      </c>
      <c r="B1915" s="1" t="s">
        <v>15524</v>
      </c>
      <c r="C1915" s="1" t="s">
        <v>11136</v>
      </c>
      <c r="D1915" s="1" t="s">
        <v>41</v>
      </c>
      <c r="E1915" s="1">
        <v>20</v>
      </c>
      <c r="F1915" s="1" t="s">
        <v>11137</v>
      </c>
      <c r="G1915" s="1" t="s">
        <v>11138</v>
      </c>
      <c r="H1915" s="1" t="s">
        <v>44</v>
      </c>
      <c r="I1915" s="1" t="s">
        <v>11139</v>
      </c>
      <c r="J1915" s="1" t="s">
        <v>11140</v>
      </c>
      <c r="K1915" s="1" t="s">
        <v>47</v>
      </c>
      <c r="L1915" s="1" t="s">
        <v>110</v>
      </c>
      <c r="M1915" s="1" t="s">
        <v>49</v>
      </c>
      <c r="N1915" s="1">
        <v>3</v>
      </c>
      <c r="O1915" s="1">
        <v>22.11</v>
      </c>
      <c r="P1915" s="1">
        <v>0.23</v>
      </c>
      <c r="Q1915" s="1">
        <v>11.9</v>
      </c>
      <c r="R1915" s="2">
        <v>45834</v>
      </c>
      <c r="S1915" s="2">
        <v>45592</v>
      </c>
      <c r="T1915" s="1" t="s">
        <v>35</v>
      </c>
      <c r="U1915" s="1" t="s">
        <v>162</v>
      </c>
      <c r="V1915" s="1">
        <v>5</v>
      </c>
      <c r="W1915" s="1" t="s">
        <v>52</v>
      </c>
      <c r="X1915" s="1" t="s">
        <v>38</v>
      </c>
      <c r="Y1915" s="1" t="s">
        <v>11141</v>
      </c>
    </row>
    <row r="1916" spans="1:25" x14ac:dyDescent="0.3">
      <c r="A1916" s="1" t="s">
        <v>13528</v>
      </c>
      <c r="B1916" s="1" t="s">
        <v>15525</v>
      </c>
      <c r="C1916" s="1" t="s">
        <v>11142</v>
      </c>
      <c r="D1916" s="1" t="s">
        <v>41</v>
      </c>
      <c r="E1916" s="1">
        <v>28</v>
      </c>
      <c r="F1916" s="1" t="s">
        <v>11143</v>
      </c>
      <c r="G1916" s="1" t="s">
        <v>11144</v>
      </c>
      <c r="H1916" s="1" t="s">
        <v>2198</v>
      </c>
      <c r="I1916" s="1" t="s">
        <v>11145</v>
      </c>
      <c r="J1916" s="1" t="s">
        <v>11146</v>
      </c>
      <c r="K1916" s="1" t="s">
        <v>92</v>
      </c>
      <c r="L1916" s="1" t="s">
        <v>110</v>
      </c>
      <c r="M1916" s="1" t="s">
        <v>49</v>
      </c>
      <c r="N1916" s="1">
        <v>3</v>
      </c>
      <c r="O1916" s="1">
        <v>780.02</v>
      </c>
      <c r="P1916" s="1">
        <v>0.3</v>
      </c>
      <c r="Q1916" s="1">
        <v>10.97</v>
      </c>
      <c r="R1916" s="2">
        <v>45807</v>
      </c>
      <c r="S1916" s="2">
        <v>45374</v>
      </c>
      <c r="T1916" s="1" t="s">
        <v>35</v>
      </c>
      <c r="U1916" s="1" t="s">
        <v>84</v>
      </c>
      <c r="V1916" s="1">
        <v>3</v>
      </c>
      <c r="W1916" s="1" t="s">
        <v>37</v>
      </c>
      <c r="X1916" s="1" t="s">
        <v>38</v>
      </c>
      <c r="Y1916" s="1" t="s">
        <v>11147</v>
      </c>
    </row>
    <row r="1917" spans="1:25" x14ac:dyDescent="0.3">
      <c r="A1917" s="1" t="s">
        <v>13529</v>
      </c>
      <c r="B1917" s="1" t="s">
        <v>15526</v>
      </c>
      <c r="C1917" s="1" t="s">
        <v>11148</v>
      </c>
      <c r="D1917" s="1" t="s">
        <v>41</v>
      </c>
      <c r="E1917" s="1">
        <v>28</v>
      </c>
      <c r="F1917" s="1" t="s">
        <v>11149</v>
      </c>
      <c r="G1917" s="1" t="s">
        <v>11150</v>
      </c>
      <c r="H1917" s="1" t="s">
        <v>3061</v>
      </c>
      <c r="I1917" s="1" t="s">
        <v>11151</v>
      </c>
      <c r="J1917" s="1" t="s">
        <v>11152</v>
      </c>
      <c r="K1917" s="1" t="s">
        <v>92</v>
      </c>
      <c r="L1917" s="1" t="s">
        <v>117</v>
      </c>
      <c r="M1917" s="1" t="s">
        <v>126</v>
      </c>
      <c r="N1917" s="1">
        <v>1</v>
      </c>
      <c r="O1917" s="1">
        <v>202.67</v>
      </c>
      <c r="P1917" s="1">
        <v>0.02</v>
      </c>
      <c r="Q1917" s="1">
        <v>8.84</v>
      </c>
      <c r="R1917" s="2">
        <v>45578</v>
      </c>
      <c r="S1917" s="2">
        <v>45310</v>
      </c>
      <c r="T1917" s="1" t="s">
        <v>63</v>
      </c>
      <c r="U1917" s="1" t="s">
        <v>162</v>
      </c>
      <c r="V1917" s="1">
        <v>1</v>
      </c>
      <c r="W1917" s="1" t="s">
        <v>37</v>
      </c>
      <c r="X1917" s="1" t="s">
        <v>74</v>
      </c>
      <c r="Y1917" s="1" t="s">
        <v>11153</v>
      </c>
    </row>
    <row r="1918" spans="1:25" x14ac:dyDescent="0.3">
      <c r="A1918" s="1" t="s">
        <v>13530</v>
      </c>
      <c r="B1918" s="1" t="s">
        <v>15527</v>
      </c>
      <c r="C1918" s="1" t="s">
        <v>11154</v>
      </c>
      <c r="D1918" s="1" t="s">
        <v>26</v>
      </c>
      <c r="E1918" s="1">
        <v>33</v>
      </c>
      <c r="F1918" s="1" t="s">
        <v>11155</v>
      </c>
      <c r="G1918" s="1">
        <f>1-824-328-700</f>
        <v>-1851</v>
      </c>
      <c r="H1918" s="1" t="s">
        <v>784</v>
      </c>
      <c r="I1918" s="1" t="s">
        <v>11156</v>
      </c>
      <c r="J1918" s="1" t="s">
        <v>11157</v>
      </c>
      <c r="K1918" s="1" t="s">
        <v>32</v>
      </c>
      <c r="L1918" s="1" t="s">
        <v>110</v>
      </c>
      <c r="M1918" s="1" t="s">
        <v>49</v>
      </c>
      <c r="N1918" s="1">
        <v>3</v>
      </c>
      <c r="O1918" s="1">
        <v>589.94000000000005</v>
      </c>
      <c r="P1918" s="1">
        <v>0.23</v>
      </c>
      <c r="Q1918" s="1">
        <v>18.59</v>
      </c>
      <c r="R1918" s="2">
        <v>45778</v>
      </c>
      <c r="S1918" s="2">
        <v>45231</v>
      </c>
      <c r="T1918" s="1" t="s">
        <v>83</v>
      </c>
      <c r="U1918" s="1" t="s">
        <v>51</v>
      </c>
      <c r="V1918" s="1">
        <v>2</v>
      </c>
      <c r="W1918" s="1" t="s">
        <v>37</v>
      </c>
      <c r="X1918" s="1" t="s">
        <v>74</v>
      </c>
      <c r="Y1918" s="1" t="s">
        <v>11158</v>
      </c>
    </row>
    <row r="1919" spans="1:25" x14ac:dyDescent="0.3">
      <c r="A1919" s="1" t="s">
        <v>13531</v>
      </c>
      <c r="B1919" s="1" t="s">
        <v>15528</v>
      </c>
      <c r="C1919" s="1" t="s">
        <v>11159</v>
      </c>
      <c r="D1919" s="1" t="s">
        <v>26</v>
      </c>
      <c r="E1919" s="1">
        <v>55</v>
      </c>
      <c r="F1919" s="1" t="s">
        <v>11160</v>
      </c>
      <c r="G1919" s="1" t="s">
        <v>11161</v>
      </c>
      <c r="H1919" s="1" t="s">
        <v>743</v>
      </c>
      <c r="I1919" s="1" t="s">
        <v>11162</v>
      </c>
      <c r="J1919" s="1" t="s">
        <v>11163</v>
      </c>
      <c r="K1919" s="1" t="s">
        <v>161</v>
      </c>
      <c r="L1919" s="1" t="s">
        <v>82</v>
      </c>
      <c r="M1919" s="1" t="s">
        <v>62</v>
      </c>
      <c r="N1919" s="1">
        <v>1</v>
      </c>
      <c r="O1919" s="1">
        <v>452.95</v>
      </c>
      <c r="P1919" s="1">
        <v>0.28000000000000003</v>
      </c>
      <c r="Q1919" s="1">
        <v>15.32</v>
      </c>
      <c r="R1919" s="2">
        <v>45823</v>
      </c>
      <c r="S1919" s="2">
        <v>45649</v>
      </c>
      <c r="T1919" s="1" t="s">
        <v>50</v>
      </c>
      <c r="U1919" s="1" t="s">
        <v>162</v>
      </c>
      <c r="V1919" s="1">
        <v>2</v>
      </c>
      <c r="W1919" s="1" t="s">
        <v>37</v>
      </c>
      <c r="X1919" s="1" t="s">
        <v>74</v>
      </c>
      <c r="Y1919" s="1" t="s">
        <v>11164</v>
      </c>
    </row>
    <row r="1920" spans="1:25" x14ac:dyDescent="0.3">
      <c r="A1920" s="1" t="s">
        <v>13532</v>
      </c>
      <c r="B1920" s="1" t="s">
        <v>15529</v>
      </c>
      <c r="C1920" s="1" t="s">
        <v>1744</v>
      </c>
      <c r="D1920" s="1" t="s">
        <v>41</v>
      </c>
      <c r="E1920" s="1">
        <v>47</v>
      </c>
      <c r="F1920" s="1" t="s">
        <v>11165</v>
      </c>
      <c r="G1920" s="1">
        <v>1383878182</v>
      </c>
      <c r="H1920" s="1" t="s">
        <v>6185</v>
      </c>
      <c r="I1920" s="1" t="s">
        <v>11166</v>
      </c>
      <c r="J1920" s="1" t="s">
        <v>11167</v>
      </c>
      <c r="K1920" s="1" t="s">
        <v>161</v>
      </c>
      <c r="L1920" s="1" t="s">
        <v>72</v>
      </c>
      <c r="M1920" s="1" t="s">
        <v>93</v>
      </c>
      <c r="N1920" s="1">
        <v>3</v>
      </c>
      <c r="O1920" s="1">
        <v>575.89</v>
      </c>
      <c r="P1920" s="1">
        <v>0.25</v>
      </c>
      <c r="Q1920" s="1">
        <v>29.69</v>
      </c>
      <c r="R1920" s="2">
        <v>45604</v>
      </c>
      <c r="S1920" s="2">
        <v>45272</v>
      </c>
      <c r="T1920" s="1" t="s">
        <v>50</v>
      </c>
      <c r="U1920" s="1" t="s">
        <v>36</v>
      </c>
      <c r="V1920" s="1">
        <v>3</v>
      </c>
      <c r="W1920" s="1" t="s">
        <v>37</v>
      </c>
      <c r="X1920" s="1" t="s">
        <v>38</v>
      </c>
      <c r="Y1920" s="1" t="s">
        <v>11168</v>
      </c>
    </row>
    <row r="1921" spans="1:25" x14ac:dyDescent="0.3">
      <c r="A1921" s="1" t="s">
        <v>13533</v>
      </c>
      <c r="B1921" s="1" t="s">
        <v>15530</v>
      </c>
      <c r="C1921" s="1" t="s">
        <v>11169</v>
      </c>
      <c r="D1921" s="1" t="s">
        <v>26</v>
      </c>
      <c r="E1921" s="1">
        <v>58</v>
      </c>
      <c r="F1921" s="1" t="s">
        <v>11170</v>
      </c>
      <c r="G1921" s="1">
        <v>5365750157</v>
      </c>
      <c r="H1921" s="1" t="s">
        <v>344</v>
      </c>
      <c r="I1921" s="1" t="s">
        <v>11171</v>
      </c>
      <c r="J1921" s="1" t="s">
        <v>11172</v>
      </c>
      <c r="K1921" s="1" t="s">
        <v>109</v>
      </c>
      <c r="L1921" s="1" t="s">
        <v>72</v>
      </c>
      <c r="M1921" s="1" t="s">
        <v>34</v>
      </c>
      <c r="N1921" s="1">
        <v>2</v>
      </c>
      <c r="O1921" s="1">
        <v>142.11000000000001</v>
      </c>
      <c r="P1921" s="1">
        <v>0.42</v>
      </c>
      <c r="Q1921" s="1">
        <v>19.73</v>
      </c>
      <c r="R1921" s="2">
        <v>45392</v>
      </c>
      <c r="S1921" s="2">
        <v>45791</v>
      </c>
      <c r="T1921" s="1" t="s">
        <v>83</v>
      </c>
      <c r="U1921" s="1" t="s">
        <v>51</v>
      </c>
      <c r="V1921" s="1">
        <v>4</v>
      </c>
      <c r="W1921" s="1" t="s">
        <v>37</v>
      </c>
      <c r="X1921" s="1" t="s">
        <v>74</v>
      </c>
      <c r="Y1921" s="1" t="s">
        <v>11173</v>
      </c>
    </row>
    <row r="1922" spans="1:25" x14ac:dyDescent="0.3">
      <c r="A1922" s="1" t="s">
        <v>13534</v>
      </c>
      <c r="B1922" s="1" t="s">
        <v>15531</v>
      </c>
      <c r="C1922" s="1" t="s">
        <v>11174</v>
      </c>
      <c r="D1922" s="1" t="s">
        <v>41</v>
      </c>
      <c r="E1922" s="1">
        <v>18</v>
      </c>
      <c r="F1922" s="1" t="s">
        <v>11175</v>
      </c>
      <c r="G1922" s="1" t="s">
        <v>11176</v>
      </c>
      <c r="H1922" s="1" t="s">
        <v>1130</v>
      </c>
      <c r="I1922" s="1" t="s">
        <v>8509</v>
      </c>
      <c r="J1922" s="1" t="s">
        <v>1358</v>
      </c>
      <c r="K1922" s="1" t="s">
        <v>32</v>
      </c>
      <c r="L1922" s="1" t="s">
        <v>110</v>
      </c>
      <c r="M1922" s="1" t="s">
        <v>93</v>
      </c>
      <c r="N1922" s="1">
        <v>1</v>
      </c>
      <c r="O1922" s="1">
        <v>462.32</v>
      </c>
      <c r="P1922" s="1">
        <v>0.16</v>
      </c>
      <c r="Q1922" s="1">
        <v>23.23</v>
      </c>
      <c r="R1922" s="2">
        <v>45604</v>
      </c>
      <c r="S1922" s="2">
        <v>45637</v>
      </c>
      <c r="T1922" s="1" t="s">
        <v>83</v>
      </c>
      <c r="U1922" s="1" t="s">
        <v>84</v>
      </c>
      <c r="V1922" s="1">
        <v>5</v>
      </c>
      <c r="W1922" s="1" t="s">
        <v>37</v>
      </c>
      <c r="X1922" s="1" t="s">
        <v>53</v>
      </c>
      <c r="Y1922" s="1" t="s">
        <v>11177</v>
      </c>
    </row>
    <row r="1923" spans="1:25" x14ac:dyDescent="0.3">
      <c r="A1923" s="1" t="s">
        <v>13535</v>
      </c>
      <c r="B1923" s="1" t="s">
        <v>15532</v>
      </c>
      <c r="C1923" s="1" t="s">
        <v>11178</v>
      </c>
      <c r="D1923" s="1" t="s">
        <v>41</v>
      </c>
      <c r="E1923" s="1">
        <v>55</v>
      </c>
      <c r="F1923" s="1" t="s">
        <v>11179</v>
      </c>
      <c r="G1923" s="1" t="s">
        <v>11180</v>
      </c>
      <c r="H1923" s="1" t="s">
        <v>2448</v>
      </c>
      <c r="I1923" s="1" t="s">
        <v>11181</v>
      </c>
      <c r="J1923" s="1" t="s">
        <v>11182</v>
      </c>
      <c r="K1923" s="1" t="s">
        <v>109</v>
      </c>
      <c r="L1923" s="1" t="s">
        <v>48</v>
      </c>
      <c r="M1923" s="1" t="s">
        <v>62</v>
      </c>
      <c r="N1923" s="1">
        <v>3</v>
      </c>
      <c r="O1923" s="1">
        <v>46.58</v>
      </c>
      <c r="P1923" s="1">
        <v>0.44</v>
      </c>
      <c r="Q1923" s="1">
        <v>47.38</v>
      </c>
      <c r="R1923" s="2">
        <v>45831</v>
      </c>
      <c r="S1923" s="2">
        <v>45182</v>
      </c>
      <c r="T1923" s="1" t="s">
        <v>118</v>
      </c>
      <c r="U1923" s="1" t="s">
        <v>36</v>
      </c>
      <c r="V1923" s="1">
        <v>2</v>
      </c>
      <c r="W1923" s="1" t="s">
        <v>37</v>
      </c>
      <c r="X1923" s="1" t="s">
        <v>38</v>
      </c>
      <c r="Y1923" s="1" t="s">
        <v>11183</v>
      </c>
    </row>
    <row r="1924" spans="1:25" x14ac:dyDescent="0.3">
      <c r="A1924" s="1" t="s">
        <v>13536</v>
      </c>
      <c r="B1924" s="1" t="s">
        <v>15533</v>
      </c>
      <c r="C1924" s="1" t="s">
        <v>8013</v>
      </c>
      <c r="D1924" s="1" t="s">
        <v>26</v>
      </c>
      <c r="E1924" s="1">
        <v>67</v>
      </c>
      <c r="F1924" s="1" t="s">
        <v>11184</v>
      </c>
      <c r="G1924" s="1" t="s">
        <v>11185</v>
      </c>
      <c r="H1924" s="1" t="s">
        <v>4319</v>
      </c>
      <c r="I1924" s="1" t="s">
        <v>11186</v>
      </c>
      <c r="J1924" s="1" t="s">
        <v>11187</v>
      </c>
      <c r="K1924" s="1" t="s">
        <v>92</v>
      </c>
      <c r="L1924" s="1" t="s">
        <v>33</v>
      </c>
      <c r="M1924" s="1" t="s">
        <v>73</v>
      </c>
      <c r="N1924" s="1">
        <v>1</v>
      </c>
      <c r="O1924" s="1">
        <v>50.59</v>
      </c>
      <c r="P1924" s="1">
        <v>0.2</v>
      </c>
      <c r="Q1924" s="1">
        <v>12</v>
      </c>
      <c r="R1924" s="2">
        <v>45548</v>
      </c>
      <c r="S1924" s="2">
        <v>45805</v>
      </c>
      <c r="T1924" s="1" t="s">
        <v>83</v>
      </c>
      <c r="U1924" s="1" t="s">
        <v>51</v>
      </c>
      <c r="V1924" s="1">
        <v>1</v>
      </c>
      <c r="W1924" s="1" t="s">
        <v>37</v>
      </c>
      <c r="X1924" s="1" t="s">
        <v>53</v>
      </c>
      <c r="Y1924" s="1" t="s">
        <v>11188</v>
      </c>
    </row>
    <row r="1925" spans="1:25" x14ac:dyDescent="0.3">
      <c r="A1925" s="1" t="s">
        <v>13537</v>
      </c>
      <c r="B1925" s="1" t="s">
        <v>15534</v>
      </c>
      <c r="C1925" s="1" t="s">
        <v>11189</v>
      </c>
      <c r="D1925" s="1" t="s">
        <v>41</v>
      </c>
      <c r="E1925" s="1">
        <v>62</v>
      </c>
      <c r="F1925" s="1" t="s">
        <v>11190</v>
      </c>
      <c r="G1925" s="1" t="s">
        <v>11191</v>
      </c>
      <c r="H1925" s="1" t="s">
        <v>4513</v>
      </c>
      <c r="I1925" s="1" t="s">
        <v>11192</v>
      </c>
      <c r="J1925" s="1" t="s">
        <v>373</v>
      </c>
      <c r="K1925" s="1" t="s">
        <v>109</v>
      </c>
      <c r="L1925" s="1" t="s">
        <v>110</v>
      </c>
      <c r="M1925" s="1" t="s">
        <v>93</v>
      </c>
      <c r="N1925" s="1">
        <v>3</v>
      </c>
      <c r="O1925" s="1">
        <v>661.16</v>
      </c>
      <c r="P1925" s="1">
        <v>0.35</v>
      </c>
      <c r="Q1925" s="1">
        <v>22.48</v>
      </c>
      <c r="R1925" s="2">
        <v>45342</v>
      </c>
      <c r="S1925" s="2">
        <v>45838</v>
      </c>
      <c r="T1925" s="1" t="s">
        <v>118</v>
      </c>
      <c r="U1925" s="1" t="s">
        <v>84</v>
      </c>
      <c r="V1925" s="1">
        <v>4</v>
      </c>
      <c r="W1925" s="1" t="s">
        <v>37</v>
      </c>
      <c r="X1925" s="1" t="s">
        <v>38</v>
      </c>
      <c r="Y1925" s="1" t="s">
        <v>11193</v>
      </c>
    </row>
    <row r="1926" spans="1:25" x14ac:dyDescent="0.3">
      <c r="A1926" s="1" t="s">
        <v>13538</v>
      </c>
      <c r="B1926" s="1" t="s">
        <v>15535</v>
      </c>
      <c r="C1926" s="1" t="s">
        <v>11194</v>
      </c>
      <c r="D1926" s="1" t="s">
        <v>26</v>
      </c>
      <c r="E1926" s="1">
        <v>51</v>
      </c>
      <c r="F1926" s="1" t="s">
        <v>11195</v>
      </c>
      <c r="G1926" s="1">
        <v>6266920652</v>
      </c>
      <c r="H1926" s="1" t="s">
        <v>201</v>
      </c>
      <c r="I1926" s="1" t="s">
        <v>11196</v>
      </c>
      <c r="J1926" s="1" t="s">
        <v>11197</v>
      </c>
      <c r="K1926" s="1" t="s">
        <v>47</v>
      </c>
      <c r="L1926" s="1" t="s">
        <v>117</v>
      </c>
      <c r="M1926" s="1" t="s">
        <v>34</v>
      </c>
      <c r="N1926" s="1">
        <v>1</v>
      </c>
      <c r="O1926" s="1">
        <v>952.18</v>
      </c>
      <c r="P1926" s="1">
        <v>0.04</v>
      </c>
      <c r="Q1926" s="1">
        <v>16.57</v>
      </c>
      <c r="R1926" s="2">
        <v>45517</v>
      </c>
      <c r="S1926" s="2">
        <v>45417</v>
      </c>
      <c r="T1926" s="1" t="s">
        <v>83</v>
      </c>
      <c r="U1926" s="1" t="s">
        <v>51</v>
      </c>
      <c r="V1926" s="1">
        <v>4</v>
      </c>
      <c r="W1926" s="1" t="s">
        <v>37</v>
      </c>
      <c r="X1926" s="1" t="s">
        <v>101</v>
      </c>
      <c r="Y1926" s="1" t="s">
        <v>11198</v>
      </c>
    </row>
    <row r="1927" spans="1:25" x14ac:dyDescent="0.3">
      <c r="A1927" s="1" t="s">
        <v>13539</v>
      </c>
      <c r="B1927" s="1" t="s">
        <v>15536</v>
      </c>
      <c r="C1927" s="1" t="s">
        <v>11199</v>
      </c>
      <c r="D1927" s="1" t="s">
        <v>26</v>
      </c>
      <c r="E1927" s="1">
        <v>36</v>
      </c>
      <c r="F1927" s="1" t="s">
        <v>11200</v>
      </c>
      <c r="G1927" s="1" t="s">
        <v>11201</v>
      </c>
      <c r="H1927" s="1" t="s">
        <v>903</v>
      </c>
      <c r="I1927" s="1" t="s">
        <v>11202</v>
      </c>
      <c r="J1927" s="1" t="s">
        <v>11203</v>
      </c>
      <c r="K1927" s="1" t="s">
        <v>109</v>
      </c>
      <c r="L1927" s="1" t="s">
        <v>33</v>
      </c>
      <c r="M1927" s="1" t="s">
        <v>93</v>
      </c>
      <c r="N1927" s="1">
        <v>2</v>
      </c>
      <c r="O1927" s="1">
        <v>779.62</v>
      </c>
      <c r="P1927" s="1">
        <v>0.1</v>
      </c>
      <c r="Q1927" s="1">
        <v>29.71</v>
      </c>
      <c r="R1927" s="2">
        <v>45172</v>
      </c>
      <c r="S1927" s="2">
        <v>45713</v>
      </c>
      <c r="T1927" s="1" t="s">
        <v>118</v>
      </c>
      <c r="U1927" s="1" t="s">
        <v>84</v>
      </c>
      <c r="V1927" s="1">
        <v>1</v>
      </c>
      <c r="W1927" s="1" t="s">
        <v>37</v>
      </c>
      <c r="X1927" s="1" t="s">
        <v>53</v>
      </c>
      <c r="Y1927" s="1" t="s">
        <v>4764</v>
      </c>
    </row>
    <row r="1928" spans="1:25" x14ac:dyDescent="0.3">
      <c r="A1928" s="1" t="s">
        <v>13540</v>
      </c>
      <c r="B1928" s="1" t="s">
        <v>15537</v>
      </c>
      <c r="C1928" s="1" t="s">
        <v>11204</v>
      </c>
      <c r="D1928" s="1" t="s">
        <v>41</v>
      </c>
      <c r="E1928" s="1">
        <v>51</v>
      </c>
      <c r="F1928" s="1" t="s">
        <v>11205</v>
      </c>
      <c r="G1928" s="1" t="s">
        <v>11206</v>
      </c>
      <c r="H1928" s="1" t="s">
        <v>764</v>
      </c>
      <c r="I1928" s="1" t="s">
        <v>11207</v>
      </c>
      <c r="J1928" s="1" t="s">
        <v>11208</v>
      </c>
      <c r="K1928" s="1" t="s">
        <v>61</v>
      </c>
      <c r="L1928" s="1" t="s">
        <v>33</v>
      </c>
      <c r="M1928" s="1" t="s">
        <v>49</v>
      </c>
      <c r="N1928" s="1">
        <v>1</v>
      </c>
      <c r="O1928" s="1">
        <v>474.46</v>
      </c>
      <c r="P1928" s="1">
        <v>0.38</v>
      </c>
      <c r="Q1928" s="1">
        <v>38.14</v>
      </c>
      <c r="R1928" s="2">
        <v>45789</v>
      </c>
      <c r="S1928" s="2">
        <v>45730</v>
      </c>
      <c r="T1928" s="1" t="s">
        <v>83</v>
      </c>
      <c r="U1928" s="1" t="s">
        <v>84</v>
      </c>
      <c r="V1928" s="1">
        <v>5</v>
      </c>
      <c r="W1928" s="1" t="s">
        <v>37</v>
      </c>
      <c r="X1928" s="1" t="s">
        <v>38</v>
      </c>
      <c r="Y1928" s="1" t="s">
        <v>11209</v>
      </c>
    </row>
    <row r="1929" spans="1:25" x14ac:dyDescent="0.3">
      <c r="A1929" s="1" t="s">
        <v>13541</v>
      </c>
      <c r="B1929" s="1" t="s">
        <v>15538</v>
      </c>
      <c r="C1929" s="1" t="s">
        <v>11210</v>
      </c>
      <c r="D1929" s="1" t="s">
        <v>41</v>
      </c>
      <c r="E1929" s="1">
        <v>53</v>
      </c>
      <c r="F1929" s="1" t="s">
        <v>11211</v>
      </c>
      <c r="G1929" s="1">
        <v>4636956736</v>
      </c>
      <c r="H1929" s="1" t="s">
        <v>1892</v>
      </c>
      <c r="I1929" s="1" t="s">
        <v>11212</v>
      </c>
      <c r="J1929" s="1" t="s">
        <v>11213</v>
      </c>
      <c r="K1929" s="1" t="s">
        <v>6</v>
      </c>
      <c r="L1929" s="1" t="s">
        <v>110</v>
      </c>
      <c r="M1929" s="1" t="s">
        <v>73</v>
      </c>
      <c r="N1929" s="1">
        <v>1</v>
      </c>
      <c r="O1929" s="1">
        <v>65.31</v>
      </c>
      <c r="P1929" s="1">
        <v>0.01</v>
      </c>
      <c r="Q1929" s="1">
        <v>41.76</v>
      </c>
      <c r="R1929" s="2">
        <v>45265</v>
      </c>
      <c r="S1929" s="2">
        <v>45743</v>
      </c>
      <c r="T1929" s="1" t="s">
        <v>83</v>
      </c>
      <c r="U1929" s="1" t="s">
        <v>162</v>
      </c>
      <c r="V1929" s="1">
        <v>5</v>
      </c>
      <c r="W1929" s="1" t="s">
        <v>37</v>
      </c>
      <c r="X1929" s="1" t="s">
        <v>64</v>
      </c>
      <c r="Y1929" s="1" t="s">
        <v>11214</v>
      </c>
    </row>
    <row r="1930" spans="1:25" x14ac:dyDescent="0.3">
      <c r="A1930" s="1" t="s">
        <v>13542</v>
      </c>
      <c r="B1930" s="1" t="s">
        <v>15539</v>
      </c>
      <c r="C1930" s="1" t="s">
        <v>11215</v>
      </c>
      <c r="D1930" s="1" t="s">
        <v>26</v>
      </c>
      <c r="E1930" s="1">
        <v>21</v>
      </c>
      <c r="F1930" s="1" t="s">
        <v>11216</v>
      </c>
      <c r="G1930" s="1" t="s">
        <v>11217</v>
      </c>
      <c r="H1930" s="1" t="s">
        <v>1823</v>
      </c>
      <c r="I1930" s="1" t="s">
        <v>11218</v>
      </c>
      <c r="J1930" s="1" t="s">
        <v>11219</v>
      </c>
      <c r="K1930" s="1" t="s">
        <v>61</v>
      </c>
      <c r="L1930" s="1" t="s">
        <v>117</v>
      </c>
      <c r="M1930" s="1" t="s">
        <v>93</v>
      </c>
      <c r="N1930" s="1">
        <v>2</v>
      </c>
      <c r="O1930" s="1">
        <v>54.57</v>
      </c>
      <c r="P1930" s="1">
        <v>0.48</v>
      </c>
      <c r="Q1930" s="1">
        <v>28.19</v>
      </c>
      <c r="R1930" s="2">
        <v>45555</v>
      </c>
      <c r="S1930" s="2">
        <v>45783</v>
      </c>
      <c r="T1930" s="1" t="s">
        <v>50</v>
      </c>
      <c r="U1930" s="1" t="s">
        <v>36</v>
      </c>
      <c r="V1930" s="1">
        <v>3</v>
      </c>
      <c r="W1930" s="1" t="s">
        <v>37</v>
      </c>
      <c r="X1930" s="1" t="s">
        <v>38</v>
      </c>
      <c r="Y1930" s="1" t="s">
        <v>11220</v>
      </c>
    </row>
    <row r="1931" spans="1:25" x14ac:dyDescent="0.3">
      <c r="A1931" s="1" t="s">
        <v>13543</v>
      </c>
      <c r="B1931" s="1" t="s">
        <v>15540</v>
      </c>
      <c r="C1931" s="1" t="s">
        <v>11221</v>
      </c>
      <c r="D1931" s="1" t="s">
        <v>26</v>
      </c>
      <c r="E1931" s="1">
        <v>27</v>
      </c>
      <c r="F1931" s="1" t="s">
        <v>11222</v>
      </c>
      <c r="G1931" s="1">
        <v>9534959937</v>
      </c>
      <c r="H1931" s="1" t="s">
        <v>3074</v>
      </c>
      <c r="I1931" s="1" t="s">
        <v>11223</v>
      </c>
      <c r="J1931" s="1" t="s">
        <v>11224</v>
      </c>
      <c r="K1931" s="1" t="s">
        <v>6</v>
      </c>
      <c r="L1931" s="1" t="s">
        <v>82</v>
      </c>
      <c r="M1931" s="1" t="s">
        <v>73</v>
      </c>
      <c r="N1931" s="1">
        <v>3</v>
      </c>
      <c r="O1931" s="1">
        <v>166.31</v>
      </c>
      <c r="P1931" s="1">
        <v>0.1</v>
      </c>
      <c r="Q1931" s="1">
        <v>43.47</v>
      </c>
      <c r="R1931" s="2">
        <v>45391</v>
      </c>
      <c r="S1931" s="2">
        <v>45824</v>
      </c>
      <c r="T1931" s="1" t="s">
        <v>35</v>
      </c>
      <c r="U1931" s="1" t="s">
        <v>84</v>
      </c>
      <c r="V1931" s="1">
        <v>1</v>
      </c>
      <c r="W1931" s="1" t="s">
        <v>37</v>
      </c>
      <c r="X1931" s="1" t="s">
        <v>101</v>
      </c>
      <c r="Y1931" s="1" t="s">
        <v>11225</v>
      </c>
    </row>
    <row r="1932" spans="1:25" x14ac:dyDescent="0.3">
      <c r="A1932" s="1" t="s">
        <v>13544</v>
      </c>
      <c r="B1932" s="1" t="s">
        <v>15541</v>
      </c>
      <c r="C1932" s="1" t="s">
        <v>11226</v>
      </c>
      <c r="D1932" s="1" t="s">
        <v>41</v>
      </c>
      <c r="E1932" s="1">
        <v>34</v>
      </c>
      <c r="F1932" s="1" t="s">
        <v>11227</v>
      </c>
      <c r="G1932" s="1" t="s">
        <v>11228</v>
      </c>
      <c r="H1932" s="1" t="s">
        <v>1047</v>
      </c>
      <c r="I1932" s="1" t="s">
        <v>8996</v>
      </c>
      <c r="J1932" s="1" t="s">
        <v>11229</v>
      </c>
      <c r="K1932" s="1" t="s">
        <v>47</v>
      </c>
      <c r="L1932" s="1" t="s">
        <v>110</v>
      </c>
      <c r="M1932" s="1" t="s">
        <v>73</v>
      </c>
      <c r="N1932" s="1">
        <v>4</v>
      </c>
      <c r="O1932" s="1">
        <v>976.05</v>
      </c>
      <c r="P1932" s="1">
        <v>0.45</v>
      </c>
      <c r="Q1932" s="1">
        <v>40.33</v>
      </c>
      <c r="R1932" s="2">
        <v>45839</v>
      </c>
      <c r="S1932" s="2">
        <v>45736</v>
      </c>
      <c r="T1932" s="1" t="s">
        <v>35</v>
      </c>
      <c r="U1932" s="1" t="s">
        <v>84</v>
      </c>
      <c r="V1932" s="1">
        <v>1</v>
      </c>
      <c r="W1932" s="1" t="s">
        <v>37</v>
      </c>
      <c r="X1932" s="1" t="s">
        <v>38</v>
      </c>
      <c r="Y1932" s="1" t="s">
        <v>11230</v>
      </c>
    </row>
    <row r="1933" spans="1:25" x14ac:dyDescent="0.3">
      <c r="A1933" s="1" t="s">
        <v>13545</v>
      </c>
      <c r="B1933" s="1" t="s">
        <v>15542</v>
      </c>
      <c r="C1933" s="1" t="s">
        <v>11231</v>
      </c>
      <c r="D1933" s="1" t="s">
        <v>26</v>
      </c>
      <c r="E1933" s="1">
        <v>33</v>
      </c>
      <c r="F1933" s="1" t="s">
        <v>11232</v>
      </c>
      <c r="G1933" s="1" t="s">
        <v>11233</v>
      </c>
      <c r="H1933" s="1" t="s">
        <v>6025</v>
      </c>
      <c r="I1933" s="1" t="s">
        <v>11234</v>
      </c>
      <c r="J1933" s="1" t="s">
        <v>11235</v>
      </c>
      <c r="K1933" s="1" t="s">
        <v>47</v>
      </c>
      <c r="L1933" s="1" t="s">
        <v>72</v>
      </c>
      <c r="M1933" s="1" t="s">
        <v>126</v>
      </c>
      <c r="N1933" s="1">
        <v>2</v>
      </c>
      <c r="O1933" s="1">
        <v>404.67</v>
      </c>
      <c r="P1933" s="1">
        <v>0.26</v>
      </c>
      <c r="Q1933" s="1">
        <v>12.07</v>
      </c>
      <c r="R1933" s="2">
        <v>45164</v>
      </c>
      <c r="S1933" s="2">
        <v>45593</v>
      </c>
      <c r="T1933" s="1" t="s">
        <v>118</v>
      </c>
      <c r="U1933" s="1" t="s">
        <v>162</v>
      </c>
      <c r="V1933" s="1">
        <v>1</v>
      </c>
      <c r="W1933" s="1" t="s">
        <v>37</v>
      </c>
      <c r="X1933" s="1" t="s">
        <v>101</v>
      </c>
      <c r="Y1933" s="1" t="s">
        <v>11236</v>
      </c>
    </row>
    <row r="1934" spans="1:25" x14ac:dyDescent="0.3">
      <c r="A1934" s="1" t="s">
        <v>13546</v>
      </c>
      <c r="B1934" s="1" t="s">
        <v>15543</v>
      </c>
      <c r="C1934" s="1" t="s">
        <v>11237</v>
      </c>
      <c r="D1934" s="1" t="s">
        <v>41</v>
      </c>
      <c r="E1934" s="1">
        <v>38</v>
      </c>
      <c r="F1934" s="1" t="s">
        <v>11238</v>
      </c>
      <c r="G1934" s="1" t="s">
        <v>11239</v>
      </c>
      <c r="H1934" s="1" t="s">
        <v>1465</v>
      </c>
      <c r="I1934" s="1" t="s">
        <v>11240</v>
      </c>
      <c r="J1934" s="1" t="s">
        <v>10038</v>
      </c>
      <c r="K1934" s="1" t="s">
        <v>61</v>
      </c>
      <c r="L1934" s="1" t="s">
        <v>117</v>
      </c>
      <c r="M1934" s="1" t="s">
        <v>126</v>
      </c>
      <c r="N1934" s="1">
        <v>1</v>
      </c>
      <c r="O1934" s="1">
        <v>844.97</v>
      </c>
      <c r="P1934" s="1">
        <v>0.28000000000000003</v>
      </c>
      <c r="Q1934" s="1">
        <v>16.04</v>
      </c>
      <c r="R1934" s="2">
        <v>45494</v>
      </c>
      <c r="S1934" s="2">
        <v>45516</v>
      </c>
      <c r="T1934" s="1" t="s">
        <v>63</v>
      </c>
      <c r="U1934" s="1" t="s">
        <v>84</v>
      </c>
      <c r="V1934" s="1">
        <v>3</v>
      </c>
      <c r="W1934" s="1" t="s">
        <v>37</v>
      </c>
      <c r="X1934" s="1" t="s">
        <v>74</v>
      </c>
      <c r="Y1934" s="1" t="s">
        <v>11241</v>
      </c>
    </row>
    <row r="1935" spans="1:25" x14ac:dyDescent="0.3">
      <c r="A1935" s="1" t="s">
        <v>13547</v>
      </c>
      <c r="B1935" s="1" t="s">
        <v>15544</v>
      </c>
      <c r="C1935" s="1" t="s">
        <v>11242</v>
      </c>
      <c r="D1935" s="1" t="s">
        <v>41</v>
      </c>
      <c r="E1935" s="1">
        <v>45</v>
      </c>
      <c r="F1935" s="1" t="s">
        <v>11243</v>
      </c>
      <c r="G1935" s="1" t="s">
        <v>11244</v>
      </c>
      <c r="H1935" s="1" t="s">
        <v>883</v>
      </c>
      <c r="I1935" s="1" t="s">
        <v>11245</v>
      </c>
      <c r="J1935" s="1" t="s">
        <v>11246</v>
      </c>
      <c r="K1935" s="1" t="s">
        <v>6</v>
      </c>
      <c r="L1935" s="1" t="s">
        <v>72</v>
      </c>
      <c r="M1935" s="1" t="s">
        <v>34</v>
      </c>
      <c r="N1935" s="1">
        <v>2</v>
      </c>
      <c r="O1935" s="1">
        <v>708.09</v>
      </c>
      <c r="P1935" s="1">
        <v>0.04</v>
      </c>
      <c r="Q1935" s="1">
        <v>35.229999999999997</v>
      </c>
      <c r="R1935" s="2">
        <v>45811</v>
      </c>
      <c r="S1935" s="2">
        <v>45837</v>
      </c>
      <c r="T1935" s="1" t="s">
        <v>50</v>
      </c>
      <c r="U1935" s="1" t="s">
        <v>84</v>
      </c>
      <c r="V1935" s="1">
        <v>2</v>
      </c>
      <c r="W1935" s="1" t="s">
        <v>37</v>
      </c>
      <c r="X1935" s="1" t="s">
        <v>53</v>
      </c>
      <c r="Y1935" s="1" t="s">
        <v>11247</v>
      </c>
    </row>
    <row r="1936" spans="1:25" x14ac:dyDescent="0.3">
      <c r="A1936" s="1" t="s">
        <v>13548</v>
      </c>
      <c r="B1936" s="1" t="s">
        <v>15545</v>
      </c>
      <c r="C1936" s="1" t="s">
        <v>11248</v>
      </c>
      <c r="D1936" s="1" t="s">
        <v>26</v>
      </c>
      <c r="E1936" s="1">
        <v>25</v>
      </c>
      <c r="F1936" s="1" t="s">
        <v>11249</v>
      </c>
      <c r="G1936" s="1" t="s">
        <v>11250</v>
      </c>
      <c r="H1936" s="1" t="s">
        <v>3627</v>
      </c>
      <c r="I1936" s="1" t="s">
        <v>11251</v>
      </c>
      <c r="J1936" s="1" t="s">
        <v>11252</v>
      </c>
      <c r="K1936" s="1" t="s">
        <v>161</v>
      </c>
      <c r="L1936" s="1" t="s">
        <v>110</v>
      </c>
      <c r="M1936" s="1" t="s">
        <v>34</v>
      </c>
      <c r="N1936" s="1">
        <v>2</v>
      </c>
      <c r="O1936" s="1">
        <v>609.37</v>
      </c>
      <c r="P1936" s="1">
        <v>0.18</v>
      </c>
      <c r="Q1936" s="1">
        <v>48.87</v>
      </c>
      <c r="R1936" s="2">
        <v>45673</v>
      </c>
      <c r="S1936" s="2">
        <v>45193</v>
      </c>
      <c r="T1936" s="1" t="s">
        <v>83</v>
      </c>
      <c r="U1936" s="1" t="s">
        <v>51</v>
      </c>
      <c r="V1936" s="1">
        <v>5</v>
      </c>
      <c r="W1936" s="1" t="s">
        <v>52</v>
      </c>
      <c r="X1936" s="1" t="s">
        <v>101</v>
      </c>
      <c r="Y1936" s="1" t="s">
        <v>11253</v>
      </c>
    </row>
    <row r="1937" spans="1:25" x14ac:dyDescent="0.3">
      <c r="A1937" s="1" t="s">
        <v>13549</v>
      </c>
      <c r="B1937" s="1" t="s">
        <v>15546</v>
      </c>
      <c r="C1937" s="1" t="s">
        <v>11254</v>
      </c>
      <c r="D1937" s="1" t="s">
        <v>41</v>
      </c>
      <c r="E1937" s="1">
        <v>46</v>
      </c>
      <c r="F1937" s="1" t="s">
        <v>11255</v>
      </c>
      <c r="G1937" s="1" t="s">
        <v>11256</v>
      </c>
      <c r="H1937" s="1" t="s">
        <v>1936</v>
      </c>
      <c r="I1937" s="1" t="s">
        <v>11257</v>
      </c>
      <c r="J1937" s="1" t="s">
        <v>11258</v>
      </c>
      <c r="K1937" s="1" t="s">
        <v>161</v>
      </c>
      <c r="L1937" s="1" t="s">
        <v>110</v>
      </c>
      <c r="M1937" s="1" t="s">
        <v>34</v>
      </c>
      <c r="N1937" s="1">
        <v>1</v>
      </c>
      <c r="O1937" s="1">
        <v>948.35</v>
      </c>
      <c r="P1937" s="1">
        <v>0.08</v>
      </c>
      <c r="Q1937" s="1">
        <v>21.93</v>
      </c>
      <c r="R1937" s="2">
        <v>45282</v>
      </c>
      <c r="S1937" s="2">
        <v>45848</v>
      </c>
      <c r="T1937" s="1" t="s">
        <v>50</v>
      </c>
      <c r="U1937" s="1" t="s">
        <v>36</v>
      </c>
      <c r="V1937" s="1">
        <v>3</v>
      </c>
      <c r="W1937" s="1" t="s">
        <v>37</v>
      </c>
      <c r="X1937" s="1" t="s">
        <v>64</v>
      </c>
      <c r="Y1937" s="1" t="s">
        <v>11259</v>
      </c>
    </row>
    <row r="1938" spans="1:25" x14ac:dyDescent="0.3">
      <c r="A1938" s="1" t="s">
        <v>13550</v>
      </c>
      <c r="B1938" s="1" t="s">
        <v>15547</v>
      </c>
      <c r="C1938" s="1" t="s">
        <v>9563</v>
      </c>
      <c r="D1938" s="1" t="s">
        <v>26</v>
      </c>
      <c r="E1938" s="1">
        <v>23</v>
      </c>
      <c r="F1938" s="1" t="s">
        <v>11260</v>
      </c>
      <c r="G1938" s="1" t="s">
        <v>11261</v>
      </c>
      <c r="H1938" s="1" t="s">
        <v>1849</v>
      </c>
      <c r="I1938" s="1" t="s">
        <v>11262</v>
      </c>
      <c r="J1938" s="1" t="s">
        <v>11263</v>
      </c>
      <c r="K1938" s="1" t="s">
        <v>92</v>
      </c>
      <c r="L1938" s="1" t="s">
        <v>48</v>
      </c>
      <c r="M1938" s="1" t="s">
        <v>73</v>
      </c>
      <c r="N1938" s="1">
        <v>1</v>
      </c>
      <c r="O1938" s="1">
        <v>238.11</v>
      </c>
      <c r="P1938" s="1">
        <v>0.26</v>
      </c>
      <c r="Q1938" s="1">
        <v>15.34</v>
      </c>
      <c r="R1938" s="2">
        <v>45630</v>
      </c>
      <c r="S1938" s="2">
        <v>45489</v>
      </c>
      <c r="T1938" s="1" t="s">
        <v>63</v>
      </c>
      <c r="U1938" s="1" t="s">
        <v>162</v>
      </c>
      <c r="V1938" s="1">
        <v>3</v>
      </c>
      <c r="W1938" s="1" t="s">
        <v>52</v>
      </c>
      <c r="X1938" s="1" t="s">
        <v>53</v>
      </c>
      <c r="Y1938" s="1" t="s">
        <v>11264</v>
      </c>
    </row>
    <row r="1939" spans="1:25" x14ac:dyDescent="0.3">
      <c r="A1939" s="1" t="s">
        <v>13551</v>
      </c>
      <c r="B1939" s="1" t="s">
        <v>15548</v>
      </c>
      <c r="C1939" s="1" t="s">
        <v>11265</v>
      </c>
      <c r="D1939" s="1" t="s">
        <v>41</v>
      </c>
      <c r="E1939" s="1">
        <v>47</v>
      </c>
      <c r="F1939" s="1" t="s">
        <v>11266</v>
      </c>
      <c r="G1939" s="1" t="s">
        <v>11267</v>
      </c>
      <c r="H1939" s="1" t="s">
        <v>309</v>
      </c>
      <c r="I1939" s="1" t="s">
        <v>11268</v>
      </c>
      <c r="J1939" s="1" t="s">
        <v>8981</v>
      </c>
      <c r="K1939" s="1" t="s">
        <v>161</v>
      </c>
      <c r="L1939" s="1" t="s">
        <v>33</v>
      </c>
      <c r="M1939" s="1" t="s">
        <v>73</v>
      </c>
      <c r="N1939" s="1">
        <v>4</v>
      </c>
      <c r="O1939" s="1">
        <v>460.34</v>
      </c>
      <c r="P1939" s="1">
        <v>0.28000000000000003</v>
      </c>
      <c r="Q1939" s="1">
        <v>44.11</v>
      </c>
      <c r="R1939" s="2">
        <v>45503</v>
      </c>
      <c r="S1939" s="2">
        <v>45771</v>
      </c>
      <c r="T1939" s="1" t="s">
        <v>50</v>
      </c>
      <c r="U1939" s="1" t="s">
        <v>162</v>
      </c>
      <c r="V1939" s="1">
        <v>3</v>
      </c>
      <c r="W1939" s="1" t="s">
        <v>37</v>
      </c>
      <c r="X1939" s="1" t="s">
        <v>38</v>
      </c>
      <c r="Y1939" s="1" t="s">
        <v>11269</v>
      </c>
    </row>
    <row r="1940" spans="1:25" x14ac:dyDescent="0.3">
      <c r="A1940" s="1" t="s">
        <v>13552</v>
      </c>
      <c r="B1940" s="1" t="s">
        <v>15549</v>
      </c>
      <c r="C1940" s="1" t="s">
        <v>11270</v>
      </c>
      <c r="D1940" s="1" t="s">
        <v>41</v>
      </c>
      <c r="E1940" s="1">
        <v>19</v>
      </c>
      <c r="F1940" s="1" t="s">
        <v>11271</v>
      </c>
      <c r="G1940" s="1" t="s">
        <v>11272</v>
      </c>
      <c r="H1940" s="1" t="s">
        <v>145</v>
      </c>
      <c r="I1940" s="1" t="s">
        <v>11273</v>
      </c>
      <c r="J1940" s="1" t="s">
        <v>11274</v>
      </c>
      <c r="K1940" s="1" t="s">
        <v>47</v>
      </c>
      <c r="L1940" s="1" t="s">
        <v>48</v>
      </c>
      <c r="M1940" s="1" t="s">
        <v>126</v>
      </c>
      <c r="N1940" s="1">
        <v>2</v>
      </c>
      <c r="O1940" s="1">
        <v>866.08</v>
      </c>
      <c r="P1940" s="1">
        <v>0.35</v>
      </c>
      <c r="Q1940" s="1">
        <v>13.98</v>
      </c>
      <c r="R1940" s="2">
        <v>45692</v>
      </c>
      <c r="S1940" s="2">
        <v>45736</v>
      </c>
      <c r="T1940" s="1" t="s">
        <v>63</v>
      </c>
      <c r="U1940" s="1" t="s">
        <v>84</v>
      </c>
      <c r="V1940" s="1">
        <v>1</v>
      </c>
      <c r="W1940" s="1" t="s">
        <v>37</v>
      </c>
      <c r="X1940" s="1" t="s">
        <v>38</v>
      </c>
      <c r="Y1940" s="1" t="s">
        <v>11275</v>
      </c>
    </row>
    <row r="1941" spans="1:25" x14ac:dyDescent="0.3">
      <c r="A1941" s="1" t="s">
        <v>13553</v>
      </c>
      <c r="B1941" s="1" t="s">
        <v>15550</v>
      </c>
      <c r="C1941" s="1" t="s">
        <v>11276</v>
      </c>
      <c r="D1941" s="1" t="s">
        <v>41</v>
      </c>
      <c r="E1941" s="1">
        <v>64</v>
      </c>
      <c r="F1941" s="1" t="s">
        <v>11277</v>
      </c>
      <c r="G1941" s="1" t="s">
        <v>11278</v>
      </c>
      <c r="H1941" s="1" t="s">
        <v>1374</v>
      </c>
      <c r="I1941" s="1" t="s">
        <v>11279</v>
      </c>
      <c r="J1941" s="1" t="s">
        <v>11280</v>
      </c>
      <c r="K1941" s="1" t="s">
        <v>109</v>
      </c>
      <c r="L1941" s="1" t="s">
        <v>33</v>
      </c>
      <c r="M1941" s="1" t="s">
        <v>49</v>
      </c>
      <c r="N1941" s="1">
        <v>1</v>
      </c>
      <c r="O1941" s="1">
        <v>556.24</v>
      </c>
      <c r="P1941" s="1">
        <v>0.44</v>
      </c>
      <c r="Q1941" s="1">
        <v>36.380000000000003</v>
      </c>
      <c r="R1941" s="2">
        <v>45263</v>
      </c>
      <c r="S1941" s="2">
        <v>45411</v>
      </c>
      <c r="T1941" s="1" t="s">
        <v>63</v>
      </c>
      <c r="U1941" s="1" t="s">
        <v>84</v>
      </c>
      <c r="V1941" s="1">
        <v>3</v>
      </c>
      <c r="W1941" s="1" t="s">
        <v>37</v>
      </c>
      <c r="X1941" s="1" t="s">
        <v>101</v>
      </c>
      <c r="Y1941" s="1" t="s">
        <v>11281</v>
      </c>
    </row>
    <row r="1942" spans="1:25" x14ac:dyDescent="0.3">
      <c r="A1942" s="1" t="s">
        <v>13554</v>
      </c>
      <c r="B1942" s="1" t="s">
        <v>15551</v>
      </c>
      <c r="C1942" s="1" t="s">
        <v>11282</v>
      </c>
      <c r="D1942" s="1" t="s">
        <v>41</v>
      </c>
      <c r="E1942" s="1">
        <v>48</v>
      </c>
      <c r="F1942" s="1" t="s">
        <v>11283</v>
      </c>
      <c r="G1942" s="1" t="s">
        <v>11284</v>
      </c>
      <c r="H1942" s="1" t="s">
        <v>4513</v>
      </c>
      <c r="I1942" s="1" t="s">
        <v>11285</v>
      </c>
      <c r="J1942" s="1" t="s">
        <v>6238</v>
      </c>
      <c r="K1942" s="1" t="s">
        <v>109</v>
      </c>
      <c r="L1942" s="1" t="s">
        <v>82</v>
      </c>
      <c r="M1942" s="1" t="s">
        <v>73</v>
      </c>
      <c r="N1942" s="1">
        <v>3</v>
      </c>
      <c r="O1942" s="1">
        <v>253.98</v>
      </c>
      <c r="P1942" s="1">
        <v>0.23</v>
      </c>
      <c r="Q1942" s="1">
        <v>6.54</v>
      </c>
      <c r="R1942" s="2">
        <v>45226</v>
      </c>
      <c r="S1942" s="2">
        <v>45322</v>
      </c>
      <c r="T1942" s="1" t="s">
        <v>63</v>
      </c>
      <c r="U1942" s="1" t="s">
        <v>162</v>
      </c>
      <c r="V1942" s="1">
        <v>2</v>
      </c>
      <c r="W1942" s="1" t="s">
        <v>37</v>
      </c>
      <c r="X1942" s="1" t="s">
        <v>64</v>
      </c>
      <c r="Y1942" s="1" t="s">
        <v>11286</v>
      </c>
    </row>
    <row r="1943" spans="1:25" x14ac:dyDescent="0.3">
      <c r="A1943" s="1" t="s">
        <v>13555</v>
      </c>
      <c r="B1943" s="1" t="s">
        <v>15552</v>
      </c>
      <c r="C1943" s="1" t="s">
        <v>11287</v>
      </c>
      <c r="D1943" s="1" t="s">
        <v>41</v>
      </c>
      <c r="E1943" s="1">
        <v>42</v>
      </c>
      <c r="F1943" s="1" t="s">
        <v>11288</v>
      </c>
      <c r="G1943" s="1" t="s">
        <v>11289</v>
      </c>
      <c r="H1943" s="1" t="s">
        <v>1607</v>
      </c>
      <c r="I1943" s="1" t="s">
        <v>11290</v>
      </c>
      <c r="J1943" s="1" t="s">
        <v>5406</v>
      </c>
      <c r="K1943" s="1" t="s">
        <v>6</v>
      </c>
      <c r="L1943" s="1" t="s">
        <v>117</v>
      </c>
      <c r="M1943" s="1" t="s">
        <v>126</v>
      </c>
      <c r="N1943" s="1">
        <v>3</v>
      </c>
      <c r="O1943" s="1">
        <v>216.83</v>
      </c>
      <c r="P1943" s="1">
        <v>0.12</v>
      </c>
      <c r="Q1943" s="1">
        <v>5.85</v>
      </c>
      <c r="R1943" s="2">
        <v>45271</v>
      </c>
      <c r="S1943" s="2">
        <v>45144</v>
      </c>
      <c r="T1943" s="1" t="s">
        <v>63</v>
      </c>
      <c r="U1943" s="1" t="s">
        <v>84</v>
      </c>
      <c r="V1943" s="1">
        <v>4</v>
      </c>
      <c r="W1943" s="1" t="s">
        <v>37</v>
      </c>
      <c r="X1943" s="1" t="s">
        <v>101</v>
      </c>
      <c r="Y1943" s="1" t="s">
        <v>11291</v>
      </c>
    </row>
    <row r="1944" spans="1:25" x14ac:dyDescent="0.3">
      <c r="A1944" s="1" t="s">
        <v>13556</v>
      </c>
      <c r="B1944" s="1" t="s">
        <v>15553</v>
      </c>
      <c r="C1944" s="1" t="s">
        <v>11292</v>
      </c>
      <c r="D1944" s="1" t="s">
        <v>41</v>
      </c>
      <c r="E1944" s="1">
        <v>40</v>
      </c>
      <c r="F1944" s="1" t="s">
        <v>11293</v>
      </c>
      <c r="G1944" s="1" t="s">
        <v>11294</v>
      </c>
      <c r="H1944" s="1" t="s">
        <v>4127</v>
      </c>
      <c r="I1944" s="1" t="s">
        <v>11295</v>
      </c>
      <c r="J1944" s="1" t="s">
        <v>7903</v>
      </c>
      <c r="K1944" s="1" t="s">
        <v>161</v>
      </c>
      <c r="L1944" s="1" t="s">
        <v>82</v>
      </c>
      <c r="M1944" s="1" t="s">
        <v>93</v>
      </c>
      <c r="N1944" s="1">
        <v>3</v>
      </c>
      <c r="O1944" s="1">
        <v>755.35</v>
      </c>
      <c r="P1944" s="1">
        <v>0.17</v>
      </c>
      <c r="Q1944" s="1">
        <v>25.32</v>
      </c>
      <c r="R1944" s="2">
        <v>45306</v>
      </c>
      <c r="S1944" s="2">
        <v>45695</v>
      </c>
      <c r="T1944" s="1" t="s">
        <v>63</v>
      </c>
      <c r="U1944" s="1" t="s">
        <v>84</v>
      </c>
      <c r="V1944" s="1">
        <v>3</v>
      </c>
      <c r="W1944" s="1" t="s">
        <v>37</v>
      </c>
      <c r="X1944" s="1" t="s">
        <v>64</v>
      </c>
      <c r="Y1944" s="1" t="s">
        <v>11296</v>
      </c>
    </row>
    <row r="1945" spans="1:25" x14ac:dyDescent="0.3">
      <c r="A1945" s="1" t="s">
        <v>13557</v>
      </c>
      <c r="B1945" s="1" t="s">
        <v>15554</v>
      </c>
      <c r="C1945" s="1" t="s">
        <v>11297</v>
      </c>
      <c r="D1945" s="1" t="s">
        <v>26</v>
      </c>
      <c r="E1945" s="1">
        <v>60</v>
      </c>
      <c r="F1945" s="1" t="s">
        <v>11298</v>
      </c>
      <c r="G1945" s="1" t="s">
        <v>11299</v>
      </c>
      <c r="H1945" s="1" t="s">
        <v>2020</v>
      </c>
      <c r="I1945" s="1" t="s">
        <v>11300</v>
      </c>
      <c r="J1945" s="1" t="s">
        <v>11301</v>
      </c>
      <c r="K1945" s="1" t="s">
        <v>6</v>
      </c>
      <c r="L1945" s="1" t="s">
        <v>33</v>
      </c>
      <c r="M1945" s="1" t="s">
        <v>34</v>
      </c>
      <c r="N1945" s="1">
        <v>3</v>
      </c>
      <c r="O1945" s="1">
        <v>22.66</v>
      </c>
      <c r="P1945" s="1">
        <v>0.42</v>
      </c>
      <c r="Q1945" s="1">
        <v>34.54</v>
      </c>
      <c r="R1945" s="2">
        <v>45647</v>
      </c>
      <c r="S1945" s="2">
        <v>45308</v>
      </c>
      <c r="T1945" s="1" t="s">
        <v>83</v>
      </c>
      <c r="U1945" s="1" t="s">
        <v>51</v>
      </c>
      <c r="V1945" s="1">
        <v>2</v>
      </c>
      <c r="W1945" s="1" t="s">
        <v>37</v>
      </c>
      <c r="X1945" s="1" t="s">
        <v>101</v>
      </c>
      <c r="Y1945" s="1" t="s">
        <v>11302</v>
      </c>
    </row>
    <row r="1946" spans="1:25" x14ac:dyDescent="0.3">
      <c r="A1946" s="1" t="s">
        <v>13558</v>
      </c>
      <c r="B1946" s="1" t="s">
        <v>15555</v>
      </c>
      <c r="C1946" s="1" t="s">
        <v>11303</v>
      </c>
      <c r="D1946" s="1" t="s">
        <v>26</v>
      </c>
      <c r="E1946" s="1">
        <v>38</v>
      </c>
      <c r="F1946" s="1" t="s">
        <v>11304</v>
      </c>
      <c r="G1946" s="1" t="s">
        <v>11305</v>
      </c>
      <c r="H1946" s="1" t="s">
        <v>634</v>
      </c>
      <c r="I1946" s="1" t="s">
        <v>11306</v>
      </c>
      <c r="J1946" s="1" t="s">
        <v>11307</v>
      </c>
      <c r="K1946" s="1" t="s">
        <v>32</v>
      </c>
      <c r="L1946" s="1" t="s">
        <v>110</v>
      </c>
      <c r="M1946" s="1" t="s">
        <v>34</v>
      </c>
      <c r="N1946" s="1">
        <v>2</v>
      </c>
      <c r="O1946" s="1">
        <v>915.05</v>
      </c>
      <c r="P1946" s="1">
        <v>7.0000000000000007E-2</v>
      </c>
      <c r="Q1946" s="1">
        <v>11.41</v>
      </c>
      <c r="R1946" s="2">
        <v>45184</v>
      </c>
      <c r="S1946" s="2">
        <v>45710</v>
      </c>
      <c r="T1946" s="1" t="s">
        <v>50</v>
      </c>
      <c r="U1946" s="1" t="s">
        <v>162</v>
      </c>
      <c r="V1946" s="1">
        <v>1</v>
      </c>
      <c r="W1946" s="1" t="s">
        <v>37</v>
      </c>
      <c r="X1946" s="1" t="s">
        <v>74</v>
      </c>
      <c r="Y1946" s="1" t="s">
        <v>11308</v>
      </c>
    </row>
    <row r="1947" spans="1:25" x14ac:dyDescent="0.3">
      <c r="A1947" s="1" t="s">
        <v>13559</v>
      </c>
      <c r="B1947" s="1" t="s">
        <v>15556</v>
      </c>
      <c r="C1947" s="1" t="s">
        <v>11309</v>
      </c>
      <c r="D1947" s="1" t="s">
        <v>41</v>
      </c>
      <c r="E1947" s="1">
        <v>33</v>
      </c>
      <c r="F1947" s="1" t="s">
        <v>11310</v>
      </c>
      <c r="G1947" s="1" t="s">
        <v>11311</v>
      </c>
      <c r="H1947" s="1" t="s">
        <v>3137</v>
      </c>
      <c r="I1947" s="1" t="s">
        <v>11312</v>
      </c>
      <c r="J1947" s="1" t="s">
        <v>5869</v>
      </c>
      <c r="K1947" s="1" t="s">
        <v>109</v>
      </c>
      <c r="L1947" s="1" t="s">
        <v>48</v>
      </c>
      <c r="M1947" s="1" t="s">
        <v>62</v>
      </c>
      <c r="N1947" s="1">
        <v>2</v>
      </c>
      <c r="O1947" s="1">
        <v>28.23</v>
      </c>
      <c r="P1947" s="1">
        <v>0.31</v>
      </c>
      <c r="Q1947" s="1">
        <v>39.369999999999997</v>
      </c>
      <c r="R1947" s="2">
        <v>45754</v>
      </c>
      <c r="S1947" s="2">
        <v>45536</v>
      </c>
      <c r="T1947" s="1" t="s">
        <v>35</v>
      </c>
      <c r="U1947" s="1" t="s">
        <v>84</v>
      </c>
      <c r="V1947" s="1">
        <v>4</v>
      </c>
      <c r="W1947" s="1" t="s">
        <v>37</v>
      </c>
      <c r="X1947" s="1" t="s">
        <v>74</v>
      </c>
      <c r="Y1947" s="1" t="s">
        <v>11313</v>
      </c>
    </row>
    <row r="1948" spans="1:25" x14ac:dyDescent="0.3">
      <c r="A1948" s="1" t="s">
        <v>13560</v>
      </c>
      <c r="B1948" s="1" t="s">
        <v>15557</v>
      </c>
      <c r="C1948" s="1" t="s">
        <v>11314</v>
      </c>
      <c r="D1948" s="1" t="s">
        <v>26</v>
      </c>
      <c r="E1948" s="1">
        <v>21</v>
      </c>
      <c r="F1948" s="1" t="s">
        <v>11315</v>
      </c>
      <c r="G1948" s="1" t="s">
        <v>11316</v>
      </c>
      <c r="H1948" s="1" t="s">
        <v>2381</v>
      </c>
      <c r="I1948" s="1" t="s">
        <v>11317</v>
      </c>
      <c r="J1948" s="1" t="s">
        <v>11318</v>
      </c>
      <c r="K1948" s="1" t="s">
        <v>61</v>
      </c>
      <c r="L1948" s="1" t="s">
        <v>33</v>
      </c>
      <c r="M1948" s="1" t="s">
        <v>49</v>
      </c>
      <c r="N1948" s="1">
        <v>4</v>
      </c>
      <c r="O1948" s="1">
        <v>634.67999999999995</v>
      </c>
      <c r="P1948" s="1">
        <v>0.01</v>
      </c>
      <c r="Q1948" s="1">
        <v>10.79</v>
      </c>
      <c r="R1948" s="2">
        <v>45265</v>
      </c>
      <c r="S1948" s="2">
        <v>45390</v>
      </c>
      <c r="T1948" s="1" t="s">
        <v>35</v>
      </c>
      <c r="U1948" s="1" t="s">
        <v>36</v>
      </c>
      <c r="V1948" s="1">
        <v>5</v>
      </c>
      <c r="W1948" s="1" t="s">
        <v>37</v>
      </c>
      <c r="X1948" s="1" t="s">
        <v>74</v>
      </c>
      <c r="Y1948" s="1" t="s">
        <v>11319</v>
      </c>
    </row>
    <row r="1949" spans="1:25" x14ac:dyDescent="0.3">
      <c r="A1949" s="1" t="s">
        <v>13561</v>
      </c>
      <c r="B1949" s="1" t="s">
        <v>15558</v>
      </c>
      <c r="C1949" s="1" t="s">
        <v>11320</v>
      </c>
      <c r="D1949" s="1" t="s">
        <v>26</v>
      </c>
      <c r="E1949" s="1">
        <v>60</v>
      </c>
      <c r="F1949" s="1" t="s">
        <v>11321</v>
      </c>
      <c r="G1949" s="1" t="s">
        <v>11322</v>
      </c>
      <c r="H1949" s="1" t="s">
        <v>2109</v>
      </c>
      <c r="I1949" s="1" t="s">
        <v>11323</v>
      </c>
      <c r="J1949" s="1" t="s">
        <v>11324</v>
      </c>
      <c r="K1949" s="1" t="s">
        <v>32</v>
      </c>
      <c r="L1949" s="1" t="s">
        <v>110</v>
      </c>
      <c r="M1949" s="1" t="s">
        <v>126</v>
      </c>
      <c r="N1949" s="1">
        <v>2</v>
      </c>
      <c r="O1949" s="1">
        <v>608.70000000000005</v>
      </c>
      <c r="P1949" s="1">
        <v>0.12</v>
      </c>
      <c r="Q1949" s="1">
        <v>29.02</v>
      </c>
      <c r="R1949" s="2">
        <v>45696</v>
      </c>
      <c r="S1949" s="2">
        <v>45576</v>
      </c>
      <c r="T1949" s="1" t="s">
        <v>83</v>
      </c>
      <c r="U1949" s="1" t="s">
        <v>84</v>
      </c>
      <c r="V1949" s="1">
        <v>5</v>
      </c>
      <c r="W1949" s="1" t="s">
        <v>37</v>
      </c>
      <c r="X1949" s="1" t="s">
        <v>101</v>
      </c>
      <c r="Y1949" s="1" t="s">
        <v>11325</v>
      </c>
    </row>
    <row r="1950" spans="1:25" x14ac:dyDescent="0.3">
      <c r="A1950" s="1" t="s">
        <v>13562</v>
      </c>
      <c r="B1950" s="1" t="s">
        <v>15559</v>
      </c>
      <c r="C1950" s="1" t="s">
        <v>11326</v>
      </c>
      <c r="D1950" s="1" t="s">
        <v>26</v>
      </c>
      <c r="E1950" s="1">
        <v>63</v>
      </c>
      <c r="F1950" s="1" t="s">
        <v>11327</v>
      </c>
      <c r="G1950" s="1" t="s">
        <v>11328</v>
      </c>
      <c r="H1950" s="1" t="s">
        <v>3228</v>
      </c>
      <c r="I1950" s="1" t="s">
        <v>11329</v>
      </c>
      <c r="J1950" s="1" t="s">
        <v>11330</v>
      </c>
      <c r="K1950" s="1" t="s">
        <v>92</v>
      </c>
      <c r="L1950" s="1" t="s">
        <v>82</v>
      </c>
      <c r="M1950" s="1" t="s">
        <v>62</v>
      </c>
      <c r="N1950" s="1">
        <v>1</v>
      </c>
      <c r="O1950" s="1">
        <v>582.63</v>
      </c>
      <c r="P1950" s="1">
        <v>0.3</v>
      </c>
      <c r="Q1950" s="1">
        <v>18.87</v>
      </c>
      <c r="R1950" s="2">
        <v>45614</v>
      </c>
      <c r="S1950" s="2">
        <v>45344</v>
      </c>
      <c r="T1950" s="1" t="s">
        <v>118</v>
      </c>
      <c r="U1950" s="1" t="s">
        <v>51</v>
      </c>
      <c r="V1950" s="1">
        <v>1</v>
      </c>
      <c r="W1950" s="1" t="s">
        <v>37</v>
      </c>
      <c r="X1950" s="1" t="s">
        <v>53</v>
      </c>
      <c r="Y1950" s="1" t="s">
        <v>11331</v>
      </c>
    </row>
    <row r="1951" spans="1:25" x14ac:dyDescent="0.3">
      <c r="A1951" s="1" t="s">
        <v>13563</v>
      </c>
      <c r="B1951" s="1" t="s">
        <v>15560</v>
      </c>
      <c r="C1951" s="1" t="s">
        <v>11332</v>
      </c>
      <c r="D1951" s="1" t="s">
        <v>26</v>
      </c>
      <c r="E1951" s="1">
        <v>25</v>
      </c>
      <c r="F1951" s="1" t="s">
        <v>11333</v>
      </c>
      <c r="G1951" s="1" t="s">
        <v>11334</v>
      </c>
      <c r="H1951" s="1" t="s">
        <v>3524</v>
      </c>
      <c r="I1951" s="1" t="s">
        <v>5856</v>
      </c>
      <c r="J1951" s="1" t="s">
        <v>11335</v>
      </c>
      <c r="K1951" s="1" t="s">
        <v>161</v>
      </c>
      <c r="L1951" s="1" t="s">
        <v>110</v>
      </c>
      <c r="M1951" s="1" t="s">
        <v>34</v>
      </c>
      <c r="N1951" s="1">
        <v>4</v>
      </c>
      <c r="O1951" s="1">
        <v>479.6</v>
      </c>
      <c r="P1951" s="1">
        <v>0.23</v>
      </c>
      <c r="Q1951" s="1">
        <v>38.85</v>
      </c>
      <c r="R1951" s="2">
        <v>45513</v>
      </c>
      <c r="S1951" s="2">
        <v>45684</v>
      </c>
      <c r="T1951" s="1" t="s">
        <v>63</v>
      </c>
      <c r="U1951" s="1" t="s">
        <v>51</v>
      </c>
      <c r="V1951" s="1">
        <v>1</v>
      </c>
      <c r="W1951" s="1" t="s">
        <v>37</v>
      </c>
      <c r="X1951" s="1" t="s">
        <v>38</v>
      </c>
      <c r="Y1951" s="1" t="s">
        <v>11336</v>
      </c>
    </row>
    <row r="1952" spans="1:25" x14ac:dyDescent="0.3">
      <c r="A1952" s="1" t="s">
        <v>13564</v>
      </c>
      <c r="B1952" s="1" t="s">
        <v>15561</v>
      </c>
      <c r="C1952" s="1" t="s">
        <v>11337</v>
      </c>
      <c r="D1952" s="1" t="s">
        <v>26</v>
      </c>
      <c r="E1952" s="1">
        <v>23</v>
      </c>
      <c r="F1952" s="1" t="s">
        <v>11338</v>
      </c>
      <c r="G1952" s="1" t="s">
        <v>11339</v>
      </c>
      <c r="H1952" s="1" t="s">
        <v>1948</v>
      </c>
      <c r="I1952" s="1" t="s">
        <v>11340</v>
      </c>
      <c r="J1952" s="1" t="s">
        <v>11341</v>
      </c>
      <c r="K1952" s="1" t="s">
        <v>6</v>
      </c>
      <c r="L1952" s="1" t="s">
        <v>110</v>
      </c>
      <c r="M1952" s="1" t="s">
        <v>62</v>
      </c>
      <c r="N1952" s="1">
        <v>2</v>
      </c>
      <c r="O1952" s="1">
        <v>853.91</v>
      </c>
      <c r="P1952" s="1">
        <v>0.25</v>
      </c>
      <c r="Q1952" s="1">
        <v>41.19</v>
      </c>
      <c r="R1952" s="2">
        <v>45712</v>
      </c>
      <c r="S1952" s="2">
        <v>45199</v>
      </c>
      <c r="T1952" s="1" t="s">
        <v>50</v>
      </c>
      <c r="U1952" s="1" t="s">
        <v>162</v>
      </c>
      <c r="V1952" s="1">
        <v>5</v>
      </c>
      <c r="W1952" s="1" t="s">
        <v>37</v>
      </c>
      <c r="X1952" s="1" t="s">
        <v>53</v>
      </c>
      <c r="Y1952" s="1" t="s">
        <v>11342</v>
      </c>
    </row>
    <row r="1953" spans="1:25" x14ac:dyDescent="0.3">
      <c r="A1953" s="1" t="s">
        <v>13565</v>
      </c>
      <c r="B1953" s="1" t="s">
        <v>15562</v>
      </c>
      <c r="C1953" s="1" t="s">
        <v>11343</v>
      </c>
      <c r="D1953" s="1" t="s">
        <v>41</v>
      </c>
      <c r="E1953" s="1">
        <v>44</v>
      </c>
      <c r="F1953" s="1" t="s">
        <v>11344</v>
      </c>
      <c r="G1953" s="1" t="s">
        <v>11345</v>
      </c>
      <c r="H1953" s="1" t="s">
        <v>910</v>
      </c>
      <c r="I1953" s="1" t="s">
        <v>11346</v>
      </c>
      <c r="J1953" s="1" t="s">
        <v>3242</v>
      </c>
      <c r="K1953" s="1" t="s">
        <v>92</v>
      </c>
      <c r="L1953" s="1" t="s">
        <v>82</v>
      </c>
      <c r="M1953" s="1" t="s">
        <v>93</v>
      </c>
      <c r="N1953" s="1">
        <v>2</v>
      </c>
      <c r="O1953" s="1">
        <v>662.74</v>
      </c>
      <c r="P1953" s="1">
        <v>0.33</v>
      </c>
      <c r="Q1953" s="1">
        <v>7.97</v>
      </c>
      <c r="R1953" s="2">
        <v>45839</v>
      </c>
      <c r="S1953" s="2">
        <v>45696</v>
      </c>
      <c r="T1953" s="1" t="s">
        <v>63</v>
      </c>
      <c r="U1953" s="1" t="s">
        <v>51</v>
      </c>
      <c r="V1953" s="1">
        <v>1</v>
      </c>
      <c r="W1953" s="1" t="s">
        <v>37</v>
      </c>
      <c r="X1953" s="1" t="s">
        <v>38</v>
      </c>
      <c r="Y1953" s="1" t="s">
        <v>11347</v>
      </c>
    </row>
    <row r="1954" spans="1:25" x14ac:dyDescent="0.3">
      <c r="A1954" s="1" t="s">
        <v>13566</v>
      </c>
      <c r="B1954" s="1" t="s">
        <v>15563</v>
      </c>
      <c r="C1954" s="1" t="s">
        <v>11348</v>
      </c>
      <c r="D1954" s="1" t="s">
        <v>41</v>
      </c>
      <c r="E1954" s="1">
        <v>68</v>
      </c>
      <c r="F1954" s="1" t="s">
        <v>11349</v>
      </c>
      <c r="G1954" s="1" t="s">
        <v>11350</v>
      </c>
      <c r="H1954" s="1" t="s">
        <v>3061</v>
      </c>
      <c r="I1954" s="1" t="s">
        <v>5293</v>
      </c>
      <c r="J1954" s="1" t="s">
        <v>11351</v>
      </c>
      <c r="K1954" s="1" t="s">
        <v>47</v>
      </c>
      <c r="L1954" s="1" t="s">
        <v>48</v>
      </c>
      <c r="M1954" s="1" t="s">
        <v>62</v>
      </c>
      <c r="N1954" s="1">
        <v>1</v>
      </c>
      <c r="O1954" s="1">
        <v>784.04</v>
      </c>
      <c r="P1954" s="1">
        <v>0.12</v>
      </c>
      <c r="Q1954" s="1">
        <v>13.67</v>
      </c>
      <c r="R1954" s="2">
        <v>45144</v>
      </c>
      <c r="S1954" s="2">
        <v>45678</v>
      </c>
      <c r="T1954" s="1" t="s">
        <v>63</v>
      </c>
      <c r="U1954" s="1" t="s">
        <v>51</v>
      </c>
      <c r="V1954" s="1">
        <v>5</v>
      </c>
      <c r="W1954" s="1" t="s">
        <v>37</v>
      </c>
      <c r="X1954" s="1" t="s">
        <v>64</v>
      </c>
      <c r="Y1954" s="1" t="s">
        <v>11352</v>
      </c>
    </row>
    <row r="1955" spans="1:25" x14ac:dyDescent="0.3">
      <c r="A1955" s="1" t="s">
        <v>13567</v>
      </c>
      <c r="B1955" s="1" t="s">
        <v>15564</v>
      </c>
      <c r="C1955" s="1" t="s">
        <v>11353</v>
      </c>
      <c r="D1955" s="1" t="s">
        <v>41</v>
      </c>
      <c r="E1955" s="1">
        <v>53</v>
      </c>
      <c r="F1955" s="1" t="s">
        <v>11354</v>
      </c>
      <c r="G1955" s="1" t="s">
        <v>11355</v>
      </c>
      <c r="H1955" s="1" t="s">
        <v>462</v>
      </c>
      <c r="I1955" s="1" t="s">
        <v>11356</v>
      </c>
      <c r="J1955" s="1" t="s">
        <v>5394</v>
      </c>
      <c r="K1955" s="1" t="s">
        <v>61</v>
      </c>
      <c r="L1955" s="1" t="s">
        <v>110</v>
      </c>
      <c r="M1955" s="1" t="s">
        <v>93</v>
      </c>
      <c r="N1955" s="1">
        <v>1</v>
      </c>
      <c r="O1955" s="1">
        <v>124.37</v>
      </c>
      <c r="P1955" s="1">
        <v>0.14000000000000001</v>
      </c>
      <c r="Q1955" s="1">
        <v>45.17</v>
      </c>
      <c r="R1955" s="2">
        <v>45246</v>
      </c>
      <c r="S1955" s="2">
        <v>45213</v>
      </c>
      <c r="T1955" s="1" t="s">
        <v>35</v>
      </c>
      <c r="U1955" s="1" t="s">
        <v>36</v>
      </c>
      <c r="V1955" s="1">
        <v>1</v>
      </c>
      <c r="W1955" s="1" t="s">
        <v>37</v>
      </c>
      <c r="X1955" s="1" t="s">
        <v>74</v>
      </c>
      <c r="Y1955" s="1" t="s">
        <v>11357</v>
      </c>
    </row>
    <row r="1956" spans="1:25" x14ac:dyDescent="0.3">
      <c r="A1956" s="1" t="s">
        <v>13568</v>
      </c>
      <c r="B1956" s="1" t="s">
        <v>15565</v>
      </c>
      <c r="C1956" s="1" t="s">
        <v>8644</v>
      </c>
      <c r="D1956" s="1" t="s">
        <v>41</v>
      </c>
      <c r="E1956" s="1">
        <v>53</v>
      </c>
      <c r="F1956" s="1" t="s">
        <v>11358</v>
      </c>
      <c r="G1956" s="1" t="s">
        <v>11359</v>
      </c>
      <c r="H1956" s="1" t="s">
        <v>928</v>
      </c>
      <c r="I1956" s="1" t="s">
        <v>3708</v>
      </c>
      <c r="J1956" s="1" t="s">
        <v>11360</v>
      </c>
      <c r="K1956" s="1" t="s">
        <v>81</v>
      </c>
      <c r="L1956" s="1" t="s">
        <v>48</v>
      </c>
      <c r="M1956" s="1" t="s">
        <v>34</v>
      </c>
      <c r="N1956" s="1">
        <v>1</v>
      </c>
      <c r="O1956" s="1">
        <v>59.4</v>
      </c>
      <c r="P1956" s="1">
        <v>0.34</v>
      </c>
      <c r="Q1956" s="1">
        <v>23.7</v>
      </c>
      <c r="R1956" s="2">
        <v>45499</v>
      </c>
      <c r="S1956" s="2">
        <v>45149</v>
      </c>
      <c r="T1956" s="1" t="s">
        <v>63</v>
      </c>
      <c r="U1956" s="1" t="s">
        <v>51</v>
      </c>
      <c r="V1956" s="1">
        <v>5</v>
      </c>
      <c r="W1956" s="1" t="s">
        <v>37</v>
      </c>
      <c r="X1956" s="1" t="s">
        <v>74</v>
      </c>
      <c r="Y1956" s="1" t="s">
        <v>11361</v>
      </c>
    </row>
    <row r="1957" spans="1:25" x14ac:dyDescent="0.3">
      <c r="A1957" s="1" t="s">
        <v>13569</v>
      </c>
      <c r="B1957" s="1" t="s">
        <v>15566</v>
      </c>
      <c r="C1957" s="1" t="s">
        <v>11362</v>
      </c>
      <c r="D1957" s="1" t="s">
        <v>41</v>
      </c>
      <c r="E1957" s="1">
        <v>41</v>
      </c>
      <c r="F1957" s="1" t="s">
        <v>11363</v>
      </c>
      <c r="G1957" s="1" t="s">
        <v>11364</v>
      </c>
      <c r="H1957" s="1" t="s">
        <v>4749</v>
      </c>
      <c r="I1957" s="1" t="s">
        <v>11365</v>
      </c>
      <c r="J1957" s="1" t="s">
        <v>11366</v>
      </c>
      <c r="K1957" s="1" t="s">
        <v>81</v>
      </c>
      <c r="L1957" s="1" t="s">
        <v>110</v>
      </c>
      <c r="M1957" s="1" t="s">
        <v>73</v>
      </c>
      <c r="N1957" s="1">
        <v>3</v>
      </c>
      <c r="O1957" s="1">
        <v>38.24</v>
      </c>
      <c r="P1957" s="1">
        <v>0.27</v>
      </c>
      <c r="Q1957" s="1">
        <v>26.45</v>
      </c>
      <c r="R1957" s="2">
        <v>45181</v>
      </c>
      <c r="S1957" s="2">
        <v>45128</v>
      </c>
      <c r="T1957" s="1" t="s">
        <v>50</v>
      </c>
      <c r="U1957" s="1" t="s">
        <v>84</v>
      </c>
      <c r="V1957" s="1">
        <v>2</v>
      </c>
      <c r="W1957" s="1" t="s">
        <v>37</v>
      </c>
      <c r="X1957" s="1" t="s">
        <v>38</v>
      </c>
      <c r="Y1957" s="1" t="s">
        <v>11367</v>
      </c>
    </row>
    <row r="1958" spans="1:25" x14ac:dyDescent="0.3">
      <c r="A1958" s="1" t="s">
        <v>13570</v>
      </c>
      <c r="B1958" s="1" t="s">
        <v>15567</v>
      </c>
      <c r="C1958" s="1" t="s">
        <v>11368</v>
      </c>
      <c r="D1958" s="1" t="s">
        <v>26</v>
      </c>
      <c r="E1958" s="1">
        <v>23</v>
      </c>
      <c r="F1958" s="1" t="s">
        <v>11369</v>
      </c>
      <c r="G1958" s="1">
        <f>1-705-715-9834</f>
        <v>-11253</v>
      </c>
      <c r="H1958" s="1" t="s">
        <v>1202</v>
      </c>
      <c r="I1958" s="1" t="s">
        <v>11370</v>
      </c>
      <c r="J1958" s="1" t="s">
        <v>11371</v>
      </c>
      <c r="K1958" s="1" t="s">
        <v>92</v>
      </c>
      <c r="L1958" s="1" t="s">
        <v>110</v>
      </c>
      <c r="M1958" s="1" t="s">
        <v>126</v>
      </c>
      <c r="N1958" s="1">
        <v>2</v>
      </c>
      <c r="O1958" s="1">
        <v>155.72999999999999</v>
      </c>
      <c r="P1958" s="1">
        <v>0.01</v>
      </c>
      <c r="Q1958" s="1">
        <v>12.56</v>
      </c>
      <c r="R1958" s="2">
        <v>45672</v>
      </c>
      <c r="S1958" s="2">
        <v>45310</v>
      </c>
      <c r="T1958" s="1" t="s">
        <v>50</v>
      </c>
      <c r="U1958" s="1" t="s">
        <v>51</v>
      </c>
      <c r="V1958" s="1">
        <v>1</v>
      </c>
      <c r="W1958" s="1" t="s">
        <v>37</v>
      </c>
      <c r="X1958" s="1" t="s">
        <v>74</v>
      </c>
      <c r="Y1958" s="1" t="s">
        <v>10875</v>
      </c>
    </row>
    <row r="1959" spans="1:25" x14ac:dyDescent="0.3">
      <c r="A1959" s="1" t="s">
        <v>13571</v>
      </c>
      <c r="B1959" s="1" t="s">
        <v>15568</v>
      </c>
      <c r="C1959" s="1" t="s">
        <v>11372</v>
      </c>
      <c r="D1959" s="1" t="s">
        <v>26</v>
      </c>
      <c r="E1959" s="1">
        <v>60</v>
      </c>
      <c r="F1959" s="1" t="s">
        <v>11373</v>
      </c>
      <c r="G1959" s="1" t="s">
        <v>11374</v>
      </c>
      <c r="H1959" s="1" t="s">
        <v>1823</v>
      </c>
      <c r="I1959" s="1" t="s">
        <v>11375</v>
      </c>
      <c r="J1959" s="1" t="s">
        <v>11376</v>
      </c>
      <c r="K1959" s="1" t="s">
        <v>92</v>
      </c>
      <c r="L1959" s="1" t="s">
        <v>82</v>
      </c>
      <c r="M1959" s="1" t="s">
        <v>62</v>
      </c>
      <c r="N1959" s="1">
        <v>2</v>
      </c>
      <c r="O1959" s="1">
        <v>670.34</v>
      </c>
      <c r="P1959" s="1">
        <v>0.34</v>
      </c>
      <c r="Q1959" s="1">
        <v>49.77</v>
      </c>
      <c r="R1959" s="2">
        <v>45339</v>
      </c>
      <c r="S1959" s="2">
        <v>45729</v>
      </c>
      <c r="T1959" s="1" t="s">
        <v>35</v>
      </c>
      <c r="U1959" s="1" t="s">
        <v>36</v>
      </c>
      <c r="V1959" s="1">
        <v>5</v>
      </c>
      <c r="W1959" s="1" t="s">
        <v>37</v>
      </c>
      <c r="X1959" s="1" t="s">
        <v>53</v>
      </c>
      <c r="Y1959" s="1" t="s">
        <v>11377</v>
      </c>
    </row>
    <row r="1960" spans="1:25" x14ac:dyDescent="0.3">
      <c r="A1960" s="1" t="s">
        <v>13572</v>
      </c>
      <c r="B1960" s="1" t="s">
        <v>15569</v>
      </c>
      <c r="C1960" s="1" t="s">
        <v>11378</v>
      </c>
      <c r="D1960" s="1" t="s">
        <v>41</v>
      </c>
      <c r="E1960" s="1">
        <v>50</v>
      </c>
      <c r="F1960" s="1" t="s">
        <v>11379</v>
      </c>
      <c r="G1960" s="1" t="s">
        <v>11380</v>
      </c>
      <c r="H1960" s="1" t="s">
        <v>2095</v>
      </c>
      <c r="I1960" s="1" t="s">
        <v>11381</v>
      </c>
      <c r="J1960" s="1" t="s">
        <v>5182</v>
      </c>
      <c r="K1960" s="1" t="s">
        <v>161</v>
      </c>
      <c r="L1960" s="1" t="s">
        <v>33</v>
      </c>
      <c r="M1960" s="1" t="s">
        <v>49</v>
      </c>
      <c r="N1960" s="1">
        <v>2</v>
      </c>
      <c r="O1960" s="1">
        <v>499.08</v>
      </c>
      <c r="P1960" s="1">
        <v>0.31</v>
      </c>
      <c r="Q1960" s="1">
        <v>46.54</v>
      </c>
      <c r="R1960" s="2">
        <v>45431</v>
      </c>
      <c r="S1960" s="2">
        <v>45747</v>
      </c>
      <c r="T1960" s="1" t="s">
        <v>83</v>
      </c>
      <c r="U1960" s="1" t="s">
        <v>162</v>
      </c>
      <c r="V1960" s="1">
        <v>1</v>
      </c>
      <c r="W1960" s="1" t="s">
        <v>37</v>
      </c>
      <c r="X1960" s="1" t="s">
        <v>101</v>
      </c>
      <c r="Y1960" s="1" t="s">
        <v>11382</v>
      </c>
    </row>
    <row r="1961" spans="1:25" x14ac:dyDescent="0.3">
      <c r="A1961" s="1" t="s">
        <v>13573</v>
      </c>
      <c r="B1961" s="1" t="s">
        <v>15570</v>
      </c>
      <c r="C1961" s="1" t="s">
        <v>11383</v>
      </c>
      <c r="D1961" s="1" t="s">
        <v>41</v>
      </c>
      <c r="E1961" s="1">
        <v>19</v>
      </c>
      <c r="F1961" s="1" t="s">
        <v>11384</v>
      </c>
      <c r="G1961" s="1" t="s">
        <v>11385</v>
      </c>
      <c r="H1961" s="1" t="s">
        <v>263</v>
      </c>
      <c r="I1961" s="1" t="s">
        <v>11386</v>
      </c>
      <c r="J1961" s="1" t="s">
        <v>11387</v>
      </c>
      <c r="K1961" s="1" t="s">
        <v>47</v>
      </c>
      <c r="L1961" s="1" t="s">
        <v>33</v>
      </c>
      <c r="M1961" s="1" t="s">
        <v>93</v>
      </c>
      <c r="N1961" s="1">
        <v>4</v>
      </c>
      <c r="O1961" s="1">
        <v>754.73</v>
      </c>
      <c r="P1961" s="1">
        <v>0.04</v>
      </c>
      <c r="Q1961" s="1">
        <v>5.09</v>
      </c>
      <c r="R1961" s="2">
        <v>45649</v>
      </c>
      <c r="S1961" s="2">
        <v>45489</v>
      </c>
      <c r="T1961" s="1" t="s">
        <v>35</v>
      </c>
      <c r="U1961" s="1" t="s">
        <v>36</v>
      </c>
      <c r="V1961" s="1">
        <v>5</v>
      </c>
      <c r="W1961" s="1" t="s">
        <v>52</v>
      </c>
      <c r="X1961" s="1" t="s">
        <v>74</v>
      </c>
      <c r="Y1961" s="1" t="s">
        <v>11388</v>
      </c>
    </row>
    <row r="1962" spans="1:25" x14ac:dyDescent="0.3">
      <c r="A1962" s="1" t="s">
        <v>13574</v>
      </c>
      <c r="B1962" s="1" t="s">
        <v>15571</v>
      </c>
      <c r="C1962" s="1" t="s">
        <v>11389</v>
      </c>
      <c r="D1962" s="1" t="s">
        <v>26</v>
      </c>
      <c r="E1962" s="1">
        <v>58</v>
      </c>
      <c r="F1962" s="1" t="s">
        <v>11390</v>
      </c>
      <c r="G1962" s="1" t="s">
        <v>11391</v>
      </c>
      <c r="H1962" s="1" t="s">
        <v>3302</v>
      </c>
      <c r="I1962" s="1" t="s">
        <v>11392</v>
      </c>
      <c r="J1962" s="1" t="s">
        <v>11393</v>
      </c>
      <c r="K1962" s="1" t="s">
        <v>81</v>
      </c>
      <c r="L1962" s="1" t="s">
        <v>117</v>
      </c>
      <c r="M1962" s="1" t="s">
        <v>49</v>
      </c>
      <c r="N1962" s="1">
        <v>4</v>
      </c>
      <c r="O1962" s="1">
        <v>199.81</v>
      </c>
      <c r="P1962" s="1">
        <v>0.37</v>
      </c>
      <c r="Q1962" s="1">
        <v>29.78</v>
      </c>
      <c r="R1962" s="2">
        <v>45840</v>
      </c>
      <c r="S1962" s="2">
        <v>45150</v>
      </c>
      <c r="T1962" s="1" t="s">
        <v>35</v>
      </c>
      <c r="U1962" s="1" t="s">
        <v>84</v>
      </c>
      <c r="V1962" s="1">
        <v>5</v>
      </c>
      <c r="W1962" s="1" t="s">
        <v>52</v>
      </c>
      <c r="X1962" s="1" t="s">
        <v>74</v>
      </c>
      <c r="Y1962" s="1" t="s">
        <v>11394</v>
      </c>
    </row>
    <row r="1963" spans="1:25" x14ac:dyDescent="0.3">
      <c r="A1963" s="1" t="s">
        <v>13575</v>
      </c>
      <c r="B1963" s="1" t="s">
        <v>15572</v>
      </c>
      <c r="C1963" s="1" t="s">
        <v>11395</v>
      </c>
      <c r="D1963" s="1" t="s">
        <v>41</v>
      </c>
      <c r="E1963" s="1">
        <v>33</v>
      </c>
      <c r="F1963" s="1" t="s">
        <v>11396</v>
      </c>
      <c r="G1963" s="1" t="s">
        <v>11397</v>
      </c>
      <c r="H1963" s="1" t="s">
        <v>3505</v>
      </c>
      <c r="I1963" s="1" t="s">
        <v>11398</v>
      </c>
      <c r="J1963" s="1" t="s">
        <v>11399</v>
      </c>
      <c r="K1963" s="1" t="s">
        <v>47</v>
      </c>
      <c r="L1963" s="1" t="s">
        <v>82</v>
      </c>
      <c r="M1963" s="1" t="s">
        <v>34</v>
      </c>
      <c r="N1963" s="1">
        <v>4</v>
      </c>
      <c r="O1963" s="1">
        <v>373.29</v>
      </c>
      <c r="P1963" s="1">
        <v>0.26</v>
      </c>
      <c r="Q1963" s="1">
        <v>44.25</v>
      </c>
      <c r="R1963" s="2">
        <v>45551</v>
      </c>
      <c r="S1963" s="2">
        <v>45273</v>
      </c>
      <c r="T1963" s="1" t="s">
        <v>63</v>
      </c>
      <c r="U1963" s="1" t="s">
        <v>84</v>
      </c>
      <c r="V1963" s="1">
        <v>4</v>
      </c>
      <c r="W1963" s="1" t="s">
        <v>37</v>
      </c>
      <c r="X1963" s="1" t="s">
        <v>64</v>
      </c>
      <c r="Y1963" s="1" t="s">
        <v>11400</v>
      </c>
    </row>
    <row r="1964" spans="1:25" x14ac:dyDescent="0.3">
      <c r="A1964" s="1" t="s">
        <v>13576</v>
      </c>
      <c r="B1964" s="1" t="s">
        <v>15573</v>
      </c>
      <c r="C1964" s="1" t="s">
        <v>11401</v>
      </c>
      <c r="D1964" s="1" t="s">
        <v>41</v>
      </c>
      <c r="E1964" s="1">
        <v>55</v>
      </c>
      <c r="F1964" s="1" t="s">
        <v>11402</v>
      </c>
      <c r="G1964" s="1" t="s">
        <v>11403</v>
      </c>
      <c r="H1964" s="1" t="s">
        <v>987</v>
      </c>
      <c r="I1964" s="1" t="s">
        <v>11404</v>
      </c>
      <c r="J1964" s="1" t="s">
        <v>4527</v>
      </c>
      <c r="K1964" s="1" t="s">
        <v>61</v>
      </c>
      <c r="L1964" s="1" t="s">
        <v>117</v>
      </c>
      <c r="M1964" s="1" t="s">
        <v>49</v>
      </c>
      <c r="N1964" s="1">
        <v>4</v>
      </c>
      <c r="O1964" s="1">
        <v>889.61</v>
      </c>
      <c r="P1964" s="1">
        <v>0.1</v>
      </c>
      <c r="Q1964" s="1">
        <v>24.37</v>
      </c>
      <c r="R1964" s="2">
        <v>45670</v>
      </c>
      <c r="S1964" s="2">
        <v>45391</v>
      </c>
      <c r="T1964" s="1" t="s">
        <v>118</v>
      </c>
      <c r="U1964" s="1" t="s">
        <v>162</v>
      </c>
      <c r="V1964" s="1">
        <v>1</v>
      </c>
      <c r="W1964" s="1" t="s">
        <v>37</v>
      </c>
      <c r="X1964" s="1" t="s">
        <v>101</v>
      </c>
      <c r="Y1964" s="1" t="s">
        <v>4263</v>
      </c>
    </row>
    <row r="1965" spans="1:25" x14ac:dyDescent="0.3">
      <c r="A1965" s="1" t="s">
        <v>13577</v>
      </c>
      <c r="B1965" s="1" t="s">
        <v>15574</v>
      </c>
      <c r="C1965" s="1" t="s">
        <v>11405</v>
      </c>
      <c r="D1965" s="1" t="s">
        <v>26</v>
      </c>
      <c r="E1965" s="1">
        <v>26</v>
      </c>
      <c r="F1965" s="1" t="s">
        <v>11406</v>
      </c>
      <c r="G1965" s="1" t="s">
        <v>11407</v>
      </c>
      <c r="H1965" s="1" t="s">
        <v>495</v>
      </c>
      <c r="I1965" s="1" t="s">
        <v>5937</v>
      </c>
      <c r="J1965" s="1" t="s">
        <v>412</v>
      </c>
      <c r="K1965" s="1" t="s">
        <v>47</v>
      </c>
      <c r="L1965" s="1" t="s">
        <v>110</v>
      </c>
      <c r="M1965" s="1" t="s">
        <v>49</v>
      </c>
      <c r="N1965" s="1">
        <v>4</v>
      </c>
      <c r="O1965" s="1">
        <v>936.36</v>
      </c>
      <c r="P1965" s="1">
        <v>0.28000000000000003</v>
      </c>
      <c r="Q1965" s="1">
        <v>24.66</v>
      </c>
      <c r="R1965" s="2">
        <v>45209</v>
      </c>
      <c r="S1965" s="2">
        <v>45532</v>
      </c>
      <c r="T1965" s="1" t="s">
        <v>83</v>
      </c>
      <c r="U1965" s="1" t="s">
        <v>36</v>
      </c>
      <c r="V1965" s="1">
        <v>2</v>
      </c>
      <c r="W1965" s="1" t="s">
        <v>37</v>
      </c>
      <c r="X1965" s="1" t="s">
        <v>38</v>
      </c>
      <c r="Y1965" s="1" t="s">
        <v>11408</v>
      </c>
    </row>
    <row r="1966" spans="1:25" x14ac:dyDescent="0.3">
      <c r="A1966" s="1" t="s">
        <v>13578</v>
      </c>
      <c r="B1966" s="1" t="s">
        <v>15575</v>
      </c>
      <c r="C1966" s="1" t="s">
        <v>11409</v>
      </c>
      <c r="D1966" s="1" t="s">
        <v>41</v>
      </c>
      <c r="E1966" s="1">
        <v>68</v>
      </c>
      <c r="F1966" s="1" t="s">
        <v>11410</v>
      </c>
      <c r="G1966" s="1" t="s">
        <v>11411</v>
      </c>
      <c r="H1966" s="1" t="s">
        <v>2217</v>
      </c>
      <c r="I1966" s="1" t="s">
        <v>11412</v>
      </c>
      <c r="J1966" s="1" t="s">
        <v>11413</v>
      </c>
      <c r="K1966" s="1" t="s">
        <v>92</v>
      </c>
      <c r="L1966" s="1" t="s">
        <v>82</v>
      </c>
      <c r="M1966" s="1" t="s">
        <v>34</v>
      </c>
      <c r="N1966" s="1">
        <v>1</v>
      </c>
      <c r="O1966" s="1">
        <v>922.51</v>
      </c>
      <c r="P1966" s="1">
        <v>0.3</v>
      </c>
      <c r="Q1966" s="1">
        <v>22.07</v>
      </c>
      <c r="R1966" s="2">
        <v>45557</v>
      </c>
      <c r="S1966" s="2">
        <v>45527</v>
      </c>
      <c r="T1966" s="1" t="s">
        <v>83</v>
      </c>
      <c r="U1966" s="1" t="s">
        <v>36</v>
      </c>
      <c r="V1966" s="1">
        <v>3</v>
      </c>
      <c r="W1966" s="1" t="s">
        <v>37</v>
      </c>
      <c r="X1966" s="1" t="s">
        <v>101</v>
      </c>
      <c r="Y1966" s="1" t="s">
        <v>11414</v>
      </c>
    </row>
    <row r="1967" spans="1:25" x14ac:dyDescent="0.3">
      <c r="A1967" s="1" t="s">
        <v>13579</v>
      </c>
      <c r="B1967" s="1" t="s">
        <v>15576</v>
      </c>
      <c r="C1967" s="1" t="s">
        <v>11415</v>
      </c>
      <c r="D1967" s="1" t="s">
        <v>41</v>
      </c>
      <c r="E1967" s="1">
        <v>22</v>
      </c>
      <c r="F1967" s="1" t="s">
        <v>11416</v>
      </c>
      <c r="G1967" s="1" t="s">
        <v>11417</v>
      </c>
      <c r="H1967" s="1" t="s">
        <v>488</v>
      </c>
      <c r="I1967" s="1" t="s">
        <v>11418</v>
      </c>
      <c r="J1967" s="1" t="s">
        <v>11419</v>
      </c>
      <c r="K1967" s="1" t="s">
        <v>6</v>
      </c>
      <c r="L1967" s="1" t="s">
        <v>117</v>
      </c>
      <c r="M1967" s="1" t="s">
        <v>73</v>
      </c>
      <c r="N1967" s="1">
        <v>4</v>
      </c>
      <c r="O1967" s="1">
        <v>820.12</v>
      </c>
      <c r="P1967" s="1">
        <v>0.46</v>
      </c>
      <c r="Q1967" s="1">
        <v>6.3</v>
      </c>
      <c r="R1967" s="2">
        <v>45133</v>
      </c>
      <c r="S1967" s="2">
        <v>45606</v>
      </c>
      <c r="T1967" s="1" t="s">
        <v>83</v>
      </c>
      <c r="U1967" s="1" t="s">
        <v>162</v>
      </c>
      <c r="V1967" s="1">
        <v>3</v>
      </c>
      <c r="W1967" s="1" t="s">
        <v>37</v>
      </c>
      <c r="X1967" s="1" t="s">
        <v>101</v>
      </c>
      <c r="Y1967" s="1" t="s">
        <v>11420</v>
      </c>
    </row>
    <row r="1968" spans="1:25" x14ac:dyDescent="0.3">
      <c r="A1968" s="1" t="s">
        <v>13580</v>
      </c>
      <c r="B1968" s="1" t="s">
        <v>15577</v>
      </c>
      <c r="C1968" s="1" t="s">
        <v>11421</v>
      </c>
      <c r="D1968" s="1" t="s">
        <v>41</v>
      </c>
      <c r="E1968" s="1">
        <v>27</v>
      </c>
      <c r="F1968" s="1" t="s">
        <v>11422</v>
      </c>
      <c r="G1968" s="1" t="s">
        <v>11423</v>
      </c>
      <c r="H1968" s="1" t="s">
        <v>201</v>
      </c>
      <c r="I1968" s="1" t="s">
        <v>11424</v>
      </c>
      <c r="J1968" s="1" t="s">
        <v>11425</v>
      </c>
      <c r="K1968" s="1" t="s">
        <v>61</v>
      </c>
      <c r="L1968" s="1" t="s">
        <v>72</v>
      </c>
      <c r="M1968" s="1" t="s">
        <v>49</v>
      </c>
      <c r="N1968" s="1">
        <v>2</v>
      </c>
      <c r="O1968" s="1">
        <v>691.35</v>
      </c>
      <c r="P1968" s="1">
        <v>0.37</v>
      </c>
      <c r="Q1968" s="1">
        <v>40.56</v>
      </c>
      <c r="R1968" s="2">
        <v>45636</v>
      </c>
      <c r="S1968" s="2">
        <v>45355</v>
      </c>
      <c r="T1968" s="1" t="s">
        <v>63</v>
      </c>
      <c r="U1968" s="1" t="s">
        <v>162</v>
      </c>
      <c r="V1968" s="1">
        <v>1</v>
      </c>
      <c r="W1968" s="1" t="s">
        <v>37</v>
      </c>
      <c r="X1968" s="1" t="s">
        <v>38</v>
      </c>
      <c r="Y1968" s="1" t="s">
        <v>11426</v>
      </c>
    </row>
    <row r="1969" spans="1:25" x14ac:dyDescent="0.3">
      <c r="A1969" s="1" t="s">
        <v>13581</v>
      </c>
      <c r="B1969" s="1" t="s">
        <v>15578</v>
      </c>
      <c r="C1969" s="1" t="s">
        <v>11427</v>
      </c>
      <c r="D1969" s="1" t="s">
        <v>41</v>
      </c>
      <c r="E1969" s="1">
        <v>47</v>
      </c>
      <c r="F1969" s="1" t="s">
        <v>11428</v>
      </c>
      <c r="G1969" s="1" t="s">
        <v>11429</v>
      </c>
      <c r="H1969" s="1" t="s">
        <v>2265</v>
      </c>
      <c r="I1969" s="1" t="s">
        <v>11430</v>
      </c>
      <c r="J1969" s="1" t="s">
        <v>11431</v>
      </c>
      <c r="K1969" s="1" t="s">
        <v>32</v>
      </c>
      <c r="L1969" s="1" t="s">
        <v>33</v>
      </c>
      <c r="M1969" s="1" t="s">
        <v>49</v>
      </c>
      <c r="N1969" s="1">
        <v>3</v>
      </c>
      <c r="O1969" s="1">
        <v>914.54</v>
      </c>
      <c r="P1969" s="1">
        <v>0.15</v>
      </c>
      <c r="Q1969" s="1">
        <v>25.56</v>
      </c>
      <c r="R1969" s="2">
        <v>45328</v>
      </c>
      <c r="S1969" s="2">
        <v>45304</v>
      </c>
      <c r="T1969" s="1" t="s">
        <v>35</v>
      </c>
      <c r="U1969" s="1" t="s">
        <v>162</v>
      </c>
      <c r="V1969" s="1">
        <v>5</v>
      </c>
      <c r="W1969" s="1" t="s">
        <v>37</v>
      </c>
      <c r="X1969" s="1" t="s">
        <v>101</v>
      </c>
      <c r="Y1969" s="1" t="s">
        <v>11432</v>
      </c>
    </row>
    <row r="1970" spans="1:25" x14ac:dyDescent="0.3">
      <c r="A1970" s="1" t="s">
        <v>13582</v>
      </c>
      <c r="B1970" s="1" t="s">
        <v>15579</v>
      </c>
      <c r="C1970" s="1" t="s">
        <v>11433</v>
      </c>
      <c r="D1970" s="1" t="s">
        <v>41</v>
      </c>
      <c r="E1970" s="1">
        <v>24</v>
      </c>
      <c r="F1970" s="1" t="s">
        <v>11434</v>
      </c>
      <c r="G1970" s="1">
        <f>1-424-181-771</f>
        <v>-1375</v>
      </c>
      <c r="H1970" s="1" t="s">
        <v>3228</v>
      </c>
      <c r="I1970" s="1" t="s">
        <v>11435</v>
      </c>
      <c r="J1970" s="1" t="s">
        <v>11436</v>
      </c>
      <c r="K1970" s="1" t="s">
        <v>32</v>
      </c>
      <c r="L1970" s="1" t="s">
        <v>33</v>
      </c>
      <c r="M1970" s="1" t="s">
        <v>49</v>
      </c>
      <c r="N1970" s="1">
        <v>2</v>
      </c>
      <c r="O1970" s="1">
        <v>717.04</v>
      </c>
      <c r="P1970" s="1">
        <v>0.06</v>
      </c>
      <c r="Q1970" s="1">
        <v>28.9</v>
      </c>
      <c r="R1970" s="2">
        <v>45280</v>
      </c>
      <c r="S1970" s="2">
        <v>45293</v>
      </c>
      <c r="T1970" s="1" t="s">
        <v>63</v>
      </c>
      <c r="U1970" s="1" t="s">
        <v>162</v>
      </c>
      <c r="V1970" s="1">
        <v>5</v>
      </c>
      <c r="W1970" s="1" t="s">
        <v>37</v>
      </c>
      <c r="X1970" s="1" t="s">
        <v>64</v>
      </c>
      <c r="Y1970" s="1" t="s">
        <v>11437</v>
      </c>
    </row>
    <row r="1971" spans="1:25" x14ac:dyDescent="0.3">
      <c r="A1971" s="1" t="s">
        <v>13583</v>
      </c>
      <c r="B1971" s="1" t="s">
        <v>15580</v>
      </c>
      <c r="C1971" s="1" t="s">
        <v>7481</v>
      </c>
      <c r="D1971" s="1" t="s">
        <v>26</v>
      </c>
      <c r="E1971" s="1">
        <v>46</v>
      </c>
      <c r="F1971" s="1" t="s">
        <v>11438</v>
      </c>
      <c r="G1971" s="1" t="s">
        <v>11439</v>
      </c>
      <c r="H1971" s="1" t="s">
        <v>1215</v>
      </c>
      <c r="I1971" s="1" t="s">
        <v>11440</v>
      </c>
      <c r="J1971" s="1" t="s">
        <v>4296</v>
      </c>
      <c r="K1971" s="1" t="s">
        <v>81</v>
      </c>
      <c r="L1971" s="1" t="s">
        <v>72</v>
      </c>
      <c r="M1971" s="1" t="s">
        <v>34</v>
      </c>
      <c r="N1971" s="1">
        <v>2</v>
      </c>
      <c r="O1971" s="1">
        <v>954.4</v>
      </c>
      <c r="P1971" s="1">
        <v>0.43</v>
      </c>
      <c r="Q1971" s="1">
        <v>16.510000000000002</v>
      </c>
      <c r="R1971" s="2">
        <v>45828</v>
      </c>
      <c r="S1971" s="2">
        <v>45243</v>
      </c>
      <c r="T1971" s="1" t="s">
        <v>50</v>
      </c>
      <c r="U1971" s="1" t="s">
        <v>84</v>
      </c>
      <c r="V1971" s="1">
        <v>2</v>
      </c>
      <c r="W1971" s="1" t="s">
        <v>37</v>
      </c>
      <c r="X1971" s="1" t="s">
        <v>53</v>
      </c>
      <c r="Y1971" s="1" t="s">
        <v>11441</v>
      </c>
    </row>
    <row r="1972" spans="1:25" x14ac:dyDescent="0.3">
      <c r="A1972" s="1" t="s">
        <v>13584</v>
      </c>
      <c r="B1972" s="1" t="s">
        <v>15581</v>
      </c>
      <c r="C1972" s="1" t="s">
        <v>11442</v>
      </c>
      <c r="D1972" s="1" t="s">
        <v>41</v>
      </c>
      <c r="E1972" s="1">
        <v>19</v>
      </c>
      <c r="F1972" s="1" t="s">
        <v>11443</v>
      </c>
      <c r="G1972" s="1" t="s">
        <v>11444</v>
      </c>
      <c r="H1972" s="1" t="s">
        <v>462</v>
      </c>
      <c r="I1972" s="1" t="s">
        <v>11445</v>
      </c>
      <c r="J1972" s="1" t="s">
        <v>11446</v>
      </c>
      <c r="K1972" s="1" t="s">
        <v>161</v>
      </c>
      <c r="L1972" s="1" t="s">
        <v>48</v>
      </c>
      <c r="M1972" s="1" t="s">
        <v>49</v>
      </c>
      <c r="N1972" s="1">
        <v>1</v>
      </c>
      <c r="O1972" s="1">
        <v>34.54</v>
      </c>
      <c r="P1972" s="1">
        <v>0.42</v>
      </c>
      <c r="Q1972" s="1">
        <v>40.29</v>
      </c>
      <c r="R1972" s="2">
        <v>45550</v>
      </c>
      <c r="S1972" s="2">
        <v>45192</v>
      </c>
      <c r="T1972" s="1" t="s">
        <v>118</v>
      </c>
      <c r="U1972" s="1" t="s">
        <v>84</v>
      </c>
      <c r="V1972" s="1">
        <v>1</v>
      </c>
      <c r="W1972" s="1" t="s">
        <v>37</v>
      </c>
      <c r="X1972" s="1" t="s">
        <v>101</v>
      </c>
      <c r="Y1972" s="1" t="s">
        <v>11447</v>
      </c>
    </row>
    <row r="1973" spans="1:25" x14ac:dyDescent="0.3">
      <c r="A1973" s="1" t="s">
        <v>13585</v>
      </c>
      <c r="B1973" s="1" t="s">
        <v>15582</v>
      </c>
      <c r="C1973" s="1" t="s">
        <v>11448</v>
      </c>
      <c r="D1973" s="1" t="s">
        <v>41</v>
      </c>
      <c r="E1973" s="1">
        <v>37</v>
      </c>
      <c r="F1973" s="1" t="s">
        <v>11449</v>
      </c>
      <c r="G1973" s="1">
        <v>5784761620</v>
      </c>
      <c r="H1973" s="1" t="s">
        <v>384</v>
      </c>
      <c r="I1973" s="1" t="s">
        <v>11450</v>
      </c>
      <c r="J1973" s="1" t="s">
        <v>11451</v>
      </c>
      <c r="K1973" s="1" t="s">
        <v>92</v>
      </c>
      <c r="L1973" s="1" t="s">
        <v>72</v>
      </c>
      <c r="M1973" s="1" t="s">
        <v>34</v>
      </c>
      <c r="N1973" s="1">
        <v>3</v>
      </c>
      <c r="O1973" s="1">
        <v>922.43</v>
      </c>
      <c r="P1973" s="1">
        <v>0.09</v>
      </c>
      <c r="Q1973" s="1">
        <v>40.72</v>
      </c>
      <c r="R1973" s="2">
        <v>45568</v>
      </c>
      <c r="S1973" s="2">
        <v>45263</v>
      </c>
      <c r="T1973" s="1" t="s">
        <v>118</v>
      </c>
      <c r="U1973" s="1" t="s">
        <v>162</v>
      </c>
      <c r="V1973" s="1">
        <v>3</v>
      </c>
      <c r="W1973" s="1" t="s">
        <v>37</v>
      </c>
      <c r="X1973" s="1" t="s">
        <v>53</v>
      </c>
      <c r="Y1973" s="1" t="s">
        <v>11452</v>
      </c>
    </row>
    <row r="1974" spans="1:25" x14ac:dyDescent="0.3">
      <c r="A1974" s="1" t="s">
        <v>13586</v>
      </c>
      <c r="B1974" s="1" t="s">
        <v>15583</v>
      </c>
      <c r="C1974" s="1" t="s">
        <v>11453</v>
      </c>
      <c r="D1974" s="1" t="s">
        <v>26</v>
      </c>
      <c r="E1974" s="1">
        <v>21</v>
      </c>
      <c r="F1974" s="1" t="s">
        <v>11454</v>
      </c>
      <c r="G1974" s="1" t="s">
        <v>11455</v>
      </c>
      <c r="H1974" s="1" t="s">
        <v>1308</v>
      </c>
      <c r="I1974" s="1" t="s">
        <v>11456</v>
      </c>
      <c r="J1974" s="1" t="s">
        <v>11457</v>
      </c>
      <c r="K1974" s="1" t="s">
        <v>6</v>
      </c>
      <c r="L1974" s="1" t="s">
        <v>33</v>
      </c>
      <c r="M1974" s="1" t="s">
        <v>73</v>
      </c>
      <c r="N1974" s="1">
        <v>2</v>
      </c>
      <c r="O1974" s="1">
        <v>560.17999999999995</v>
      </c>
      <c r="P1974" s="1">
        <v>0.03</v>
      </c>
      <c r="Q1974" s="1">
        <v>29.88</v>
      </c>
      <c r="R1974" s="2">
        <v>45630</v>
      </c>
      <c r="S1974" s="2">
        <v>45605</v>
      </c>
      <c r="T1974" s="1" t="s">
        <v>63</v>
      </c>
      <c r="U1974" s="1" t="s">
        <v>51</v>
      </c>
      <c r="V1974" s="1">
        <v>2</v>
      </c>
      <c r="W1974" s="1" t="s">
        <v>37</v>
      </c>
      <c r="X1974" s="1" t="s">
        <v>64</v>
      </c>
      <c r="Y1974" s="1" t="s">
        <v>11458</v>
      </c>
    </row>
    <row r="1975" spans="1:25" x14ac:dyDescent="0.3">
      <c r="A1975" s="1" t="s">
        <v>13587</v>
      </c>
      <c r="B1975" s="1" t="s">
        <v>15584</v>
      </c>
      <c r="C1975" s="1" t="s">
        <v>11459</v>
      </c>
      <c r="D1975" s="1" t="s">
        <v>41</v>
      </c>
      <c r="E1975" s="1">
        <v>45</v>
      </c>
      <c r="F1975" s="1" t="s">
        <v>11460</v>
      </c>
      <c r="G1975" s="1" t="s">
        <v>11461</v>
      </c>
      <c r="H1975" s="1" t="s">
        <v>398</v>
      </c>
      <c r="I1975" s="1" t="s">
        <v>11462</v>
      </c>
      <c r="J1975" s="1" t="s">
        <v>11463</v>
      </c>
      <c r="K1975" s="1" t="s">
        <v>92</v>
      </c>
      <c r="L1975" s="1" t="s">
        <v>82</v>
      </c>
      <c r="M1975" s="1" t="s">
        <v>34</v>
      </c>
      <c r="N1975" s="1">
        <v>1</v>
      </c>
      <c r="O1975" s="1">
        <v>120.68</v>
      </c>
      <c r="P1975" s="1">
        <v>0.36</v>
      </c>
      <c r="Q1975" s="1">
        <v>45.71</v>
      </c>
      <c r="R1975" s="2">
        <v>45224</v>
      </c>
      <c r="S1975" s="2">
        <v>45391</v>
      </c>
      <c r="T1975" s="1" t="s">
        <v>35</v>
      </c>
      <c r="U1975" s="1" t="s">
        <v>162</v>
      </c>
      <c r="V1975" s="1">
        <v>1</v>
      </c>
      <c r="W1975" s="1" t="s">
        <v>37</v>
      </c>
      <c r="X1975" s="1" t="s">
        <v>64</v>
      </c>
      <c r="Y1975" s="1" t="s">
        <v>11464</v>
      </c>
    </row>
    <row r="1976" spans="1:25" x14ac:dyDescent="0.3">
      <c r="A1976" s="1" t="s">
        <v>13588</v>
      </c>
      <c r="B1976" s="1" t="s">
        <v>15585</v>
      </c>
      <c r="C1976" s="1" t="s">
        <v>11465</v>
      </c>
      <c r="D1976" s="1" t="s">
        <v>41</v>
      </c>
      <c r="E1976" s="1">
        <v>25</v>
      </c>
      <c r="F1976" s="1" t="s">
        <v>11466</v>
      </c>
      <c r="G1976" s="1" t="s">
        <v>11467</v>
      </c>
      <c r="H1976" s="1" t="s">
        <v>6185</v>
      </c>
      <c r="I1976" s="1" t="s">
        <v>11468</v>
      </c>
      <c r="J1976" s="1" t="s">
        <v>11469</v>
      </c>
      <c r="K1976" s="1" t="s">
        <v>32</v>
      </c>
      <c r="L1976" s="1" t="s">
        <v>117</v>
      </c>
      <c r="M1976" s="1" t="s">
        <v>49</v>
      </c>
      <c r="N1976" s="1">
        <v>3</v>
      </c>
      <c r="O1976" s="1">
        <v>222.76</v>
      </c>
      <c r="P1976" s="1">
        <v>0.36</v>
      </c>
      <c r="Q1976" s="1">
        <v>10.210000000000001</v>
      </c>
      <c r="R1976" s="2">
        <v>45193</v>
      </c>
      <c r="S1976" s="2">
        <v>45843</v>
      </c>
      <c r="T1976" s="1" t="s">
        <v>83</v>
      </c>
      <c r="U1976" s="1" t="s">
        <v>51</v>
      </c>
      <c r="V1976" s="1">
        <v>1</v>
      </c>
      <c r="W1976" s="1" t="s">
        <v>37</v>
      </c>
      <c r="X1976" s="1" t="s">
        <v>101</v>
      </c>
      <c r="Y1976" s="1" t="s">
        <v>11470</v>
      </c>
    </row>
    <row r="1977" spans="1:25" x14ac:dyDescent="0.3">
      <c r="A1977" s="1" t="s">
        <v>13589</v>
      </c>
      <c r="B1977" s="1" t="s">
        <v>15586</v>
      </c>
      <c r="C1977" s="1" t="s">
        <v>5121</v>
      </c>
      <c r="D1977" s="1" t="s">
        <v>26</v>
      </c>
      <c r="E1977" s="1">
        <v>52</v>
      </c>
      <c r="F1977" s="1" t="s">
        <v>11471</v>
      </c>
      <c r="G1977" s="1" t="s">
        <v>11472</v>
      </c>
      <c r="H1977" s="1" t="s">
        <v>4749</v>
      </c>
      <c r="I1977" s="1" t="s">
        <v>11473</v>
      </c>
      <c r="J1977" s="1" t="s">
        <v>11474</v>
      </c>
      <c r="K1977" s="1" t="s">
        <v>109</v>
      </c>
      <c r="L1977" s="1" t="s">
        <v>33</v>
      </c>
      <c r="M1977" s="1" t="s">
        <v>93</v>
      </c>
      <c r="N1977" s="1">
        <v>3</v>
      </c>
      <c r="O1977" s="1">
        <v>853.64</v>
      </c>
      <c r="P1977" s="1">
        <v>0.09</v>
      </c>
      <c r="Q1977" s="1">
        <v>40.4</v>
      </c>
      <c r="R1977" s="2">
        <v>45506</v>
      </c>
      <c r="S1977" s="2">
        <v>45840</v>
      </c>
      <c r="T1977" s="1" t="s">
        <v>50</v>
      </c>
      <c r="U1977" s="1" t="s">
        <v>51</v>
      </c>
      <c r="V1977" s="1">
        <v>1</v>
      </c>
      <c r="W1977" s="1" t="s">
        <v>52</v>
      </c>
      <c r="X1977" s="1" t="s">
        <v>74</v>
      </c>
      <c r="Y1977" s="1" t="s">
        <v>11475</v>
      </c>
    </row>
    <row r="1978" spans="1:25" x14ac:dyDescent="0.3">
      <c r="A1978" s="1" t="s">
        <v>13590</v>
      </c>
      <c r="B1978" s="1" t="s">
        <v>15587</v>
      </c>
      <c r="C1978" s="1" t="s">
        <v>11476</v>
      </c>
      <c r="D1978" s="1" t="s">
        <v>26</v>
      </c>
      <c r="E1978" s="1">
        <v>19</v>
      </c>
      <c r="F1978" s="1" t="s">
        <v>11477</v>
      </c>
      <c r="G1978" s="1" t="s">
        <v>11478</v>
      </c>
      <c r="H1978" s="1" t="s">
        <v>2020</v>
      </c>
      <c r="I1978" s="1" t="s">
        <v>7050</v>
      </c>
      <c r="J1978" s="1" t="s">
        <v>11479</v>
      </c>
      <c r="K1978" s="1" t="s">
        <v>92</v>
      </c>
      <c r="L1978" s="1" t="s">
        <v>72</v>
      </c>
      <c r="M1978" s="1" t="s">
        <v>49</v>
      </c>
      <c r="N1978" s="1">
        <v>1</v>
      </c>
      <c r="O1978" s="1">
        <v>511.06</v>
      </c>
      <c r="P1978" s="1">
        <v>0.33</v>
      </c>
      <c r="Q1978" s="1">
        <v>30.14</v>
      </c>
      <c r="R1978" s="2">
        <v>45505</v>
      </c>
      <c r="S1978" s="2">
        <v>45544</v>
      </c>
      <c r="T1978" s="1" t="s">
        <v>50</v>
      </c>
      <c r="U1978" s="1" t="s">
        <v>36</v>
      </c>
      <c r="V1978" s="1">
        <v>4</v>
      </c>
      <c r="W1978" s="1" t="s">
        <v>52</v>
      </c>
      <c r="X1978" s="1" t="s">
        <v>101</v>
      </c>
      <c r="Y1978" s="1" t="s">
        <v>11480</v>
      </c>
    </row>
    <row r="1979" spans="1:25" x14ac:dyDescent="0.3">
      <c r="A1979" s="1" t="s">
        <v>13591</v>
      </c>
      <c r="B1979" s="1" t="s">
        <v>15588</v>
      </c>
      <c r="C1979" s="1" t="s">
        <v>11481</v>
      </c>
      <c r="D1979" s="1" t="s">
        <v>26</v>
      </c>
      <c r="E1979" s="1">
        <v>58</v>
      </c>
      <c r="F1979" s="1" t="s">
        <v>11482</v>
      </c>
      <c r="G1979" s="1" t="s">
        <v>11483</v>
      </c>
      <c r="H1979" s="1" t="s">
        <v>3221</v>
      </c>
      <c r="I1979" s="1" t="s">
        <v>11484</v>
      </c>
      <c r="J1979" s="1" t="s">
        <v>11485</v>
      </c>
      <c r="K1979" s="1" t="s">
        <v>109</v>
      </c>
      <c r="L1979" s="1" t="s">
        <v>82</v>
      </c>
      <c r="M1979" s="1" t="s">
        <v>62</v>
      </c>
      <c r="N1979" s="1">
        <v>4</v>
      </c>
      <c r="O1979" s="1">
        <v>982.99</v>
      </c>
      <c r="P1979" s="1">
        <v>0.14000000000000001</v>
      </c>
      <c r="Q1979" s="1">
        <v>15.4</v>
      </c>
      <c r="R1979" s="2">
        <v>45602</v>
      </c>
      <c r="S1979" s="2">
        <v>45550</v>
      </c>
      <c r="T1979" s="1" t="s">
        <v>118</v>
      </c>
      <c r="U1979" s="1" t="s">
        <v>51</v>
      </c>
      <c r="V1979" s="1">
        <v>2</v>
      </c>
      <c r="W1979" s="1" t="s">
        <v>37</v>
      </c>
      <c r="X1979" s="1" t="s">
        <v>53</v>
      </c>
      <c r="Y1979" s="1" t="s">
        <v>11486</v>
      </c>
    </row>
    <row r="1980" spans="1:25" x14ac:dyDescent="0.3">
      <c r="A1980" s="1" t="s">
        <v>13592</v>
      </c>
      <c r="B1980" s="1" t="s">
        <v>15589</v>
      </c>
      <c r="C1980" s="1" t="s">
        <v>11487</v>
      </c>
      <c r="D1980" s="1" t="s">
        <v>26</v>
      </c>
      <c r="E1980" s="1">
        <v>45</v>
      </c>
      <c r="F1980" s="1" t="s">
        <v>11488</v>
      </c>
      <c r="G1980" s="1" t="s">
        <v>11489</v>
      </c>
      <c r="H1980" s="1" t="s">
        <v>10887</v>
      </c>
      <c r="I1980" s="1" t="s">
        <v>11490</v>
      </c>
      <c r="J1980" s="1" t="s">
        <v>9497</v>
      </c>
      <c r="K1980" s="1" t="s">
        <v>81</v>
      </c>
      <c r="L1980" s="1" t="s">
        <v>33</v>
      </c>
      <c r="M1980" s="1" t="s">
        <v>62</v>
      </c>
      <c r="N1980" s="1">
        <v>1</v>
      </c>
      <c r="O1980" s="1">
        <v>126.36</v>
      </c>
      <c r="P1980" s="1">
        <v>0.13</v>
      </c>
      <c r="Q1980" s="1">
        <v>10.95</v>
      </c>
      <c r="R1980" s="2">
        <v>45754</v>
      </c>
      <c r="S1980" s="2">
        <v>45219</v>
      </c>
      <c r="T1980" s="1" t="s">
        <v>35</v>
      </c>
      <c r="U1980" s="1" t="s">
        <v>51</v>
      </c>
      <c r="V1980" s="1">
        <v>1</v>
      </c>
      <c r="W1980" s="1" t="s">
        <v>37</v>
      </c>
      <c r="X1980" s="1" t="s">
        <v>64</v>
      </c>
      <c r="Y1980" s="1" t="s">
        <v>11491</v>
      </c>
    </row>
    <row r="1981" spans="1:25" x14ac:dyDescent="0.3">
      <c r="A1981" s="1" t="s">
        <v>13593</v>
      </c>
      <c r="B1981" s="1" t="s">
        <v>15590</v>
      </c>
      <c r="C1981" s="1" t="s">
        <v>11492</v>
      </c>
      <c r="D1981" s="1" t="s">
        <v>26</v>
      </c>
      <c r="E1981" s="1">
        <v>28</v>
      </c>
      <c r="F1981" s="1" t="s">
        <v>11493</v>
      </c>
      <c r="G1981" s="1" t="s">
        <v>11494</v>
      </c>
      <c r="H1981" s="1" t="s">
        <v>3627</v>
      </c>
      <c r="I1981" s="1" t="s">
        <v>11495</v>
      </c>
      <c r="J1981" s="1" t="s">
        <v>11496</v>
      </c>
      <c r="K1981" s="1" t="s">
        <v>92</v>
      </c>
      <c r="L1981" s="1" t="s">
        <v>72</v>
      </c>
      <c r="M1981" s="1" t="s">
        <v>93</v>
      </c>
      <c r="N1981" s="1">
        <v>1</v>
      </c>
      <c r="O1981" s="1">
        <v>418.38</v>
      </c>
      <c r="P1981" s="1">
        <v>0.16</v>
      </c>
      <c r="Q1981" s="1">
        <v>18.55</v>
      </c>
      <c r="R1981" s="2">
        <v>45440</v>
      </c>
      <c r="S1981" s="2">
        <v>45336</v>
      </c>
      <c r="T1981" s="1" t="s">
        <v>83</v>
      </c>
      <c r="U1981" s="1" t="s">
        <v>51</v>
      </c>
      <c r="V1981" s="1">
        <v>2</v>
      </c>
      <c r="W1981" s="1" t="s">
        <v>37</v>
      </c>
      <c r="X1981" s="1" t="s">
        <v>53</v>
      </c>
      <c r="Y1981" s="1" t="s">
        <v>11497</v>
      </c>
    </row>
    <row r="1982" spans="1:25" x14ac:dyDescent="0.3">
      <c r="A1982" s="1" t="s">
        <v>13594</v>
      </c>
      <c r="B1982" s="1" t="s">
        <v>15591</v>
      </c>
      <c r="C1982" s="1" t="s">
        <v>11498</v>
      </c>
      <c r="D1982" s="1" t="s">
        <v>41</v>
      </c>
      <c r="E1982" s="1">
        <v>53</v>
      </c>
      <c r="F1982" s="1" t="s">
        <v>11499</v>
      </c>
      <c r="G1982" s="1" t="s">
        <v>11500</v>
      </c>
      <c r="H1982" s="1" t="s">
        <v>351</v>
      </c>
      <c r="I1982" s="1" t="s">
        <v>11501</v>
      </c>
      <c r="J1982" s="1" t="s">
        <v>11502</v>
      </c>
      <c r="K1982" s="1" t="s">
        <v>81</v>
      </c>
      <c r="L1982" s="1" t="s">
        <v>33</v>
      </c>
      <c r="M1982" s="1" t="s">
        <v>62</v>
      </c>
      <c r="N1982" s="1">
        <v>4</v>
      </c>
      <c r="O1982" s="1">
        <v>338.56</v>
      </c>
      <c r="P1982" s="1">
        <v>0.26</v>
      </c>
      <c r="Q1982" s="1">
        <v>43.53</v>
      </c>
      <c r="R1982" s="2">
        <v>45143</v>
      </c>
      <c r="S1982" s="2">
        <v>45191</v>
      </c>
      <c r="T1982" s="1" t="s">
        <v>118</v>
      </c>
      <c r="U1982" s="1" t="s">
        <v>84</v>
      </c>
      <c r="V1982" s="1">
        <v>3</v>
      </c>
      <c r="W1982" s="1" t="s">
        <v>52</v>
      </c>
      <c r="X1982" s="1" t="s">
        <v>53</v>
      </c>
      <c r="Y1982" s="1" t="s">
        <v>11503</v>
      </c>
    </row>
    <row r="1983" spans="1:25" x14ac:dyDescent="0.3">
      <c r="A1983" s="1" t="s">
        <v>13595</v>
      </c>
      <c r="B1983" s="1" t="s">
        <v>15592</v>
      </c>
      <c r="C1983" s="1" t="s">
        <v>11504</v>
      </c>
      <c r="D1983" s="1" t="s">
        <v>26</v>
      </c>
      <c r="E1983" s="1">
        <v>26</v>
      </c>
      <c r="F1983" s="1" t="s">
        <v>11505</v>
      </c>
      <c r="G1983" s="1" t="s">
        <v>11506</v>
      </c>
      <c r="H1983" s="1" t="s">
        <v>690</v>
      </c>
      <c r="I1983" s="1" t="s">
        <v>11507</v>
      </c>
      <c r="J1983" s="1" t="s">
        <v>11508</v>
      </c>
      <c r="K1983" s="1" t="s">
        <v>81</v>
      </c>
      <c r="L1983" s="1" t="s">
        <v>72</v>
      </c>
      <c r="M1983" s="1" t="s">
        <v>49</v>
      </c>
      <c r="N1983" s="1">
        <v>1</v>
      </c>
      <c r="O1983" s="1">
        <v>520.97</v>
      </c>
      <c r="P1983" s="1">
        <v>0.4</v>
      </c>
      <c r="Q1983" s="1">
        <v>40.44</v>
      </c>
      <c r="R1983" s="2">
        <v>45213</v>
      </c>
      <c r="S1983" s="2">
        <v>45642</v>
      </c>
      <c r="T1983" s="1" t="s">
        <v>35</v>
      </c>
      <c r="U1983" s="1" t="s">
        <v>36</v>
      </c>
      <c r="V1983" s="1">
        <v>1</v>
      </c>
      <c r="W1983" s="1" t="s">
        <v>37</v>
      </c>
      <c r="X1983" s="1" t="s">
        <v>38</v>
      </c>
      <c r="Y1983" s="1" t="s">
        <v>11509</v>
      </c>
    </row>
    <row r="1984" spans="1:25" x14ac:dyDescent="0.3">
      <c r="A1984" s="1" t="s">
        <v>13596</v>
      </c>
      <c r="B1984" s="1" t="s">
        <v>15593</v>
      </c>
      <c r="C1984" s="1" t="s">
        <v>11510</v>
      </c>
      <c r="D1984" s="1" t="s">
        <v>26</v>
      </c>
      <c r="E1984" s="1">
        <v>55</v>
      </c>
      <c r="F1984" s="1" t="s">
        <v>11511</v>
      </c>
      <c r="G1984" s="1" t="s">
        <v>11512</v>
      </c>
      <c r="H1984" s="1" t="s">
        <v>676</v>
      </c>
      <c r="I1984" s="1" t="s">
        <v>11513</v>
      </c>
      <c r="J1984" s="1" t="s">
        <v>5830</v>
      </c>
      <c r="K1984" s="1" t="s">
        <v>161</v>
      </c>
      <c r="L1984" s="1" t="s">
        <v>110</v>
      </c>
      <c r="M1984" s="1" t="s">
        <v>34</v>
      </c>
      <c r="N1984" s="1">
        <v>1</v>
      </c>
      <c r="O1984" s="1">
        <v>637.1</v>
      </c>
      <c r="P1984" s="1">
        <v>0.25</v>
      </c>
      <c r="Q1984" s="1">
        <v>34.03</v>
      </c>
      <c r="R1984" s="2">
        <v>45133</v>
      </c>
      <c r="S1984" s="2">
        <v>45507</v>
      </c>
      <c r="T1984" s="1" t="s">
        <v>83</v>
      </c>
      <c r="U1984" s="1" t="s">
        <v>36</v>
      </c>
      <c r="V1984" s="1">
        <v>5</v>
      </c>
      <c r="W1984" s="1" t="s">
        <v>37</v>
      </c>
      <c r="X1984" s="1" t="s">
        <v>64</v>
      </c>
      <c r="Y1984" s="1" t="s">
        <v>11514</v>
      </c>
    </row>
    <row r="1985" spans="1:25" x14ac:dyDescent="0.3">
      <c r="A1985" s="1" t="s">
        <v>13597</v>
      </c>
      <c r="B1985" s="1" t="s">
        <v>15594</v>
      </c>
      <c r="C1985" s="1" t="s">
        <v>11515</v>
      </c>
      <c r="D1985" s="1" t="s">
        <v>26</v>
      </c>
      <c r="E1985" s="1">
        <v>18</v>
      </c>
      <c r="F1985" s="1" t="s">
        <v>11516</v>
      </c>
      <c r="G1985" s="1" t="s">
        <v>11517</v>
      </c>
      <c r="H1985" s="1" t="s">
        <v>724</v>
      </c>
      <c r="I1985" s="1" t="s">
        <v>11518</v>
      </c>
      <c r="J1985" s="1" t="s">
        <v>11519</v>
      </c>
      <c r="K1985" s="1" t="s">
        <v>32</v>
      </c>
      <c r="L1985" s="1" t="s">
        <v>72</v>
      </c>
      <c r="M1985" s="1" t="s">
        <v>49</v>
      </c>
      <c r="N1985" s="1">
        <v>1</v>
      </c>
      <c r="O1985" s="1">
        <v>665.01</v>
      </c>
      <c r="P1985" s="1">
        <v>0.15</v>
      </c>
      <c r="Q1985" s="1">
        <v>9.06</v>
      </c>
      <c r="R1985" s="2">
        <v>45243</v>
      </c>
      <c r="S1985" s="2">
        <v>45336</v>
      </c>
      <c r="T1985" s="1" t="s">
        <v>63</v>
      </c>
      <c r="U1985" s="1" t="s">
        <v>51</v>
      </c>
      <c r="V1985" s="1">
        <v>1</v>
      </c>
      <c r="W1985" s="1" t="s">
        <v>37</v>
      </c>
      <c r="X1985" s="1" t="s">
        <v>64</v>
      </c>
      <c r="Y1985" s="1" t="s">
        <v>11520</v>
      </c>
    </row>
    <row r="1986" spans="1:25" x14ac:dyDescent="0.3">
      <c r="A1986" s="1" t="s">
        <v>13598</v>
      </c>
      <c r="B1986" s="1" t="s">
        <v>15595</v>
      </c>
      <c r="C1986" s="1" t="s">
        <v>11521</v>
      </c>
      <c r="D1986" s="1" t="s">
        <v>26</v>
      </c>
      <c r="E1986" s="1">
        <v>44</v>
      </c>
      <c r="F1986" s="1" t="s">
        <v>11522</v>
      </c>
      <c r="G1986" s="1" t="s">
        <v>11523</v>
      </c>
      <c r="H1986" s="1" t="s">
        <v>29</v>
      </c>
      <c r="I1986" s="1" t="s">
        <v>11524</v>
      </c>
      <c r="J1986" s="1" t="s">
        <v>11525</v>
      </c>
      <c r="K1986" s="1" t="s">
        <v>6</v>
      </c>
      <c r="L1986" s="1" t="s">
        <v>33</v>
      </c>
      <c r="M1986" s="1" t="s">
        <v>62</v>
      </c>
      <c r="N1986" s="1">
        <v>2</v>
      </c>
      <c r="O1986" s="1">
        <v>11.28</v>
      </c>
      <c r="P1986" s="1">
        <v>0.44</v>
      </c>
      <c r="Q1986" s="1">
        <v>47.97</v>
      </c>
      <c r="R1986" s="2">
        <v>45511</v>
      </c>
      <c r="S1986" s="2">
        <v>45443</v>
      </c>
      <c r="T1986" s="1" t="s">
        <v>35</v>
      </c>
      <c r="U1986" s="1" t="s">
        <v>84</v>
      </c>
      <c r="V1986" s="1">
        <v>1</v>
      </c>
      <c r="W1986" s="1" t="s">
        <v>37</v>
      </c>
      <c r="X1986" s="1" t="s">
        <v>53</v>
      </c>
      <c r="Y1986" s="1" t="s">
        <v>11526</v>
      </c>
    </row>
    <row r="1987" spans="1:25" x14ac:dyDescent="0.3">
      <c r="A1987" s="1" t="s">
        <v>13599</v>
      </c>
      <c r="B1987" s="1" t="s">
        <v>15596</v>
      </c>
      <c r="C1987" s="1" t="s">
        <v>11527</v>
      </c>
      <c r="D1987" s="1" t="s">
        <v>41</v>
      </c>
      <c r="E1987" s="1">
        <v>20</v>
      </c>
      <c r="F1987" s="1" t="s">
        <v>11528</v>
      </c>
      <c r="G1987" s="1" t="s">
        <v>11529</v>
      </c>
      <c r="H1987" s="1" t="s">
        <v>910</v>
      </c>
      <c r="I1987" s="1" t="s">
        <v>11530</v>
      </c>
      <c r="J1987" s="1" t="s">
        <v>5797</v>
      </c>
      <c r="K1987" s="1" t="s">
        <v>47</v>
      </c>
      <c r="L1987" s="1" t="s">
        <v>82</v>
      </c>
      <c r="M1987" s="1" t="s">
        <v>62</v>
      </c>
      <c r="N1987" s="1">
        <v>1</v>
      </c>
      <c r="O1987" s="1">
        <v>98.07</v>
      </c>
      <c r="P1987" s="1">
        <v>0.03</v>
      </c>
      <c r="Q1987" s="1">
        <v>18.739999999999998</v>
      </c>
      <c r="R1987" s="2">
        <v>45786</v>
      </c>
      <c r="S1987" s="2">
        <v>45445</v>
      </c>
      <c r="T1987" s="1" t="s">
        <v>50</v>
      </c>
      <c r="U1987" s="1" t="s">
        <v>162</v>
      </c>
      <c r="V1987" s="1">
        <v>2</v>
      </c>
      <c r="W1987" s="1" t="s">
        <v>37</v>
      </c>
      <c r="X1987" s="1" t="s">
        <v>64</v>
      </c>
      <c r="Y1987" s="1" t="s">
        <v>11531</v>
      </c>
    </row>
    <row r="1988" spans="1:25" x14ac:dyDescent="0.3">
      <c r="A1988" s="1" t="s">
        <v>13600</v>
      </c>
      <c r="B1988" s="1" t="s">
        <v>15597</v>
      </c>
      <c r="C1988" s="1" t="s">
        <v>11532</v>
      </c>
      <c r="D1988" s="1" t="s">
        <v>26</v>
      </c>
      <c r="E1988" s="1">
        <v>56</v>
      </c>
      <c r="F1988" s="1" t="s">
        <v>11533</v>
      </c>
      <c r="G1988" s="1" t="s">
        <v>11534</v>
      </c>
      <c r="H1988" s="1" t="s">
        <v>2217</v>
      </c>
      <c r="I1988" s="1" t="s">
        <v>11535</v>
      </c>
      <c r="J1988" s="1" t="s">
        <v>11536</v>
      </c>
      <c r="K1988" s="1" t="s">
        <v>47</v>
      </c>
      <c r="L1988" s="1" t="s">
        <v>33</v>
      </c>
      <c r="M1988" s="1" t="s">
        <v>34</v>
      </c>
      <c r="N1988" s="1">
        <v>1</v>
      </c>
      <c r="O1988" s="1">
        <v>44.71</v>
      </c>
      <c r="P1988" s="1">
        <v>0.4</v>
      </c>
      <c r="Q1988" s="1">
        <v>32.31</v>
      </c>
      <c r="R1988" s="2">
        <v>45784</v>
      </c>
      <c r="S1988" s="2">
        <v>45234</v>
      </c>
      <c r="T1988" s="1" t="s">
        <v>35</v>
      </c>
      <c r="U1988" s="1" t="s">
        <v>84</v>
      </c>
      <c r="V1988" s="1">
        <v>2</v>
      </c>
      <c r="W1988" s="1" t="s">
        <v>37</v>
      </c>
      <c r="X1988" s="1" t="s">
        <v>101</v>
      </c>
      <c r="Y1988" s="1" t="s">
        <v>11537</v>
      </c>
    </row>
    <row r="1989" spans="1:25" x14ac:dyDescent="0.3">
      <c r="A1989" s="1" t="s">
        <v>13601</v>
      </c>
      <c r="B1989" s="1" t="s">
        <v>15598</v>
      </c>
      <c r="C1989" s="1" t="s">
        <v>11538</v>
      </c>
      <c r="D1989" s="1" t="s">
        <v>41</v>
      </c>
      <c r="E1989" s="1">
        <v>26</v>
      </c>
      <c r="F1989" s="1" t="s">
        <v>11539</v>
      </c>
      <c r="G1989" s="1" t="s">
        <v>11540</v>
      </c>
      <c r="H1989" s="1" t="s">
        <v>6025</v>
      </c>
      <c r="I1989" s="1" t="s">
        <v>11541</v>
      </c>
      <c r="J1989" s="1" t="s">
        <v>11542</v>
      </c>
      <c r="K1989" s="1" t="s">
        <v>81</v>
      </c>
      <c r="L1989" s="1" t="s">
        <v>33</v>
      </c>
      <c r="M1989" s="1" t="s">
        <v>62</v>
      </c>
      <c r="N1989" s="1">
        <v>3</v>
      </c>
      <c r="O1989" s="1">
        <v>865.95</v>
      </c>
      <c r="P1989" s="1">
        <v>0.39</v>
      </c>
      <c r="Q1989" s="1">
        <v>41.14</v>
      </c>
      <c r="R1989" s="2">
        <v>45847</v>
      </c>
      <c r="S1989" s="2">
        <v>45455</v>
      </c>
      <c r="T1989" s="1" t="s">
        <v>35</v>
      </c>
      <c r="U1989" s="1" t="s">
        <v>36</v>
      </c>
      <c r="V1989" s="1">
        <v>4</v>
      </c>
      <c r="W1989" s="1" t="s">
        <v>37</v>
      </c>
      <c r="X1989" s="1" t="s">
        <v>38</v>
      </c>
      <c r="Y1989" s="1" t="s">
        <v>11543</v>
      </c>
    </row>
    <row r="1990" spans="1:25" x14ac:dyDescent="0.3">
      <c r="A1990" s="1" t="s">
        <v>13602</v>
      </c>
      <c r="B1990" s="1" t="s">
        <v>15599</v>
      </c>
      <c r="C1990" s="1" t="s">
        <v>11544</v>
      </c>
      <c r="D1990" s="1" t="s">
        <v>41</v>
      </c>
      <c r="E1990" s="1">
        <v>57</v>
      </c>
      <c r="F1990" s="1" t="s">
        <v>11545</v>
      </c>
      <c r="G1990" s="1" t="s">
        <v>11546</v>
      </c>
      <c r="H1990" s="1" t="s">
        <v>837</v>
      </c>
      <c r="I1990" s="1" t="s">
        <v>11547</v>
      </c>
      <c r="J1990" s="1" t="s">
        <v>11548</v>
      </c>
      <c r="K1990" s="1" t="s">
        <v>61</v>
      </c>
      <c r="L1990" s="1" t="s">
        <v>110</v>
      </c>
      <c r="M1990" s="1" t="s">
        <v>34</v>
      </c>
      <c r="N1990" s="1">
        <v>3</v>
      </c>
      <c r="O1990" s="1">
        <v>320.16000000000003</v>
      </c>
      <c r="P1990" s="1">
        <v>0.13</v>
      </c>
      <c r="Q1990" s="1">
        <v>10.98</v>
      </c>
      <c r="R1990" s="2">
        <v>45205</v>
      </c>
      <c r="S1990" s="2">
        <v>45480</v>
      </c>
      <c r="T1990" s="1" t="s">
        <v>35</v>
      </c>
      <c r="U1990" s="1" t="s">
        <v>51</v>
      </c>
      <c r="V1990" s="1">
        <v>1</v>
      </c>
      <c r="W1990" s="1" t="s">
        <v>37</v>
      </c>
      <c r="X1990" s="1" t="s">
        <v>101</v>
      </c>
      <c r="Y1990" s="1" t="s">
        <v>11549</v>
      </c>
    </row>
    <row r="1991" spans="1:25" x14ac:dyDescent="0.3">
      <c r="A1991" s="1" t="s">
        <v>13603</v>
      </c>
      <c r="B1991" s="1" t="s">
        <v>15600</v>
      </c>
      <c r="C1991" s="1" t="s">
        <v>11550</v>
      </c>
      <c r="D1991" s="1" t="s">
        <v>26</v>
      </c>
      <c r="E1991" s="1">
        <v>45</v>
      </c>
      <c r="F1991" s="1" t="s">
        <v>11551</v>
      </c>
      <c r="G1991" s="1" t="s">
        <v>11552</v>
      </c>
      <c r="H1991" s="1" t="s">
        <v>29</v>
      </c>
      <c r="I1991" s="1" t="s">
        <v>11553</v>
      </c>
      <c r="J1991" s="1" t="s">
        <v>11554</v>
      </c>
      <c r="K1991" s="1" t="s">
        <v>81</v>
      </c>
      <c r="L1991" s="1" t="s">
        <v>82</v>
      </c>
      <c r="M1991" s="1" t="s">
        <v>73</v>
      </c>
      <c r="N1991" s="1">
        <v>3</v>
      </c>
      <c r="O1991" s="1">
        <v>373.39</v>
      </c>
      <c r="P1991" s="1">
        <v>0.1</v>
      </c>
      <c r="Q1991" s="1">
        <v>34.35</v>
      </c>
      <c r="R1991" s="2">
        <v>45138</v>
      </c>
      <c r="S1991" s="2">
        <v>45491</v>
      </c>
      <c r="T1991" s="1" t="s">
        <v>83</v>
      </c>
      <c r="U1991" s="1" t="s">
        <v>84</v>
      </c>
      <c r="V1991" s="1">
        <v>3</v>
      </c>
      <c r="W1991" s="1" t="s">
        <v>37</v>
      </c>
      <c r="X1991" s="1" t="s">
        <v>74</v>
      </c>
      <c r="Y1991" s="1" t="s">
        <v>11555</v>
      </c>
    </row>
    <row r="1992" spans="1:25" x14ac:dyDescent="0.3">
      <c r="A1992" s="1" t="s">
        <v>13604</v>
      </c>
      <c r="B1992" s="1" t="s">
        <v>15601</v>
      </c>
      <c r="C1992" s="1" t="s">
        <v>11556</v>
      </c>
      <c r="D1992" s="1" t="s">
        <v>41</v>
      </c>
      <c r="E1992" s="1">
        <v>38</v>
      </c>
      <c r="F1992" s="1" t="s">
        <v>11557</v>
      </c>
      <c r="G1992" s="1" t="s">
        <v>11558</v>
      </c>
      <c r="H1992" s="1" t="s">
        <v>662</v>
      </c>
      <c r="I1992" s="1" t="s">
        <v>11559</v>
      </c>
      <c r="J1992" s="1" t="s">
        <v>11560</v>
      </c>
      <c r="K1992" s="1" t="s">
        <v>161</v>
      </c>
      <c r="L1992" s="1" t="s">
        <v>110</v>
      </c>
      <c r="M1992" s="1" t="s">
        <v>49</v>
      </c>
      <c r="N1992" s="1">
        <v>1</v>
      </c>
      <c r="O1992" s="1">
        <v>455.87</v>
      </c>
      <c r="P1992" s="1">
        <v>0.44</v>
      </c>
      <c r="Q1992" s="1">
        <v>6.45</v>
      </c>
      <c r="R1992" s="2">
        <v>45570</v>
      </c>
      <c r="S1992" s="2">
        <v>45366</v>
      </c>
      <c r="T1992" s="1" t="s">
        <v>83</v>
      </c>
      <c r="U1992" s="1" t="s">
        <v>51</v>
      </c>
      <c r="V1992" s="1">
        <v>2</v>
      </c>
      <c r="W1992" s="1" t="s">
        <v>37</v>
      </c>
      <c r="X1992" s="1" t="s">
        <v>74</v>
      </c>
      <c r="Y1992" s="1" t="s">
        <v>11561</v>
      </c>
    </row>
    <row r="1993" spans="1:25" x14ac:dyDescent="0.3">
      <c r="A1993" s="1" t="s">
        <v>13605</v>
      </c>
      <c r="B1993" s="1" t="s">
        <v>15602</v>
      </c>
      <c r="C1993" s="1" t="s">
        <v>11562</v>
      </c>
      <c r="D1993" s="1" t="s">
        <v>41</v>
      </c>
      <c r="E1993" s="1">
        <v>45</v>
      </c>
      <c r="F1993" s="1" t="s">
        <v>11563</v>
      </c>
      <c r="G1993" s="1" t="s">
        <v>11564</v>
      </c>
      <c r="H1993" s="1" t="s">
        <v>1836</v>
      </c>
      <c r="I1993" s="1" t="s">
        <v>11565</v>
      </c>
      <c r="J1993" s="1" t="s">
        <v>11566</v>
      </c>
      <c r="K1993" s="1" t="s">
        <v>92</v>
      </c>
      <c r="L1993" s="1" t="s">
        <v>33</v>
      </c>
      <c r="M1993" s="1" t="s">
        <v>73</v>
      </c>
      <c r="N1993" s="1">
        <v>4</v>
      </c>
      <c r="O1993" s="1">
        <v>850.81</v>
      </c>
      <c r="P1993" s="1">
        <v>0.28000000000000003</v>
      </c>
      <c r="Q1993" s="1">
        <v>9.58</v>
      </c>
      <c r="R1993" s="2">
        <v>45499</v>
      </c>
      <c r="S1993" s="2">
        <v>45379</v>
      </c>
      <c r="T1993" s="1" t="s">
        <v>63</v>
      </c>
      <c r="U1993" s="1" t="s">
        <v>162</v>
      </c>
      <c r="V1993" s="1">
        <v>4</v>
      </c>
      <c r="W1993" s="1" t="s">
        <v>37</v>
      </c>
      <c r="X1993" s="1" t="s">
        <v>53</v>
      </c>
      <c r="Y1993" s="1" t="s">
        <v>11567</v>
      </c>
    </row>
    <row r="1994" spans="1:25" x14ac:dyDescent="0.3">
      <c r="A1994" s="1" t="s">
        <v>13606</v>
      </c>
      <c r="B1994" s="1" t="s">
        <v>15603</v>
      </c>
      <c r="C1994" s="1" t="s">
        <v>11568</v>
      </c>
      <c r="D1994" s="1" t="s">
        <v>41</v>
      </c>
      <c r="E1994" s="1">
        <v>62</v>
      </c>
      <c r="F1994" s="1" t="s">
        <v>11569</v>
      </c>
      <c r="G1994" s="1" t="s">
        <v>11570</v>
      </c>
      <c r="H1994" s="1" t="s">
        <v>481</v>
      </c>
      <c r="I1994" s="1" t="s">
        <v>11571</v>
      </c>
      <c r="J1994" s="1" t="s">
        <v>7584</v>
      </c>
      <c r="K1994" s="1" t="s">
        <v>47</v>
      </c>
      <c r="L1994" s="1" t="s">
        <v>110</v>
      </c>
      <c r="M1994" s="1" t="s">
        <v>62</v>
      </c>
      <c r="N1994" s="1">
        <v>1</v>
      </c>
      <c r="O1994" s="1">
        <v>24.02</v>
      </c>
      <c r="P1994" s="1">
        <v>0.02</v>
      </c>
      <c r="Q1994" s="1">
        <v>37.54</v>
      </c>
      <c r="R1994" s="2">
        <v>45831</v>
      </c>
      <c r="S1994" s="2">
        <v>45288</v>
      </c>
      <c r="T1994" s="1" t="s">
        <v>63</v>
      </c>
      <c r="U1994" s="1" t="s">
        <v>84</v>
      </c>
      <c r="V1994" s="1">
        <v>5</v>
      </c>
      <c r="W1994" s="1" t="s">
        <v>37</v>
      </c>
      <c r="X1994" s="1" t="s">
        <v>74</v>
      </c>
      <c r="Y1994" s="1" t="s">
        <v>11572</v>
      </c>
    </row>
    <row r="1995" spans="1:25" x14ac:dyDescent="0.3">
      <c r="A1995" s="1" t="s">
        <v>13607</v>
      </c>
      <c r="B1995" s="1" t="s">
        <v>15604</v>
      </c>
      <c r="C1995" s="1" t="s">
        <v>11573</v>
      </c>
      <c r="D1995" s="1" t="s">
        <v>26</v>
      </c>
      <c r="E1995" s="1">
        <v>41</v>
      </c>
      <c r="F1995" s="1" t="s">
        <v>11574</v>
      </c>
      <c r="G1995" s="1" t="s">
        <v>11575</v>
      </c>
      <c r="H1995" s="1" t="s">
        <v>6306</v>
      </c>
      <c r="I1995" s="1" t="s">
        <v>11576</v>
      </c>
      <c r="J1995" s="1" t="s">
        <v>11577</v>
      </c>
      <c r="K1995" s="1" t="s">
        <v>47</v>
      </c>
      <c r="L1995" s="1" t="s">
        <v>117</v>
      </c>
      <c r="M1995" s="1" t="s">
        <v>73</v>
      </c>
      <c r="N1995" s="1">
        <v>2</v>
      </c>
      <c r="O1995" s="1">
        <v>127.43</v>
      </c>
      <c r="P1995" s="1">
        <v>0.45</v>
      </c>
      <c r="Q1995" s="1">
        <v>11.98</v>
      </c>
      <c r="R1995" s="2">
        <v>45839</v>
      </c>
      <c r="S1995" s="2">
        <v>45405</v>
      </c>
      <c r="T1995" s="1" t="s">
        <v>83</v>
      </c>
      <c r="U1995" s="1" t="s">
        <v>162</v>
      </c>
      <c r="V1995" s="1">
        <v>5</v>
      </c>
      <c r="W1995" s="1" t="s">
        <v>37</v>
      </c>
      <c r="X1995" s="1" t="s">
        <v>101</v>
      </c>
      <c r="Y1995" s="1" t="s">
        <v>11578</v>
      </c>
    </row>
    <row r="1996" spans="1:25" x14ac:dyDescent="0.3">
      <c r="A1996" s="1" t="s">
        <v>13608</v>
      </c>
      <c r="B1996" s="1" t="s">
        <v>15605</v>
      </c>
      <c r="C1996" s="1" t="s">
        <v>11579</v>
      </c>
      <c r="D1996" s="1" t="s">
        <v>26</v>
      </c>
      <c r="E1996" s="1">
        <v>35</v>
      </c>
      <c r="F1996" s="1" t="s">
        <v>11580</v>
      </c>
      <c r="G1996" s="1" t="s">
        <v>11581</v>
      </c>
      <c r="H1996" s="1" t="s">
        <v>29</v>
      </c>
      <c r="I1996" s="1" t="s">
        <v>11582</v>
      </c>
      <c r="J1996" s="1" t="s">
        <v>11583</v>
      </c>
      <c r="K1996" s="1" t="s">
        <v>47</v>
      </c>
      <c r="L1996" s="1" t="s">
        <v>117</v>
      </c>
      <c r="M1996" s="1" t="s">
        <v>62</v>
      </c>
      <c r="N1996" s="1">
        <v>2</v>
      </c>
      <c r="O1996" s="1">
        <v>688.31</v>
      </c>
      <c r="P1996" s="1">
        <v>0.17</v>
      </c>
      <c r="Q1996" s="1">
        <v>24.96</v>
      </c>
      <c r="R1996" s="2">
        <v>45255</v>
      </c>
      <c r="S1996" s="2">
        <v>45653</v>
      </c>
      <c r="T1996" s="1" t="s">
        <v>83</v>
      </c>
      <c r="U1996" s="1" t="s">
        <v>162</v>
      </c>
      <c r="V1996" s="1">
        <v>4</v>
      </c>
      <c r="W1996" s="1" t="s">
        <v>37</v>
      </c>
      <c r="X1996" s="1" t="s">
        <v>74</v>
      </c>
      <c r="Y1996" s="1" t="s">
        <v>11584</v>
      </c>
    </row>
    <row r="1997" spans="1:25" x14ac:dyDescent="0.3">
      <c r="A1997" s="1" t="s">
        <v>13609</v>
      </c>
      <c r="B1997" s="1" t="s">
        <v>15606</v>
      </c>
      <c r="C1997" s="1" t="s">
        <v>11585</v>
      </c>
      <c r="D1997" s="1" t="s">
        <v>41</v>
      </c>
      <c r="E1997" s="1">
        <v>68</v>
      </c>
      <c r="F1997" s="1" t="s">
        <v>11586</v>
      </c>
      <c r="G1997" s="1" t="s">
        <v>11587</v>
      </c>
      <c r="H1997" s="1" t="s">
        <v>3597</v>
      </c>
      <c r="I1997" s="1" t="s">
        <v>11588</v>
      </c>
      <c r="J1997" s="1" t="s">
        <v>11589</v>
      </c>
      <c r="K1997" s="1" t="s">
        <v>161</v>
      </c>
      <c r="L1997" s="1" t="s">
        <v>117</v>
      </c>
      <c r="M1997" s="1" t="s">
        <v>73</v>
      </c>
      <c r="N1997" s="1">
        <v>2</v>
      </c>
      <c r="O1997" s="1">
        <v>964.25</v>
      </c>
      <c r="P1997" s="1">
        <v>0.17</v>
      </c>
      <c r="Q1997" s="1">
        <v>16.170000000000002</v>
      </c>
      <c r="R1997" s="2">
        <v>45227</v>
      </c>
      <c r="S1997" s="2">
        <v>45431</v>
      </c>
      <c r="T1997" s="1" t="s">
        <v>118</v>
      </c>
      <c r="U1997" s="1" t="s">
        <v>36</v>
      </c>
      <c r="V1997" s="1">
        <v>5</v>
      </c>
      <c r="W1997" s="1" t="s">
        <v>37</v>
      </c>
      <c r="X1997" s="1" t="s">
        <v>53</v>
      </c>
      <c r="Y1997" s="1" t="s">
        <v>11590</v>
      </c>
    </row>
    <row r="1998" spans="1:25" x14ac:dyDescent="0.3">
      <c r="A1998" s="1" t="s">
        <v>13610</v>
      </c>
      <c r="B1998" s="1" t="s">
        <v>15607</v>
      </c>
      <c r="C1998" s="1" t="s">
        <v>11591</v>
      </c>
      <c r="D1998" s="1" t="s">
        <v>26</v>
      </c>
      <c r="E1998" s="1">
        <v>26</v>
      </c>
      <c r="F1998" s="1" t="s">
        <v>11592</v>
      </c>
      <c r="G1998" s="1" t="s">
        <v>11593</v>
      </c>
      <c r="H1998" s="1" t="s">
        <v>3054</v>
      </c>
      <c r="I1998" s="1" t="s">
        <v>11594</v>
      </c>
      <c r="J1998" s="1" t="s">
        <v>11595</v>
      </c>
      <c r="K1998" s="1" t="s">
        <v>161</v>
      </c>
      <c r="L1998" s="1" t="s">
        <v>72</v>
      </c>
      <c r="M1998" s="1" t="s">
        <v>62</v>
      </c>
      <c r="N1998" s="1">
        <v>2</v>
      </c>
      <c r="O1998" s="1">
        <v>646.36</v>
      </c>
      <c r="P1998" s="1">
        <v>0.32</v>
      </c>
      <c r="Q1998" s="1">
        <v>23.96</v>
      </c>
      <c r="R1998" s="2">
        <v>45692</v>
      </c>
      <c r="S1998" s="2">
        <v>45221</v>
      </c>
      <c r="T1998" s="1" t="s">
        <v>35</v>
      </c>
      <c r="U1998" s="1" t="s">
        <v>36</v>
      </c>
      <c r="V1998" s="1">
        <v>1</v>
      </c>
      <c r="W1998" s="1" t="s">
        <v>37</v>
      </c>
      <c r="X1998" s="1" t="s">
        <v>64</v>
      </c>
      <c r="Y1998" s="1" t="s">
        <v>11596</v>
      </c>
    </row>
    <row r="1999" spans="1:25" x14ac:dyDescent="0.3">
      <c r="A1999" s="1" t="s">
        <v>13611</v>
      </c>
      <c r="B1999" s="1" t="s">
        <v>15608</v>
      </c>
      <c r="C1999" s="1" t="s">
        <v>11597</v>
      </c>
      <c r="D1999" s="1" t="s">
        <v>26</v>
      </c>
      <c r="E1999" s="1">
        <v>43</v>
      </c>
      <c r="F1999" s="1" t="s">
        <v>11598</v>
      </c>
      <c r="G1999" s="1" t="s">
        <v>11599</v>
      </c>
      <c r="H1999" s="1" t="s">
        <v>4773</v>
      </c>
      <c r="I1999" s="1" t="s">
        <v>11600</v>
      </c>
      <c r="J1999" s="1" t="s">
        <v>11601</v>
      </c>
      <c r="K1999" s="1" t="s">
        <v>32</v>
      </c>
      <c r="L1999" s="1" t="s">
        <v>48</v>
      </c>
      <c r="M1999" s="1" t="s">
        <v>126</v>
      </c>
      <c r="N1999" s="1">
        <v>1</v>
      </c>
      <c r="O1999" s="1">
        <v>268.51</v>
      </c>
      <c r="P1999" s="1">
        <v>0.33</v>
      </c>
      <c r="Q1999" s="1">
        <v>8.4700000000000006</v>
      </c>
      <c r="R1999" s="2">
        <v>45455</v>
      </c>
      <c r="S1999" s="2">
        <v>45473</v>
      </c>
      <c r="T1999" s="1" t="s">
        <v>35</v>
      </c>
      <c r="U1999" s="1" t="s">
        <v>51</v>
      </c>
      <c r="V1999" s="1">
        <v>2</v>
      </c>
      <c r="W1999" s="1" t="s">
        <v>37</v>
      </c>
      <c r="X1999" s="1" t="s">
        <v>38</v>
      </c>
      <c r="Y1999" s="1" t="s">
        <v>4070</v>
      </c>
    </row>
    <row r="2000" spans="1:25" x14ac:dyDescent="0.3">
      <c r="A2000" s="1" t="s">
        <v>13612</v>
      </c>
      <c r="B2000" s="1" t="s">
        <v>15609</v>
      </c>
      <c r="C2000" s="1" t="s">
        <v>11602</v>
      </c>
      <c r="D2000" s="1" t="s">
        <v>26</v>
      </c>
      <c r="E2000" s="1">
        <v>41</v>
      </c>
      <c r="F2000" s="1" t="s">
        <v>11603</v>
      </c>
      <c r="G2000" s="1" t="s">
        <v>11604</v>
      </c>
      <c r="H2000" s="1" t="s">
        <v>6306</v>
      </c>
      <c r="I2000" s="1" t="s">
        <v>11605</v>
      </c>
      <c r="J2000" s="1" t="s">
        <v>11606</v>
      </c>
      <c r="K2000" s="1" t="s">
        <v>6</v>
      </c>
      <c r="L2000" s="1" t="s">
        <v>110</v>
      </c>
      <c r="M2000" s="1" t="s">
        <v>49</v>
      </c>
      <c r="N2000" s="1">
        <v>3</v>
      </c>
      <c r="O2000" s="1">
        <v>524.66999999999996</v>
      </c>
      <c r="P2000" s="1">
        <v>0.18</v>
      </c>
      <c r="Q2000" s="1">
        <v>38.97</v>
      </c>
      <c r="R2000" s="2">
        <v>45216</v>
      </c>
      <c r="S2000" s="2">
        <v>45136</v>
      </c>
      <c r="T2000" s="1" t="s">
        <v>50</v>
      </c>
      <c r="U2000" s="1" t="s">
        <v>162</v>
      </c>
      <c r="V2000" s="1">
        <v>3</v>
      </c>
      <c r="W2000" s="1" t="s">
        <v>52</v>
      </c>
      <c r="X2000" s="1" t="s">
        <v>53</v>
      </c>
      <c r="Y2000" s="1" t="s">
        <v>11607</v>
      </c>
    </row>
    <row r="2001" spans="1:25" x14ac:dyDescent="0.3">
      <c r="A2001" s="8" t="s">
        <v>13613</v>
      </c>
      <c r="B2001" s="8" t="s">
        <v>15610</v>
      </c>
      <c r="C2001" s="8" t="s">
        <v>11608</v>
      </c>
      <c r="D2001" s="8" t="s">
        <v>41</v>
      </c>
      <c r="E2001" s="8">
        <v>69</v>
      </c>
      <c r="F2001" s="8" t="s">
        <v>11609</v>
      </c>
      <c r="G2001" s="8" t="s">
        <v>11610</v>
      </c>
      <c r="H2001" s="8" t="s">
        <v>1283</v>
      </c>
      <c r="I2001" s="8" t="s">
        <v>11611</v>
      </c>
      <c r="J2001" s="8" t="s">
        <v>11612</v>
      </c>
      <c r="K2001" s="8" t="s">
        <v>81</v>
      </c>
      <c r="L2001" s="8" t="s">
        <v>33</v>
      </c>
      <c r="M2001" s="8" t="s">
        <v>93</v>
      </c>
      <c r="N2001" s="8">
        <v>1</v>
      </c>
      <c r="O2001" s="8">
        <v>975.23</v>
      </c>
      <c r="P2001" s="8">
        <v>7.0000000000000007E-2</v>
      </c>
      <c r="Q2001" s="8">
        <v>8.56</v>
      </c>
      <c r="R2001" s="9">
        <v>45537</v>
      </c>
      <c r="S2001" s="9">
        <v>45791</v>
      </c>
      <c r="T2001" s="8" t="s">
        <v>83</v>
      </c>
      <c r="U2001" s="8" t="s">
        <v>162</v>
      </c>
      <c r="V2001" s="8">
        <v>5</v>
      </c>
      <c r="W2001" s="8" t="s">
        <v>37</v>
      </c>
      <c r="X2001" s="8" t="s">
        <v>53</v>
      </c>
      <c r="Y2001" s="8" t="s">
        <v>11613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pivot</vt:lpstr>
      <vt:lpstr>Summary</vt:lpstr>
      <vt:lpstr>sales_analysis_ecommerce_datase</vt:lpstr>
      <vt:lpstr>sales_analysis_ecommerce_da (2)</vt:lpstr>
      <vt:lpstr>Salesdata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DEVA.V</dc:creator>
  <cp:lastModifiedBy>SANTHOSH KUMAR</cp:lastModifiedBy>
  <dcterms:created xsi:type="dcterms:W3CDTF">2025-07-11T07:18:30Z</dcterms:created>
  <dcterms:modified xsi:type="dcterms:W3CDTF">2026-02-11T17:13:09Z</dcterms:modified>
</cp:coreProperties>
</file>