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645" windowWidth="14805" windowHeight="7470" activeTab="1"/>
  </bookViews>
  <sheets>
    <sheet name="EB+Solar+DG" sheetId="3" r:id="rId1"/>
    <sheet name="Sheet1" sheetId="4" r:id="rId2"/>
  </sheets>
  <calcPr calcId="144525"/>
</workbook>
</file>

<file path=xl/calcChain.xml><?xml version="1.0" encoding="utf-8"?>
<calcChain xmlns="http://schemas.openxmlformats.org/spreadsheetml/2006/main">
  <c r="AK6" i="3" l="1"/>
  <c r="AL6" i="3" s="1"/>
  <c r="AK7" i="3"/>
  <c r="AL7" i="3" s="1"/>
  <c r="AK8" i="3"/>
  <c r="AL8" i="3" s="1"/>
  <c r="AK9" i="3"/>
  <c r="AL9" i="3" s="1"/>
  <c r="AK10" i="3"/>
  <c r="AL10" i="3" s="1"/>
  <c r="AK11" i="3"/>
  <c r="AL11" i="3" s="1"/>
  <c r="AK12" i="3"/>
  <c r="AL12" i="3" s="1"/>
  <c r="AK13" i="3"/>
  <c r="AL13" i="3" s="1"/>
  <c r="AK14" i="3"/>
  <c r="AL14" i="3" s="1"/>
  <c r="AK15" i="3"/>
  <c r="AL15" i="3" s="1"/>
  <c r="AK16" i="3"/>
  <c r="AL16" i="3" s="1"/>
  <c r="AK17" i="3"/>
  <c r="AL17" i="3" s="1"/>
  <c r="AK18" i="3"/>
  <c r="AL18" i="3" s="1"/>
  <c r="AK19" i="3"/>
  <c r="AL19" i="3" s="1"/>
  <c r="AK20" i="3"/>
  <c r="AL20" i="3" s="1"/>
  <c r="AK21" i="3"/>
  <c r="AL21" i="3" s="1"/>
  <c r="AK22" i="3"/>
  <c r="AL22" i="3" s="1"/>
  <c r="AK23" i="3"/>
  <c r="AL23" i="3" s="1"/>
  <c r="AK24" i="3"/>
  <c r="AL24" i="3" s="1"/>
  <c r="AK25" i="3"/>
  <c r="AL25" i="3" s="1"/>
  <c r="AK26" i="3"/>
  <c r="AL26" i="3" s="1"/>
  <c r="AK27" i="3"/>
  <c r="AL27" i="3" s="1"/>
  <c r="AK28" i="3"/>
  <c r="AL28" i="3" s="1"/>
  <c r="AK29" i="3"/>
  <c r="AL29" i="3" s="1"/>
  <c r="AK30" i="3"/>
  <c r="AL30" i="3" s="1"/>
  <c r="AK31" i="3"/>
  <c r="AL31" i="3" s="1"/>
  <c r="AK5" i="3"/>
  <c r="AL5" i="3" s="1"/>
  <c r="AH23" i="3"/>
  <c r="AD23" i="3"/>
  <c r="Z23" i="3"/>
  <c r="V23" i="3"/>
  <c r="R23" i="3"/>
  <c r="AG6" i="3"/>
  <c r="AH6" i="3" s="1"/>
  <c r="AG7" i="3"/>
  <c r="AH7" i="3" s="1"/>
  <c r="AG8" i="3"/>
  <c r="AH8" i="3" s="1"/>
  <c r="AG9" i="3"/>
  <c r="AH9" i="3" s="1"/>
  <c r="AG10" i="3"/>
  <c r="AH10" i="3" s="1"/>
  <c r="AG11" i="3"/>
  <c r="AH11" i="3" s="1"/>
  <c r="AG12" i="3"/>
  <c r="AH12" i="3" s="1"/>
  <c r="AG13" i="3"/>
  <c r="AH13" i="3" s="1"/>
  <c r="AG14" i="3"/>
  <c r="AH14" i="3" s="1"/>
  <c r="AG15" i="3"/>
  <c r="AH15" i="3" s="1"/>
  <c r="AG16" i="3"/>
  <c r="AH16" i="3" s="1"/>
  <c r="AG17" i="3"/>
  <c r="AH17" i="3" s="1"/>
  <c r="AG18" i="3"/>
  <c r="AH18" i="3" s="1"/>
  <c r="AG19" i="3"/>
  <c r="AH19" i="3" s="1"/>
  <c r="AG20" i="3"/>
  <c r="AH20" i="3" s="1"/>
  <c r="AG21" i="3"/>
  <c r="AH21" i="3" s="1"/>
  <c r="AG22" i="3"/>
  <c r="AH22" i="3" s="1"/>
  <c r="AG24" i="3"/>
  <c r="AH24" i="3" s="1"/>
  <c r="AG25" i="3"/>
  <c r="AH25" i="3" s="1"/>
  <c r="AG26" i="3"/>
  <c r="AH26" i="3" s="1"/>
  <c r="AG27" i="3"/>
  <c r="AH27" i="3" s="1"/>
  <c r="AG28" i="3"/>
  <c r="AH28" i="3" s="1"/>
  <c r="AG29" i="3"/>
  <c r="AH29" i="3" s="1"/>
  <c r="AG30" i="3"/>
  <c r="AH30" i="3" s="1"/>
  <c r="AG31" i="3"/>
  <c r="AH31" i="3" s="1"/>
  <c r="AG5" i="3"/>
  <c r="AH5" i="3" s="1"/>
  <c r="AC6" i="3"/>
  <c r="AD6" i="3" s="1"/>
  <c r="AC7" i="3"/>
  <c r="AD7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22" i="3"/>
  <c r="AD22" i="3" s="1"/>
  <c r="AC24" i="3"/>
  <c r="AD24" i="3" s="1"/>
  <c r="AC25" i="3"/>
  <c r="AD25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5" i="3"/>
  <c r="AD5" i="3" s="1"/>
  <c r="Y6" i="3"/>
  <c r="Z6" i="3" s="1"/>
  <c r="Y7" i="3"/>
  <c r="Z7" i="3" s="1"/>
  <c r="Y8" i="3"/>
  <c r="Z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4" i="3"/>
  <c r="Z24" i="3" s="1"/>
  <c r="Y25" i="3"/>
  <c r="Z25" i="3" s="1"/>
  <c r="Y26" i="3"/>
  <c r="Z26" i="3" s="1"/>
  <c r="Y27" i="3"/>
  <c r="Z27" i="3" s="1"/>
  <c r="Y28" i="3"/>
  <c r="Z28" i="3" s="1"/>
  <c r="Y29" i="3"/>
  <c r="Z29" i="3" s="1"/>
  <c r="Y30" i="3"/>
  <c r="Z30" i="3" s="1"/>
  <c r="Y31" i="3"/>
  <c r="Z31" i="3" s="1"/>
  <c r="Y5" i="3"/>
  <c r="Z5" i="3" s="1"/>
  <c r="Q6" i="3"/>
  <c r="R6" i="3" s="1"/>
  <c r="Q7" i="3"/>
  <c r="R7" i="3" s="1"/>
  <c r="Q8" i="3"/>
  <c r="R8" i="3" s="1"/>
  <c r="Q9" i="3"/>
  <c r="R9" i="3" s="1"/>
  <c r="Q10" i="3"/>
  <c r="R10" i="3" s="1"/>
  <c r="Q11" i="3"/>
  <c r="R11" i="3" s="1"/>
  <c r="Q12" i="3"/>
  <c r="R12" i="3" s="1"/>
  <c r="Q13" i="3"/>
  <c r="R13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5" i="3"/>
  <c r="R5" i="3" s="1"/>
  <c r="U6" i="3"/>
  <c r="V6" i="3" s="1"/>
  <c r="U7" i="3"/>
  <c r="V7" i="3" s="1"/>
  <c r="U8" i="3"/>
  <c r="V8" i="3" s="1"/>
  <c r="U9" i="3"/>
  <c r="V9" i="3" s="1"/>
  <c r="U10" i="3"/>
  <c r="V10" i="3" s="1"/>
  <c r="U11" i="3"/>
  <c r="V11" i="3" s="1"/>
  <c r="U12" i="3"/>
  <c r="V12" i="3" s="1"/>
  <c r="U13" i="3"/>
  <c r="V13" i="3" s="1"/>
  <c r="U14" i="3"/>
  <c r="V14" i="3" s="1"/>
  <c r="U15" i="3"/>
  <c r="V15" i="3" s="1"/>
  <c r="U16" i="3"/>
  <c r="V16" i="3" s="1"/>
  <c r="U17" i="3"/>
  <c r="V17" i="3" s="1"/>
  <c r="U18" i="3"/>
  <c r="V18" i="3" s="1"/>
  <c r="U19" i="3"/>
  <c r="V19" i="3" s="1"/>
  <c r="U20" i="3"/>
  <c r="V20" i="3" s="1"/>
  <c r="U21" i="3"/>
  <c r="V21" i="3" s="1"/>
  <c r="U22" i="3"/>
  <c r="V22" i="3" s="1"/>
  <c r="U24" i="3"/>
  <c r="V24" i="3" s="1"/>
  <c r="U25" i="3"/>
  <c r="V25" i="3" s="1"/>
  <c r="U26" i="3"/>
  <c r="V26" i="3" s="1"/>
  <c r="U27" i="3"/>
  <c r="V27" i="3" s="1"/>
  <c r="U28" i="3"/>
  <c r="V28" i="3" s="1"/>
  <c r="U29" i="3"/>
  <c r="V29" i="3" s="1"/>
  <c r="U30" i="3"/>
  <c r="V30" i="3" s="1"/>
  <c r="U31" i="3"/>
  <c r="V31" i="3" s="1"/>
  <c r="U5" i="3"/>
  <c r="V5" i="3" s="1"/>
  <c r="AL32" i="3" l="1"/>
  <c r="AH32" i="3"/>
  <c r="Z32" i="3"/>
  <c r="AD32" i="3"/>
  <c r="V32" i="3"/>
  <c r="R32" i="3"/>
  <c r="I31" i="3"/>
  <c r="K31" i="3"/>
  <c r="I30" i="3" l="1"/>
  <c r="K30" i="3"/>
  <c r="I29" i="3" l="1"/>
  <c r="K29" i="3"/>
  <c r="I28" i="3" l="1"/>
  <c r="I27" i="3"/>
  <c r="K28" i="3"/>
  <c r="K27" i="3"/>
  <c r="K25" i="3" l="1"/>
  <c r="K26" i="3"/>
  <c r="I25" i="3"/>
  <c r="I26" i="3"/>
  <c r="I24" i="3"/>
  <c r="K24" i="3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5" i="3"/>
  <c r="I20" i="3" l="1"/>
  <c r="I21" i="3"/>
  <c r="I22" i="3"/>
  <c r="I23" i="3"/>
  <c r="I19" i="3" l="1"/>
  <c r="I18" i="3" l="1"/>
  <c r="I17" i="3" l="1"/>
  <c r="I16" i="3" l="1"/>
  <c r="I13" i="3" l="1"/>
  <c r="I14" i="3"/>
  <c r="I15" i="3"/>
  <c r="I12" i="3" l="1"/>
  <c r="I11" i="3" l="1"/>
  <c r="I10" i="3" l="1"/>
  <c r="E35" i="3" l="1"/>
  <c r="I9" i="3"/>
  <c r="I6" i="3"/>
  <c r="I7" i="3"/>
  <c r="I8" i="3"/>
  <c r="I5" i="3"/>
  <c r="D35" i="3" l="1"/>
  <c r="F35" i="3"/>
  <c r="G35" i="3"/>
  <c r="C35" i="3"/>
  <c r="H5" i="3" l="1"/>
  <c r="H6" i="3" l="1"/>
  <c r="H7" i="3" s="1"/>
  <c r="J5" i="3"/>
  <c r="H8" i="3" l="1"/>
  <c r="J6" i="3"/>
  <c r="J7" i="3" s="1"/>
  <c r="J8" i="3" s="1"/>
  <c r="J9" i="3" s="1"/>
  <c r="H9" i="3" l="1"/>
  <c r="J10" i="3"/>
  <c r="J11" i="3" l="1"/>
  <c r="H10" i="3"/>
  <c r="H11" i="3" l="1"/>
  <c r="J12" i="3"/>
  <c r="J13" i="3" l="1"/>
  <c r="H12" i="3"/>
  <c r="H13" i="3" l="1"/>
  <c r="J14" i="3"/>
  <c r="J15" i="3" l="1"/>
  <c r="H14" i="3"/>
  <c r="H15" i="3" l="1"/>
  <c r="J16" i="3"/>
  <c r="J17" i="3" l="1"/>
  <c r="H16" i="3"/>
  <c r="H17" i="3" l="1"/>
  <c r="J18" i="3"/>
  <c r="J19" i="3" l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H18" i="3"/>
  <c r="H19" i="3" l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</calcChain>
</file>

<file path=xl/sharedStrings.xml><?xml version="1.0" encoding="utf-8"?>
<sst xmlns="http://schemas.openxmlformats.org/spreadsheetml/2006/main" count="80" uniqueCount="59">
  <si>
    <t>EB Units</t>
  </si>
  <si>
    <t>Drymix Units</t>
  </si>
  <si>
    <t>AAC Block Units</t>
  </si>
  <si>
    <t>Date</t>
  </si>
  <si>
    <t>Cum Drymix Units</t>
  </si>
  <si>
    <t>DG Units</t>
  </si>
  <si>
    <t>Cum AAC Block Units</t>
  </si>
  <si>
    <t>RENAATUS PROCON PRIVATE LIMITED RF1-ARCOT</t>
  </si>
  <si>
    <t xml:space="preserve"> </t>
  </si>
  <si>
    <t>SOLAR Units</t>
  </si>
  <si>
    <t>Cumulative</t>
  </si>
  <si>
    <t>01.11.2024</t>
  </si>
  <si>
    <t>02.11.2024</t>
  </si>
  <si>
    <t>03.11.2024</t>
  </si>
  <si>
    <t>04.11.2024</t>
  </si>
  <si>
    <t>05.11.2024</t>
  </si>
  <si>
    <t>06.11.2024</t>
  </si>
  <si>
    <t>07.11.2024</t>
  </si>
  <si>
    <t>08.11.2024</t>
  </si>
  <si>
    <t>09.11.2024</t>
  </si>
  <si>
    <t>10.11.2024</t>
  </si>
  <si>
    <t>11.11.2024</t>
  </si>
  <si>
    <t>12.11.2024</t>
  </si>
  <si>
    <t>13.11.2024</t>
  </si>
  <si>
    <t>14.11.2024</t>
  </si>
  <si>
    <t>15.11.2024</t>
  </si>
  <si>
    <t>16.11.2024</t>
  </si>
  <si>
    <t>17.11.2024</t>
  </si>
  <si>
    <t>18.11.2024</t>
  </si>
  <si>
    <t>19.11.2024</t>
  </si>
  <si>
    <t>20.11.2024</t>
  </si>
  <si>
    <t>21.11.2024</t>
  </si>
  <si>
    <t>22.11.2024</t>
  </si>
  <si>
    <t>23.11.2024</t>
  </si>
  <si>
    <t>24.11.2024</t>
  </si>
  <si>
    <t>25.11.2024</t>
  </si>
  <si>
    <t>26.11.2024</t>
  </si>
  <si>
    <t>27.11.2024</t>
  </si>
  <si>
    <t>28.11.2024</t>
  </si>
  <si>
    <t>29.11.2024</t>
  </si>
  <si>
    <t>30.11.2024</t>
  </si>
  <si>
    <t>SOLAR Units (Export to TNEB)</t>
  </si>
  <si>
    <t xml:space="preserve">Solar units </t>
  </si>
  <si>
    <t>Cloudy</t>
  </si>
  <si>
    <t>After noon rainey &amp; cloudy</t>
  </si>
  <si>
    <t>Rainey</t>
  </si>
  <si>
    <t>Rainey &amp; cloudy</t>
  </si>
  <si>
    <t>SOLAR POWER GENERATION DETAILS-NOV'24</t>
  </si>
  <si>
    <t>SOLAR UNITS GEERATED PER KW  (310 KW)</t>
  </si>
  <si>
    <t>Power shut down (DG running from 9.00 am to 5.00 pm)</t>
  </si>
  <si>
    <t>Total_Solar_Energy</t>
  </si>
  <si>
    <t>Random</t>
  </si>
  <si>
    <t>Ridge Regression</t>
  </si>
  <si>
    <t>AdaBoost</t>
  </si>
  <si>
    <t>SVC</t>
  </si>
  <si>
    <t>Linear</t>
  </si>
  <si>
    <t>Gradient Boosting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</si>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</sst>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2" fillId="2" borderId="9" xfId="0" applyFont="1" applyFill="1" applyBorder="1"/>
    <xf numFmtId="165" fontId="2" fillId="2" borderId="1" xfId="0" applyNumberFormat="1" applyFont="1" applyFill="1" applyBorder="1"/>
    <xf numFmtId="165" fontId="2" fillId="0" borderId="1" xfId="0" applyNumberFormat="1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0" fontId="0" fillId="0" borderId="8" xfId="0" applyBorder="1"/>
    <xf numFmtId="164" fontId="0" fillId="0" borderId="8" xfId="0" applyNumberFormat="1" applyBorder="1"/>
    <xf numFmtId="0" fontId="1" fillId="0" borderId="16" xfId="0" applyFont="1" applyFill="1" applyBorder="1"/>
    <xf numFmtId="0" fontId="4" fillId="0" borderId="17" xfId="0" applyFont="1" applyBorder="1"/>
    <xf numFmtId="165" fontId="4" fillId="0" borderId="17" xfId="0" applyNumberFormat="1" applyFont="1" applyBorder="1"/>
    <xf numFmtId="0" fontId="0" fillId="0" borderId="18" xfId="0" applyBorder="1"/>
    <xf numFmtId="0" fontId="1" fillId="0" borderId="15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2" fillId="0" borderId="20" xfId="0" applyFont="1" applyBorder="1"/>
    <xf numFmtId="0" fontId="4" fillId="0" borderId="21" xfId="0" applyFont="1" applyBorder="1"/>
    <xf numFmtId="2" fontId="2" fillId="0" borderId="20" xfId="0" applyNumberFormat="1" applyFont="1" applyBorder="1"/>
    <xf numFmtId="2" fontId="2" fillId="3" borderId="20" xfId="0" applyNumberFormat="1" applyFont="1" applyFill="1" applyBorder="1"/>
    <xf numFmtId="0" fontId="0" fillId="0" borderId="8" xfId="0" applyBorder="1" applyAlignment="1">
      <alignment wrapText="1"/>
    </xf>
    <xf numFmtId="2" fontId="2" fillId="2" borderId="20" xfId="0" applyNumberFormat="1" applyFont="1" applyFill="1" applyBorder="1"/>
    <xf numFmtId="0" fontId="0" fillId="4" borderId="0" xfId="0" applyFill="1"/>
    <xf numFmtId="0" fontId="5" fillId="4" borderId="0" xfId="0" applyFont="1" applyFill="1" applyAlignment="1">
      <alignment horizontal="right" vertical="center" wrapText="1"/>
    </xf>
    <xf numFmtId="14" fontId="6" fillId="5" borderId="0" xfId="0" applyNumberFormat="1" applyFont="1" applyFill="1" applyAlignment="1">
      <alignment horizontal="right" vertical="center" wrapText="1"/>
    </xf>
    <xf numFmtId="0" fontId="6" fillId="5" borderId="0" xfId="0" applyFont="1" applyFill="1" applyAlignment="1">
      <alignment horizontal="right" vertical="center" wrapText="1"/>
    </xf>
    <xf numFmtId="14" fontId="6" fillId="4" borderId="0" xfId="0" applyNumberFormat="1" applyFont="1" applyFill="1" applyAlignment="1">
      <alignment horizontal="right" vertical="center" wrapText="1"/>
    </xf>
    <xf numFmtId="0" fontId="6" fillId="4" borderId="0" xfId="0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4" fontId="6" fillId="5" borderId="1" xfId="0" applyNumberFormat="1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horizontal="right" vertical="center" wrapText="1"/>
    </xf>
    <xf numFmtId="14" fontId="6" fillId="4" borderId="1" xfId="0" applyNumberFormat="1" applyFont="1" applyFill="1" applyBorder="1" applyAlignment="1">
      <alignment horizontal="right" vertical="center" wrapText="1"/>
    </xf>
    <xf numFmtId="0" fontId="6" fillId="4" borderId="1" xfId="0" applyFont="1" applyFill="1" applyBorder="1" applyAlignment="1">
      <alignment horizontal="righ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45616</c:v>
                </c:pt>
                <c:pt idx="19">
                  <c:v>45617</c:v>
                </c:pt>
                <c:pt idx="20">
                  <c:v>45618</c:v>
                </c:pt>
                <c:pt idx="21">
                  <c:v>45619</c:v>
                </c:pt>
                <c:pt idx="22">
                  <c:v>45620</c:v>
                </c:pt>
                <c:pt idx="23">
                  <c:v>45621</c:v>
                </c:pt>
                <c:pt idx="24">
                  <c:v>45622</c:v>
                </c:pt>
                <c:pt idx="25">
                  <c:v>45623</c:v>
                </c:pt>
              </c:numCache>
            </c:numRef>
          </c:cat>
          <c:val>
            <c:numRef>
              <c:f>Sheet1!$B$2:$B$27</c:f>
              <c:numCache>
                <c:formatCode>0.0</c:formatCode>
                <c:ptCount val="26"/>
                <c:pt idx="0" formatCode="General">
                  <c:v>973.2</c:v>
                </c:pt>
                <c:pt idx="1">
                  <c:v>696</c:v>
                </c:pt>
                <c:pt idx="2" formatCode="General">
                  <c:v>507.6</c:v>
                </c:pt>
                <c:pt idx="3" formatCode="General">
                  <c:v>897.6</c:v>
                </c:pt>
                <c:pt idx="4">
                  <c:v>1008</c:v>
                </c:pt>
                <c:pt idx="5" formatCode="General">
                  <c:v>920.4</c:v>
                </c:pt>
                <c:pt idx="6">
                  <c:v>542.4</c:v>
                </c:pt>
                <c:pt idx="7">
                  <c:v>1167.5999999999999</c:v>
                </c:pt>
                <c:pt idx="8">
                  <c:v>1045.2</c:v>
                </c:pt>
                <c:pt idx="9">
                  <c:v>1179.5999999999999</c:v>
                </c:pt>
                <c:pt idx="10">
                  <c:v>1083.5999999999999</c:v>
                </c:pt>
                <c:pt idx="11">
                  <c:v>643.20000000000005</c:v>
                </c:pt>
                <c:pt idx="12">
                  <c:v>704.4</c:v>
                </c:pt>
                <c:pt idx="13">
                  <c:v>560.4</c:v>
                </c:pt>
                <c:pt idx="14" formatCode="General">
                  <c:v>602.4</c:v>
                </c:pt>
                <c:pt idx="15" formatCode="General">
                  <c:v>723.6</c:v>
                </c:pt>
                <c:pt idx="16" formatCode="General">
                  <c:v>886.8</c:v>
                </c:pt>
                <c:pt idx="17">
                  <c:v>1116</c:v>
                </c:pt>
                <c:pt idx="18">
                  <c:v>862.8</c:v>
                </c:pt>
                <c:pt idx="19">
                  <c:v>1068</c:v>
                </c:pt>
                <c:pt idx="20">
                  <c:v>1352.4</c:v>
                </c:pt>
                <c:pt idx="21">
                  <c:v>1112.4000000000001</c:v>
                </c:pt>
                <c:pt idx="22">
                  <c:v>1012.8</c:v>
                </c:pt>
                <c:pt idx="23">
                  <c:v>966</c:v>
                </c:pt>
                <c:pt idx="24" formatCode="General">
                  <c:v>235.2</c:v>
                </c:pt>
                <c:pt idx="25" formatCode="General">
                  <c:v>559.20000000000005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45616</c:v>
                </c:pt>
                <c:pt idx="19">
                  <c:v>45617</c:v>
                </c:pt>
                <c:pt idx="20">
                  <c:v>45618</c:v>
                </c:pt>
                <c:pt idx="21">
                  <c:v>45619</c:v>
                </c:pt>
                <c:pt idx="22">
                  <c:v>45620</c:v>
                </c:pt>
                <c:pt idx="23">
                  <c:v>45621</c:v>
                </c:pt>
                <c:pt idx="24">
                  <c:v>45622</c:v>
                </c:pt>
                <c:pt idx="25">
                  <c:v>45623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808.03858700000001</c:v>
                </c:pt>
                <c:pt idx="1">
                  <c:v>804.37418500000001</c:v>
                </c:pt>
                <c:pt idx="2">
                  <c:v>819.09076100000004</c:v>
                </c:pt>
                <c:pt idx="3">
                  <c:v>899.87608699999998</c:v>
                </c:pt>
                <c:pt idx="4">
                  <c:v>1170.671196</c:v>
                </c:pt>
                <c:pt idx="5">
                  <c:v>948.11141299999997</c:v>
                </c:pt>
                <c:pt idx="6">
                  <c:v>857.19212000000005</c:v>
                </c:pt>
                <c:pt idx="7">
                  <c:v>939.94864099999995</c:v>
                </c:pt>
                <c:pt idx="8">
                  <c:v>1003.127989</c:v>
                </c:pt>
                <c:pt idx="9">
                  <c:v>1062.6934779999999</c:v>
                </c:pt>
                <c:pt idx="10">
                  <c:v>1051.127446</c:v>
                </c:pt>
                <c:pt idx="11">
                  <c:v>586.15271700000005</c:v>
                </c:pt>
                <c:pt idx="12">
                  <c:v>497.03614099999999</c:v>
                </c:pt>
                <c:pt idx="13">
                  <c:v>620.34537999999998</c:v>
                </c:pt>
                <c:pt idx="14">
                  <c:v>724.734511</c:v>
                </c:pt>
                <c:pt idx="15">
                  <c:v>713.48016299999995</c:v>
                </c:pt>
                <c:pt idx="16">
                  <c:v>818.83804299999997</c:v>
                </c:pt>
                <c:pt idx="17">
                  <c:v>803.79293500000006</c:v>
                </c:pt>
                <c:pt idx="18">
                  <c:v>862.86983699999996</c:v>
                </c:pt>
                <c:pt idx="19">
                  <c:v>917.76847799999996</c:v>
                </c:pt>
                <c:pt idx="20">
                  <c:v>1023.092663</c:v>
                </c:pt>
                <c:pt idx="21">
                  <c:v>941.60815200000002</c:v>
                </c:pt>
                <c:pt idx="22">
                  <c:v>857.06576099999995</c:v>
                </c:pt>
                <c:pt idx="23">
                  <c:v>916.28587000000005</c:v>
                </c:pt>
                <c:pt idx="24">
                  <c:v>407.91956499999998</c:v>
                </c:pt>
                <c:pt idx="25">
                  <c:v>513.63967400000001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80928"/>
        <c:axId val="22382464"/>
      </c:lineChart>
      <c:dateAx>
        <c:axId val="22380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2382464"/>
        <c:crosses val="autoZero"/>
        <c:auto val="1"/>
        <c:lblOffset val="100"/>
        <c:baseTimeUnit val="days"/>
      </c:dateAx>
      <c:valAx>
        <c:axId val="2238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8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cat>
            <c:numRef>
              <c:f>Sheet1!$A$2:$A$27</c:f>
              <c:numCache>
                <c:formatCode>m/d/yyyy</c:formatCode>
                <c:ptCount val="26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45616</c:v>
                </c:pt>
                <c:pt idx="19">
                  <c:v>45617</c:v>
                </c:pt>
                <c:pt idx="20">
                  <c:v>45618</c:v>
                </c:pt>
                <c:pt idx="21">
                  <c:v>45619</c:v>
                </c:pt>
                <c:pt idx="22">
                  <c:v>45620</c:v>
                </c:pt>
                <c:pt idx="23">
                  <c:v>45621</c:v>
                </c:pt>
                <c:pt idx="24">
                  <c:v>45622</c:v>
                </c:pt>
                <c:pt idx="25">
                  <c:v>45623</c:v>
                </c:pt>
              </c:numCache>
            </c:numRef>
          </c:cat>
          <c:val>
            <c:numRef>
              <c:f>Sheet1!$B$2:$B$27</c:f>
              <c:numCache>
                <c:formatCode>0.0</c:formatCode>
                <c:ptCount val="26"/>
                <c:pt idx="0" formatCode="General">
                  <c:v>973.2</c:v>
                </c:pt>
                <c:pt idx="1">
                  <c:v>696</c:v>
                </c:pt>
                <c:pt idx="2" formatCode="General">
                  <c:v>507.6</c:v>
                </c:pt>
                <c:pt idx="3" formatCode="General">
                  <c:v>897.6</c:v>
                </c:pt>
                <c:pt idx="4">
                  <c:v>1008</c:v>
                </c:pt>
                <c:pt idx="5" formatCode="General">
                  <c:v>920.4</c:v>
                </c:pt>
                <c:pt idx="6">
                  <c:v>542.4</c:v>
                </c:pt>
                <c:pt idx="7">
                  <c:v>1167.5999999999999</c:v>
                </c:pt>
                <c:pt idx="8">
                  <c:v>1045.2</c:v>
                </c:pt>
                <c:pt idx="9">
                  <c:v>1179.5999999999999</c:v>
                </c:pt>
                <c:pt idx="10">
                  <c:v>1083.5999999999999</c:v>
                </c:pt>
                <c:pt idx="11">
                  <c:v>643.20000000000005</c:v>
                </c:pt>
                <c:pt idx="12">
                  <c:v>704.4</c:v>
                </c:pt>
                <c:pt idx="13">
                  <c:v>560.4</c:v>
                </c:pt>
                <c:pt idx="14" formatCode="General">
                  <c:v>602.4</c:v>
                </c:pt>
                <c:pt idx="15" formatCode="General">
                  <c:v>723.6</c:v>
                </c:pt>
                <c:pt idx="16" formatCode="General">
                  <c:v>886.8</c:v>
                </c:pt>
                <c:pt idx="17">
                  <c:v>1116</c:v>
                </c:pt>
                <c:pt idx="18">
                  <c:v>862.8</c:v>
                </c:pt>
                <c:pt idx="19">
                  <c:v>1068</c:v>
                </c:pt>
                <c:pt idx="20">
                  <c:v>1352.4</c:v>
                </c:pt>
                <c:pt idx="21">
                  <c:v>1112.4000000000001</c:v>
                </c:pt>
                <c:pt idx="22">
                  <c:v>1012.8</c:v>
                </c:pt>
                <c:pt idx="23">
                  <c:v>966</c:v>
                </c:pt>
                <c:pt idx="24" formatCode="General">
                  <c:v>235.2</c:v>
                </c:pt>
                <c:pt idx="25" formatCode="General">
                  <c:v>559.20000000000005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</c:v>
                </c:pt>
              </c:strCache>
            </c:strRef>
          </c:tx>
          <c:cat>
            <c:numRef>
              <c:f>Sheet1!$A$2:$A$27</c:f>
              <c:numCache>
                <c:formatCode>m/d/yyyy</c:formatCode>
                <c:ptCount val="26"/>
                <c:pt idx="0">
                  <c:v>45597</c:v>
                </c:pt>
                <c:pt idx="1">
                  <c:v>45598</c:v>
                </c:pt>
                <c:pt idx="2">
                  <c:v>45599</c:v>
                </c:pt>
                <c:pt idx="3">
                  <c:v>45600</c:v>
                </c:pt>
                <c:pt idx="4">
                  <c:v>45601</c:v>
                </c:pt>
                <c:pt idx="5">
                  <c:v>45602</c:v>
                </c:pt>
                <c:pt idx="6">
                  <c:v>45603</c:v>
                </c:pt>
                <c:pt idx="7">
                  <c:v>45604</c:v>
                </c:pt>
                <c:pt idx="8">
                  <c:v>45605</c:v>
                </c:pt>
                <c:pt idx="9">
                  <c:v>45606</c:v>
                </c:pt>
                <c:pt idx="10">
                  <c:v>45607</c:v>
                </c:pt>
                <c:pt idx="11">
                  <c:v>45608</c:v>
                </c:pt>
                <c:pt idx="12">
                  <c:v>45609</c:v>
                </c:pt>
                <c:pt idx="13">
                  <c:v>45610</c:v>
                </c:pt>
                <c:pt idx="14">
                  <c:v>45611</c:v>
                </c:pt>
                <c:pt idx="15">
                  <c:v>45612</c:v>
                </c:pt>
                <c:pt idx="16">
                  <c:v>45613</c:v>
                </c:pt>
                <c:pt idx="17">
                  <c:v>45614</c:v>
                </c:pt>
                <c:pt idx="18">
                  <c:v>45616</c:v>
                </c:pt>
                <c:pt idx="19">
                  <c:v>45617</c:v>
                </c:pt>
                <c:pt idx="20">
                  <c:v>45618</c:v>
                </c:pt>
                <c:pt idx="21">
                  <c:v>45619</c:v>
                </c:pt>
                <c:pt idx="22">
                  <c:v>45620</c:v>
                </c:pt>
                <c:pt idx="23">
                  <c:v>45621</c:v>
                </c:pt>
                <c:pt idx="24">
                  <c:v>45622</c:v>
                </c:pt>
                <c:pt idx="25">
                  <c:v>45623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  <c:pt idx="0">
                  <c:v>808.03858700000001</c:v>
                </c:pt>
                <c:pt idx="1">
                  <c:v>804.37418500000001</c:v>
                </c:pt>
                <c:pt idx="2">
                  <c:v>819.09076100000004</c:v>
                </c:pt>
                <c:pt idx="3">
                  <c:v>899.87608699999998</c:v>
                </c:pt>
                <c:pt idx="4">
                  <c:v>1170.671196</c:v>
                </c:pt>
                <c:pt idx="5">
                  <c:v>948.11141299999997</c:v>
                </c:pt>
                <c:pt idx="6">
                  <c:v>857.19212000000005</c:v>
                </c:pt>
                <c:pt idx="7">
                  <c:v>939.94864099999995</c:v>
                </c:pt>
                <c:pt idx="8">
                  <c:v>1003.127989</c:v>
                </c:pt>
                <c:pt idx="9">
                  <c:v>1062.6934779999999</c:v>
                </c:pt>
                <c:pt idx="10">
                  <c:v>1051.127446</c:v>
                </c:pt>
                <c:pt idx="11">
                  <c:v>586.15271700000005</c:v>
                </c:pt>
                <c:pt idx="12">
                  <c:v>497.03614099999999</c:v>
                </c:pt>
                <c:pt idx="13">
                  <c:v>620.34537999999998</c:v>
                </c:pt>
                <c:pt idx="14">
                  <c:v>724.734511</c:v>
                </c:pt>
                <c:pt idx="15">
                  <c:v>713.48016299999995</c:v>
                </c:pt>
                <c:pt idx="16">
                  <c:v>818.83804299999997</c:v>
                </c:pt>
                <c:pt idx="17">
                  <c:v>803.79293500000006</c:v>
                </c:pt>
                <c:pt idx="18">
                  <c:v>862.86983699999996</c:v>
                </c:pt>
                <c:pt idx="19">
                  <c:v>917.76847799999996</c:v>
                </c:pt>
                <c:pt idx="20">
                  <c:v>1023.092663</c:v>
                </c:pt>
                <c:pt idx="21">
                  <c:v>941.60815200000002</c:v>
                </c:pt>
                <c:pt idx="22">
                  <c:v>857.06576099999995</c:v>
                </c:pt>
                <c:pt idx="23">
                  <c:v>916.28587000000005</c:v>
                </c:pt>
                <c:pt idx="24">
                  <c:v>407.91956499999998</c:v>
                </c:pt>
                <c:pt idx="25">
                  <c:v>513.63967400000001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45600"/>
        <c:axId val="236580224"/>
      </c:lineChart>
      <c:dateAx>
        <c:axId val="25434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36580224"/>
        <c:crosses val="autoZero"/>
        <c:auto val="1"/>
        <c:lblOffset val="100"/>
        <c:baseTimeUnit val="days"/>
      </c:dateAx>
      <c:valAx>
        <c:axId val="23658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345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152400</xdr:rowOff>
    </xdr:from>
    <xdr:to>
      <xdr:col>11</xdr:col>
      <xdr:colOff>95250</xdr:colOff>
      <xdr:row>14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5</xdr:row>
      <xdr:rowOff>57150</xdr:rowOff>
    </xdr:from>
    <xdr:to>
      <xdr:col>18</xdr:col>
      <xdr:colOff>390525</xdr:colOff>
      <xdr:row>18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35"/>
  <sheetViews>
    <sheetView topLeftCell="A9" workbookViewId="0">
      <selection activeCell="P5" sqref="P5:P31"/>
    </sheetView>
  </sheetViews>
  <sheetFormatPr defaultRowHeight="15" x14ac:dyDescent="0.25"/>
  <cols>
    <col min="1" max="1" width="5.85546875" customWidth="1"/>
    <col min="2" max="2" width="11.42578125" customWidth="1"/>
    <col min="3" max="4" width="7.28515625" customWidth="1"/>
    <col min="5" max="5" width="8.7109375" customWidth="1"/>
    <col min="6" max="6" width="7" customWidth="1"/>
    <col min="7" max="7" width="8.140625" customWidth="1"/>
    <col min="8" max="9" width="8" customWidth="1"/>
    <col min="10" max="10" width="7.7109375" customWidth="1"/>
    <col min="11" max="11" width="11.28515625" customWidth="1"/>
    <col min="12" max="12" width="27.7109375" customWidth="1"/>
    <col min="15" max="15" width="10.140625" bestFit="1" customWidth="1"/>
    <col min="19" max="19" width="10.140625" bestFit="1" customWidth="1"/>
  </cols>
  <sheetData>
    <row r="1" spans="2:38" ht="23.25" x14ac:dyDescent="0.35">
      <c r="B1" s="39" t="s">
        <v>7</v>
      </c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2:38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3"/>
    </row>
    <row r="3" spans="2:38" ht="15.75" x14ac:dyDescent="0.25">
      <c r="B3" s="36" t="s">
        <v>47</v>
      </c>
      <c r="C3" s="37"/>
      <c r="D3" s="37"/>
      <c r="E3" s="37"/>
      <c r="F3" s="37"/>
      <c r="G3" s="37"/>
      <c r="H3" s="37"/>
      <c r="I3" s="37"/>
      <c r="J3" s="37"/>
      <c r="K3" s="37"/>
      <c r="L3" s="38"/>
      <c r="O3" s="34" t="s">
        <v>51</v>
      </c>
      <c r="P3" s="34"/>
      <c r="Q3" s="34"/>
      <c r="R3" s="32"/>
      <c r="S3" s="34" t="s">
        <v>52</v>
      </c>
      <c r="T3" s="34"/>
      <c r="U3" s="34"/>
      <c r="V3" s="32"/>
      <c r="W3" s="34" t="s">
        <v>53</v>
      </c>
      <c r="X3" s="34"/>
      <c r="Y3" s="34"/>
      <c r="Z3" s="32"/>
      <c r="AA3" s="34" t="s">
        <v>54</v>
      </c>
      <c r="AB3" s="34"/>
      <c r="AC3" s="34"/>
      <c r="AD3" s="32"/>
      <c r="AE3" s="34" t="s">
        <v>55</v>
      </c>
      <c r="AF3" s="34"/>
      <c r="AG3" s="34"/>
      <c r="AI3" s="35" t="s">
        <v>56</v>
      </c>
      <c r="AJ3" s="35"/>
      <c r="AK3" s="35"/>
    </row>
    <row r="4" spans="2:38" ht="94.5" customHeight="1" x14ac:dyDescent="0.25">
      <c r="B4" s="10" t="s">
        <v>3</v>
      </c>
      <c r="C4" s="11" t="s">
        <v>0</v>
      </c>
      <c r="D4" s="11" t="s">
        <v>9</v>
      </c>
      <c r="E4" s="11" t="s">
        <v>41</v>
      </c>
      <c r="F4" s="11" t="s">
        <v>5</v>
      </c>
      <c r="G4" s="11" t="s">
        <v>1</v>
      </c>
      <c r="H4" s="11" t="s">
        <v>4</v>
      </c>
      <c r="I4" s="11" t="s">
        <v>2</v>
      </c>
      <c r="J4" s="11" t="s">
        <v>6</v>
      </c>
      <c r="K4" s="19" t="s">
        <v>48</v>
      </c>
      <c r="L4" s="18" t="s">
        <v>42</v>
      </c>
      <c r="O4" s="27" t="s">
        <v>3</v>
      </c>
      <c r="P4" s="27" t="s">
        <v>50</v>
      </c>
      <c r="S4" s="27" t="s">
        <v>3</v>
      </c>
      <c r="T4" s="27" t="s">
        <v>50</v>
      </c>
      <c r="W4" s="27" t="s">
        <v>3</v>
      </c>
      <c r="X4" s="27" t="s">
        <v>50</v>
      </c>
      <c r="Y4" s="26"/>
      <c r="Z4" s="26"/>
      <c r="AA4" s="27" t="s">
        <v>3</v>
      </c>
      <c r="AB4" s="27" t="s">
        <v>50</v>
      </c>
      <c r="AE4" s="27" t="s">
        <v>3</v>
      </c>
      <c r="AF4" s="27" t="s">
        <v>50</v>
      </c>
      <c r="AI4" s="27" t="s">
        <v>3</v>
      </c>
      <c r="AJ4" s="27" t="s">
        <v>50</v>
      </c>
    </row>
    <row r="5" spans="2:38" ht="15.75" x14ac:dyDescent="0.25">
      <c r="B5" s="4" t="s">
        <v>11</v>
      </c>
      <c r="C5" s="5">
        <v>276</v>
      </c>
      <c r="D5" s="5">
        <v>973.2</v>
      </c>
      <c r="E5" s="8">
        <v>0</v>
      </c>
      <c r="F5" s="5">
        <v>0</v>
      </c>
      <c r="G5" s="5">
        <v>10</v>
      </c>
      <c r="H5" s="6">
        <f>G5</f>
        <v>10</v>
      </c>
      <c r="I5" s="9">
        <f>C5-G5+F5+D5-E5</f>
        <v>1239.2</v>
      </c>
      <c r="J5" s="6">
        <f>I5</f>
        <v>1239.2</v>
      </c>
      <c r="K5" s="22">
        <f>D5/310</f>
        <v>3.1393548387096777</v>
      </c>
      <c r="L5" s="12"/>
      <c r="O5" s="28">
        <v>45597</v>
      </c>
      <c r="P5" s="29">
        <v>808.03858700000001</v>
      </c>
      <c r="Q5">
        <f>P5-D5</f>
        <v>-165.16141300000004</v>
      </c>
      <c r="R5">
        <f>ABS(Q5)</f>
        <v>165.16141300000004</v>
      </c>
      <c r="S5" s="28">
        <v>45597</v>
      </c>
      <c r="T5" s="29">
        <v>1084.0627059999999</v>
      </c>
      <c r="U5">
        <f t="shared" ref="U5:U22" si="0">T5-D5</f>
        <v>110.86270599999989</v>
      </c>
      <c r="V5">
        <f>ABS(U5)</f>
        <v>110.86270599999989</v>
      </c>
      <c r="W5" s="28">
        <v>45597</v>
      </c>
      <c r="X5" s="29">
        <v>1016.670126</v>
      </c>
      <c r="Y5">
        <f t="shared" ref="Y5:Y22" si="1">X5-D5</f>
        <v>43.470125999999937</v>
      </c>
      <c r="Z5">
        <f>ABS(Y5)</f>
        <v>43.470125999999937</v>
      </c>
      <c r="AA5" s="28">
        <v>45597</v>
      </c>
      <c r="AB5" s="29">
        <v>537.33520099999998</v>
      </c>
      <c r="AC5">
        <f t="shared" ref="AC5:AC22" si="2">AB5-D5</f>
        <v>-435.86479900000006</v>
      </c>
      <c r="AD5">
        <f>ABS(AC5)</f>
        <v>435.86479900000006</v>
      </c>
      <c r="AE5" s="28">
        <v>45597</v>
      </c>
      <c r="AF5" s="29">
        <v>1094.2026129999999</v>
      </c>
      <c r="AG5">
        <f t="shared" ref="AG5:AG22" si="3">AF5-D5</f>
        <v>121.00261299999988</v>
      </c>
      <c r="AH5">
        <f>ABS(AG5)</f>
        <v>121.00261299999988</v>
      </c>
      <c r="AI5" s="28">
        <v>45597</v>
      </c>
      <c r="AJ5" s="29">
        <v>894.48438899999996</v>
      </c>
      <c r="AK5">
        <f>AJ5-D5</f>
        <v>-78.715611000000081</v>
      </c>
      <c r="AL5">
        <f>ABS(AK5)</f>
        <v>78.715611000000081</v>
      </c>
    </row>
    <row r="6" spans="2:38" ht="15.75" x14ac:dyDescent="0.25">
      <c r="B6" s="4" t="s">
        <v>12</v>
      </c>
      <c r="C6" s="5">
        <v>2648</v>
      </c>
      <c r="D6" s="8">
        <v>696</v>
      </c>
      <c r="E6" s="8">
        <v>700</v>
      </c>
      <c r="F6" s="5">
        <v>0</v>
      </c>
      <c r="G6" s="6">
        <v>224</v>
      </c>
      <c r="H6" s="6">
        <f t="shared" ref="H6:H31" si="4">G6+H5</f>
        <v>234</v>
      </c>
      <c r="I6" s="9">
        <f t="shared" ref="I6:I8" si="5">C6-G6+F6+D6-E6</f>
        <v>2420</v>
      </c>
      <c r="J6" s="6">
        <f>I6+J5</f>
        <v>3659.2</v>
      </c>
      <c r="K6" s="22">
        <f t="shared" ref="K6:K31" si="6">D6/310</f>
        <v>2.2451612903225806</v>
      </c>
      <c r="L6" s="13"/>
      <c r="M6" t="s">
        <v>8</v>
      </c>
      <c r="O6" s="30">
        <v>45598</v>
      </c>
      <c r="P6" s="31">
        <v>804.37418500000001</v>
      </c>
      <c r="Q6">
        <f t="shared" ref="Q6:Q31" si="7">P6-D6</f>
        <v>108.37418500000001</v>
      </c>
      <c r="R6">
        <f t="shared" ref="R6:R31" si="8">ABS(Q6)</f>
        <v>108.37418500000001</v>
      </c>
      <c r="S6" s="30">
        <v>45598</v>
      </c>
      <c r="T6" s="31">
        <v>768.40914099999998</v>
      </c>
      <c r="U6">
        <f t="shared" si="0"/>
        <v>72.409140999999977</v>
      </c>
      <c r="V6">
        <f t="shared" ref="V6:V31" si="9">ABS(U6)</f>
        <v>72.409140999999977</v>
      </c>
      <c r="W6" s="30">
        <v>45598</v>
      </c>
      <c r="X6" s="31">
        <v>1019.632442</v>
      </c>
      <c r="Y6">
        <f t="shared" si="1"/>
        <v>323.63244199999997</v>
      </c>
      <c r="Z6">
        <f t="shared" ref="Z6:Z31" si="10">ABS(Y6)</f>
        <v>323.63244199999997</v>
      </c>
      <c r="AA6" s="30">
        <v>45598</v>
      </c>
      <c r="AB6" s="31">
        <v>369.25956600000001</v>
      </c>
      <c r="AC6">
        <f t="shared" si="2"/>
        <v>-326.74043399999999</v>
      </c>
      <c r="AD6">
        <f t="shared" ref="AD6:AD31" si="11">ABS(AC6)</f>
        <v>326.74043399999999</v>
      </c>
      <c r="AE6" s="30">
        <v>45598</v>
      </c>
      <c r="AF6" s="31">
        <v>768.31310900000005</v>
      </c>
      <c r="AG6">
        <f t="shared" si="3"/>
        <v>72.313109000000054</v>
      </c>
      <c r="AH6">
        <f t="shared" ref="AH6:AH31" si="12">ABS(AG6)</f>
        <v>72.313109000000054</v>
      </c>
      <c r="AI6" s="30">
        <v>45598</v>
      </c>
      <c r="AJ6" s="31">
        <v>783.05672600000003</v>
      </c>
      <c r="AK6">
        <f t="shared" ref="AK6:AK31" si="13">AJ6-D6</f>
        <v>87.056726000000026</v>
      </c>
      <c r="AL6">
        <f t="shared" ref="AL6:AL31" si="14">ABS(AK6)</f>
        <v>87.056726000000026</v>
      </c>
    </row>
    <row r="7" spans="2:38" ht="15.75" x14ac:dyDescent="0.25">
      <c r="B7" s="4" t="s">
        <v>13</v>
      </c>
      <c r="C7" s="5">
        <v>2652</v>
      </c>
      <c r="D7" s="5">
        <v>507.6</v>
      </c>
      <c r="E7" s="8">
        <v>28</v>
      </c>
      <c r="F7" s="5">
        <v>440</v>
      </c>
      <c r="G7" s="6">
        <v>32</v>
      </c>
      <c r="H7" s="6">
        <f t="shared" si="4"/>
        <v>266</v>
      </c>
      <c r="I7" s="9">
        <f t="shared" si="5"/>
        <v>3539.6</v>
      </c>
      <c r="J7" s="6">
        <f t="shared" ref="J7:J31" si="15">I7+J6</f>
        <v>7198.7999999999993</v>
      </c>
      <c r="K7" s="22">
        <f t="shared" si="6"/>
        <v>1.6374193548387097</v>
      </c>
      <c r="L7" s="13" t="s">
        <v>43</v>
      </c>
      <c r="O7" s="28">
        <v>45599</v>
      </c>
      <c r="P7" s="29">
        <v>819.09076100000004</v>
      </c>
      <c r="Q7">
        <f t="shared" si="7"/>
        <v>311.49076100000002</v>
      </c>
      <c r="R7">
        <f t="shared" si="8"/>
        <v>311.49076100000002</v>
      </c>
      <c r="S7" s="28">
        <v>45599</v>
      </c>
      <c r="T7" s="29">
        <v>803.079159</v>
      </c>
      <c r="U7">
        <f t="shared" si="0"/>
        <v>295.47915899999998</v>
      </c>
      <c r="V7">
        <f t="shared" si="9"/>
        <v>295.47915899999998</v>
      </c>
      <c r="W7" s="28">
        <v>45599</v>
      </c>
      <c r="X7" s="29">
        <v>1073.382456</v>
      </c>
      <c r="Y7">
        <f t="shared" si="1"/>
        <v>565.78245600000002</v>
      </c>
      <c r="Z7">
        <f t="shared" si="10"/>
        <v>565.78245600000002</v>
      </c>
      <c r="AA7" s="28">
        <v>45599</v>
      </c>
      <c r="AB7" s="29">
        <v>446.15948700000001</v>
      </c>
      <c r="AC7">
        <f t="shared" si="2"/>
        <v>-61.44051300000001</v>
      </c>
      <c r="AD7">
        <f t="shared" si="11"/>
        <v>61.44051300000001</v>
      </c>
      <c r="AE7" s="28">
        <v>45599</v>
      </c>
      <c r="AF7" s="29">
        <v>803.06176300000004</v>
      </c>
      <c r="AG7">
        <f t="shared" si="3"/>
        <v>295.46176300000002</v>
      </c>
      <c r="AH7">
        <f t="shared" si="12"/>
        <v>295.46176300000002</v>
      </c>
      <c r="AI7" s="28">
        <v>45599</v>
      </c>
      <c r="AJ7" s="29">
        <v>808.62749799999995</v>
      </c>
      <c r="AK7">
        <f t="shared" si="13"/>
        <v>301.02749799999992</v>
      </c>
      <c r="AL7">
        <f t="shared" si="14"/>
        <v>301.02749799999992</v>
      </c>
    </row>
    <row r="8" spans="2:38" ht="15.75" x14ac:dyDescent="0.25">
      <c r="B8" s="4" t="s">
        <v>14</v>
      </c>
      <c r="C8" s="5">
        <v>3120</v>
      </c>
      <c r="D8" s="5">
        <v>897.6</v>
      </c>
      <c r="E8" s="8">
        <v>60</v>
      </c>
      <c r="F8" s="5">
        <v>0</v>
      </c>
      <c r="G8" s="6">
        <v>195</v>
      </c>
      <c r="H8" s="6">
        <f t="shared" si="4"/>
        <v>461</v>
      </c>
      <c r="I8" s="9">
        <f t="shared" si="5"/>
        <v>3762.6</v>
      </c>
      <c r="J8" s="6">
        <f t="shared" si="15"/>
        <v>10961.4</v>
      </c>
      <c r="K8" s="22">
        <f t="shared" si="6"/>
        <v>2.895483870967742</v>
      </c>
      <c r="L8" s="12"/>
      <c r="O8" s="30">
        <v>45600</v>
      </c>
      <c r="P8" s="31">
        <v>899.87608699999998</v>
      </c>
      <c r="Q8">
        <f t="shared" si="7"/>
        <v>2.2760869999999613</v>
      </c>
      <c r="R8">
        <f t="shared" si="8"/>
        <v>2.2760869999999613</v>
      </c>
      <c r="S8" s="30">
        <v>45600</v>
      </c>
      <c r="T8" s="31">
        <v>872.55472799999995</v>
      </c>
      <c r="U8">
        <f t="shared" si="0"/>
        <v>-25.045272000000068</v>
      </c>
      <c r="V8">
        <f t="shared" si="9"/>
        <v>25.045272000000068</v>
      </c>
      <c r="W8" s="30">
        <v>45600</v>
      </c>
      <c r="X8" s="31">
        <v>1047.4016140000001</v>
      </c>
      <c r="Y8">
        <f t="shared" si="1"/>
        <v>149.80161400000009</v>
      </c>
      <c r="Z8">
        <f t="shared" si="10"/>
        <v>149.80161400000009</v>
      </c>
      <c r="AA8" s="30">
        <v>45600</v>
      </c>
      <c r="AB8" s="31">
        <v>556.63530800000001</v>
      </c>
      <c r="AC8">
        <f t="shared" si="2"/>
        <v>-340.96469200000001</v>
      </c>
      <c r="AD8">
        <f t="shared" si="11"/>
        <v>340.96469200000001</v>
      </c>
      <c r="AE8" s="30">
        <v>45600</v>
      </c>
      <c r="AF8" s="31">
        <v>872.66697599999998</v>
      </c>
      <c r="AG8">
        <f t="shared" si="3"/>
        <v>-24.933024000000046</v>
      </c>
      <c r="AH8">
        <f t="shared" si="12"/>
        <v>24.933024000000046</v>
      </c>
      <c r="AI8" s="30">
        <v>45600</v>
      </c>
      <c r="AJ8" s="31">
        <v>835.82419800000002</v>
      </c>
      <c r="AK8">
        <f t="shared" si="13"/>
        <v>-61.775801999999999</v>
      </c>
      <c r="AL8">
        <f t="shared" si="14"/>
        <v>61.775801999999999</v>
      </c>
    </row>
    <row r="9" spans="2:38" ht="15.75" x14ac:dyDescent="0.25">
      <c r="B9" s="4" t="s">
        <v>15</v>
      </c>
      <c r="C9" s="5">
        <v>2696</v>
      </c>
      <c r="D9" s="8">
        <v>1008</v>
      </c>
      <c r="E9" s="8">
        <v>112</v>
      </c>
      <c r="F9" s="5">
        <v>40</v>
      </c>
      <c r="G9" s="5">
        <v>227</v>
      </c>
      <c r="H9" s="6">
        <f t="shared" si="4"/>
        <v>688</v>
      </c>
      <c r="I9" s="9">
        <f>C9-G9+F9+D9-E9</f>
        <v>3405</v>
      </c>
      <c r="J9" s="6">
        <f t="shared" si="15"/>
        <v>14366.4</v>
      </c>
      <c r="K9" s="22">
        <f t="shared" si="6"/>
        <v>3.2516129032258063</v>
      </c>
      <c r="L9" s="12"/>
      <c r="O9" s="28">
        <v>45601</v>
      </c>
      <c r="P9" s="29">
        <v>1170.671196</v>
      </c>
      <c r="Q9">
        <f t="shared" si="7"/>
        <v>162.67119600000001</v>
      </c>
      <c r="R9">
        <f t="shared" si="8"/>
        <v>162.67119600000001</v>
      </c>
      <c r="S9" s="28">
        <v>45601</v>
      </c>
      <c r="T9" s="29">
        <v>1070.009127</v>
      </c>
      <c r="U9">
        <f t="shared" si="0"/>
        <v>62.009127000000035</v>
      </c>
      <c r="V9">
        <f t="shared" si="9"/>
        <v>62.009127000000035</v>
      </c>
      <c r="W9" s="28">
        <v>45601</v>
      </c>
      <c r="X9" s="29">
        <v>1278.63564</v>
      </c>
      <c r="Y9">
        <f t="shared" si="1"/>
        <v>270.63563999999997</v>
      </c>
      <c r="Z9">
        <f t="shared" si="10"/>
        <v>270.63563999999997</v>
      </c>
      <c r="AA9" s="28">
        <v>45601</v>
      </c>
      <c r="AB9" s="29">
        <v>636.90292399999998</v>
      </c>
      <c r="AC9">
        <f t="shared" si="2"/>
        <v>-371.09707600000002</v>
      </c>
      <c r="AD9">
        <f t="shared" si="11"/>
        <v>371.09707600000002</v>
      </c>
      <c r="AE9" s="28">
        <v>45601</v>
      </c>
      <c r="AF9" s="29">
        <v>1069.9646809999999</v>
      </c>
      <c r="AG9">
        <f t="shared" si="3"/>
        <v>61.964680999999928</v>
      </c>
      <c r="AH9">
        <f t="shared" si="12"/>
        <v>61.964680999999928</v>
      </c>
      <c r="AI9" s="28">
        <v>45601</v>
      </c>
      <c r="AJ9" s="29">
        <v>977.99337700000001</v>
      </c>
      <c r="AK9">
        <f t="shared" si="13"/>
        <v>-30.00662299999999</v>
      </c>
      <c r="AL9">
        <f t="shared" si="14"/>
        <v>30.00662299999999</v>
      </c>
    </row>
    <row r="10" spans="2:38" ht="15.75" x14ac:dyDescent="0.25">
      <c r="B10" s="4" t="s">
        <v>16</v>
      </c>
      <c r="C10" s="5">
        <v>3208</v>
      </c>
      <c r="D10" s="5">
        <v>920.4</v>
      </c>
      <c r="E10" s="8">
        <v>40</v>
      </c>
      <c r="F10" s="5">
        <v>80</v>
      </c>
      <c r="G10" s="5">
        <v>232</v>
      </c>
      <c r="H10" s="6">
        <f t="shared" si="4"/>
        <v>920</v>
      </c>
      <c r="I10" s="9">
        <f>C10-G10+F10+D10-E10</f>
        <v>3936.4</v>
      </c>
      <c r="J10" s="6">
        <f t="shared" si="15"/>
        <v>18302.8</v>
      </c>
      <c r="K10" s="22">
        <f t="shared" si="6"/>
        <v>2.9690322580645159</v>
      </c>
      <c r="L10" s="12" t="s">
        <v>44</v>
      </c>
      <c r="O10" s="30">
        <v>45602</v>
      </c>
      <c r="P10" s="31">
        <v>948.11141299999997</v>
      </c>
      <c r="Q10">
        <f t="shared" si="7"/>
        <v>27.711412999999993</v>
      </c>
      <c r="R10">
        <f t="shared" si="8"/>
        <v>27.711412999999993</v>
      </c>
      <c r="S10" s="30">
        <v>45602</v>
      </c>
      <c r="T10" s="31">
        <v>861.58313699999997</v>
      </c>
      <c r="U10">
        <f t="shared" si="0"/>
        <v>-58.816863000000012</v>
      </c>
      <c r="V10">
        <f t="shared" si="9"/>
        <v>58.816863000000012</v>
      </c>
      <c r="W10" s="30">
        <v>45602</v>
      </c>
      <c r="X10" s="31">
        <v>1051.8642440000001</v>
      </c>
      <c r="Y10">
        <f t="shared" si="1"/>
        <v>131.46424400000012</v>
      </c>
      <c r="Z10">
        <f t="shared" si="10"/>
        <v>131.46424400000012</v>
      </c>
      <c r="AA10" s="30">
        <v>45602</v>
      </c>
      <c r="AB10" s="31">
        <v>541.31850499999996</v>
      </c>
      <c r="AC10">
        <f t="shared" si="2"/>
        <v>-379.08149500000002</v>
      </c>
      <c r="AD10">
        <f t="shared" si="11"/>
        <v>379.08149500000002</v>
      </c>
      <c r="AE10" s="30">
        <v>45602</v>
      </c>
      <c r="AF10" s="31">
        <v>861.72139000000004</v>
      </c>
      <c r="AG10">
        <f t="shared" si="3"/>
        <v>-58.678609999999935</v>
      </c>
      <c r="AH10">
        <f t="shared" si="12"/>
        <v>58.678609999999935</v>
      </c>
      <c r="AI10" s="30">
        <v>45602</v>
      </c>
      <c r="AJ10" s="31">
        <v>885.18079499999999</v>
      </c>
      <c r="AK10">
        <f t="shared" si="13"/>
        <v>-35.219204999999988</v>
      </c>
      <c r="AL10">
        <f t="shared" si="14"/>
        <v>35.219204999999988</v>
      </c>
    </row>
    <row r="11" spans="2:38" ht="15.75" x14ac:dyDescent="0.25">
      <c r="B11" s="4" t="s">
        <v>17</v>
      </c>
      <c r="C11" s="5">
        <v>3068</v>
      </c>
      <c r="D11" s="8">
        <v>542.4</v>
      </c>
      <c r="E11" s="8">
        <v>16</v>
      </c>
      <c r="F11" s="5">
        <v>0</v>
      </c>
      <c r="G11" s="5">
        <v>185</v>
      </c>
      <c r="H11" s="6">
        <f t="shared" si="4"/>
        <v>1105</v>
      </c>
      <c r="I11" s="9">
        <f>C11-G11+F11+D11-E11</f>
        <v>3409.4</v>
      </c>
      <c r="J11" s="6">
        <f t="shared" si="15"/>
        <v>21712.2</v>
      </c>
      <c r="K11" s="22">
        <f t="shared" si="6"/>
        <v>1.7496774193548386</v>
      </c>
      <c r="L11" s="12" t="s">
        <v>45</v>
      </c>
      <c r="O11" s="28">
        <v>45603</v>
      </c>
      <c r="P11" s="29">
        <v>857.19212000000005</v>
      </c>
      <c r="Q11">
        <f t="shared" si="7"/>
        <v>314.79212000000007</v>
      </c>
      <c r="R11">
        <f t="shared" si="8"/>
        <v>314.79212000000007</v>
      </c>
      <c r="S11" s="28">
        <v>45603</v>
      </c>
      <c r="T11" s="29">
        <v>644.06348300000002</v>
      </c>
      <c r="U11">
        <f t="shared" si="0"/>
        <v>101.66348300000004</v>
      </c>
      <c r="V11">
        <f t="shared" si="9"/>
        <v>101.66348300000004</v>
      </c>
      <c r="W11" s="28">
        <v>45603</v>
      </c>
      <c r="X11" s="29">
        <v>919.80688199999997</v>
      </c>
      <c r="Y11">
        <f t="shared" si="1"/>
        <v>377.406882</v>
      </c>
      <c r="Z11">
        <f t="shared" si="10"/>
        <v>377.406882</v>
      </c>
      <c r="AA11" s="28">
        <v>45603</v>
      </c>
      <c r="AB11" s="29">
        <v>64.832515999999998</v>
      </c>
      <c r="AC11">
        <f t="shared" si="2"/>
        <v>-477.56748399999998</v>
      </c>
      <c r="AD11">
        <f t="shared" si="11"/>
        <v>477.56748399999998</v>
      </c>
      <c r="AE11" s="28">
        <v>45603</v>
      </c>
      <c r="AF11" s="29">
        <v>644.13207999999997</v>
      </c>
      <c r="AG11">
        <f t="shared" si="3"/>
        <v>101.73208</v>
      </c>
      <c r="AH11">
        <f t="shared" si="12"/>
        <v>101.73208</v>
      </c>
      <c r="AI11" s="28">
        <v>45603</v>
      </c>
      <c r="AJ11" s="29">
        <v>787.48518200000001</v>
      </c>
      <c r="AK11">
        <f t="shared" si="13"/>
        <v>245.08518200000003</v>
      </c>
      <c r="AL11">
        <f t="shared" si="14"/>
        <v>245.08518200000003</v>
      </c>
    </row>
    <row r="12" spans="2:38" ht="15.75" x14ac:dyDescent="0.25">
      <c r="B12" s="4" t="s">
        <v>18</v>
      </c>
      <c r="C12" s="5">
        <v>2824</v>
      </c>
      <c r="D12" s="8">
        <v>1167.5999999999999</v>
      </c>
      <c r="E12" s="8">
        <v>104</v>
      </c>
      <c r="F12" s="5">
        <v>0</v>
      </c>
      <c r="G12" s="5">
        <v>217</v>
      </c>
      <c r="H12" s="6">
        <f t="shared" si="4"/>
        <v>1322</v>
      </c>
      <c r="I12" s="9">
        <f>C12-G12+F12+D12-E12</f>
        <v>3670.6</v>
      </c>
      <c r="J12" s="6">
        <f t="shared" si="15"/>
        <v>25382.799999999999</v>
      </c>
      <c r="K12" s="22">
        <f t="shared" si="6"/>
        <v>3.7664516129032255</v>
      </c>
      <c r="L12" s="12"/>
      <c r="O12" s="30">
        <v>45604</v>
      </c>
      <c r="P12" s="31">
        <v>939.94864099999995</v>
      </c>
      <c r="Q12">
        <f t="shared" si="7"/>
        <v>-227.65135899999996</v>
      </c>
      <c r="R12">
        <f t="shared" si="8"/>
        <v>227.65135899999996</v>
      </c>
      <c r="S12" s="30">
        <v>45604</v>
      </c>
      <c r="T12" s="31">
        <v>928.79096200000004</v>
      </c>
      <c r="U12">
        <f t="shared" si="0"/>
        <v>-238.80903799999987</v>
      </c>
      <c r="V12">
        <f t="shared" si="9"/>
        <v>238.80903799999987</v>
      </c>
      <c r="W12" s="30">
        <v>45604</v>
      </c>
      <c r="X12" s="31">
        <v>1160.459321</v>
      </c>
      <c r="Y12">
        <f t="shared" si="1"/>
        <v>-7.1406789999998637</v>
      </c>
      <c r="Z12">
        <f t="shared" si="10"/>
        <v>7.1406789999998637</v>
      </c>
      <c r="AA12" s="30">
        <v>45604</v>
      </c>
      <c r="AB12" s="31">
        <v>562.495046</v>
      </c>
      <c r="AC12">
        <f t="shared" si="2"/>
        <v>-605.10495399999991</v>
      </c>
      <c r="AD12">
        <f t="shared" si="11"/>
        <v>605.10495399999991</v>
      </c>
      <c r="AE12" s="30">
        <v>45604</v>
      </c>
      <c r="AF12" s="31">
        <v>928.84148100000004</v>
      </c>
      <c r="AG12">
        <f t="shared" si="3"/>
        <v>-238.75851899999986</v>
      </c>
      <c r="AH12">
        <f t="shared" si="12"/>
        <v>238.75851899999986</v>
      </c>
      <c r="AI12" s="30">
        <v>45604</v>
      </c>
      <c r="AJ12" s="31">
        <v>929.44514500000002</v>
      </c>
      <c r="AK12">
        <f t="shared" si="13"/>
        <v>-238.15485499999988</v>
      </c>
      <c r="AL12">
        <f t="shared" si="14"/>
        <v>238.15485499999988</v>
      </c>
    </row>
    <row r="13" spans="2:38" ht="15.75" x14ac:dyDescent="0.25">
      <c r="B13" s="4" t="s">
        <v>19</v>
      </c>
      <c r="C13" s="5">
        <v>2240</v>
      </c>
      <c r="D13" s="8">
        <v>1045.2</v>
      </c>
      <c r="E13" s="8">
        <v>80</v>
      </c>
      <c r="F13" s="5">
        <v>0</v>
      </c>
      <c r="G13" s="5">
        <v>194</v>
      </c>
      <c r="H13" s="6">
        <f t="shared" si="4"/>
        <v>1516</v>
      </c>
      <c r="I13" s="9">
        <f t="shared" ref="I13:I31" si="16">C13-G13+F13+D13-E13</f>
        <v>3011.2</v>
      </c>
      <c r="J13" s="6">
        <f t="shared" si="15"/>
        <v>28394</v>
      </c>
      <c r="K13" s="22">
        <f t="shared" si="6"/>
        <v>3.3716129032258064</v>
      </c>
      <c r="L13" s="12"/>
      <c r="O13" s="28">
        <v>45605</v>
      </c>
      <c r="P13" s="29">
        <v>1003.127989</v>
      </c>
      <c r="Q13">
        <f t="shared" si="7"/>
        <v>-42.072011000000089</v>
      </c>
      <c r="R13">
        <f t="shared" si="8"/>
        <v>42.072011000000089</v>
      </c>
      <c r="S13" s="28">
        <v>45605</v>
      </c>
      <c r="T13" s="29">
        <v>833.59770000000003</v>
      </c>
      <c r="U13">
        <f t="shared" si="0"/>
        <v>-211.60230000000001</v>
      </c>
      <c r="V13">
        <f t="shared" si="9"/>
        <v>211.60230000000001</v>
      </c>
      <c r="W13" s="28">
        <v>45605</v>
      </c>
      <c r="X13" s="29">
        <v>1064.594376</v>
      </c>
      <c r="Y13">
        <f t="shared" si="1"/>
        <v>19.394375999999966</v>
      </c>
      <c r="Z13">
        <f t="shared" si="10"/>
        <v>19.394375999999966</v>
      </c>
      <c r="AA13" s="28">
        <v>45605</v>
      </c>
      <c r="AB13" s="29">
        <v>727.44603500000005</v>
      </c>
      <c r="AC13">
        <f t="shared" si="2"/>
        <v>-317.75396499999999</v>
      </c>
      <c r="AD13">
        <f t="shared" si="11"/>
        <v>317.75396499999999</v>
      </c>
      <c r="AE13" s="28">
        <v>45605</v>
      </c>
      <c r="AF13" s="29">
        <v>833.29618900000003</v>
      </c>
      <c r="AG13">
        <f t="shared" si="3"/>
        <v>-211.90381100000002</v>
      </c>
      <c r="AH13">
        <f t="shared" si="12"/>
        <v>211.90381100000002</v>
      </c>
      <c r="AI13" s="28">
        <v>45605</v>
      </c>
      <c r="AJ13" s="29">
        <v>951.74841100000003</v>
      </c>
      <c r="AK13">
        <f t="shared" si="13"/>
        <v>-93.451589000000013</v>
      </c>
      <c r="AL13">
        <f t="shared" si="14"/>
        <v>93.451589000000013</v>
      </c>
    </row>
    <row r="14" spans="2:38" ht="15.75" x14ac:dyDescent="0.25">
      <c r="B14" s="4" t="s">
        <v>20</v>
      </c>
      <c r="C14" s="5">
        <v>2244</v>
      </c>
      <c r="D14" s="8">
        <v>1179.5999999999999</v>
      </c>
      <c r="E14" s="8">
        <v>292</v>
      </c>
      <c r="F14" s="5">
        <v>40</v>
      </c>
      <c r="G14" s="5">
        <v>19</v>
      </c>
      <c r="H14" s="6">
        <f t="shared" si="4"/>
        <v>1535</v>
      </c>
      <c r="I14" s="9">
        <f t="shared" si="16"/>
        <v>3152.6</v>
      </c>
      <c r="J14" s="6">
        <f t="shared" si="15"/>
        <v>31546.6</v>
      </c>
      <c r="K14" s="25">
        <f t="shared" si="6"/>
        <v>3.8051612903225802</v>
      </c>
      <c r="L14" s="12"/>
      <c r="O14" s="30">
        <v>45606</v>
      </c>
      <c r="P14" s="31">
        <v>1062.6934779999999</v>
      </c>
      <c r="Q14">
        <f t="shared" si="7"/>
        <v>-116.906522</v>
      </c>
      <c r="R14">
        <f t="shared" si="8"/>
        <v>116.906522</v>
      </c>
      <c r="S14" s="30">
        <v>45606</v>
      </c>
      <c r="T14" s="31">
        <v>997.83840899999996</v>
      </c>
      <c r="U14">
        <f t="shared" si="0"/>
        <v>-181.76159099999995</v>
      </c>
      <c r="V14">
        <f t="shared" si="9"/>
        <v>181.76159099999995</v>
      </c>
      <c r="W14" s="30">
        <v>45606</v>
      </c>
      <c r="X14" s="31">
        <v>1197.5212489999999</v>
      </c>
      <c r="Y14">
        <f t="shared" si="1"/>
        <v>17.921248999999989</v>
      </c>
      <c r="Z14">
        <f t="shared" si="10"/>
        <v>17.921248999999989</v>
      </c>
      <c r="AA14" s="30">
        <v>45606</v>
      </c>
      <c r="AB14" s="31">
        <v>574.354285</v>
      </c>
      <c r="AC14">
        <f t="shared" si="2"/>
        <v>-605.2457149999999</v>
      </c>
      <c r="AD14">
        <f t="shared" si="11"/>
        <v>605.2457149999999</v>
      </c>
      <c r="AE14" s="30">
        <v>45606</v>
      </c>
      <c r="AF14" s="31">
        <v>997.84423300000003</v>
      </c>
      <c r="AG14">
        <f t="shared" si="3"/>
        <v>-181.75576699999988</v>
      </c>
      <c r="AH14">
        <f t="shared" si="12"/>
        <v>181.75576699999988</v>
      </c>
      <c r="AI14" s="30">
        <v>45606</v>
      </c>
      <c r="AJ14" s="31">
        <v>911.77964799999995</v>
      </c>
      <c r="AK14">
        <f t="shared" si="13"/>
        <v>-267.82035199999996</v>
      </c>
      <c r="AL14">
        <f t="shared" si="14"/>
        <v>267.82035199999996</v>
      </c>
    </row>
    <row r="15" spans="2:38" ht="15.75" x14ac:dyDescent="0.25">
      <c r="B15" s="4" t="s">
        <v>21</v>
      </c>
      <c r="C15" s="5">
        <v>2988</v>
      </c>
      <c r="D15" s="8">
        <v>1083.5999999999999</v>
      </c>
      <c r="E15" s="8">
        <v>116</v>
      </c>
      <c r="F15" s="5">
        <v>0</v>
      </c>
      <c r="G15" s="5">
        <v>167</v>
      </c>
      <c r="H15" s="6">
        <f t="shared" si="4"/>
        <v>1702</v>
      </c>
      <c r="I15" s="9">
        <f t="shared" si="16"/>
        <v>3788.6</v>
      </c>
      <c r="J15" s="6">
        <f t="shared" si="15"/>
        <v>35335.199999999997</v>
      </c>
      <c r="K15" s="22">
        <f t="shared" si="6"/>
        <v>3.4954838709677416</v>
      </c>
      <c r="L15" s="12" t="s">
        <v>43</v>
      </c>
      <c r="O15" s="28">
        <v>45607</v>
      </c>
      <c r="P15" s="29">
        <v>1051.127446</v>
      </c>
      <c r="Q15">
        <f t="shared" si="7"/>
        <v>-32.472553999999946</v>
      </c>
      <c r="R15">
        <f t="shared" si="8"/>
        <v>32.472553999999946</v>
      </c>
      <c r="S15" s="28">
        <v>45607</v>
      </c>
      <c r="T15" s="29">
        <v>858.80622500000004</v>
      </c>
      <c r="U15">
        <f t="shared" si="0"/>
        <v>-224.79377499999987</v>
      </c>
      <c r="V15">
        <f t="shared" si="9"/>
        <v>224.79377499999987</v>
      </c>
      <c r="W15" s="28">
        <v>45607</v>
      </c>
      <c r="X15" s="29">
        <v>1068.647694</v>
      </c>
      <c r="Y15">
        <f t="shared" si="1"/>
        <v>-14.952305999999908</v>
      </c>
      <c r="Z15">
        <f t="shared" si="10"/>
        <v>14.952305999999908</v>
      </c>
      <c r="AA15" s="28">
        <v>45607</v>
      </c>
      <c r="AB15" s="29">
        <v>651.61221599999999</v>
      </c>
      <c r="AC15">
        <f t="shared" si="2"/>
        <v>-431.98778399999992</v>
      </c>
      <c r="AD15">
        <f t="shared" si="11"/>
        <v>431.98778399999992</v>
      </c>
      <c r="AE15" s="28">
        <v>45607</v>
      </c>
      <c r="AF15" s="29">
        <v>859.07828900000004</v>
      </c>
      <c r="AG15">
        <f t="shared" si="3"/>
        <v>-224.52171099999987</v>
      </c>
      <c r="AH15">
        <f t="shared" si="12"/>
        <v>224.52171099999987</v>
      </c>
      <c r="AI15" s="28">
        <v>45607</v>
      </c>
      <c r="AJ15" s="29">
        <v>948.91716899999994</v>
      </c>
      <c r="AK15">
        <f t="shared" si="13"/>
        <v>-134.68283099999996</v>
      </c>
      <c r="AL15">
        <f t="shared" si="14"/>
        <v>134.68283099999996</v>
      </c>
    </row>
    <row r="16" spans="2:38" ht="15.75" x14ac:dyDescent="0.25">
      <c r="B16" s="4" t="s">
        <v>22</v>
      </c>
      <c r="C16" s="5">
        <v>2992</v>
      </c>
      <c r="D16" s="8">
        <v>643.20000000000005</v>
      </c>
      <c r="E16" s="8">
        <v>12</v>
      </c>
      <c r="F16" s="5">
        <v>100</v>
      </c>
      <c r="G16" s="5">
        <v>159</v>
      </c>
      <c r="H16" s="6">
        <f t="shared" si="4"/>
        <v>1861</v>
      </c>
      <c r="I16" s="9">
        <f t="shared" si="16"/>
        <v>3564.2</v>
      </c>
      <c r="J16" s="6">
        <f t="shared" si="15"/>
        <v>38899.399999999994</v>
      </c>
      <c r="K16" s="22">
        <f t="shared" si="6"/>
        <v>2.0748387096774197</v>
      </c>
      <c r="L16" s="12" t="s">
        <v>43</v>
      </c>
      <c r="O16" s="30">
        <v>45608</v>
      </c>
      <c r="P16" s="31">
        <v>586.15271700000005</v>
      </c>
      <c r="Q16">
        <f t="shared" si="7"/>
        <v>-57.047282999999993</v>
      </c>
      <c r="R16">
        <f t="shared" si="8"/>
        <v>57.047282999999993</v>
      </c>
      <c r="S16" s="30">
        <v>45608</v>
      </c>
      <c r="T16" s="31">
        <v>191.50330700000001</v>
      </c>
      <c r="U16">
        <f t="shared" si="0"/>
        <v>-451.69669300000004</v>
      </c>
      <c r="V16">
        <f t="shared" si="9"/>
        <v>451.69669300000004</v>
      </c>
      <c r="W16" s="30">
        <v>45608</v>
      </c>
      <c r="X16" s="31">
        <v>545.94311300000004</v>
      </c>
      <c r="Y16">
        <f t="shared" si="1"/>
        <v>-97.256887000000006</v>
      </c>
      <c r="Z16">
        <f t="shared" si="10"/>
        <v>97.256887000000006</v>
      </c>
      <c r="AA16" s="30">
        <v>45608</v>
      </c>
      <c r="AB16" s="31">
        <v>81.465301999999994</v>
      </c>
      <c r="AC16">
        <f t="shared" si="2"/>
        <v>-561.73469800000009</v>
      </c>
      <c r="AD16">
        <f t="shared" si="11"/>
        <v>561.73469800000009</v>
      </c>
      <c r="AE16" s="30">
        <v>45608</v>
      </c>
      <c r="AF16" s="31">
        <v>191.17298</v>
      </c>
      <c r="AG16">
        <f t="shared" si="3"/>
        <v>-452.02702000000005</v>
      </c>
      <c r="AH16">
        <f t="shared" si="12"/>
        <v>452.02702000000005</v>
      </c>
      <c r="AI16" s="30">
        <v>45608</v>
      </c>
      <c r="AJ16" s="31">
        <v>608.16374099999996</v>
      </c>
      <c r="AK16">
        <f t="shared" si="13"/>
        <v>-35.036259000000086</v>
      </c>
      <c r="AL16">
        <f t="shared" si="14"/>
        <v>35.036259000000086</v>
      </c>
    </row>
    <row r="17" spans="2:38" ht="15.75" x14ac:dyDescent="0.25">
      <c r="B17" s="4" t="s">
        <v>23</v>
      </c>
      <c r="C17" s="5">
        <v>3024</v>
      </c>
      <c r="D17" s="8">
        <v>704.4</v>
      </c>
      <c r="E17" s="8">
        <v>12</v>
      </c>
      <c r="F17" s="5">
        <v>0</v>
      </c>
      <c r="G17" s="5">
        <v>121</v>
      </c>
      <c r="H17" s="6">
        <f t="shared" si="4"/>
        <v>1982</v>
      </c>
      <c r="I17" s="9">
        <f t="shared" si="16"/>
        <v>3595.4</v>
      </c>
      <c r="J17" s="6">
        <f t="shared" si="15"/>
        <v>42494.799999999996</v>
      </c>
      <c r="K17" s="22">
        <f t="shared" si="6"/>
        <v>2.2722580645161288</v>
      </c>
      <c r="L17" s="12" t="s">
        <v>46</v>
      </c>
      <c r="O17" s="28">
        <v>45609</v>
      </c>
      <c r="P17" s="29">
        <v>497.03614099999999</v>
      </c>
      <c r="Q17">
        <f t="shared" si="7"/>
        <v>-207.36385899999999</v>
      </c>
      <c r="R17">
        <f t="shared" si="8"/>
        <v>207.36385899999999</v>
      </c>
      <c r="S17" s="28">
        <v>45609</v>
      </c>
      <c r="T17" s="29">
        <v>-76.687121000000005</v>
      </c>
      <c r="U17">
        <f t="shared" si="0"/>
        <v>-781.08712100000002</v>
      </c>
      <c r="V17">
        <f t="shared" si="9"/>
        <v>781.08712100000002</v>
      </c>
      <c r="W17" s="28">
        <v>45609</v>
      </c>
      <c r="X17" s="29">
        <v>326.517404</v>
      </c>
      <c r="Y17">
        <f t="shared" si="1"/>
        <v>-377.88259599999998</v>
      </c>
      <c r="Z17">
        <f t="shared" si="10"/>
        <v>377.88259599999998</v>
      </c>
      <c r="AA17" s="28">
        <v>45609</v>
      </c>
      <c r="AB17" s="29">
        <v>374.96982600000001</v>
      </c>
      <c r="AC17">
        <f t="shared" si="2"/>
        <v>-329.43017399999997</v>
      </c>
      <c r="AD17">
        <f t="shared" si="11"/>
        <v>329.43017399999997</v>
      </c>
      <c r="AE17" s="28">
        <v>45609</v>
      </c>
      <c r="AF17" s="29">
        <v>-76.491303000000002</v>
      </c>
      <c r="AG17">
        <f t="shared" si="3"/>
        <v>-780.89130299999999</v>
      </c>
      <c r="AH17">
        <f t="shared" si="12"/>
        <v>780.89130299999999</v>
      </c>
      <c r="AI17" s="28">
        <v>45609</v>
      </c>
      <c r="AJ17" s="29">
        <v>498.968639</v>
      </c>
      <c r="AK17">
        <f t="shared" si="13"/>
        <v>-205.43136099999998</v>
      </c>
      <c r="AL17">
        <f t="shared" si="14"/>
        <v>205.43136099999998</v>
      </c>
    </row>
    <row r="18" spans="2:38" ht="15.75" x14ac:dyDescent="0.25">
      <c r="B18" s="4" t="s">
        <v>24</v>
      </c>
      <c r="C18" s="5">
        <v>3048</v>
      </c>
      <c r="D18" s="8">
        <v>560.4</v>
      </c>
      <c r="E18" s="8">
        <v>16</v>
      </c>
      <c r="F18" s="5">
        <v>0</v>
      </c>
      <c r="G18" s="5">
        <v>148</v>
      </c>
      <c r="H18" s="6">
        <f t="shared" si="4"/>
        <v>2130</v>
      </c>
      <c r="I18" s="9">
        <f t="shared" si="16"/>
        <v>3444.4</v>
      </c>
      <c r="J18" s="6">
        <f t="shared" si="15"/>
        <v>45939.199999999997</v>
      </c>
      <c r="K18" s="22">
        <f t="shared" si="6"/>
        <v>1.8077419354838709</v>
      </c>
      <c r="L18" s="12" t="s">
        <v>46</v>
      </c>
      <c r="O18" s="30">
        <v>45610</v>
      </c>
      <c r="P18" s="31">
        <v>620.34537999999998</v>
      </c>
      <c r="Q18">
        <f t="shared" si="7"/>
        <v>59.94538</v>
      </c>
      <c r="R18">
        <f t="shared" si="8"/>
        <v>59.94538</v>
      </c>
      <c r="S18" s="30">
        <v>45610</v>
      </c>
      <c r="T18" s="31">
        <v>219.934269</v>
      </c>
      <c r="U18">
        <f t="shared" si="0"/>
        <v>-340.46573100000001</v>
      </c>
      <c r="V18">
        <f t="shared" si="9"/>
        <v>340.46573100000001</v>
      </c>
      <c r="W18" s="30">
        <v>45610</v>
      </c>
      <c r="X18" s="31">
        <v>592.60962500000005</v>
      </c>
      <c r="Y18">
        <f t="shared" si="1"/>
        <v>32.209625000000074</v>
      </c>
      <c r="Z18">
        <f t="shared" si="10"/>
        <v>32.209625000000074</v>
      </c>
      <c r="AA18" s="30">
        <v>45610</v>
      </c>
      <c r="AB18" s="31">
        <v>118.59855</v>
      </c>
      <c r="AC18">
        <f t="shared" si="2"/>
        <v>-441.80144999999999</v>
      </c>
      <c r="AD18">
        <f t="shared" si="11"/>
        <v>441.80144999999999</v>
      </c>
      <c r="AE18" s="30">
        <v>45610</v>
      </c>
      <c r="AF18" s="31">
        <v>219.87409099999999</v>
      </c>
      <c r="AG18">
        <f t="shared" si="3"/>
        <v>-340.52590899999996</v>
      </c>
      <c r="AH18">
        <f t="shared" si="12"/>
        <v>340.52590899999996</v>
      </c>
      <c r="AI18" s="30">
        <v>45610</v>
      </c>
      <c r="AJ18" s="31">
        <v>642.353701</v>
      </c>
      <c r="AK18">
        <f t="shared" si="13"/>
        <v>81.953701000000024</v>
      </c>
      <c r="AL18">
        <f t="shared" si="14"/>
        <v>81.953701000000024</v>
      </c>
    </row>
    <row r="19" spans="2:38" ht="15.75" x14ac:dyDescent="0.25">
      <c r="B19" s="4" t="s">
        <v>25</v>
      </c>
      <c r="C19" s="5">
        <v>2840</v>
      </c>
      <c r="D19" s="5">
        <v>602.4</v>
      </c>
      <c r="E19" s="8">
        <v>36</v>
      </c>
      <c r="F19" s="5">
        <v>0</v>
      </c>
      <c r="G19" s="5">
        <v>18</v>
      </c>
      <c r="H19" s="6">
        <f t="shared" si="4"/>
        <v>2148</v>
      </c>
      <c r="I19" s="9">
        <f t="shared" si="16"/>
        <v>3388.4</v>
      </c>
      <c r="J19" s="6">
        <f t="shared" si="15"/>
        <v>49327.6</v>
      </c>
      <c r="K19" s="22">
        <f t="shared" si="6"/>
        <v>1.9432258064516128</v>
      </c>
      <c r="L19" s="12" t="s">
        <v>46</v>
      </c>
      <c r="O19" s="28">
        <v>45611</v>
      </c>
      <c r="P19" s="29">
        <v>724.734511</v>
      </c>
      <c r="Q19">
        <f t="shared" si="7"/>
        <v>122.33451100000002</v>
      </c>
      <c r="R19">
        <f t="shared" si="8"/>
        <v>122.33451100000002</v>
      </c>
      <c r="S19" s="28">
        <v>45611</v>
      </c>
      <c r="T19" s="29">
        <v>335.99510500000002</v>
      </c>
      <c r="U19">
        <f t="shared" si="0"/>
        <v>-266.40489499999995</v>
      </c>
      <c r="V19">
        <f t="shared" si="9"/>
        <v>266.40489499999995</v>
      </c>
      <c r="W19" s="28">
        <v>45611</v>
      </c>
      <c r="X19" s="29">
        <v>708.623379</v>
      </c>
      <c r="Y19">
        <f t="shared" si="1"/>
        <v>106.22337900000002</v>
      </c>
      <c r="Z19">
        <f t="shared" si="10"/>
        <v>106.22337900000002</v>
      </c>
      <c r="AA19" s="28">
        <v>45611</v>
      </c>
      <c r="AB19" s="29">
        <v>78.672015000000002</v>
      </c>
      <c r="AC19">
        <f t="shared" si="2"/>
        <v>-523.72798499999999</v>
      </c>
      <c r="AD19">
        <f t="shared" si="11"/>
        <v>523.72798499999999</v>
      </c>
      <c r="AE19" s="28">
        <v>45611</v>
      </c>
      <c r="AF19" s="29">
        <v>335.55638599999997</v>
      </c>
      <c r="AG19">
        <f t="shared" si="3"/>
        <v>-266.843614</v>
      </c>
      <c r="AH19">
        <f t="shared" si="12"/>
        <v>266.843614</v>
      </c>
      <c r="AI19" s="28">
        <v>45611</v>
      </c>
      <c r="AJ19" s="29">
        <v>616.88153299999999</v>
      </c>
      <c r="AK19">
        <f t="shared" si="13"/>
        <v>14.481533000000013</v>
      </c>
      <c r="AL19">
        <f t="shared" si="14"/>
        <v>14.481533000000013</v>
      </c>
    </row>
    <row r="20" spans="2:38" ht="15.75" x14ac:dyDescent="0.25">
      <c r="B20" s="4" t="s">
        <v>26</v>
      </c>
      <c r="C20" s="5">
        <v>2984</v>
      </c>
      <c r="D20" s="5">
        <v>723.6</v>
      </c>
      <c r="E20" s="8">
        <v>0</v>
      </c>
      <c r="F20" s="5">
        <v>40</v>
      </c>
      <c r="G20" s="5">
        <v>83</v>
      </c>
      <c r="H20" s="6">
        <f t="shared" si="4"/>
        <v>2231</v>
      </c>
      <c r="I20" s="9">
        <f t="shared" si="16"/>
        <v>3664.6</v>
      </c>
      <c r="J20" s="6">
        <f t="shared" si="15"/>
        <v>52992.2</v>
      </c>
      <c r="K20" s="22">
        <f t="shared" si="6"/>
        <v>2.334193548387097</v>
      </c>
      <c r="L20" s="12" t="s">
        <v>43</v>
      </c>
      <c r="O20" s="30">
        <v>45612</v>
      </c>
      <c r="P20" s="31">
        <v>713.48016299999995</v>
      </c>
      <c r="Q20">
        <f t="shared" si="7"/>
        <v>-10.119837000000075</v>
      </c>
      <c r="R20">
        <f t="shared" si="8"/>
        <v>10.119837000000075</v>
      </c>
      <c r="S20" s="30">
        <v>45612</v>
      </c>
      <c r="T20" s="31">
        <v>387.43947700000001</v>
      </c>
      <c r="U20">
        <f t="shared" si="0"/>
        <v>-336.16052300000001</v>
      </c>
      <c r="V20">
        <f t="shared" si="9"/>
        <v>336.16052300000001</v>
      </c>
      <c r="W20" s="30">
        <v>45612</v>
      </c>
      <c r="X20" s="31">
        <v>747.91136200000005</v>
      </c>
      <c r="Y20">
        <f t="shared" si="1"/>
        <v>24.311362000000031</v>
      </c>
      <c r="Z20">
        <f t="shared" si="10"/>
        <v>24.311362000000031</v>
      </c>
      <c r="AA20" s="30">
        <v>45612</v>
      </c>
      <c r="AB20" s="31">
        <v>100.079396</v>
      </c>
      <c r="AC20">
        <f t="shared" si="2"/>
        <v>-623.52060400000005</v>
      </c>
      <c r="AD20">
        <f t="shared" si="11"/>
        <v>623.52060400000005</v>
      </c>
      <c r="AE20" s="30">
        <v>45612</v>
      </c>
      <c r="AF20" s="31">
        <v>387.30646999999999</v>
      </c>
      <c r="AG20">
        <f t="shared" si="3"/>
        <v>-336.29353000000003</v>
      </c>
      <c r="AH20">
        <f t="shared" si="12"/>
        <v>336.29353000000003</v>
      </c>
      <c r="AI20" s="30">
        <v>45612</v>
      </c>
      <c r="AJ20" s="31">
        <v>578.50854500000003</v>
      </c>
      <c r="AK20">
        <f t="shared" si="13"/>
        <v>-145.091455</v>
      </c>
      <c r="AL20">
        <f t="shared" si="14"/>
        <v>145.091455</v>
      </c>
    </row>
    <row r="21" spans="2:38" ht="15.75" x14ac:dyDescent="0.25">
      <c r="B21" s="4" t="s">
        <v>27</v>
      </c>
      <c r="C21" s="5">
        <v>2428</v>
      </c>
      <c r="D21" s="5">
        <v>886.8</v>
      </c>
      <c r="E21" s="8">
        <v>104</v>
      </c>
      <c r="F21" s="5">
        <v>0</v>
      </c>
      <c r="G21" s="5">
        <v>22</v>
      </c>
      <c r="H21" s="6">
        <f t="shared" si="4"/>
        <v>2253</v>
      </c>
      <c r="I21" s="9">
        <f t="shared" si="16"/>
        <v>3188.8</v>
      </c>
      <c r="J21" s="6">
        <f t="shared" si="15"/>
        <v>56181</v>
      </c>
      <c r="K21" s="22">
        <f t="shared" si="6"/>
        <v>2.8606451612903223</v>
      </c>
      <c r="L21" s="12" t="s">
        <v>43</v>
      </c>
      <c r="O21" s="28">
        <v>45613</v>
      </c>
      <c r="P21" s="29">
        <v>818.83804299999997</v>
      </c>
      <c r="Q21">
        <f t="shared" si="7"/>
        <v>-67.961956999999984</v>
      </c>
      <c r="R21">
        <f t="shared" si="8"/>
        <v>67.961956999999984</v>
      </c>
      <c r="S21" s="28">
        <v>45613</v>
      </c>
      <c r="T21" s="29">
        <v>722.27484900000002</v>
      </c>
      <c r="U21">
        <f t="shared" si="0"/>
        <v>-164.52515099999994</v>
      </c>
      <c r="V21">
        <f t="shared" si="9"/>
        <v>164.52515099999994</v>
      </c>
      <c r="W21" s="28">
        <v>45613</v>
      </c>
      <c r="X21" s="29">
        <v>998.28760499999999</v>
      </c>
      <c r="Y21">
        <f t="shared" si="1"/>
        <v>111.48760500000003</v>
      </c>
      <c r="Z21">
        <f t="shared" si="10"/>
        <v>111.48760500000003</v>
      </c>
      <c r="AA21" s="28">
        <v>45613</v>
      </c>
      <c r="AB21" s="29">
        <v>266.57359400000001</v>
      </c>
      <c r="AC21">
        <f t="shared" si="2"/>
        <v>-620.226406</v>
      </c>
      <c r="AD21">
        <f t="shared" si="11"/>
        <v>620.226406</v>
      </c>
      <c r="AE21" s="28">
        <v>45613</v>
      </c>
      <c r="AF21" s="29">
        <v>722.42845199999999</v>
      </c>
      <c r="AG21">
        <f t="shared" si="3"/>
        <v>-164.37154799999996</v>
      </c>
      <c r="AH21">
        <f t="shared" si="12"/>
        <v>164.37154799999996</v>
      </c>
      <c r="AI21" s="28">
        <v>45613</v>
      </c>
      <c r="AJ21" s="29">
        <v>958.15258100000005</v>
      </c>
      <c r="AK21">
        <f t="shared" si="13"/>
        <v>71.3525810000001</v>
      </c>
      <c r="AL21">
        <f t="shared" si="14"/>
        <v>71.3525810000001</v>
      </c>
    </row>
    <row r="22" spans="2:38" ht="15.75" x14ac:dyDescent="0.25">
      <c r="B22" s="4" t="s">
        <v>28</v>
      </c>
      <c r="C22" s="5">
        <v>2808</v>
      </c>
      <c r="D22" s="8">
        <v>1116</v>
      </c>
      <c r="E22" s="8">
        <v>88</v>
      </c>
      <c r="F22" s="5">
        <v>0</v>
      </c>
      <c r="G22" s="5">
        <v>150</v>
      </c>
      <c r="H22" s="6">
        <f t="shared" si="4"/>
        <v>2403</v>
      </c>
      <c r="I22" s="9">
        <f t="shared" si="16"/>
        <v>3686</v>
      </c>
      <c r="J22" s="6">
        <f t="shared" si="15"/>
        <v>59867</v>
      </c>
      <c r="K22" s="22">
        <f t="shared" si="6"/>
        <v>3.6</v>
      </c>
      <c r="L22" s="13"/>
      <c r="O22" s="30">
        <v>45614</v>
      </c>
      <c r="P22" s="31">
        <v>803.79293500000006</v>
      </c>
      <c r="Q22">
        <f t="shared" si="7"/>
        <v>-312.20706499999994</v>
      </c>
      <c r="R22">
        <f t="shared" si="8"/>
        <v>312.20706499999994</v>
      </c>
      <c r="S22" s="30">
        <v>45614</v>
      </c>
      <c r="T22" s="31">
        <v>790.58142899999996</v>
      </c>
      <c r="U22">
        <f t="shared" si="0"/>
        <v>-325.41857100000004</v>
      </c>
      <c r="V22">
        <f t="shared" si="9"/>
        <v>325.41857100000004</v>
      </c>
      <c r="W22" s="30">
        <v>45614</v>
      </c>
      <c r="X22" s="31">
        <v>1046.7008249999999</v>
      </c>
      <c r="Y22">
        <f t="shared" si="1"/>
        <v>-69.299175000000105</v>
      </c>
      <c r="Z22">
        <f t="shared" si="10"/>
        <v>69.299175000000105</v>
      </c>
      <c r="AA22" s="30">
        <v>45614</v>
      </c>
      <c r="AB22" s="31">
        <v>327.576369</v>
      </c>
      <c r="AC22">
        <f t="shared" si="2"/>
        <v>-788.423631</v>
      </c>
      <c r="AD22">
        <f t="shared" si="11"/>
        <v>788.423631</v>
      </c>
      <c r="AE22" s="30">
        <v>45614</v>
      </c>
      <c r="AF22" s="31">
        <v>790.42388100000005</v>
      </c>
      <c r="AG22">
        <f t="shared" si="3"/>
        <v>-325.57611899999995</v>
      </c>
      <c r="AH22">
        <f t="shared" si="12"/>
        <v>325.57611899999995</v>
      </c>
      <c r="AI22" s="30">
        <v>45614</v>
      </c>
      <c r="AJ22" s="31">
        <v>937.71613600000001</v>
      </c>
      <c r="AK22">
        <f t="shared" si="13"/>
        <v>-178.28386399999999</v>
      </c>
      <c r="AL22">
        <f t="shared" si="14"/>
        <v>178.28386399999999</v>
      </c>
    </row>
    <row r="23" spans="2:38" ht="30" customHeight="1" x14ac:dyDescent="0.25">
      <c r="B23" s="4" t="s">
        <v>29</v>
      </c>
      <c r="C23" s="5">
        <v>2580</v>
      </c>
      <c r="D23" s="5">
        <v>166.8</v>
      </c>
      <c r="E23" s="8">
        <v>4</v>
      </c>
      <c r="F23" s="5">
        <v>960</v>
      </c>
      <c r="G23" s="5">
        <v>120</v>
      </c>
      <c r="H23" s="6">
        <f t="shared" si="4"/>
        <v>2523</v>
      </c>
      <c r="I23" s="9">
        <f t="shared" si="16"/>
        <v>3582.8</v>
      </c>
      <c r="J23" s="6">
        <f t="shared" si="15"/>
        <v>63449.8</v>
      </c>
      <c r="K23" s="22">
        <f t="shared" si="6"/>
        <v>0.53806451612903228</v>
      </c>
      <c r="L23" s="24" t="s">
        <v>49</v>
      </c>
      <c r="O23" s="28">
        <v>45615</v>
      </c>
      <c r="P23" s="29">
        <v>814.97146699999996</v>
      </c>
      <c r="R23">
        <f t="shared" si="8"/>
        <v>0</v>
      </c>
      <c r="S23" s="28">
        <v>45615</v>
      </c>
      <c r="T23" s="29">
        <v>777.27977699999997</v>
      </c>
      <c r="V23">
        <f t="shared" si="9"/>
        <v>0</v>
      </c>
      <c r="W23" s="28">
        <v>45615</v>
      </c>
      <c r="X23" s="29">
        <v>993.76880400000005</v>
      </c>
      <c r="Z23">
        <f t="shared" si="10"/>
        <v>0</v>
      </c>
      <c r="AA23" s="28">
        <v>45615</v>
      </c>
      <c r="AB23" s="29">
        <v>646.46967600000005</v>
      </c>
      <c r="AD23">
        <f t="shared" si="11"/>
        <v>0</v>
      </c>
      <c r="AE23" s="28">
        <v>45615</v>
      </c>
      <c r="AF23" s="29">
        <v>777.15080999999998</v>
      </c>
      <c r="AH23">
        <f t="shared" si="12"/>
        <v>0</v>
      </c>
      <c r="AI23" s="28">
        <v>45615</v>
      </c>
      <c r="AJ23" s="29">
        <v>889.776205</v>
      </c>
      <c r="AK23">
        <f t="shared" si="13"/>
        <v>722.97620499999994</v>
      </c>
      <c r="AL23">
        <f t="shared" si="14"/>
        <v>722.97620499999994</v>
      </c>
    </row>
    <row r="24" spans="2:38" ht="15.75" x14ac:dyDescent="0.25">
      <c r="B24" s="4" t="s">
        <v>30</v>
      </c>
      <c r="C24" s="5">
        <v>2684</v>
      </c>
      <c r="D24" s="8">
        <v>862.8</v>
      </c>
      <c r="E24" s="8">
        <v>104</v>
      </c>
      <c r="F24" s="5">
        <v>0</v>
      </c>
      <c r="G24" s="5">
        <v>138</v>
      </c>
      <c r="H24" s="6">
        <f t="shared" si="4"/>
        <v>2661</v>
      </c>
      <c r="I24" s="9">
        <f t="shared" si="16"/>
        <v>3304.8</v>
      </c>
      <c r="J24" s="6">
        <f t="shared" si="15"/>
        <v>66754.600000000006</v>
      </c>
      <c r="K24" s="22">
        <f t="shared" si="6"/>
        <v>2.7832258064516129</v>
      </c>
      <c r="L24" s="12"/>
      <c r="O24" s="30">
        <v>45616</v>
      </c>
      <c r="P24" s="31">
        <v>862.86983699999996</v>
      </c>
      <c r="Q24">
        <f t="shared" si="7"/>
        <v>6.983700000000681E-2</v>
      </c>
      <c r="R24">
        <f t="shared" si="8"/>
        <v>6.983700000000681E-2</v>
      </c>
      <c r="S24" s="30">
        <v>45616</v>
      </c>
      <c r="T24" s="31">
        <v>959.071147</v>
      </c>
      <c r="U24">
        <f t="shared" ref="U24:U31" si="17">T24-D24</f>
        <v>96.271147000000042</v>
      </c>
      <c r="V24">
        <f t="shared" si="9"/>
        <v>96.271147000000042</v>
      </c>
      <c r="W24" s="30">
        <v>45616</v>
      </c>
      <c r="X24" s="31">
        <v>1139.752236</v>
      </c>
      <c r="Y24">
        <f t="shared" ref="Y24:Y31" si="18">X24-D24</f>
        <v>276.95223600000008</v>
      </c>
      <c r="Z24">
        <f t="shared" si="10"/>
        <v>276.95223600000008</v>
      </c>
      <c r="AA24" s="30">
        <v>45616</v>
      </c>
      <c r="AB24" s="31">
        <v>668.898597</v>
      </c>
      <c r="AC24">
        <f t="shared" ref="AC24:AC31" si="19">AB24-D24</f>
        <v>-193.90140299999996</v>
      </c>
      <c r="AD24">
        <f t="shared" si="11"/>
        <v>193.90140299999996</v>
      </c>
      <c r="AE24" s="30">
        <v>45616</v>
      </c>
      <c r="AF24" s="31">
        <v>959.07377499999996</v>
      </c>
      <c r="AG24">
        <f t="shared" ref="AG24:AG31" si="20">AF24-D24</f>
        <v>96.273775000000001</v>
      </c>
      <c r="AH24">
        <f t="shared" si="12"/>
        <v>96.273775000000001</v>
      </c>
      <c r="AI24" s="30">
        <v>45616</v>
      </c>
      <c r="AJ24" s="31">
        <v>992.28292599999997</v>
      </c>
      <c r="AK24">
        <f t="shared" si="13"/>
        <v>129.48292600000002</v>
      </c>
      <c r="AL24">
        <f t="shared" si="14"/>
        <v>129.48292600000002</v>
      </c>
    </row>
    <row r="25" spans="2:38" ht="15.75" x14ac:dyDescent="0.25">
      <c r="B25" s="4" t="s">
        <v>31</v>
      </c>
      <c r="C25" s="5">
        <v>2768</v>
      </c>
      <c r="D25" s="8">
        <v>1068</v>
      </c>
      <c r="E25" s="8">
        <v>160</v>
      </c>
      <c r="F25" s="5">
        <v>200</v>
      </c>
      <c r="G25" s="5">
        <v>241</v>
      </c>
      <c r="H25" s="6">
        <f t="shared" si="4"/>
        <v>2902</v>
      </c>
      <c r="I25" s="9">
        <f t="shared" si="16"/>
        <v>3635</v>
      </c>
      <c r="J25" s="6">
        <f t="shared" si="15"/>
        <v>70389.600000000006</v>
      </c>
      <c r="K25" s="22">
        <f t="shared" si="6"/>
        <v>3.4451612903225808</v>
      </c>
      <c r="L25" s="12"/>
      <c r="O25" s="28">
        <v>45617</v>
      </c>
      <c r="P25" s="29">
        <v>917.76847799999996</v>
      </c>
      <c r="Q25">
        <f t="shared" si="7"/>
        <v>-150.23152200000004</v>
      </c>
      <c r="R25">
        <f t="shared" si="8"/>
        <v>150.23152200000004</v>
      </c>
      <c r="S25" s="28">
        <v>45617</v>
      </c>
      <c r="T25" s="29">
        <v>832.45840799999996</v>
      </c>
      <c r="U25">
        <f t="shared" si="17"/>
        <v>-235.54159200000004</v>
      </c>
      <c r="V25">
        <f t="shared" si="9"/>
        <v>235.54159200000004</v>
      </c>
      <c r="W25" s="28">
        <v>45617</v>
      </c>
      <c r="X25" s="29">
        <v>1068.3802229999999</v>
      </c>
      <c r="Y25">
        <f t="shared" si="18"/>
        <v>0.38022299999988718</v>
      </c>
      <c r="Z25">
        <f t="shared" si="10"/>
        <v>0.38022299999988718</v>
      </c>
      <c r="AA25" s="28">
        <v>45617</v>
      </c>
      <c r="AB25" s="29">
        <v>676.65531199999998</v>
      </c>
      <c r="AC25">
        <f t="shared" si="19"/>
        <v>-391.34468800000002</v>
      </c>
      <c r="AD25">
        <f t="shared" si="11"/>
        <v>391.34468800000002</v>
      </c>
      <c r="AE25" s="28">
        <v>45617</v>
      </c>
      <c r="AF25" s="29">
        <v>832.34317599999997</v>
      </c>
      <c r="AG25">
        <f t="shared" si="20"/>
        <v>-235.65682400000003</v>
      </c>
      <c r="AH25">
        <f t="shared" si="12"/>
        <v>235.65682400000003</v>
      </c>
      <c r="AI25" s="28">
        <v>45617</v>
      </c>
      <c r="AJ25" s="29">
        <v>962.33372399999996</v>
      </c>
      <c r="AK25">
        <f t="shared" si="13"/>
        <v>-105.66627600000004</v>
      </c>
      <c r="AL25">
        <f t="shared" si="14"/>
        <v>105.66627600000004</v>
      </c>
    </row>
    <row r="26" spans="2:38" ht="15.75" x14ac:dyDescent="0.25">
      <c r="B26" s="4" t="s">
        <v>32</v>
      </c>
      <c r="C26" s="5">
        <v>2736</v>
      </c>
      <c r="D26" s="8">
        <v>1352.4</v>
      </c>
      <c r="E26" s="8">
        <v>184</v>
      </c>
      <c r="F26" s="5">
        <v>0</v>
      </c>
      <c r="G26" s="5">
        <v>244</v>
      </c>
      <c r="H26" s="6">
        <f t="shared" si="4"/>
        <v>3146</v>
      </c>
      <c r="I26" s="9">
        <f t="shared" si="16"/>
        <v>3660.4</v>
      </c>
      <c r="J26" s="6">
        <f t="shared" si="15"/>
        <v>74050</v>
      </c>
      <c r="K26" s="23">
        <f t="shared" si="6"/>
        <v>4.362580645161291</v>
      </c>
      <c r="L26" s="12"/>
      <c r="O26" s="30">
        <v>45618</v>
      </c>
      <c r="P26" s="31">
        <v>1023.092663</v>
      </c>
      <c r="Q26">
        <f t="shared" si="7"/>
        <v>-329.30733700000008</v>
      </c>
      <c r="R26">
        <f t="shared" si="8"/>
        <v>329.30733700000008</v>
      </c>
      <c r="S26" s="30">
        <v>45618</v>
      </c>
      <c r="T26" s="31">
        <v>1017.087157</v>
      </c>
      <c r="U26">
        <f t="shared" si="17"/>
        <v>-335.31284300000004</v>
      </c>
      <c r="V26">
        <f t="shared" si="9"/>
        <v>335.31284300000004</v>
      </c>
      <c r="W26" s="30">
        <v>45618</v>
      </c>
      <c r="X26" s="31">
        <v>1157.0749510000001</v>
      </c>
      <c r="Y26">
        <f t="shared" si="18"/>
        <v>-195.32504900000004</v>
      </c>
      <c r="Z26">
        <f t="shared" si="10"/>
        <v>195.32504900000004</v>
      </c>
      <c r="AA26" s="30">
        <v>45618</v>
      </c>
      <c r="AB26" s="31">
        <v>612.69145000000003</v>
      </c>
      <c r="AC26">
        <f t="shared" si="19"/>
        <v>-739.70855000000006</v>
      </c>
      <c r="AD26">
        <f t="shared" si="11"/>
        <v>739.70855000000006</v>
      </c>
      <c r="AE26" s="30">
        <v>45618</v>
      </c>
      <c r="AF26" s="31">
        <v>1017.06949</v>
      </c>
      <c r="AG26">
        <f t="shared" si="20"/>
        <v>-335.33051000000012</v>
      </c>
      <c r="AH26">
        <f t="shared" si="12"/>
        <v>335.33051000000012</v>
      </c>
      <c r="AI26" s="30">
        <v>45618</v>
      </c>
      <c r="AJ26" s="31">
        <v>1013.253517</v>
      </c>
      <c r="AK26">
        <f t="shared" si="13"/>
        <v>-339.1464830000001</v>
      </c>
      <c r="AL26">
        <f t="shared" si="14"/>
        <v>339.1464830000001</v>
      </c>
    </row>
    <row r="27" spans="2:38" ht="15.75" x14ac:dyDescent="0.25">
      <c r="B27" s="4" t="s">
        <v>33</v>
      </c>
      <c r="C27" s="5">
        <v>2608</v>
      </c>
      <c r="D27" s="8">
        <v>1112.4000000000001</v>
      </c>
      <c r="E27" s="8">
        <v>140</v>
      </c>
      <c r="F27" s="5">
        <v>0</v>
      </c>
      <c r="G27" s="5">
        <v>158</v>
      </c>
      <c r="H27" s="6">
        <f t="shared" si="4"/>
        <v>3304</v>
      </c>
      <c r="I27" s="6">
        <f t="shared" si="16"/>
        <v>3422.4</v>
      </c>
      <c r="J27" s="6">
        <f t="shared" si="15"/>
        <v>77472.399999999994</v>
      </c>
      <c r="K27" s="22">
        <f t="shared" si="6"/>
        <v>3.588387096774194</v>
      </c>
      <c r="L27" s="12"/>
      <c r="O27" s="28">
        <v>45619</v>
      </c>
      <c r="P27" s="29">
        <v>941.60815200000002</v>
      </c>
      <c r="Q27">
        <f t="shared" si="7"/>
        <v>-170.79184800000007</v>
      </c>
      <c r="R27">
        <f t="shared" si="8"/>
        <v>170.79184800000007</v>
      </c>
      <c r="S27" s="28">
        <v>45619</v>
      </c>
      <c r="T27" s="29">
        <v>886.63200800000004</v>
      </c>
      <c r="U27">
        <f t="shared" si="17"/>
        <v>-225.76799200000005</v>
      </c>
      <c r="V27">
        <f t="shared" si="9"/>
        <v>225.76799200000005</v>
      </c>
      <c r="W27" s="28">
        <v>45619</v>
      </c>
      <c r="X27" s="29">
        <v>1059.087121</v>
      </c>
      <c r="Y27">
        <f t="shared" si="18"/>
        <v>-53.312879000000066</v>
      </c>
      <c r="Z27">
        <f t="shared" si="10"/>
        <v>53.312879000000066</v>
      </c>
      <c r="AA27" s="28">
        <v>45619</v>
      </c>
      <c r="AB27" s="29">
        <v>746.17623600000002</v>
      </c>
      <c r="AC27">
        <f t="shared" si="19"/>
        <v>-366.22376400000007</v>
      </c>
      <c r="AD27">
        <f t="shared" si="11"/>
        <v>366.22376400000007</v>
      </c>
      <c r="AE27" s="28">
        <v>45619</v>
      </c>
      <c r="AF27" s="29">
        <v>886.60219099999995</v>
      </c>
      <c r="AG27">
        <f t="shared" si="20"/>
        <v>-225.79780900000014</v>
      </c>
      <c r="AH27">
        <f t="shared" si="12"/>
        <v>225.79780900000014</v>
      </c>
      <c r="AI27" s="28">
        <v>45619</v>
      </c>
      <c r="AJ27" s="29">
        <v>1044.4042790000001</v>
      </c>
      <c r="AK27">
        <f t="shared" si="13"/>
        <v>-67.995721000000003</v>
      </c>
      <c r="AL27">
        <f t="shared" si="14"/>
        <v>67.995721000000003</v>
      </c>
    </row>
    <row r="28" spans="2:38" ht="15.75" x14ac:dyDescent="0.25">
      <c r="B28" s="4" t="s">
        <v>34</v>
      </c>
      <c r="C28" s="5">
        <v>2704</v>
      </c>
      <c r="D28" s="8">
        <v>1012.8</v>
      </c>
      <c r="E28" s="8">
        <v>100</v>
      </c>
      <c r="F28" s="5">
        <v>0</v>
      </c>
      <c r="G28" s="6">
        <v>42</v>
      </c>
      <c r="H28" s="6">
        <f t="shared" si="4"/>
        <v>3346</v>
      </c>
      <c r="I28" s="6">
        <f t="shared" si="16"/>
        <v>3574.8</v>
      </c>
      <c r="J28" s="6">
        <f t="shared" si="15"/>
        <v>81047.199999999997</v>
      </c>
      <c r="K28" s="22">
        <f t="shared" si="6"/>
        <v>3.2670967741935484</v>
      </c>
      <c r="L28" s="12"/>
      <c r="O28" s="30">
        <v>45620</v>
      </c>
      <c r="P28" s="31">
        <v>857.06576099999995</v>
      </c>
      <c r="Q28">
        <f t="shared" si="7"/>
        <v>-155.734239</v>
      </c>
      <c r="R28">
        <f t="shared" si="8"/>
        <v>155.734239</v>
      </c>
      <c r="S28" s="30">
        <v>45620</v>
      </c>
      <c r="T28" s="31">
        <v>633.44617800000003</v>
      </c>
      <c r="U28">
        <f t="shared" si="17"/>
        <v>-379.35382199999992</v>
      </c>
      <c r="V28">
        <f t="shared" si="9"/>
        <v>379.35382199999992</v>
      </c>
      <c r="W28" s="30">
        <v>45620</v>
      </c>
      <c r="X28" s="31">
        <v>862.26836800000001</v>
      </c>
      <c r="Y28">
        <f t="shared" si="18"/>
        <v>-150.53163199999995</v>
      </c>
      <c r="Z28">
        <f t="shared" si="10"/>
        <v>150.53163199999995</v>
      </c>
      <c r="AA28" s="30">
        <v>45620</v>
      </c>
      <c r="AB28" s="31">
        <v>429.18452100000002</v>
      </c>
      <c r="AC28">
        <f t="shared" si="19"/>
        <v>-583.61547899999994</v>
      </c>
      <c r="AD28">
        <f t="shared" si="11"/>
        <v>583.61547899999994</v>
      </c>
      <c r="AE28" s="30">
        <v>45620</v>
      </c>
      <c r="AF28" s="31">
        <v>632.864688</v>
      </c>
      <c r="AG28">
        <f t="shared" si="20"/>
        <v>-379.93531199999995</v>
      </c>
      <c r="AH28">
        <f t="shared" si="12"/>
        <v>379.93531199999995</v>
      </c>
      <c r="AI28" s="30">
        <v>45620</v>
      </c>
      <c r="AJ28" s="31">
        <v>911.852892</v>
      </c>
      <c r="AK28">
        <f t="shared" si="13"/>
        <v>-100.94710799999996</v>
      </c>
      <c r="AL28">
        <f t="shared" si="14"/>
        <v>100.94710799999996</v>
      </c>
    </row>
    <row r="29" spans="2:38" ht="15.75" x14ac:dyDescent="0.25">
      <c r="B29" s="4" t="s">
        <v>35</v>
      </c>
      <c r="C29" s="5">
        <v>2516</v>
      </c>
      <c r="D29" s="8">
        <v>966</v>
      </c>
      <c r="E29" s="8">
        <v>184</v>
      </c>
      <c r="F29" s="5">
        <v>0</v>
      </c>
      <c r="G29" s="6">
        <v>159</v>
      </c>
      <c r="H29" s="6">
        <f t="shared" si="4"/>
        <v>3505</v>
      </c>
      <c r="I29" s="9">
        <f t="shared" si="16"/>
        <v>3139</v>
      </c>
      <c r="J29" s="6">
        <f t="shared" si="15"/>
        <v>84186.2</v>
      </c>
      <c r="K29" s="22">
        <f t="shared" si="6"/>
        <v>3.1161290322580646</v>
      </c>
      <c r="L29" s="12" t="s">
        <v>43</v>
      </c>
      <c r="O29" s="28">
        <v>45621</v>
      </c>
      <c r="P29" s="29">
        <v>916.28587000000005</v>
      </c>
      <c r="Q29">
        <f t="shared" si="7"/>
        <v>-49.714129999999955</v>
      </c>
      <c r="R29">
        <f t="shared" si="8"/>
        <v>49.714129999999955</v>
      </c>
      <c r="S29" s="28">
        <v>45621</v>
      </c>
      <c r="T29" s="29">
        <v>690.00739899999996</v>
      </c>
      <c r="U29">
        <f t="shared" si="17"/>
        <v>-275.99260100000004</v>
      </c>
      <c r="V29">
        <f t="shared" si="9"/>
        <v>275.99260100000004</v>
      </c>
      <c r="W29" s="28">
        <v>45621</v>
      </c>
      <c r="X29" s="29">
        <v>847.69934899999998</v>
      </c>
      <c r="Y29">
        <f t="shared" si="18"/>
        <v>-118.30065100000002</v>
      </c>
      <c r="Z29">
        <f t="shared" si="10"/>
        <v>118.30065100000002</v>
      </c>
      <c r="AA29" s="28">
        <v>45621</v>
      </c>
      <c r="AB29" s="29">
        <v>564.97241499999996</v>
      </c>
      <c r="AC29">
        <f t="shared" si="19"/>
        <v>-401.02758500000004</v>
      </c>
      <c r="AD29">
        <f t="shared" si="11"/>
        <v>401.02758500000004</v>
      </c>
      <c r="AE29" s="28">
        <v>45621</v>
      </c>
      <c r="AF29" s="29">
        <v>689.648369</v>
      </c>
      <c r="AG29">
        <f t="shared" si="20"/>
        <v>-276.351631</v>
      </c>
      <c r="AH29">
        <f t="shared" si="12"/>
        <v>276.351631</v>
      </c>
      <c r="AI29" s="28">
        <v>45621</v>
      </c>
      <c r="AJ29" s="29">
        <v>1005.628516</v>
      </c>
      <c r="AK29">
        <f t="shared" si="13"/>
        <v>39.628515999999991</v>
      </c>
      <c r="AL29">
        <f t="shared" si="14"/>
        <v>39.628515999999991</v>
      </c>
    </row>
    <row r="30" spans="2:38" ht="15.75" x14ac:dyDescent="0.25">
      <c r="B30" s="4" t="s">
        <v>36</v>
      </c>
      <c r="C30" s="5">
        <v>3440</v>
      </c>
      <c r="D30" s="5">
        <v>235.2</v>
      </c>
      <c r="E30" s="8">
        <v>0</v>
      </c>
      <c r="F30" s="5">
        <v>40</v>
      </c>
      <c r="G30" s="6">
        <v>129</v>
      </c>
      <c r="H30" s="6">
        <f t="shared" si="4"/>
        <v>3634</v>
      </c>
      <c r="I30" s="6">
        <f t="shared" si="16"/>
        <v>3586.2</v>
      </c>
      <c r="J30" s="6">
        <f t="shared" si="15"/>
        <v>87772.4</v>
      </c>
      <c r="K30" s="22">
        <f t="shared" si="6"/>
        <v>0.7587096774193548</v>
      </c>
      <c r="L30" s="12" t="s">
        <v>46</v>
      </c>
      <c r="O30" s="30">
        <v>45622</v>
      </c>
      <c r="P30" s="31">
        <v>407.91956499999998</v>
      </c>
      <c r="Q30">
        <f t="shared" si="7"/>
        <v>172.71956499999999</v>
      </c>
      <c r="R30">
        <f t="shared" si="8"/>
        <v>172.71956499999999</v>
      </c>
      <c r="S30" s="30">
        <v>45622</v>
      </c>
      <c r="T30" s="31">
        <v>-74.103592000000006</v>
      </c>
      <c r="U30">
        <f t="shared" si="17"/>
        <v>-309.30359199999998</v>
      </c>
      <c r="V30">
        <f t="shared" si="9"/>
        <v>309.30359199999998</v>
      </c>
      <c r="W30" s="30">
        <v>45622</v>
      </c>
      <c r="X30" s="31">
        <v>252.411213</v>
      </c>
      <c r="Y30">
        <f t="shared" si="18"/>
        <v>17.211213000000015</v>
      </c>
      <c r="Z30">
        <f t="shared" si="10"/>
        <v>17.211213000000015</v>
      </c>
      <c r="AA30" s="30">
        <v>45622</v>
      </c>
      <c r="AB30" s="31">
        <v>399.17352799999998</v>
      </c>
      <c r="AC30">
        <f t="shared" si="19"/>
        <v>163.97352799999999</v>
      </c>
      <c r="AD30">
        <f t="shared" si="11"/>
        <v>163.97352799999999</v>
      </c>
      <c r="AE30" s="30">
        <v>45622</v>
      </c>
      <c r="AF30" s="31">
        <v>-73.702393999999998</v>
      </c>
      <c r="AG30">
        <f t="shared" si="20"/>
        <v>-308.90239399999996</v>
      </c>
      <c r="AH30">
        <f t="shared" si="12"/>
        <v>308.90239399999996</v>
      </c>
      <c r="AI30" s="30">
        <v>45622</v>
      </c>
      <c r="AJ30" s="31">
        <v>475.18901</v>
      </c>
      <c r="AK30">
        <f t="shared" si="13"/>
        <v>239.98901000000001</v>
      </c>
      <c r="AL30">
        <f t="shared" si="14"/>
        <v>239.98901000000001</v>
      </c>
    </row>
    <row r="31" spans="2:38" ht="15.75" x14ac:dyDescent="0.25">
      <c r="B31" s="4" t="s">
        <v>37</v>
      </c>
      <c r="C31" s="5">
        <v>3084</v>
      </c>
      <c r="D31" s="5">
        <v>559.20000000000005</v>
      </c>
      <c r="E31" s="8">
        <v>0</v>
      </c>
      <c r="F31" s="5">
        <v>0</v>
      </c>
      <c r="G31" s="5">
        <v>121</v>
      </c>
      <c r="H31" s="6">
        <f t="shared" si="4"/>
        <v>3755</v>
      </c>
      <c r="I31" s="6">
        <f t="shared" si="16"/>
        <v>3522.2</v>
      </c>
      <c r="J31" s="6">
        <f t="shared" si="15"/>
        <v>91294.599999999991</v>
      </c>
      <c r="K31" s="22">
        <f t="shared" si="6"/>
        <v>1.8038709677419356</v>
      </c>
      <c r="L31" s="12" t="s">
        <v>43</v>
      </c>
      <c r="O31" s="28">
        <v>45623</v>
      </c>
      <c r="P31" s="29">
        <v>513.63967400000001</v>
      </c>
      <c r="Q31">
        <f t="shared" si="7"/>
        <v>-45.560326000000032</v>
      </c>
      <c r="R31">
        <f t="shared" si="8"/>
        <v>45.560326000000032</v>
      </c>
      <c r="S31" s="28">
        <v>45623</v>
      </c>
      <c r="T31" s="29">
        <v>126.067858</v>
      </c>
      <c r="U31">
        <f t="shared" si="17"/>
        <v>-433.13214200000004</v>
      </c>
      <c r="V31">
        <f t="shared" si="9"/>
        <v>433.13214200000004</v>
      </c>
      <c r="W31" s="28">
        <v>45623</v>
      </c>
      <c r="X31" s="29">
        <v>429.73983700000002</v>
      </c>
      <c r="Y31">
        <f t="shared" si="18"/>
        <v>-129.46016300000002</v>
      </c>
      <c r="Z31">
        <f t="shared" si="10"/>
        <v>129.46016300000002</v>
      </c>
      <c r="AA31" s="28">
        <v>45623</v>
      </c>
      <c r="AB31" s="29">
        <v>405.24998299999999</v>
      </c>
      <c r="AC31">
        <f t="shared" si="19"/>
        <v>-153.95001700000006</v>
      </c>
      <c r="AD31">
        <f t="shared" si="11"/>
        <v>153.95001700000006</v>
      </c>
      <c r="AE31" s="28">
        <v>45623</v>
      </c>
      <c r="AF31" s="29">
        <v>126.05716200000001</v>
      </c>
      <c r="AG31">
        <f t="shared" si="20"/>
        <v>-433.14283800000004</v>
      </c>
      <c r="AH31">
        <f t="shared" si="12"/>
        <v>433.14283800000004</v>
      </c>
      <c r="AI31" s="28">
        <v>45623</v>
      </c>
      <c r="AJ31" s="29">
        <v>424.16412700000001</v>
      </c>
      <c r="AK31">
        <f t="shared" si="13"/>
        <v>-135.03587300000004</v>
      </c>
      <c r="AL31">
        <f t="shared" si="14"/>
        <v>135.03587300000004</v>
      </c>
    </row>
    <row r="32" spans="2:38" ht="15.75" x14ac:dyDescent="0.25">
      <c r="B32" s="4" t="s">
        <v>38</v>
      </c>
      <c r="C32" s="5"/>
      <c r="D32" s="8"/>
      <c r="E32" s="8"/>
      <c r="F32" s="5"/>
      <c r="G32" s="5"/>
      <c r="H32" s="6"/>
      <c r="I32" s="9"/>
      <c r="J32" s="6"/>
      <c r="K32" s="20"/>
      <c r="L32" s="12"/>
      <c r="O32" s="30"/>
      <c r="P32" s="31"/>
      <c r="R32">
        <f>AVERAGE(R5:R31)</f>
        <v>126.766233962963</v>
      </c>
      <c r="S32" s="30"/>
      <c r="T32" s="31"/>
      <c r="V32">
        <f>AVERAGE(V5:V31)</f>
        <v>242.21062485185186</v>
      </c>
      <c r="W32" s="30"/>
      <c r="X32" s="31"/>
      <c r="Z32">
        <f>AVERAGE(Z5:Z31)</f>
        <v>136.36098848148151</v>
      </c>
      <c r="AA32" s="30"/>
      <c r="AB32" s="31"/>
      <c r="AD32">
        <f>AVERAGE(AD5:AD31)</f>
        <v>416.12810640740742</v>
      </c>
      <c r="AE32" s="30"/>
      <c r="AF32" s="31"/>
      <c r="AH32">
        <f>AVERAGE(AH5:AH31)</f>
        <v>242.62762311111103</v>
      </c>
      <c r="AI32" s="30"/>
      <c r="AJ32" s="31"/>
      <c r="AL32">
        <f>AVERAGE(AL5:AL31)</f>
        <v>155.01833874074075</v>
      </c>
    </row>
    <row r="33" spans="2:36" ht="15.75" x14ac:dyDescent="0.25">
      <c r="B33" s="4" t="s">
        <v>39</v>
      </c>
      <c r="C33" s="7"/>
      <c r="D33" s="7"/>
      <c r="E33" s="7"/>
      <c r="F33" s="7"/>
      <c r="G33" s="7"/>
      <c r="H33" s="6"/>
      <c r="I33" s="6"/>
      <c r="J33" s="6"/>
      <c r="K33" s="20"/>
      <c r="L33" s="12"/>
      <c r="O33" s="28"/>
      <c r="P33" s="29"/>
      <c r="S33" s="28"/>
      <c r="T33" s="29"/>
      <c r="W33" s="28"/>
      <c r="X33" s="29"/>
      <c r="AA33" s="28"/>
      <c r="AB33" s="29"/>
      <c r="AE33" s="28"/>
      <c r="AF33" s="29"/>
      <c r="AI33" s="28"/>
      <c r="AJ33" s="29"/>
    </row>
    <row r="34" spans="2:36" ht="15.75" x14ac:dyDescent="0.25">
      <c r="B34" s="4" t="s">
        <v>40</v>
      </c>
      <c r="C34" s="7"/>
      <c r="D34" s="7"/>
      <c r="E34" s="7"/>
      <c r="F34" s="7"/>
      <c r="G34" s="7"/>
      <c r="H34" s="6"/>
      <c r="I34" s="6"/>
      <c r="J34" s="6"/>
      <c r="K34" s="20"/>
      <c r="L34" s="12"/>
      <c r="O34" s="30"/>
      <c r="P34" s="31"/>
      <c r="S34" s="30"/>
      <c r="T34" s="31"/>
      <c r="W34" s="30"/>
      <c r="X34" s="31"/>
      <c r="AA34" s="30"/>
      <c r="AB34" s="31"/>
      <c r="AE34" s="30"/>
      <c r="AF34" s="31"/>
      <c r="AI34" s="30"/>
      <c r="AJ34" s="31"/>
    </row>
    <row r="35" spans="2:36" ht="16.5" thickBot="1" x14ac:dyDescent="0.3">
      <c r="B35" s="14" t="s">
        <v>10</v>
      </c>
      <c r="C35" s="15">
        <f>SUM(C5:C34)</f>
        <v>73208</v>
      </c>
      <c r="D35" s="15">
        <f>SUM(D5:D34)</f>
        <v>22593.600000000002</v>
      </c>
      <c r="E35" s="16">
        <f>SUM(E5:E34)</f>
        <v>2692</v>
      </c>
      <c r="F35" s="15">
        <f>SUM(F5:F34)</f>
        <v>1940</v>
      </c>
      <c r="G35" s="15">
        <f>SUM(G5:G34)</f>
        <v>3755</v>
      </c>
      <c r="H35" s="15"/>
      <c r="I35" s="15"/>
      <c r="J35" s="15"/>
      <c r="K35" s="21"/>
      <c r="L35" s="17"/>
    </row>
  </sheetData>
  <mergeCells count="8">
    <mergeCell ref="AA3:AC3"/>
    <mergeCell ref="AE3:AG3"/>
    <mergeCell ref="AI3:AK3"/>
    <mergeCell ref="B3:L3"/>
    <mergeCell ref="B1:L1"/>
    <mergeCell ref="O3:Q3"/>
    <mergeCell ref="S3:U3"/>
    <mergeCell ref="W3:Y3"/>
  </mergeCells>
  <pageMargins left="0" right="0" top="0.74803149606299213" bottom="0.74803149606299213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sqref="A1:C1048576"/>
    </sheetView>
  </sheetViews>
  <sheetFormatPr defaultRowHeight="15" x14ac:dyDescent="0.25"/>
  <cols>
    <col min="1" max="1" width="10.140625" bestFit="1" customWidth="1"/>
  </cols>
  <sheetData>
    <row r="1" spans="1:3" s="33" customFormat="1" x14ac:dyDescent="0.25">
      <c r="A1" s="46" t="s">
        <v>3</v>
      </c>
      <c r="B1" s="47" t="s">
        <v>57</v>
      </c>
      <c r="C1" s="47" t="s">
        <v>58</v>
      </c>
    </row>
    <row r="2" spans="1:3" ht="15.75" x14ac:dyDescent="0.25">
      <c r="A2" s="42">
        <v>45597</v>
      </c>
      <c r="B2" s="5">
        <v>973.2</v>
      </c>
      <c r="C2" s="43">
        <v>808.03858700000001</v>
      </c>
    </row>
    <row r="3" spans="1:3" ht="15.75" x14ac:dyDescent="0.25">
      <c r="A3" s="44">
        <v>45598</v>
      </c>
      <c r="B3" s="8">
        <v>696</v>
      </c>
      <c r="C3" s="45">
        <v>804.37418500000001</v>
      </c>
    </row>
    <row r="4" spans="1:3" ht="15.75" x14ac:dyDescent="0.25">
      <c r="A4" s="42">
        <v>45599</v>
      </c>
      <c r="B4" s="5">
        <v>507.6</v>
      </c>
      <c r="C4" s="43">
        <v>819.09076100000004</v>
      </c>
    </row>
    <row r="5" spans="1:3" ht="15.75" x14ac:dyDescent="0.25">
      <c r="A5" s="44">
        <v>45600</v>
      </c>
      <c r="B5" s="5">
        <v>897.6</v>
      </c>
      <c r="C5" s="45">
        <v>899.87608699999998</v>
      </c>
    </row>
    <row r="6" spans="1:3" ht="15.75" x14ac:dyDescent="0.25">
      <c r="A6" s="42">
        <v>45601</v>
      </c>
      <c r="B6" s="8">
        <v>1008</v>
      </c>
      <c r="C6" s="43">
        <v>1170.671196</v>
      </c>
    </row>
    <row r="7" spans="1:3" ht="15.75" x14ac:dyDescent="0.25">
      <c r="A7" s="44">
        <v>45602</v>
      </c>
      <c r="B7" s="5">
        <v>920.4</v>
      </c>
      <c r="C7" s="45">
        <v>948.11141299999997</v>
      </c>
    </row>
    <row r="8" spans="1:3" ht="15.75" x14ac:dyDescent="0.25">
      <c r="A8" s="42">
        <v>45603</v>
      </c>
      <c r="B8" s="8">
        <v>542.4</v>
      </c>
      <c r="C8" s="43">
        <v>857.19212000000005</v>
      </c>
    </row>
    <row r="9" spans="1:3" ht="15.75" x14ac:dyDescent="0.25">
      <c r="A9" s="44">
        <v>45604</v>
      </c>
      <c r="B9" s="8">
        <v>1167.5999999999999</v>
      </c>
      <c r="C9" s="45">
        <v>939.94864099999995</v>
      </c>
    </row>
    <row r="10" spans="1:3" ht="15.75" x14ac:dyDescent="0.25">
      <c r="A10" s="42">
        <v>45605</v>
      </c>
      <c r="B10" s="8">
        <v>1045.2</v>
      </c>
      <c r="C10" s="43">
        <v>1003.127989</v>
      </c>
    </row>
    <row r="11" spans="1:3" ht="15.75" x14ac:dyDescent="0.25">
      <c r="A11" s="44">
        <v>45606</v>
      </c>
      <c r="B11" s="8">
        <v>1179.5999999999999</v>
      </c>
      <c r="C11" s="45">
        <v>1062.6934779999999</v>
      </c>
    </row>
    <row r="12" spans="1:3" ht="15.75" x14ac:dyDescent="0.25">
      <c r="A12" s="42">
        <v>45607</v>
      </c>
      <c r="B12" s="8">
        <v>1083.5999999999999</v>
      </c>
      <c r="C12" s="43">
        <v>1051.127446</v>
      </c>
    </row>
    <row r="13" spans="1:3" ht="15.75" x14ac:dyDescent="0.25">
      <c r="A13" s="44">
        <v>45608</v>
      </c>
      <c r="B13" s="8">
        <v>643.20000000000005</v>
      </c>
      <c r="C13" s="45">
        <v>586.15271700000005</v>
      </c>
    </row>
    <row r="14" spans="1:3" ht="15.75" x14ac:dyDescent="0.25">
      <c r="A14" s="42">
        <v>45609</v>
      </c>
      <c r="B14" s="8">
        <v>704.4</v>
      </c>
      <c r="C14" s="43">
        <v>497.03614099999999</v>
      </c>
    </row>
    <row r="15" spans="1:3" ht="15.75" x14ac:dyDescent="0.25">
      <c r="A15" s="44">
        <v>45610</v>
      </c>
      <c r="B15" s="8">
        <v>560.4</v>
      </c>
      <c r="C15" s="45">
        <v>620.34537999999998</v>
      </c>
    </row>
    <row r="16" spans="1:3" ht="15.75" x14ac:dyDescent="0.25">
      <c r="A16" s="42">
        <v>45611</v>
      </c>
      <c r="B16" s="5">
        <v>602.4</v>
      </c>
      <c r="C16" s="43">
        <v>724.734511</v>
      </c>
    </row>
    <row r="17" spans="1:3" ht="15.75" x14ac:dyDescent="0.25">
      <c r="A17" s="44">
        <v>45612</v>
      </c>
      <c r="B17" s="5">
        <v>723.6</v>
      </c>
      <c r="C17" s="45">
        <v>713.48016299999995</v>
      </c>
    </row>
    <row r="18" spans="1:3" ht="15.75" x14ac:dyDescent="0.25">
      <c r="A18" s="42">
        <v>45613</v>
      </c>
      <c r="B18" s="5">
        <v>886.8</v>
      </c>
      <c r="C18" s="43">
        <v>818.83804299999997</v>
      </c>
    </row>
    <row r="19" spans="1:3" ht="15.75" x14ac:dyDescent="0.25">
      <c r="A19" s="44">
        <v>45614</v>
      </c>
      <c r="B19" s="8">
        <v>1116</v>
      </c>
      <c r="C19" s="45">
        <v>803.79293500000006</v>
      </c>
    </row>
    <row r="20" spans="1:3" ht="15.75" x14ac:dyDescent="0.25">
      <c r="A20" s="44">
        <v>45616</v>
      </c>
      <c r="B20" s="8">
        <v>862.8</v>
      </c>
      <c r="C20" s="45">
        <v>862.86983699999996</v>
      </c>
    </row>
    <row r="21" spans="1:3" ht="15.75" x14ac:dyDescent="0.25">
      <c r="A21" s="42">
        <v>45617</v>
      </c>
      <c r="B21" s="8">
        <v>1068</v>
      </c>
      <c r="C21" s="43">
        <v>917.76847799999996</v>
      </c>
    </row>
    <row r="22" spans="1:3" ht="15.75" x14ac:dyDescent="0.25">
      <c r="A22" s="44">
        <v>45618</v>
      </c>
      <c r="B22" s="8">
        <v>1352.4</v>
      </c>
      <c r="C22" s="45">
        <v>1023.092663</v>
      </c>
    </row>
    <row r="23" spans="1:3" ht="15.75" x14ac:dyDescent="0.25">
      <c r="A23" s="42">
        <v>45619</v>
      </c>
      <c r="B23" s="8">
        <v>1112.4000000000001</v>
      </c>
      <c r="C23" s="43">
        <v>941.60815200000002</v>
      </c>
    </row>
    <row r="24" spans="1:3" ht="15.75" x14ac:dyDescent="0.25">
      <c r="A24" s="44">
        <v>45620</v>
      </c>
      <c r="B24" s="8">
        <v>1012.8</v>
      </c>
      <c r="C24" s="45">
        <v>857.06576099999995</v>
      </c>
    </row>
    <row r="25" spans="1:3" ht="15.75" x14ac:dyDescent="0.25">
      <c r="A25" s="42">
        <v>45621</v>
      </c>
      <c r="B25" s="8">
        <v>966</v>
      </c>
      <c r="C25" s="43">
        <v>916.28587000000005</v>
      </c>
    </row>
    <row r="26" spans="1:3" ht="15.75" x14ac:dyDescent="0.25">
      <c r="A26" s="44">
        <v>45622</v>
      </c>
      <c r="B26" s="5">
        <v>235.2</v>
      </c>
      <c r="C26" s="45">
        <v>407.91956499999998</v>
      </c>
    </row>
    <row r="27" spans="1:3" ht="15.75" x14ac:dyDescent="0.25">
      <c r="A27" s="42">
        <v>45623</v>
      </c>
      <c r="B27" s="5">
        <v>559.20000000000005</v>
      </c>
      <c r="C27" s="43">
        <v>513.63967400000001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EB+Solar+DG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2025-03-01T07:03:41Z</dcterms:modified>
</cp:coreProperties>
</file>