
<file path=[Content_Types].xml><?xml version="1.0" encoding="utf-8"?>
<Types xmlns="http://schemas.openxmlformats.org/package/2006/content-types">
  <Default Extension="bin" ContentType="application/vnd.openxmlformats-officedocument.spreadsheetml.printerSettings"/>
  <Override PartName="/xl/theme/theme1.xml" ContentType="application/vnd.openxmlformats-officedocument.theme+xml"/>
  <Override PartName="/xl/styles.xml" ContentType="application/vnd.openxmlformats-officedocument.spreadsheetml.styles+xml"/>
  <Override PartName="/xl/worksheets/sheet6.xml" ContentType="application/vnd.openxmlformats-officedocument.spreadsheetml.worksheet+xml"/>
  <Default Extension="rels" ContentType="application/vnd.openxmlformats-package.relationships+xml"/>
  <Default Extension="xml" ContentType="application/xml"/>
  <Override PartName="/xl/workbook.xml" ContentType="application/vnd.openxmlformats-officedocument.spreadsheetml.sheet.main+xml"/>
  <Override PartName="/xl/worksheets/sheet4.xml" ContentType="application/vnd.openxmlformats-officedocument.spreadsheetml.worksheet+xml"/>
  <Override PartName="/xl/worksheets/sheet5.xml" ContentType="application/vnd.openxmlformats-officedocument.spreadsheetml.worksheet+xml"/>
  <Override PartName="/docProps/app.xml" ContentType="application/vnd.openxmlformats-officedocument.extended-properties+xml"/>
  <Override PartName="/xl/worksheets/sheet2.xml" ContentType="application/vnd.openxmlformats-officedocument.spreadsheetml.worksheet+xml"/>
  <Override PartName="/xl/worksheets/sheet3.xml" ContentType="application/vnd.openxmlformats-officedocument.spreadsheetml.worksheet+xml"/>
  <Override PartName="/xl/worksheets/sheet1.xml" ContentType="application/vnd.openxmlformats-officedocument.spreadsheetml.worksheet+xml"/>
  <Override PartName="/xl/calcChain.xml" ContentType="application/vnd.openxmlformats-officedocument.spreadsheetml.calcChain+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480" yWindow="108" windowWidth="16212" windowHeight="5808" activeTab="5"/>
  </bookViews>
  <sheets>
    <sheet name="1. Anova" sheetId="1" r:id="rId1"/>
    <sheet name="2. Anova Stock" sheetId="2" r:id="rId2"/>
    <sheet name="F-Distribution" sheetId="3" r:id="rId3"/>
    <sheet name="T-Distribution" sheetId="4" r:id="rId4"/>
    <sheet name="T-Test" sheetId="5" r:id="rId5"/>
    <sheet name="Z-Test" sheetId="6" r:id="rId6"/>
  </sheets>
  <calcPr calcId="124519"/>
</workbook>
</file>

<file path=xl/calcChain.xml><?xml version="1.0" encoding="utf-8"?>
<calcChain xmlns="http://schemas.openxmlformats.org/spreadsheetml/2006/main">
  <c r="B15" i="6"/>
  <c r="D15" i="5"/>
  <c r="G4"/>
  <c r="G8" i="4"/>
  <c r="E8"/>
  <c r="E4"/>
  <c r="B16"/>
  <c r="B15"/>
  <c r="B14"/>
  <c r="B13"/>
  <c r="I17" i="3"/>
  <c r="G14"/>
  <c r="D13"/>
  <c r="B13"/>
  <c r="K20" i="2"/>
  <c r="K15"/>
  <c r="K13"/>
  <c r="K11"/>
  <c r="K9"/>
  <c r="K7"/>
  <c r="K5"/>
  <c r="H8"/>
  <c r="H9"/>
  <c r="H10"/>
  <c r="H11"/>
  <c r="H12"/>
  <c r="H13"/>
  <c r="H14"/>
  <c r="H7"/>
  <c r="G15"/>
  <c r="E8"/>
  <c r="E9"/>
  <c r="E10"/>
  <c r="E11"/>
  <c r="E12"/>
  <c r="E13"/>
  <c r="E14"/>
  <c r="E7"/>
  <c r="D15"/>
  <c r="A15"/>
  <c r="B8"/>
  <c r="B9"/>
  <c r="B10"/>
  <c r="B11"/>
  <c r="B12"/>
  <c r="B13"/>
  <c r="B14"/>
  <c r="B7"/>
  <c r="B15" l="1"/>
  <c r="H15"/>
  <c r="E15"/>
  <c r="L29" i="1" l="1"/>
  <c r="L18"/>
  <c r="L9"/>
  <c r="H14"/>
  <c r="H5"/>
  <c r="H6"/>
  <c r="H7"/>
  <c r="H8"/>
  <c r="H9"/>
  <c r="H10"/>
  <c r="H11"/>
  <c r="H12"/>
  <c r="H13"/>
  <c r="H4"/>
  <c r="E14"/>
  <c r="E5"/>
  <c r="E6"/>
  <c r="E7"/>
  <c r="E8"/>
  <c r="E9"/>
  <c r="E10"/>
  <c r="E11"/>
  <c r="E12"/>
  <c r="E13"/>
  <c r="E4"/>
  <c r="B5"/>
  <c r="B6"/>
  <c r="B7"/>
  <c r="B8"/>
  <c r="B9"/>
  <c r="B10"/>
  <c r="B11"/>
  <c r="B12"/>
  <c r="B13"/>
  <c r="B4"/>
  <c r="G14"/>
  <c r="D14"/>
  <c r="A14"/>
  <c r="L11" l="1"/>
  <c r="L12" s="1"/>
  <c r="L23" s="1"/>
  <c r="L34" s="1"/>
  <c r="L37" s="1"/>
  <c r="B14"/>
</calcChain>
</file>

<file path=xl/sharedStrings.xml><?xml version="1.0" encoding="utf-8"?>
<sst xmlns="http://schemas.openxmlformats.org/spreadsheetml/2006/main" count="137" uniqueCount="114">
  <si>
    <t>Variable 2</t>
  </si>
  <si>
    <t xml:space="preserve">Variable 1  </t>
  </si>
  <si>
    <t>Variable 3</t>
  </si>
  <si>
    <t>n=33</t>
  </si>
  <si>
    <t>cx</t>
  </si>
  <si>
    <t>sum of square total</t>
  </si>
  <si>
    <t>SST</t>
  </si>
  <si>
    <t>STEP1</t>
  </si>
  <si>
    <t>STEP2</t>
  </si>
  <si>
    <t>Sum squares among groups</t>
  </si>
  <si>
    <t>SSA</t>
  </si>
  <si>
    <t>?</t>
  </si>
  <si>
    <t>STEP3</t>
  </si>
  <si>
    <t>Sum of square within the groups</t>
  </si>
  <si>
    <t>SSW</t>
  </si>
  <si>
    <t>SST-SSA</t>
  </si>
  <si>
    <t>STEP4</t>
  </si>
  <si>
    <t>Mean of sum of squares among groups</t>
  </si>
  <si>
    <t>MSSa</t>
  </si>
  <si>
    <t>SSA/K-1</t>
  </si>
  <si>
    <t>Mean of sum of square within the groups</t>
  </si>
  <si>
    <t>MSSw</t>
  </si>
  <si>
    <t>SSW/N-K</t>
  </si>
  <si>
    <t>F-Ratio</t>
  </si>
  <si>
    <t>MSSa/MSSw</t>
  </si>
  <si>
    <t>df</t>
  </si>
  <si>
    <t>sigma</t>
  </si>
  <si>
    <t>28,2</t>
  </si>
  <si>
    <t>f calculated for 28,2 degree of freedon for the business expectation is 95% accuracy is :</t>
  </si>
  <si>
    <t>square1</t>
  </si>
  <si>
    <t>square2</t>
  </si>
  <si>
    <t>square3</t>
  </si>
  <si>
    <t>1.78&lt;3.34</t>
  </si>
  <si>
    <t>So we are accepting the null hypothisis</t>
  </si>
  <si>
    <t>1. ANOVA – Determine the Analysis of Variance for the below variables</t>
  </si>
  <si>
    <t>Problem solving procedure as below</t>
  </si>
  <si>
    <t>2. Determine the ANOVA for below stocks</t>
  </si>
  <si>
    <t xml:space="preserve">Stock Mark Example : 
A stock analyst randomly selected 8 stocks from each of 3 industries, Viz., Financial, Energy and Utilities. She compiled the 5-year rate of return for each stock. 
The analyst wants to know if, at 0.05 significance level, there is a difference in the rate of return for any of the industries. </t>
  </si>
  <si>
    <t>5 Year Rate of Return</t>
  </si>
  <si>
    <t>Financial</t>
  </si>
  <si>
    <t>Energy</t>
  </si>
  <si>
    <t>Utilities</t>
  </si>
  <si>
    <t>Fin_Square</t>
  </si>
  <si>
    <t>En_square</t>
  </si>
  <si>
    <t>Util_square</t>
  </si>
  <si>
    <t>n=24</t>
  </si>
  <si>
    <t>k=2</t>
  </si>
  <si>
    <t>F ratio</t>
  </si>
  <si>
    <t>Df</t>
  </si>
  <si>
    <t>(22,2)</t>
  </si>
  <si>
    <t>(Value in F-table at the 0.05 significant level for the DF=(22,2)</t>
  </si>
  <si>
    <t xml:space="preserve">Comparison is    : </t>
  </si>
  <si>
    <t>F-ratio ~ DF in F-table</t>
  </si>
  <si>
    <t>2.17&lt;3.44</t>
  </si>
  <si>
    <t>Conclusion is :  There is no difference in the rate of return in any of the industry</t>
  </si>
  <si>
    <t>3. Perform hypothesis test for 2 sample variances with F – distribution for below scenario
a. A machine produces metal sheet with 20mm thickness. There is a variability in
thickness due to machine, operators, manufacturing environment, raw material etc.
The company wants to know the consistency of the two machines and randomly
sample 10 sheets from machine 1 and 10 sheets from machine 2. Thickness
measurements are taken. Assume sheet thickness is normally distributed in the
population. The company wants to know if the variance from each samples have
equal population variance or not. How do you test this?
b. Frame your hypothesis and justify accept or reject the H0 or Ha for below table</t>
  </si>
  <si>
    <t>Machine1</t>
  </si>
  <si>
    <t>n=10</t>
  </si>
  <si>
    <t>Machine2</t>
  </si>
  <si>
    <t>df1 = 9</t>
  </si>
  <si>
    <t>df2 = 9</t>
  </si>
  <si>
    <t>Variance</t>
  </si>
  <si>
    <t>F = (S1*S1)/(S2*S2)</t>
  </si>
  <si>
    <t>F</t>
  </si>
  <si>
    <t xml:space="preserve">F value for (9,9) at the significant level 0.025 is : </t>
  </si>
  <si>
    <t xml:space="preserve">F value for (9,9) at the significant level 0.975 is : </t>
  </si>
  <si>
    <t>(observed)</t>
  </si>
  <si>
    <t xml:space="preserve">Conclusion : </t>
  </si>
  <si>
    <t>Population variance are not equal. Inspection required on Machine1 because variance of Machine1 is higher than the Machine2</t>
  </si>
  <si>
    <t>Null Hypothesis</t>
  </si>
  <si>
    <t>Rejected</t>
  </si>
  <si>
    <t>Alternate Hypothesis</t>
  </si>
  <si>
    <t>Accepted</t>
  </si>
  <si>
    <t>4. Perform t- distribution (t student distribution) and provide the confidence Interval for below scenario 
a. The labelled speed of the car from 0 to 5 seconds is 100 mph. A sample of 10 car speeds are taken for the study 
b. A researcher wants to estimate the interval for the true mean of the batch of cars with 95% confidence. Assume the speeds are normally distributed 
c. Speeds are as follows (in mph)</t>
  </si>
  <si>
    <t>Sum</t>
  </si>
  <si>
    <t>Mean</t>
  </si>
  <si>
    <t>SD</t>
  </si>
  <si>
    <t>Formula</t>
  </si>
  <si>
    <t>df = 9</t>
  </si>
  <si>
    <t>t value for df=9 at significance level of 0.05 is : 1.833</t>
  </si>
  <si>
    <t>x + t*(s/sqrt(n))</t>
  </si>
  <si>
    <t>Speeds of cars falls b/w   99.75 and 101.9 at the confidence level of 95%</t>
  </si>
  <si>
    <t>5. Perform t test:
a. A company wants to improve the sales of books. Past sales indicate that the mean
sale was $105 per transaction. After the book underwent enhancement, the latest
sales data indicate the mean sale of $125, with standard deviation of $14 from the
sample of 25 books. Did the enhancement work? Test your hypothesis at 5%
significant level.
b. Create your hypothesis and prove if the book enhancement worked or not</t>
  </si>
  <si>
    <t>Sample SD</t>
  </si>
  <si>
    <t>Sample Mean</t>
  </si>
  <si>
    <t>Significant level</t>
  </si>
  <si>
    <t>H0</t>
  </si>
  <si>
    <t>H0(null hypothesis)</t>
  </si>
  <si>
    <t>H1(Alt hypothesis)</t>
  </si>
  <si>
    <t>Pop mean</t>
  </si>
  <si>
    <t>df = 24</t>
  </si>
  <si>
    <t>t(24,0.05) = 1.711</t>
  </si>
  <si>
    <t>Formula of T test</t>
  </si>
  <si>
    <t>(x-u)/(s/sqrt(n))</t>
  </si>
  <si>
    <t>sqrt(n)</t>
  </si>
  <si>
    <t>Sample(n)</t>
  </si>
  <si>
    <t>T - Calculated value</t>
  </si>
  <si>
    <t>T value for (24,0.05)</t>
  </si>
  <si>
    <t>(No significant improvement on the sales)</t>
  </si>
  <si>
    <t>(improvement in the sales)</t>
  </si>
  <si>
    <t xml:space="preserve">Null Hypothesis is rejected, because There is a significant improvement in the sale after enhancement with the given latest sales values. </t>
  </si>
  <si>
    <t>6. Perform Z-test for the below application
a. According to a recent survey, the daily one-way commute distance of U.S. worker
averages 15 miles with standard deviation of 14 miles. An investigator wishes to
determine whether the national average describes the mean commuting distance
for all workers in New York area. Commuting distances are obtained for a random
sample of 169 workers from this area, and the mean distance is found to be 16
miles.
b. Test the hypothesis at the 0.10 significant level</t>
  </si>
  <si>
    <t>sample mean</t>
  </si>
  <si>
    <t>n</t>
  </si>
  <si>
    <t>significant level</t>
  </si>
  <si>
    <t>(90% accuracy required)</t>
  </si>
  <si>
    <t>z test formula</t>
  </si>
  <si>
    <t>(x-u)/(sd/sqrt(n))</t>
  </si>
  <si>
    <t>equal to 15 miles</t>
  </si>
  <si>
    <t>H1</t>
  </si>
  <si>
    <t>Not equal to 16 miles</t>
  </si>
  <si>
    <t>cal z value</t>
  </si>
  <si>
    <t xml:space="preserve">Z value at 90% significant level is </t>
  </si>
  <si>
    <t>Null hypothesis is rejected, hence national average miles are not equal to 15 miles. So I will go with the Alternate hypothesis</t>
  </si>
</sst>
</file>

<file path=xl/styles.xml><?xml version="1.0" encoding="utf-8"?>
<styleSheet xmlns="http://schemas.openxmlformats.org/spreadsheetml/2006/main">
  <fonts count="5">
    <font>
      <sz val="11"/>
      <color theme="1"/>
      <name val="Calibri"/>
      <family val="2"/>
      <scheme val="minor"/>
    </font>
    <font>
      <b/>
      <sz val="11"/>
      <color theme="0"/>
      <name val="Calibri"/>
      <family val="2"/>
      <scheme val="minor"/>
    </font>
    <font>
      <b/>
      <sz val="11"/>
      <color theme="1"/>
      <name val="Calibri"/>
      <family val="2"/>
      <scheme val="minor"/>
    </font>
    <font>
      <sz val="11"/>
      <color theme="0"/>
      <name val="Calibri"/>
      <family val="2"/>
      <scheme val="minor"/>
    </font>
    <font>
      <b/>
      <sz val="11"/>
      <color rgb="FF00B050"/>
      <name val="Calibri"/>
      <family val="2"/>
      <scheme val="minor"/>
    </font>
  </fonts>
  <fills count="7">
    <fill>
      <patternFill patternType="none"/>
    </fill>
    <fill>
      <patternFill patternType="gray125"/>
    </fill>
    <fill>
      <patternFill patternType="solid">
        <fgColor rgb="FFFFFF00"/>
        <bgColor indexed="64"/>
      </patternFill>
    </fill>
    <fill>
      <patternFill patternType="solid">
        <fgColor rgb="FFFFC000"/>
        <bgColor indexed="64"/>
      </patternFill>
    </fill>
    <fill>
      <patternFill patternType="solid">
        <fgColor rgb="FF92D050"/>
        <bgColor indexed="64"/>
      </patternFill>
    </fill>
    <fill>
      <patternFill patternType="solid">
        <fgColor rgb="FF00B050"/>
        <bgColor indexed="64"/>
      </patternFill>
    </fill>
    <fill>
      <patternFill patternType="solid">
        <fgColor theme="6" tint="-0.499984740745262"/>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18">
    <xf numFmtId="0" fontId="0" fillId="0" borderId="0" xfId="0"/>
    <xf numFmtId="0" fontId="4" fillId="0" borderId="0" xfId="0" applyFont="1"/>
    <xf numFmtId="0" fontId="0" fillId="2" borderId="0" xfId="0" applyFill="1"/>
    <xf numFmtId="0" fontId="0" fillId="3" borderId="0" xfId="0" applyFill="1"/>
    <xf numFmtId="0" fontId="0" fillId="0" borderId="0" xfId="0" applyAlignment="1">
      <alignment horizontal="left"/>
    </xf>
    <xf numFmtId="0" fontId="0" fillId="0" borderId="0" xfId="0" applyFill="1"/>
    <xf numFmtId="0" fontId="1" fillId="5" borderId="1" xfId="0" applyFont="1" applyFill="1" applyBorder="1"/>
    <xf numFmtId="0" fontId="0" fillId="0" borderId="1" xfId="0" applyBorder="1"/>
    <xf numFmtId="0" fontId="0" fillId="2" borderId="1" xfId="0" applyFill="1" applyBorder="1"/>
    <xf numFmtId="0" fontId="0" fillId="3" borderId="1" xfId="0" applyFill="1" applyBorder="1"/>
    <xf numFmtId="0" fontId="0" fillId="4" borderId="0" xfId="0" applyFill="1" applyAlignment="1">
      <alignment horizontal="center"/>
    </xf>
    <xf numFmtId="0" fontId="3" fillId="6" borderId="0" xfId="0" applyFont="1" applyFill="1" applyAlignment="1">
      <alignment horizontal="left" vertical="top" wrapText="1"/>
    </xf>
    <xf numFmtId="0" fontId="1" fillId="6" borderId="0" xfId="0" applyFont="1" applyFill="1" applyAlignment="1">
      <alignment horizontal="left"/>
    </xf>
    <xf numFmtId="0" fontId="1" fillId="6" borderId="0" xfId="0" applyFont="1" applyFill="1" applyAlignment="1">
      <alignment horizontal="left" vertical="top" wrapText="1"/>
    </xf>
    <xf numFmtId="0" fontId="3" fillId="6" borderId="0" xfId="0" applyFont="1" applyFill="1"/>
    <xf numFmtId="0" fontId="2" fillId="0" borderId="1" xfId="0" applyFont="1" applyBorder="1"/>
    <xf numFmtId="9" fontId="0" fillId="0" borderId="0" xfId="0" applyNumberFormat="1"/>
    <xf numFmtId="0" fontId="3" fillId="6" borderId="0" xfId="0" applyFont="1" applyFill="1" applyAlignment="1">
      <alignment horizontal="left"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10" Type="http://schemas.openxmlformats.org/officeDocument/2006/relationships/calcChain" Target="calcChain.xml"/><Relationship Id="rId4" Type="http://schemas.openxmlformats.org/officeDocument/2006/relationships/worksheet" Target="worksheets/sheet4.xml"/><Relationship Id="rId9"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dimension ref="A1:L45"/>
  <sheetViews>
    <sheetView workbookViewId="0">
      <selection sqref="A1:H1"/>
    </sheetView>
  </sheetViews>
  <sheetFormatPr defaultRowHeight="14.4"/>
  <cols>
    <col min="1" max="1" width="10" bestFit="1" customWidth="1"/>
    <col min="2" max="3" width="10" customWidth="1"/>
    <col min="11" max="11" width="16.88671875" bestFit="1" customWidth="1"/>
  </cols>
  <sheetData>
    <row r="1" spans="1:12">
      <c r="A1" s="12" t="s">
        <v>34</v>
      </c>
      <c r="B1" s="12"/>
      <c r="C1" s="12"/>
      <c r="D1" s="12"/>
      <c r="E1" s="12"/>
      <c r="F1" s="12"/>
      <c r="G1" s="12"/>
      <c r="H1" s="12"/>
    </row>
    <row r="3" spans="1:12">
      <c r="A3" t="s">
        <v>1</v>
      </c>
      <c r="B3" t="s">
        <v>29</v>
      </c>
      <c r="D3" t="s">
        <v>0</v>
      </c>
      <c r="E3" t="s">
        <v>30</v>
      </c>
      <c r="G3" t="s">
        <v>2</v>
      </c>
      <c r="H3" t="s">
        <v>31</v>
      </c>
    </row>
    <row r="4" spans="1:12">
      <c r="A4">
        <v>27</v>
      </c>
      <c r="B4">
        <f>A4*A4</f>
        <v>729</v>
      </c>
      <c r="D4">
        <v>63</v>
      </c>
      <c r="E4">
        <f>D4*D4</f>
        <v>3969</v>
      </c>
      <c r="G4">
        <v>52</v>
      </c>
      <c r="H4">
        <f>G4*G4</f>
        <v>2704</v>
      </c>
    </row>
    <row r="5" spans="1:12">
      <c r="A5">
        <v>43</v>
      </c>
      <c r="B5">
        <f t="shared" ref="B5:B13" si="0">A5*A5</f>
        <v>1849</v>
      </c>
      <c r="D5">
        <v>43</v>
      </c>
      <c r="E5">
        <f t="shared" ref="E5:E13" si="1">D5*D5</f>
        <v>1849</v>
      </c>
      <c r="G5">
        <v>60</v>
      </c>
      <c r="H5">
        <f t="shared" ref="H5:H13" si="2">G5*G5</f>
        <v>3600</v>
      </c>
      <c r="K5" t="s">
        <v>35</v>
      </c>
    </row>
    <row r="6" spans="1:12">
      <c r="A6">
        <v>64</v>
      </c>
      <c r="B6">
        <f t="shared" si="0"/>
        <v>4096</v>
      </c>
      <c r="D6">
        <v>52</v>
      </c>
      <c r="E6">
        <f t="shared" si="1"/>
        <v>2704</v>
      </c>
      <c r="G6">
        <v>37</v>
      </c>
      <c r="H6">
        <f t="shared" si="2"/>
        <v>1369</v>
      </c>
    </row>
    <row r="7" spans="1:12">
      <c r="A7">
        <v>62</v>
      </c>
      <c r="B7">
        <f t="shared" si="0"/>
        <v>3844</v>
      </c>
      <c r="D7">
        <v>58</v>
      </c>
      <c r="E7">
        <f t="shared" si="1"/>
        <v>3364</v>
      </c>
      <c r="G7">
        <v>40</v>
      </c>
      <c r="H7">
        <f t="shared" si="2"/>
        <v>1600</v>
      </c>
      <c r="K7" t="s">
        <v>7</v>
      </c>
    </row>
    <row r="8" spans="1:12">
      <c r="A8">
        <v>44</v>
      </c>
      <c r="B8">
        <f t="shared" si="0"/>
        <v>1936</v>
      </c>
      <c r="D8">
        <v>54</v>
      </c>
      <c r="E8">
        <f t="shared" si="1"/>
        <v>2916</v>
      </c>
      <c r="G8">
        <v>23</v>
      </c>
      <c r="H8">
        <f t="shared" si="2"/>
        <v>529</v>
      </c>
      <c r="K8" t="s">
        <v>3</v>
      </c>
    </row>
    <row r="9" spans="1:12">
      <c r="A9">
        <v>54</v>
      </c>
      <c r="B9">
        <f t="shared" si="0"/>
        <v>2916</v>
      </c>
      <c r="D9">
        <v>50</v>
      </c>
      <c r="E9">
        <f t="shared" si="1"/>
        <v>2500</v>
      </c>
      <c r="G9">
        <v>39</v>
      </c>
      <c r="H9">
        <f t="shared" si="2"/>
        <v>1521</v>
      </c>
      <c r="K9" t="s">
        <v>4</v>
      </c>
      <c r="L9">
        <f>((500+530+440)*(500+530+440))/30</f>
        <v>72030</v>
      </c>
    </row>
    <row r="10" spans="1:12">
      <c r="A10">
        <v>57</v>
      </c>
      <c r="B10">
        <f t="shared" si="0"/>
        <v>3249</v>
      </c>
      <c r="D10">
        <v>65</v>
      </c>
      <c r="E10">
        <f t="shared" si="1"/>
        <v>4225</v>
      </c>
      <c r="G10">
        <v>55</v>
      </c>
      <c r="H10">
        <f t="shared" si="2"/>
        <v>3025</v>
      </c>
    </row>
    <row r="11" spans="1:12">
      <c r="A11">
        <v>49</v>
      </c>
      <c r="B11">
        <f t="shared" si="0"/>
        <v>2401</v>
      </c>
      <c r="D11">
        <v>53</v>
      </c>
      <c r="E11">
        <f t="shared" si="1"/>
        <v>2809</v>
      </c>
      <c r="G11">
        <v>52</v>
      </c>
      <c r="H11">
        <f t="shared" si="2"/>
        <v>2704</v>
      </c>
      <c r="K11" t="s">
        <v>5</v>
      </c>
      <c r="L11">
        <f>(B14+E14+H14)-L9</f>
        <v>3720</v>
      </c>
    </row>
    <row r="12" spans="1:12">
      <c r="A12">
        <v>31</v>
      </c>
      <c r="B12">
        <f t="shared" si="0"/>
        <v>961</v>
      </c>
      <c r="D12">
        <v>43</v>
      </c>
      <c r="E12">
        <f t="shared" si="1"/>
        <v>1849</v>
      </c>
      <c r="G12">
        <v>43</v>
      </c>
      <c r="H12">
        <f t="shared" si="2"/>
        <v>1849</v>
      </c>
      <c r="K12" t="s">
        <v>6</v>
      </c>
      <c r="L12">
        <f>L11</f>
        <v>3720</v>
      </c>
    </row>
    <row r="13" spans="1:12">
      <c r="A13">
        <v>69</v>
      </c>
      <c r="B13">
        <f t="shared" si="0"/>
        <v>4761</v>
      </c>
      <c r="D13">
        <v>49</v>
      </c>
      <c r="E13">
        <f t="shared" si="1"/>
        <v>2401</v>
      </c>
      <c r="G13">
        <v>39</v>
      </c>
      <c r="H13">
        <f t="shared" si="2"/>
        <v>1521</v>
      </c>
    </row>
    <row r="14" spans="1:12">
      <c r="A14" s="2">
        <f>SUM(A4:A13)</f>
        <v>500</v>
      </c>
      <c r="B14" s="3">
        <f>SUM(B4:B13)</f>
        <v>26742</v>
      </c>
      <c r="C14" s="2"/>
      <c r="D14" s="2">
        <f>SUM(D4:D13)</f>
        <v>530</v>
      </c>
      <c r="E14" s="3">
        <f>SUM(E4:E13)</f>
        <v>28586</v>
      </c>
      <c r="F14" s="2"/>
      <c r="G14" s="2">
        <f>SUM(G4:G13)</f>
        <v>440</v>
      </c>
      <c r="H14" s="3">
        <f>SUM(H4:H13)</f>
        <v>20422</v>
      </c>
    </row>
    <row r="15" spans="1:12">
      <c r="K15" t="s">
        <v>8</v>
      </c>
    </row>
    <row r="16" spans="1:12">
      <c r="K16" t="s">
        <v>9</v>
      </c>
    </row>
    <row r="17" spans="11:12">
      <c r="K17" t="s">
        <v>10</v>
      </c>
      <c r="L17" t="s">
        <v>11</v>
      </c>
    </row>
    <row r="18" spans="11:12">
      <c r="K18" t="s">
        <v>10</v>
      </c>
      <c r="L18">
        <f>(((500*500)/10)+((530*530)/10)+((440*440)/10))-L9</f>
        <v>420</v>
      </c>
    </row>
    <row r="20" spans="11:12">
      <c r="K20" t="s">
        <v>12</v>
      </c>
    </row>
    <row r="21" spans="11:12">
      <c r="K21" t="s">
        <v>13</v>
      </c>
    </row>
    <row r="22" spans="11:12">
      <c r="K22" t="s">
        <v>14</v>
      </c>
      <c r="L22" t="s">
        <v>15</v>
      </c>
    </row>
    <row r="23" spans="11:12">
      <c r="K23" t="s">
        <v>14</v>
      </c>
      <c r="L23">
        <f>L12-L18</f>
        <v>3300</v>
      </c>
    </row>
    <row r="25" spans="11:12">
      <c r="K25" t="s">
        <v>16</v>
      </c>
    </row>
    <row r="26" spans="11:12">
      <c r="K26" t="s">
        <v>17</v>
      </c>
    </row>
    <row r="28" spans="11:12">
      <c r="K28" t="s">
        <v>18</v>
      </c>
      <c r="L28" t="s">
        <v>19</v>
      </c>
    </row>
    <row r="29" spans="11:12">
      <c r="K29" t="s">
        <v>18</v>
      </c>
      <c r="L29">
        <f>L18/2</f>
        <v>210</v>
      </c>
    </row>
    <row r="31" spans="11:12">
      <c r="K31" t="s">
        <v>16</v>
      </c>
    </row>
    <row r="32" spans="11:12">
      <c r="K32" t="s">
        <v>20</v>
      </c>
    </row>
    <row r="33" spans="11:12">
      <c r="K33" t="s">
        <v>21</v>
      </c>
      <c r="L33" t="s">
        <v>22</v>
      </c>
    </row>
    <row r="34" spans="11:12">
      <c r="L34">
        <f>L23/(30-2)</f>
        <v>117.85714285714286</v>
      </c>
    </row>
    <row r="36" spans="11:12">
      <c r="K36" s="2" t="s">
        <v>23</v>
      </c>
      <c r="L36" t="s">
        <v>24</v>
      </c>
    </row>
    <row r="37" spans="11:12">
      <c r="L37" s="2">
        <f>L29/L34</f>
        <v>1.7818181818181817</v>
      </c>
    </row>
    <row r="39" spans="11:12">
      <c r="K39" t="s">
        <v>25</v>
      </c>
      <c r="L39" t="s">
        <v>27</v>
      </c>
    </row>
    <row r="40" spans="11:12">
      <c r="K40" t="s">
        <v>26</v>
      </c>
      <c r="L40">
        <v>0.05</v>
      </c>
    </row>
    <row r="41" spans="11:12">
      <c r="K41" s="3" t="s">
        <v>28</v>
      </c>
    </row>
    <row r="42" spans="11:12">
      <c r="L42" s="3">
        <v>3.34</v>
      </c>
    </row>
    <row r="44" spans="11:12">
      <c r="L44" s="1" t="s">
        <v>32</v>
      </c>
    </row>
    <row r="45" spans="11:12">
      <c r="L45" s="1" t="s">
        <v>33</v>
      </c>
    </row>
  </sheetData>
  <mergeCells count="1">
    <mergeCell ref="A1:H1"/>
  </mergeCells>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dimension ref="A1:O27"/>
  <sheetViews>
    <sheetView workbookViewId="0">
      <selection activeCell="N18" sqref="N18"/>
    </sheetView>
  </sheetViews>
  <sheetFormatPr defaultRowHeight="14.4"/>
  <cols>
    <col min="2" max="2" width="9.88671875" bestFit="1" customWidth="1"/>
    <col min="4" max="4" width="9.44140625" bestFit="1" customWidth="1"/>
    <col min="5" max="5" width="10.44140625" bestFit="1" customWidth="1"/>
    <col min="8" max="8" width="10.5546875" bestFit="1" customWidth="1"/>
  </cols>
  <sheetData>
    <row r="1" spans="1:11">
      <c r="A1" s="12" t="s">
        <v>36</v>
      </c>
      <c r="B1" s="12"/>
      <c r="C1" s="12"/>
      <c r="D1" s="12"/>
    </row>
    <row r="3" spans="1:11" ht="104.4" customHeight="1">
      <c r="A3" s="13" t="s">
        <v>37</v>
      </c>
      <c r="B3" s="13"/>
      <c r="C3" s="13"/>
      <c r="D3" s="13"/>
      <c r="E3" s="13"/>
      <c r="F3" s="13"/>
      <c r="G3" s="13"/>
      <c r="H3" s="13"/>
      <c r="I3" s="13"/>
      <c r="J3" s="13"/>
    </row>
    <row r="4" spans="1:11">
      <c r="J4" t="s">
        <v>45</v>
      </c>
      <c r="K4" t="s">
        <v>46</v>
      </c>
    </row>
    <row r="5" spans="1:11">
      <c r="A5" t="s">
        <v>38</v>
      </c>
      <c r="J5" t="s">
        <v>4</v>
      </c>
      <c r="K5">
        <f>((92.68+110.77+71.3)*(92.68+110.77+71.3))/24</f>
        <v>3145.3151041666665</v>
      </c>
    </row>
    <row r="6" spans="1:11">
      <c r="A6" s="6" t="s">
        <v>39</v>
      </c>
      <c r="B6" s="6" t="s">
        <v>42</v>
      </c>
      <c r="C6" s="6"/>
      <c r="D6" s="6" t="s">
        <v>40</v>
      </c>
      <c r="E6" s="6" t="s">
        <v>43</v>
      </c>
      <c r="F6" s="6"/>
      <c r="G6" s="6" t="s">
        <v>41</v>
      </c>
      <c r="H6" s="6" t="s">
        <v>44</v>
      </c>
    </row>
    <row r="7" spans="1:11">
      <c r="A7" s="7">
        <v>10.76</v>
      </c>
      <c r="B7" s="7">
        <f>A7*A7</f>
        <v>115.77759999999999</v>
      </c>
      <c r="C7" s="7"/>
      <c r="D7" s="7">
        <v>12.72</v>
      </c>
      <c r="E7" s="7">
        <f>D7*D7</f>
        <v>161.79840000000002</v>
      </c>
      <c r="F7" s="7"/>
      <c r="G7" s="7">
        <v>11.88</v>
      </c>
      <c r="H7" s="7">
        <f>G7*G7</f>
        <v>141.13440000000003</v>
      </c>
      <c r="J7" t="s">
        <v>6</v>
      </c>
      <c r="K7">
        <f>(B15+E15+H15)-K5</f>
        <v>590.8507958333339</v>
      </c>
    </row>
    <row r="8" spans="1:11">
      <c r="A8" s="7">
        <v>15.05</v>
      </c>
      <c r="B8" s="7">
        <f t="shared" ref="B8:B14" si="0">A8*A8</f>
        <v>226.50250000000003</v>
      </c>
      <c r="C8" s="7"/>
      <c r="D8" s="7">
        <v>13.91</v>
      </c>
      <c r="E8" s="7">
        <f t="shared" ref="E8:E14" si="1">D8*D8</f>
        <v>193.4881</v>
      </c>
      <c r="F8" s="7"/>
      <c r="G8" s="7">
        <v>5.86</v>
      </c>
      <c r="H8" s="7">
        <f>G8*G8</f>
        <v>34.339600000000004</v>
      </c>
    </row>
    <row r="9" spans="1:11">
      <c r="A9" s="7">
        <v>17.010000000000002</v>
      </c>
      <c r="B9" s="7">
        <f t="shared" si="0"/>
        <v>289.34010000000006</v>
      </c>
      <c r="C9" s="7"/>
      <c r="D9" s="7">
        <v>6.43</v>
      </c>
      <c r="E9" s="7">
        <f t="shared" si="1"/>
        <v>41.344899999999996</v>
      </c>
      <c r="F9" s="7"/>
      <c r="G9" s="7">
        <v>13.46</v>
      </c>
      <c r="H9" s="7">
        <f>G9*G9</f>
        <v>181.17160000000001</v>
      </c>
      <c r="J9" t="s">
        <v>10</v>
      </c>
      <c r="K9">
        <f>(((A15*A15)/8)+((D15*D15)/8)+((G15*G15)/8))-K5</f>
        <v>97.59305833333292</v>
      </c>
    </row>
    <row r="10" spans="1:11">
      <c r="A10" s="7">
        <v>5.07</v>
      </c>
      <c r="B10" s="7">
        <f t="shared" si="0"/>
        <v>25.704900000000002</v>
      </c>
      <c r="C10" s="7"/>
      <c r="D10" s="7">
        <v>11.19</v>
      </c>
      <c r="E10" s="7">
        <f t="shared" si="1"/>
        <v>125.21609999999998</v>
      </c>
      <c r="F10" s="7"/>
      <c r="G10" s="7">
        <v>9.9</v>
      </c>
      <c r="H10" s="7">
        <f>G10*G10</f>
        <v>98.01</v>
      </c>
    </row>
    <row r="11" spans="1:11">
      <c r="A11" s="7">
        <v>19.5</v>
      </c>
      <c r="B11" s="7">
        <f t="shared" si="0"/>
        <v>380.25</v>
      </c>
      <c r="C11" s="7"/>
      <c r="D11" s="7">
        <v>18.79</v>
      </c>
      <c r="E11" s="7">
        <f t="shared" si="1"/>
        <v>353.0641</v>
      </c>
      <c r="F11" s="7"/>
      <c r="G11" s="7">
        <v>3.95</v>
      </c>
      <c r="H11" s="7">
        <f>G11*G11</f>
        <v>15.602500000000001</v>
      </c>
      <c r="J11" t="s">
        <v>14</v>
      </c>
      <c r="K11">
        <f>K7-K9</f>
        <v>493.25773750000099</v>
      </c>
    </row>
    <row r="12" spans="1:11">
      <c r="A12" s="7">
        <v>8.16</v>
      </c>
      <c r="B12" s="7">
        <f t="shared" si="0"/>
        <v>66.585599999999999</v>
      </c>
      <c r="C12" s="7"/>
      <c r="D12" s="7">
        <v>20.73</v>
      </c>
      <c r="E12" s="7">
        <f t="shared" si="1"/>
        <v>429.73290000000003</v>
      </c>
      <c r="F12" s="7"/>
      <c r="G12" s="7">
        <v>3.44</v>
      </c>
      <c r="H12" s="7">
        <f>G12*G12</f>
        <v>11.833599999999999</v>
      </c>
    </row>
    <row r="13" spans="1:11">
      <c r="A13" s="7">
        <v>10.38</v>
      </c>
      <c r="B13" s="7">
        <f t="shared" si="0"/>
        <v>107.74440000000001</v>
      </c>
      <c r="C13" s="7"/>
      <c r="D13" s="7">
        <v>9.6</v>
      </c>
      <c r="E13" s="7">
        <f t="shared" si="1"/>
        <v>92.16</v>
      </c>
      <c r="F13" s="7"/>
      <c r="G13" s="7">
        <v>7.11</v>
      </c>
      <c r="H13" s="7">
        <f>G13*G13</f>
        <v>50.552100000000003</v>
      </c>
      <c r="J13" t="s">
        <v>18</v>
      </c>
      <c r="K13">
        <f>K9/2</f>
        <v>48.79652916666646</v>
      </c>
    </row>
    <row r="14" spans="1:11">
      <c r="A14" s="7">
        <v>6.75</v>
      </c>
      <c r="B14" s="7">
        <f t="shared" si="0"/>
        <v>45.5625</v>
      </c>
      <c r="C14" s="7"/>
      <c r="D14" s="7">
        <v>17.399999999999999</v>
      </c>
      <c r="E14" s="7">
        <f t="shared" si="1"/>
        <v>302.75999999999993</v>
      </c>
      <c r="F14" s="7"/>
      <c r="G14" s="7">
        <v>15.7</v>
      </c>
      <c r="H14" s="7">
        <f>G14*G14</f>
        <v>246.48999999999998</v>
      </c>
    </row>
    <row r="15" spans="1:11">
      <c r="A15" s="8">
        <f>SUM(A7:A14)</f>
        <v>92.68</v>
      </c>
      <c r="B15" s="9">
        <f>SUM(B7:B14)</f>
        <v>1257.4675999999999</v>
      </c>
      <c r="C15" s="8"/>
      <c r="D15" s="8">
        <f>SUM(D7:D14)</f>
        <v>110.76999999999998</v>
      </c>
      <c r="E15" s="9">
        <f>SUM(E7:E14)</f>
        <v>1699.5645000000002</v>
      </c>
      <c r="F15" s="8"/>
      <c r="G15" s="8">
        <f>SUM(G7:G14)</f>
        <v>71.3</v>
      </c>
      <c r="H15" s="9">
        <f>SUM(H7:H14)</f>
        <v>779.13380000000006</v>
      </c>
      <c r="I15" s="5"/>
      <c r="J15" t="s">
        <v>21</v>
      </c>
      <c r="K15">
        <f>K11/22</f>
        <v>22.420806250000044</v>
      </c>
    </row>
    <row r="18" spans="8:15">
      <c r="J18" t="s">
        <v>47</v>
      </c>
      <c r="K18" t="s">
        <v>24</v>
      </c>
    </row>
    <row r="20" spans="8:15">
      <c r="J20" s="3" t="s">
        <v>47</v>
      </c>
      <c r="K20" s="3">
        <f>K13/K15</f>
        <v>2.1763949352475387</v>
      </c>
      <c r="L20" t="s">
        <v>66</v>
      </c>
    </row>
    <row r="22" spans="8:15">
      <c r="J22" s="3" t="s">
        <v>48</v>
      </c>
      <c r="K22" s="3" t="s">
        <v>49</v>
      </c>
      <c r="L22" s="3">
        <v>3.44</v>
      </c>
      <c r="M22" t="s">
        <v>50</v>
      </c>
    </row>
    <row r="24" spans="8:15">
      <c r="H24" t="s">
        <v>51</v>
      </c>
      <c r="J24" t="s">
        <v>52</v>
      </c>
    </row>
    <row r="25" spans="8:15">
      <c r="J25" s="2" t="s">
        <v>53</v>
      </c>
    </row>
    <row r="27" spans="8:15">
      <c r="H27" s="10" t="s">
        <v>54</v>
      </c>
      <c r="I27" s="10"/>
      <c r="J27" s="10"/>
      <c r="K27" s="10"/>
      <c r="L27" s="10"/>
      <c r="M27" s="10"/>
      <c r="N27" s="10"/>
      <c r="O27" s="10"/>
    </row>
  </sheetData>
  <mergeCells count="3">
    <mergeCell ref="A3:J3"/>
    <mergeCell ref="H27:O27"/>
    <mergeCell ref="A1:D1"/>
  </mergeCells>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J23"/>
  <sheetViews>
    <sheetView workbookViewId="0">
      <selection sqref="A1:J1"/>
    </sheetView>
  </sheetViews>
  <sheetFormatPr defaultRowHeight="14.4"/>
  <cols>
    <col min="1" max="1" width="11.33203125" bestFit="1" customWidth="1"/>
  </cols>
  <sheetData>
    <row r="1" spans="1:10" ht="165" customHeight="1">
      <c r="A1" s="11" t="s">
        <v>55</v>
      </c>
      <c r="B1" s="11"/>
      <c r="C1" s="11"/>
      <c r="D1" s="11"/>
      <c r="E1" s="11"/>
      <c r="F1" s="11"/>
      <c r="G1" s="11"/>
      <c r="H1" s="11"/>
      <c r="I1" s="11"/>
      <c r="J1" s="11"/>
    </row>
    <row r="2" spans="1:10">
      <c r="B2" s="7" t="s">
        <v>56</v>
      </c>
      <c r="C2" s="7"/>
      <c r="D2" s="7" t="s">
        <v>58</v>
      </c>
    </row>
    <row r="3" spans="1:10">
      <c r="B3" s="7">
        <v>20.2</v>
      </c>
      <c r="C3" s="7"/>
      <c r="D3" s="7">
        <v>22.1</v>
      </c>
    </row>
    <row r="4" spans="1:10">
      <c r="B4" s="7">
        <v>20.9</v>
      </c>
      <c r="C4" s="7"/>
      <c r="D4" s="7">
        <v>21.3</v>
      </c>
    </row>
    <row r="5" spans="1:10">
      <c r="B5" s="7">
        <v>22.3</v>
      </c>
      <c r="C5" s="7"/>
      <c r="D5" s="7">
        <v>20.100000000000001</v>
      </c>
    </row>
    <row r="6" spans="1:10">
      <c r="B6" s="7">
        <v>22.8</v>
      </c>
      <c r="C6" s="7"/>
      <c r="D6" s="7">
        <v>22.5</v>
      </c>
    </row>
    <row r="7" spans="1:10">
      <c r="B7" s="7">
        <v>21.5</v>
      </c>
      <c r="C7" s="7"/>
      <c r="D7" s="7">
        <v>20.2</v>
      </c>
    </row>
    <row r="8" spans="1:10">
      <c r="B8" s="7">
        <v>23</v>
      </c>
      <c r="C8" s="7"/>
      <c r="D8" s="7">
        <v>20.3</v>
      </c>
    </row>
    <row r="9" spans="1:10">
      <c r="B9" s="7">
        <v>22.4</v>
      </c>
      <c r="C9" s="7"/>
      <c r="D9" s="7">
        <v>20.399999999999999</v>
      </c>
    </row>
    <row r="10" spans="1:10">
      <c r="B10" s="7">
        <v>21.4</v>
      </c>
      <c r="C10" s="7"/>
      <c r="D10" s="7">
        <v>21.1</v>
      </c>
    </row>
    <row r="11" spans="1:10">
      <c r="B11" s="7">
        <v>21.2</v>
      </c>
      <c r="C11" s="7"/>
      <c r="D11" s="7">
        <v>20.8</v>
      </c>
    </row>
    <row r="12" spans="1:10">
      <c r="B12" s="7">
        <v>21.3</v>
      </c>
      <c r="C12" s="7"/>
      <c r="D12" s="7">
        <v>20.399999999999999</v>
      </c>
    </row>
    <row r="13" spans="1:10">
      <c r="A13" t="s">
        <v>61</v>
      </c>
      <c r="B13">
        <f>VAR(B3:B12)</f>
        <v>0.79777777777781012</v>
      </c>
      <c r="D13">
        <f>VAR(D3:D12)</f>
        <v>0.68844444444433373</v>
      </c>
      <c r="F13" t="s">
        <v>62</v>
      </c>
    </row>
    <row r="14" spans="1:10">
      <c r="F14" t="s">
        <v>63</v>
      </c>
      <c r="G14">
        <f>B13/D13</f>
        <v>1.1588121368627253</v>
      </c>
      <c r="H14" t="s">
        <v>66</v>
      </c>
    </row>
    <row r="16" spans="1:10">
      <c r="A16" t="s">
        <v>56</v>
      </c>
      <c r="B16" t="s">
        <v>57</v>
      </c>
      <c r="C16" t="s">
        <v>59</v>
      </c>
      <c r="D16" s="4" t="s">
        <v>64</v>
      </c>
      <c r="E16" s="4"/>
      <c r="F16" s="4"/>
      <c r="G16" s="4"/>
      <c r="H16" s="4"/>
      <c r="I16">
        <v>4.0259999999999998</v>
      </c>
    </row>
    <row r="17" spans="1:9">
      <c r="A17" t="s">
        <v>58</v>
      </c>
      <c r="B17" t="s">
        <v>57</v>
      </c>
      <c r="C17" t="s">
        <v>60</v>
      </c>
      <c r="D17" s="4" t="s">
        <v>65</v>
      </c>
      <c r="E17" s="4"/>
      <c r="F17" s="4"/>
      <c r="G17" s="4"/>
      <c r="H17" s="4"/>
      <c r="I17">
        <f>1/I16</f>
        <v>0.24838549428713363</v>
      </c>
    </row>
    <row r="20" spans="1:9">
      <c r="A20" s="14" t="s">
        <v>67</v>
      </c>
      <c r="B20" t="s">
        <v>68</v>
      </c>
    </row>
    <row r="22" spans="1:9">
      <c r="B22" t="s">
        <v>69</v>
      </c>
      <c r="D22" t="s">
        <v>70</v>
      </c>
    </row>
    <row r="23" spans="1:9">
      <c r="B23" t="s">
        <v>71</v>
      </c>
      <c r="D23" t="s">
        <v>72</v>
      </c>
    </row>
  </sheetData>
  <mergeCells count="3">
    <mergeCell ref="A1:J1"/>
    <mergeCell ref="D16:H16"/>
    <mergeCell ref="D17:H17"/>
  </mergeCells>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J16"/>
  <sheetViews>
    <sheetView workbookViewId="0">
      <selection sqref="A1:J1"/>
    </sheetView>
  </sheetViews>
  <sheetFormatPr defaultRowHeight="14.4"/>
  <cols>
    <col min="4" max="4" width="14.5546875" customWidth="1"/>
    <col min="5" max="5" width="14.88671875" bestFit="1" customWidth="1"/>
    <col min="7" max="7" width="10.6640625" customWidth="1"/>
    <col min="10" max="10" width="13.5546875" customWidth="1"/>
  </cols>
  <sheetData>
    <row r="1" spans="1:10" ht="88.8" customHeight="1">
      <c r="A1" s="11" t="s">
        <v>73</v>
      </c>
      <c r="B1" s="17"/>
      <c r="C1" s="17"/>
      <c r="D1" s="17"/>
      <c r="E1" s="17"/>
      <c r="F1" s="17"/>
      <c r="G1" s="17"/>
      <c r="H1" s="17"/>
      <c r="I1" s="17"/>
      <c r="J1" s="17"/>
    </row>
    <row r="3" spans="1:10">
      <c r="A3" s="7"/>
      <c r="B3" s="7">
        <v>100.5</v>
      </c>
    </row>
    <row r="4" spans="1:10">
      <c r="A4" s="7"/>
      <c r="B4" s="7">
        <v>101.3</v>
      </c>
      <c r="D4" t="s">
        <v>57</v>
      </c>
      <c r="E4">
        <f>SQRT(10)</f>
        <v>3.1622776601683795</v>
      </c>
    </row>
    <row r="5" spans="1:10">
      <c r="A5" s="7"/>
      <c r="B5" s="7">
        <v>99.5</v>
      </c>
      <c r="D5" t="s">
        <v>78</v>
      </c>
    </row>
    <row r="6" spans="1:10">
      <c r="A6" s="7"/>
      <c r="B6" s="7">
        <v>98.6</v>
      </c>
      <c r="D6" t="s">
        <v>79</v>
      </c>
    </row>
    <row r="7" spans="1:10">
      <c r="A7" s="7"/>
      <c r="B7" s="7">
        <v>104</v>
      </c>
      <c r="D7" t="s">
        <v>77</v>
      </c>
      <c r="E7" t="s">
        <v>80</v>
      </c>
      <c r="G7" t="s">
        <v>80</v>
      </c>
    </row>
    <row r="8" spans="1:10">
      <c r="A8" s="7"/>
      <c r="B8" s="7">
        <v>103.1</v>
      </c>
      <c r="E8">
        <f>(100.83 + (1.833 * (1.85/3.16)))</f>
        <v>101.90311708860759</v>
      </c>
      <c r="G8">
        <f>(100.83 - (1.833 * (1.85/3.16)))</f>
        <v>99.75688291139241</v>
      </c>
    </row>
    <row r="9" spans="1:10">
      <c r="A9" s="7"/>
      <c r="B9" s="7">
        <v>100.5</v>
      </c>
    </row>
    <row r="10" spans="1:10">
      <c r="A10" s="7"/>
      <c r="B10" s="7">
        <v>99.8</v>
      </c>
    </row>
    <row r="11" spans="1:10">
      <c r="A11" s="7"/>
      <c r="B11" s="7">
        <v>98.6</v>
      </c>
      <c r="D11" s="14" t="s">
        <v>67</v>
      </c>
      <c r="E11" s="10" t="s">
        <v>81</v>
      </c>
      <c r="F11" s="10"/>
      <c r="G11" s="10"/>
      <c r="H11" s="10"/>
      <c r="I11" s="10"/>
      <c r="J11" s="10"/>
    </row>
    <row r="12" spans="1:10">
      <c r="A12" s="7"/>
      <c r="B12" s="7">
        <v>102.4</v>
      </c>
    </row>
    <row r="13" spans="1:10">
      <c r="A13" s="15" t="s">
        <v>74</v>
      </c>
      <c r="B13" s="15">
        <f>SUM(B3:B12)</f>
        <v>1008.3</v>
      </c>
    </row>
    <row r="14" spans="1:10">
      <c r="A14" s="15" t="s">
        <v>75</v>
      </c>
      <c r="B14" s="15">
        <f>B13/10</f>
        <v>100.83</v>
      </c>
    </row>
    <row r="15" spans="1:10">
      <c r="A15" s="15" t="s">
        <v>61</v>
      </c>
      <c r="B15" s="15">
        <f>VAR(B3:B12)</f>
        <v>3.4312222222215496</v>
      </c>
    </row>
    <row r="16" spans="1:10">
      <c r="A16" s="15" t="s">
        <v>76</v>
      </c>
      <c r="B16" s="15">
        <f>SQRT(B15)</f>
        <v>1.8523558573399306</v>
      </c>
    </row>
  </sheetData>
  <mergeCells count="2">
    <mergeCell ref="A1:J1"/>
    <mergeCell ref="E11:J11"/>
  </mergeCells>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I18"/>
  <sheetViews>
    <sheetView workbookViewId="0">
      <selection activeCell="D16" sqref="D16"/>
    </sheetView>
  </sheetViews>
  <sheetFormatPr defaultRowHeight="14.4"/>
  <cols>
    <col min="1" max="1" width="15.5546875" customWidth="1"/>
    <col min="3" max="3" width="16.6640625" customWidth="1"/>
  </cols>
  <sheetData>
    <row r="1" spans="1:9" ht="105.6" customHeight="1">
      <c r="A1" s="11" t="s">
        <v>82</v>
      </c>
      <c r="B1" s="11"/>
      <c r="C1" s="11"/>
      <c r="D1" s="11"/>
      <c r="E1" s="11"/>
      <c r="F1" s="11"/>
      <c r="G1" s="11"/>
      <c r="H1" s="11"/>
      <c r="I1" s="11"/>
    </row>
    <row r="4" spans="1:9">
      <c r="A4" t="s">
        <v>95</v>
      </c>
      <c r="B4">
        <v>25</v>
      </c>
      <c r="C4" t="s">
        <v>90</v>
      </c>
      <c r="D4" t="s">
        <v>91</v>
      </c>
      <c r="F4" t="s">
        <v>94</v>
      </c>
      <c r="G4">
        <f>SQRT(B4)</f>
        <v>5</v>
      </c>
    </row>
    <row r="5" spans="1:9">
      <c r="A5" t="s">
        <v>83</v>
      </c>
      <c r="B5">
        <v>14</v>
      </c>
    </row>
    <row r="6" spans="1:9">
      <c r="A6" t="s">
        <v>84</v>
      </c>
      <c r="B6">
        <v>125</v>
      </c>
    </row>
    <row r="7" spans="1:9">
      <c r="A7" t="s">
        <v>85</v>
      </c>
      <c r="B7" s="16">
        <v>0.05</v>
      </c>
    </row>
    <row r="8" spans="1:9">
      <c r="A8" t="s">
        <v>89</v>
      </c>
      <c r="B8">
        <v>105</v>
      </c>
    </row>
    <row r="9" spans="1:9">
      <c r="A9" t="s">
        <v>87</v>
      </c>
      <c r="B9">
        <v>105</v>
      </c>
      <c r="C9" t="s">
        <v>98</v>
      </c>
    </row>
    <row r="10" spans="1:9">
      <c r="A10" t="s">
        <v>88</v>
      </c>
      <c r="B10">
        <v>125</v>
      </c>
      <c r="C10" t="s">
        <v>99</v>
      </c>
    </row>
    <row r="13" spans="1:9">
      <c r="B13" t="s">
        <v>92</v>
      </c>
      <c r="D13" t="s">
        <v>93</v>
      </c>
    </row>
    <row r="15" spans="1:9">
      <c r="C15" t="s">
        <v>96</v>
      </c>
      <c r="D15">
        <f>((125-105)/(14/5))</f>
        <v>7.1428571428571432</v>
      </c>
    </row>
    <row r="16" spans="1:9">
      <c r="C16" t="s">
        <v>97</v>
      </c>
      <c r="D16">
        <v>1.7110000000000001</v>
      </c>
    </row>
    <row r="18" spans="3:3">
      <c r="C18" t="s">
        <v>100</v>
      </c>
    </row>
  </sheetData>
  <mergeCells count="1">
    <mergeCell ref="A1:I1"/>
  </mergeCells>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M18"/>
  <sheetViews>
    <sheetView tabSelected="1" workbookViewId="0">
      <selection activeCell="N10" sqref="N10"/>
    </sheetView>
  </sheetViews>
  <sheetFormatPr defaultRowHeight="14.4"/>
  <cols>
    <col min="1" max="1" width="14.6640625" customWidth="1"/>
  </cols>
  <sheetData>
    <row r="1" spans="1:11" ht="151.19999999999999" customHeight="1">
      <c r="A1" s="11" t="s">
        <v>101</v>
      </c>
      <c r="B1" s="11"/>
      <c r="C1" s="11"/>
      <c r="D1" s="11"/>
      <c r="E1" s="11"/>
      <c r="F1" s="11"/>
      <c r="G1" s="11"/>
      <c r="H1" s="11"/>
      <c r="I1" s="11"/>
      <c r="J1" s="11"/>
      <c r="K1" s="11"/>
    </row>
    <row r="4" spans="1:11">
      <c r="A4" t="s">
        <v>95</v>
      </c>
      <c r="B4">
        <v>169</v>
      </c>
    </row>
    <row r="5" spans="1:11">
      <c r="A5" t="s">
        <v>102</v>
      </c>
      <c r="B5">
        <v>16</v>
      </c>
    </row>
    <row r="6" spans="1:11">
      <c r="A6" t="s">
        <v>89</v>
      </c>
      <c r="B6">
        <v>15</v>
      </c>
    </row>
    <row r="7" spans="1:11">
      <c r="A7" t="s">
        <v>76</v>
      </c>
      <c r="B7">
        <v>14</v>
      </c>
    </row>
    <row r="8" spans="1:11">
      <c r="A8" t="s">
        <v>103</v>
      </c>
      <c r="B8">
        <v>169</v>
      </c>
    </row>
    <row r="9" spans="1:11">
      <c r="A9" t="s">
        <v>104</v>
      </c>
      <c r="B9">
        <v>0.1</v>
      </c>
      <c r="C9" t="s">
        <v>105</v>
      </c>
    </row>
    <row r="10" spans="1:11">
      <c r="A10" t="s">
        <v>86</v>
      </c>
      <c r="B10" t="s">
        <v>108</v>
      </c>
    </row>
    <row r="11" spans="1:11">
      <c r="A11" t="s">
        <v>109</v>
      </c>
      <c r="B11" t="s">
        <v>110</v>
      </c>
    </row>
    <row r="13" spans="1:11">
      <c r="A13" t="s">
        <v>106</v>
      </c>
      <c r="B13" t="s">
        <v>107</v>
      </c>
    </row>
    <row r="15" spans="1:11">
      <c r="A15" t="s">
        <v>111</v>
      </c>
      <c r="B15">
        <f>(16-15)/(14/13)</f>
        <v>0.9285714285714286</v>
      </c>
    </row>
    <row r="16" spans="1:11">
      <c r="A16" t="s">
        <v>112</v>
      </c>
      <c r="D16">
        <v>0.82121</v>
      </c>
    </row>
    <row r="18" spans="3:13">
      <c r="C18" s="10" t="s">
        <v>113</v>
      </c>
      <c r="D18" s="10"/>
      <c r="E18" s="10"/>
      <c r="F18" s="10"/>
      <c r="G18" s="10"/>
      <c r="H18" s="10"/>
      <c r="I18" s="10"/>
      <c r="J18" s="10"/>
      <c r="K18" s="10"/>
      <c r="L18" s="10"/>
      <c r="M18" s="10"/>
    </row>
  </sheetData>
  <mergeCells count="2">
    <mergeCell ref="A1:K1"/>
    <mergeCell ref="C18:M18"/>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6</vt:i4>
      </vt:variant>
    </vt:vector>
  </HeadingPairs>
  <TitlesOfParts>
    <vt:vector size="6" baseType="lpstr">
      <vt:lpstr>1. Anova</vt:lpstr>
      <vt:lpstr>2. Anova Stock</vt:lpstr>
      <vt:lpstr>F-Distribution</vt:lpstr>
      <vt:lpstr>T-Distribution</vt:lpstr>
      <vt:lpstr>T-Test</vt:lpstr>
      <vt:lpstr>Z-Test</vt:lpstr>
    </vt:vector>
  </TitlesOfParts>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kalyani</dc:creator>
  <cp:lastModifiedBy>kalyani</cp:lastModifiedBy>
  <dcterms:created xsi:type="dcterms:W3CDTF">2022-05-18T10:50:53Z</dcterms:created>
  <dcterms:modified xsi:type="dcterms:W3CDTF">2022-05-18T13:21:53Z</dcterms:modified>
</cp:coreProperties>
</file>