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\SucessfulAlgoTrading\dhan_excel\"/>
    </mc:Choice>
  </mc:AlternateContent>
  <xr:revisionPtr revIDLastSave="0" documentId="13_ncr:1_{29E2570C-305D-4934-89D9-BCDFC66DACD9}" xr6:coauthVersionLast="45" xr6:coauthVersionMax="47" xr10:uidLastSave="{00000000-0000-0000-0000-000000000000}"/>
  <bookViews>
    <workbookView xWindow="-120" yWindow="-120" windowWidth="29040" windowHeight="15840" activeTab="1" xr2:uid="{3F6F1494-9B09-4F57-8AEB-2BA84EF373A6}"/>
  </bookViews>
  <sheets>
    <sheet name="Trade" sheetId="1" r:id="rId1"/>
    <sheet name="TRADEMGMT" sheetId="6" r:id="rId2"/>
    <sheet name="OptionsLookUp" sheetId="2" r:id="rId3"/>
    <sheet name="IndexLookup" sheetId="3" r:id="rId4"/>
    <sheet name="Orders" sheetId="4" r:id="rId5"/>
    <sheet name="Charges" sheetId="7" r:id="rId6"/>
    <sheet name="Brokerage Charges" sheetId="8" r:id="rId7"/>
  </sheets>
  <definedNames>
    <definedName name="_xlnm._FilterDatabase" localSheetId="2" hidden="1">OptionsLookUp!$A$1:$B$1257</definedName>
    <definedName name="_xlnm._FilterDatabase" localSheetId="4" hidden="1">Orders!$A$1:$AD$780</definedName>
    <definedName name="Active">Trade!$B$6</definedName>
    <definedName name="ALLOCATION_PCT">TRADEMGMT!$B$6</definedName>
    <definedName name="ATM_KEY">Trade!$G$6</definedName>
    <definedName name="ATM_LTP">Trade!$H$6</definedName>
    <definedName name="AVG_BUY_PRICE">TRADEMGMT!$B$20</definedName>
    <definedName name="BROKERAGE">'Brokerage Charges'!$D$1</definedName>
    <definedName name="BUY_ORDER_COST">TRADEMGMT!#REF!</definedName>
    <definedName name="BUY_QTY">TRADEMGMT!$B$16</definedName>
    <definedName name="CAPITAL">Trade!$B$7</definedName>
    <definedName name="CHARGES_GST">'Brokerage Charges'!$D$7</definedName>
    <definedName name="CHARGES_IPFT">'Brokerage Charges'!$D$4</definedName>
    <definedName name="CHARGES_SEBI">'Brokerage Charges'!$D$3</definedName>
    <definedName name="CHARGES_STAMP_DUTY">'Brokerage Charges'!$D$5</definedName>
    <definedName name="CHARGES_STT">'Brokerage Charges'!$D$6</definedName>
    <definedName name="CHARGES_TRANSACTION_CHARGES">'Brokerage Charges'!$D$2</definedName>
    <definedName name="FEARED_LOSS">TRADEMGMT!#REF!</definedName>
    <definedName name="FREEZE_LOT_C">IndexLookup!$E$4</definedName>
    <definedName name="FREEZE_LOT_CM">IndexLookup!$E$5</definedName>
    <definedName name="FREEZE_QTY_C">IndexLookup!$D$4</definedName>
    <definedName name="FREEZE_QTY_CM">IndexLookup!$D$5</definedName>
    <definedName name="FREEZW_LOT_BANKNIFTY">IndexLookup!$E$3</definedName>
    <definedName name="FREEZW_LOT_NIFTY">IndexLookup!$E$2</definedName>
    <definedName name="FREEZW_QTY_BANKNIFTY">IndexLookup!$D$3</definedName>
    <definedName name="FREEZW_QTY_NIFTY">IndexLookup!$D$2</definedName>
    <definedName name="Generate_PL">Trade!$B$31</definedName>
    <definedName name="INDEX_LTP">Trade!$B$3</definedName>
    <definedName name="INDEX_NAME">TRADEMGMT!$B$1</definedName>
    <definedName name="IndexKey">Trade!$B$25</definedName>
    <definedName name="INITIATE">TRADEMGMT!$B$12</definedName>
    <definedName name="INSTRUMENT">Trade!$B$23</definedName>
    <definedName name="ITM_EIGHT_KEY">Trade!$G$14</definedName>
    <definedName name="ITM_EIGHT_LTP">Trade!$H$14</definedName>
    <definedName name="ITM_FIVE_KEY">Trade!$G$11</definedName>
    <definedName name="ITM_FIVE_LTP">Trade!$H$11</definedName>
    <definedName name="ITM_FOUR_KEY">Trade!$G$10</definedName>
    <definedName name="ITM_FOUR_LTP">Trade!$H$10</definedName>
    <definedName name="ITM_NINE_KEY">Trade!$G$15</definedName>
    <definedName name="ITM_NINE_LTP">Trade!$H$15</definedName>
    <definedName name="ITM_ONE_KEY">Trade!$G$7</definedName>
    <definedName name="ITM_ONE_LTP">Trade!$H$7</definedName>
    <definedName name="ITM_SEVEN_KEY">Trade!$G$13</definedName>
    <definedName name="ITM_SEVEN_LTP">Trade!$H$13</definedName>
    <definedName name="ITM_SIX_KEY">Trade!$G$12</definedName>
    <definedName name="ITM_SIX_LTP">Trade!$H$12</definedName>
    <definedName name="ITM_TEN_KEY">Trade!$G$16</definedName>
    <definedName name="ITM_TEN_LTP">Trade!$H$16</definedName>
    <definedName name="ITM_THREE_KEY">Trade!$G$9</definedName>
    <definedName name="ITM_THREE_LTP">Trade!$H$9</definedName>
    <definedName name="ITM_TWO_KEY">Trade!$G$8</definedName>
    <definedName name="ITM_TWO_LTP">Trade!$H$8</definedName>
    <definedName name="LIMITMODE">Trade!$B$35</definedName>
    <definedName name="LMT_PRICE">TRADEMGMT!$B$5</definedName>
    <definedName name="LOSS_EXIT_ACTUAL_PERCENTAGE">Trade!$B$20</definedName>
    <definedName name="LOSS_EXIT_TRIGGER_PERCENTAGE">Trade!$B$18</definedName>
    <definedName name="LOT_SIZE">Trade!$B$5</definedName>
    <definedName name="LOTSIZEMULTIPLIER">Trade!$B$27</definedName>
    <definedName name="LTP">TRADEMGMT!$B$4</definedName>
    <definedName name="MESSAGE">TRADEMGMT!$A$27</definedName>
    <definedName name="NON_SLICE_ORDER_QTY">TRADEMGMT!$B$11</definedName>
    <definedName name="ORDER_PLACED_QTY">TRADEMGMT!$B$7</definedName>
    <definedName name="ORDERSTATUS">Trade!$B$37</definedName>
    <definedName name="POTENTIAL_PROFIT">TRADEMGMT!#REF!</definedName>
    <definedName name="PROFIT_EXIT_ACTUAL_PERCENTAGE">Trade!$B$19</definedName>
    <definedName name="PROFIT_TARGET">TRADEMGMT!$B$23</definedName>
    <definedName name="PROFIT_TARGET_CHARGES_ADJUSTED">TRADEMGMT!$B$25</definedName>
    <definedName name="PROFT_EXIT_TRIGGER_PERCENTAGE">Trade!$B$17</definedName>
    <definedName name="Refresh">Trade!$B$29</definedName>
    <definedName name="Safe_Mode">Trade!$B$33</definedName>
    <definedName name="SELECTED_KEY">Trade!$C$2</definedName>
    <definedName name="SELECTED_LTP">Trade!$C$3</definedName>
    <definedName name="SELL_NON_SLICE_ORDER_QTY">TRADEMGMT!$B$19</definedName>
    <definedName name="SELL_SLICE_ORDER_QTY">TRADEMGMT!$B$18</definedName>
    <definedName name="SIDE">Trade!$D$5</definedName>
    <definedName name="SL_TARGET">TRADEMGMT!$B$24</definedName>
    <definedName name="SLICE_ORDER_QTY">TRADEMGMT!$B$10</definedName>
    <definedName name="SYMBOL_KEY">TRADEMGMT!$B$3</definedName>
    <definedName name="TOTAL_ORDERED_QTY">TRADEMGMT!#REF!</definedName>
    <definedName name="TOTAL_ORDERS">TRADEMGMT!#REF!</definedName>
    <definedName name="TOTAL_TRADED_LOTS">TRADEMGMT!#REF!</definedName>
    <definedName name="TOTAL_TRADED_QTY">TRADEMGMT!#REF!</definedName>
    <definedName name="TRADE_STATUS">TRADEMGMT!$B$13</definedName>
    <definedName name="TRADEDSERIES">TRADEMGMT!$B$2</definedName>
    <definedName name="TRIGGER_PROFIT">TRADEMGMT!$B$21</definedName>
    <definedName name="TRIGGER_SL">TRADEMGMT!$B$22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" i="1" l="1"/>
  <c r="K7" i="1" l="1"/>
  <c r="K8" i="1"/>
  <c r="K9" i="1"/>
  <c r="K10" i="1"/>
  <c r="K11" i="1"/>
  <c r="K12" i="1"/>
  <c r="K13" i="1"/>
  <c r="K14" i="1"/>
  <c r="K15" i="1"/>
  <c r="K16" i="1"/>
  <c r="D32" i="1"/>
  <c r="K6" i="1"/>
  <c r="B20" i="1" l="1"/>
  <c r="J25" i="7"/>
  <c r="J36" i="7"/>
  <c r="E43" i="7"/>
  <c r="E44" i="7"/>
  <c r="E45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4" i="7"/>
  <c r="B52" i="7"/>
  <c r="K52" i="7" s="1"/>
  <c r="B51" i="7"/>
  <c r="K51" i="7" s="1"/>
  <c r="B50" i="7"/>
  <c r="J50" i="7" s="1"/>
  <c r="B49" i="7"/>
  <c r="J49" i="7" s="1"/>
  <c r="B48" i="7"/>
  <c r="J48" i="7" s="1"/>
  <c r="B47" i="7"/>
  <c r="K47" i="7" s="1"/>
  <c r="B46" i="7"/>
  <c r="J46" i="7" s="1"/>
  <c r="B45" i="7"/>
  <c r="J45" i="7" s="1"/>
  <c r="B44" i="7"/>
  <c r="K44" i="7" s="1"/>
  <c r="B43" i="7"/>
  <c r="J43" i="7" s="1"/>
  <c r="B42" i="7"/>
  <c r="K42" i="7" s="1"/>
  <c r="B41" i="7"/>
  <c r="K41" i="7" s="1"/>
  <c r="B40" i="7"/>
  <c r="K40" i="7" s="1"/>
  <c r="B39" i="7"/>
  <c r="K39" i="7" s="1"/>
  <c r="B38" i="7"/>
  <c r="K38" i="7" s="1"/>
  <c r="B37" i="7"/>
  <c r="K37" i="7" s="1"/>
  <c r="B36" i="7"/>
  <c r="B35" i="7"/>
  <c r="J35" i="7" s="1"/>
  <c r="B34" i="7"/>
  <c r="B33" i="7"/>
  <c r="B32" i="7"/>
  <c r="B31" i="7"/>
  <c r="B30" i="7"/>
  <c r="B29" i="7"/>
  <c r="B28" i="7"/>
  <c r="B27" i="7"/>
  <c r="B26" i="7"/>
  <c r="J26" i="7" s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A5" i="7"/>
  <c r="A6" i="7"/>
  <c r="A7" i="7"/>
  <c r="A8" i="7"/>
  <c r="A9" i="7"/>
  <c r="A10" i="7"/>
  <c r="A11" i="7"/>
  <c r="A12" i="7"/>
  <c r="A13" i="7"/>
  <c r="A14" i="7"/>
  <c r="F14" i="7" s="1"/>
  <c r="A15" i="7"/>
  <c r="A16" i="7"/>
  <c r="A17" i="7"/>
  <c r="A18" i="7"/>
  <c r="A19" i="7"/>
  <c r="A20" i="7"/>
  <c r="A21" i="7"/>
  <c r="E21" i="7" s="1"/>
  <c r="A22" i="7"/>
  <c r="F22" i="7" s="1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F37" i="7" s="1"/>
  <c r="A38" i="7"/>
  <c r="E38" i="7" s="1"/>
  <c r="A39" i="7"/>
  <c r="F39" i="7" s="1"/>
  <c r="A40" i="7"/>
  <c r="F40" i="7" s="1"/>
  <c r="A41" i="7"/>
  <c r="E41" i="7" s="1"/>
  <c r="A42" i="7"/>
  <c r="I42" i="7" s="1"/>
  <c r="A43" i="7"/>
  <c r="G43" i="7" s="1"/>
  <c r="A44" i="7"/>
  <c r="G44" i="7" s="1"/>
  <c r="A45" i="7"/>
  <c r="H45" i="7" s="1"/>
  <c r="A46" i="7"/>
  <c r="F46" i="7" s="1"/>
  <c r="A47" i="7"/>
  <c r="G47" i="7" s="1"/>
  <c r="A48" i="7"/>
  <c r="H48" i="7" s="1"/>
  <c r="A49" i="7"/>
  <c r="I49" i="7" s="1"/>
  <c r="A50" i="7"/>
  <c r="G50" i="7" s="1"/>
  <c r="A51" i="7"/>
  <c r="I51" i="7" s="1"/>
  <c r="A52" i="7"/>
  <c r="L52" i="7" s="1"/>
  <c r="A4" i="7"/>
  <c r="M7" i="1"/>
  <c r="M8" i="1"/>
  <c r="M9" i="1"/>
  <c r="M10" i="1"/>
  <c r="M11" i="1"/>
  <c r="M12" i="1"/>
  <c r="M13" i="1"/>
  <c r="M14" i="1"/>
  <c r="M15" i="1"/>
  <c r="M16" i="1"/>
  <c r="M6" i="1"/>
  <c r="AJ16" i="1"/>
  <c r="AJ14" i="1"/>
  <c r="AJ13" i="1"/>
  <c r="AJ12" i="1"/>
  <c r="AJ11" i="1"/>
  <c r="AJ10" i="1"/>
  <c r="AG16" i="1"/>
  <c r="AG15" i="1"/>
  <c r="AG14" i="1"/>
  <c r="AG13" i="1"/>
  <c r="AG12" i="1"/>
  <c r="AG11" i="1"/>
  <c r="AG10" i="1"/>
  <c r="AG9" i="1"/>
  <c r="AG8" i="1"/>
  <c r="AG7" i="1"/>
  <c r="AG6" i="1"/>
  <c r="AF16" i="1"/>
  <c r="AF15" i="1"/>
  <c r="AF14" i="1"/>
  <c r="AF13" i="1"/>
  <c r="AF12" i="1"/>
  <c r="AF11" i="1"/>
  <c r="AF10" i="1"/>
  <c r="AF9" i="1"/>
  <c r="AF8" i="1"/>
  <c r="AF7" i="1"/>
  <c r="AD16" i="1"/>
  <c r="AD15" i="1"/>
  <c r="AD14" i="1"/>
  <c r="AD13" i="1"/>
  <c r="AD12" i="1"/>
  <c r="AD11" i="1"/>
  <c r="AD10" i="1"/>
  <c r="AD9" i="1"/>
  <c r="AD8" i="1"/>
  <c r="AD7" i="1"/>
  <c r="AD6" i="1"/>
  <c r="AE16" i="1"/>
  <c r="AE15" i="1"/>
  <c r="AE14" i="1"/>
  <c r="AE13" i="1"/>
  <c r="AE12" i="1"/>
  <c r="AE11" i="1"/>
  <c r="AE10" i="1"/>
  <c r="AE9" i="1"/>
  <c r="AE8" i="1"/>
  <c r="AE7" i="1"/>
  <c r="AF6" i="1"/>
  <c r="AE6" i="1"/>
  <c r="AC16" i="1"/>
  <c r="AC15" i="1"/>
  <c r="AC14" i="1"/>
  <c r="AC13" i="1"/>
  <c r="AC12" i="1"/>
  <c r="AC11" i="1"/>
  <c r="AC10" i="1"/>
  <c r="AC9" i="1"/>
  <c r="AC8" i="1"/>
  <c r="AC7" i="1"/>
  <c r="AC6" i="1"/>
  <c r="K31" i="7" l="1"/>
  <c r="K35" i="7"/>
  <c r="K34" i="7"/>
  <c r="K21" i="7"/>
  <c r="E20" i="7"/>
  <c r="H20" i="7" s="1"/>
  <c r="E19" i="7"/>
  <c r="I19" i="7" s="1"/>
  <c r="K1" i="7"/>
  <c r="L1" i="1" s="1"/>
  <c r="K20" i="7"/>
  <c r="I21" i="7"/>
  <c r="K50" i="7"/>
  <c r="K49" i="7"/>
  <c r="J24" i="7"/>
  <c r="L51" i="7"/>
  <c r="H44" i="7"/>
  <c r="H43" i="7"/>
  <c r="M52" i="7"/>
  <c r="H21" i="7"/>
  <c r="M51" i="7"/>
  <c r="J37" i="7"/>
  <c r="E4" i="7"/>
  <c r="H4" i="7" s="1"/>
  <c r="M50" i="7"/>
  <c r="M49" i="7"/>
  <c r="M48" i="7"/>
  <c r="J33" i="7"/>
  <c r="F43" i="7"/>
  <c r="I46" i="7"/>
  <c r="J21" i="7"/>
  <c r="M47" i="7"/>
  <c r="F21" i="7"/>
  <c r="I45" i="7"/>
  <c r="M46" i="7"/>
  <c r="F20" i="7"/>
  <c r="I44" i="7"/>
  <c r="L50" i="7"/>
  <c r="M45" i="7"/>
  <c r="F19" i="7"/>
  <c r="I43" i="7"/>
  <c r="L49" i="7"/>
  <c r="M44" i="7"/>
  <c r="G46" i="7"/>
  <c r="L48" i="7"/>
  <c r="M43" i="7"/>
  <c r="F44" i="7"/>
  <c r="G45" i="7"/>
  <c r="L47" i="7"/>
  <c r="L46" i="7"/>
  <c r="L45" i="7"/>
  <c r="K48" i="7"/>
  <c r="L44" i="7"/>
  <c r="F45" i="7"/>
  <c r="G21" i="7"/>
  <c r="L43" i="7"/>
  <c r="K46" i="7"/>
  <c r="K45" i="7"/>
  <c r="H47" i="7"/>
  <c r="J47" i="7"/>
  <c r="I48" i="7"/>
  <c r="I47" i="7"/>
  <c r="H46" i="7"/>
  <c r="G42" i="7"/>
  <c r="F42" i="7"/>
  <c r="G41" i="7"/>
  <c r="J44" i="7"/>
  <c r="E42" i="7"/>
  <c r="G39" i="7"/>
  <c r="H40" i="7"/>
  <c r="I41" i="7"/>
  <c r="J42" i="7"/>
  <c r="K43" i="7"/>
  <c r="H42" i="7"/>
  <c r="E15" i="7"/>
  <c r="K15" i="7" s="1"/>
  <c r="G38" i="7"/>
  <c r="J41" i="7"/>
  <c r="F17" i="7"/>
  <c r="E40" i="7"/>
  <c r="F15" i="7"/>
  <c r="E37" i="7"/>
  <c r="E36" i="7"/>
  <c r="H36" i="7" s="1"/>
  <c r="E12" i="7"/>
  <c r="J12" i="7" s="1"/>
  <c r="F36" i="7"/>
  <c r="F12" i="7"/>
  <c r="G37" i="7"/>
  <c r="H38" i="7"/>
  <c r="I39" i="7"/>
  <c r="J40" i="7"/>
  <c r="L42" i="7"/>
  <c r="F41" i="7"/>
  <c r="E16" i="7"/>
  <c r="H16" i="7" s="1"/>
  <c r="H41" i="7"/>
  <c r="F38" i="7"/>
  <c r="E13" i="7"/>
  <c r="J13" i="7" s="1"/>
  <c r="E35" i="7"/>
  <c r="E11" i="7"/>
  <c r="J11" i="7" s="1"/>
  <c r="F35" i="7"/>
  <c r="F11" i="7"/>
  <c r="H37" i="7"/>
  <c r="I38" i="7"/>
  <c r="J39" i="7"/>
  <c r="L41" i="7"/>
  <c r="M42" i="7"/>
  <c r="E17" i="7"/>
  <c r="H17" i="7" s="1"/>
  <c r="F16" i="7"/>
  <c r="E14" i="7"/>
  <c r="J14" i="7" s="1"/>
  <c r="F13" i="7"/>
  <c r="F4" i="7"/>
  <c r="E34" i="7"/>
  <c r="J34" i="7" s="1"/>
  <c r="E10" i="7"/>
  <c r="H10" i="7" s="1"/>
  <c r="F34" i="7"/>
  <c r="F10" i="7"/>
  <c r="G35" i="7"/>
  <c r="I37" i="7"/>
  <c r="J38" i="7"/>
  <c r="L40" i="7"/>
  <c r="M41" i="7"/>
  <c r="E33" i="7"/>
  <c r="K33" i="7" s="1"/>
  <c r="E9" i="7"/>
  <c r="G9" i="7" s="1"/>
  <c r="F33" i="7"/>
  <c r="F9" i="7"/>
  <c r="H35" i="7"/>
  <c r="L39" i="7"/>
  <c r="M40" i="7"/>
  <c r="F18" i="7"/>
  <c r="E32" i="7"/>
  <c r="K32" i="7" s="1"/>
  <c r="E8" i="7"/>
  <c r="I8" i="7" s="1"/>
  <c r="F32" i="7"/>
  <c r="F8" i="7"/>
  <c r="G33" i="7"/>
  <c r="H34" i="7"/>
  <c r="I35" i="7"/>
  <c r="L38" i="7"/>
  <c r="M39" i="7"/>
  <c r="E31" i="7"/>
  <c r="I31" i="7" s="1"/>
  <c r="E7" i="7"/>
  <c r="H7" i="7" s="1"/>
  <c r="F31" i="7"/>
  <c r="F7" i="7"/>
  <c r="L37" i="7"/>
  <c r="M38" i="7"/>
  <c r="G40" i="7"/>
  <c r="E30" i="7"/>
  <c r="H30" i="7" s="1"/>
  <c r="E6" i="7"/>
  <c r="I6" i="7" s="1"/>
  <c r="F30" i="7"/>
  <c r="F6" i="7"/>
  <c r="G31" i="7"/>
  <c r="I33" i="7"/>
  <c r="M37" i="7"/>
  <c r="E5" i="7"/>
  <c r="G5" i="7" s="1"/>
  <c r="F29" i="7"/>
  <c r="F5" i="7"/>
  <c r="H31" i="7"/>
  <c r="I32" i="7"/>
  <c r="H39" i="7"/>
  <c r="F28" i="7"/>
  <c r="J32" i="7"/>
  <c r="E18" i="7"/>
  <c r="I18" i="7" s="1"/>
  <c r="I40" i="7"/>
  <c r="E51" i="7"/>
  <c r="E27" i="7"/>
  <c r="J27" i="7" s="1"/>
  <c r="F51" i="7"/>
  <c r="F27" i="7"/>
  <c r="G52" i="7"/>
  <c r="J31" i="7"/>
  <c r="E39" i="7"/>
  <c r="E29" i="7"/>
  <c r="H29" i="7" s="1"/>
  <c r="F26" i="7"/>
  <c r="I29" i="7"/>
  <c r="J30" i="7"/>
  <c r="F49" i="7"/>
  <c r="J5" i="7"/>
  <c r="E52" i="7"/>
  <c r="G51" i="7"/>
  <c r="E49" i="7"/>
  <c r="F25" i="7"/>
  <c r="H51" i="7"/>
  <c r="E48" i="7"/>
  <c r="E24" i="7"/>
  <c r="H24" i="7" s="1"/>
  <c r="F48" i="7"/>
  <c r="F24" i="7"/>
  <c r="G49" i="7"/>
  <c r="H50" i="7"/>
  <c r="J52" i="7"/>
  <c r="J28" i="7"/>
  <c r="E28" i="7"/>
  <c r="K28" i="7" s="1"/>
  <c r="E26" i="7"/>
  <c r="I26" i="7" s="1"/>
  <c r="H52" i="7"/>
  <c r="E25" i="7"/>
  <c r="I25" i="7" s="1"/>
  <c r="G26" i="7"/>
  <c r="E47" i="7"/>
  <c r="E23" i="7"/>
  <c r="G23" i="7" s="1"/>
  <c r="F47" i="7"/>
  <c r="F23" i="7"/>
  <c r="G48" i="7"/>
  <c r="H49" i="7"/>
  <c r="I50" i="7"/>
  <c r="J51" i="7"/>
  <c r="F52" i="7"/>
  <c r="E50" i="7"/>
  <c r="F50" i="7"/>
  <c r="I52" i="7"/>
  <c r="E46" i="7"/>
  <c r="E22" i="7"/>
  <c r="J22" i="7" s="1"/>
  <c r="D26" i="1"/>
  <c r="D27" i="1"/>
  <c r="D28" i="1"/>
  <c r="D29" i="1"/>
  <c r="D30" i="1"/>
  <c r="D20" i="1"/>
  <c r="AL16" i="1"/>
  <c r="AK16" i="1"/>
  <c r="AI16" i="1"/>
  <c r="AH16" i="1"/>
  <c r="AB16" i="1"/>
  <c r="AK15" i="1"/>
  <c r="AL15" i="1" s="1"/>
  <c r="AB15" i="1"/>
  <c r="AH15" i="1" s="1"/>
  <c r="AL14" i="1"/>
  <c r="AK14" i="1"/>
  <c r="AI14" i="1"/>
  <c r="AH14" i="1"/>
  <c r="AB14" i="1"/>
  <c r="AL13" i="1"/>
  <c r="AK13" i="1"/>
  <c r="AI13" i="1"/>
  <c r="AH13" i="1"/>
  <c r="AB13" i="1"/>
  <c r="AL12" i="1"/>
  <c r="AK12" i="1"/>
  <c r="AI12" i="1"/>
  <c r="AH12" i="1"/>
  <c r="AB12" i="1"/>
  <c r="AL11" i="1"/>
  <c r="AK11" i="1"/>
  <c r="AI11" i="1"/>
  <c r="AH11" i="1"/>
  <c r="AB11" i="1"/>
  <c r="AL10" i="1"/>
  <c r="AK10" i="1"/>
  <c r="AI10" i="1"/>
  <c r="AH10" i="1"/>
  <c r="AB10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T16" i="1"/>
  <c r="T15" i="1"/>
  <c r="T14" i="1"/>
  <c r="T13" i="1"/>
  <c r="T12" i="1"/>
  <c r="T11" i="1"/>
  <c r="T10" i="1"/>
  <c r="D16" i="1"/>
  <c r="D15" i="1"/>
  <c r="D14" i="1"/>
  <c r="D13" i="1"/>
  <c r="D12" i="1"/>
  <c r="D11" i="1"/>
  <c r="D25" i="1" s="1"/>
  <c r="D10" i="1"/>
  <c r="D24" i="1" s="1"/>
  <c r="Z9" i="1"/>
  <c r="Z7" i="1"/>
  <c r="Z6" i="1"/>
  <c r="Z8" i="1"/>
  <c r="Y9" i="1"/>
  <c r="Y7" i="1"/>
  <c r="Y6" i="1"/>
  <c r="Y8" i="1"/>
  <c r="T9" i="1"/>
  <c r="T7" i="1"/>
  <c r="T6" i="1"/>
  <c r="T8" i="1"/>
  <c r="X9" i="1"/>
  <c r="X7" i="1"/>
  <c r="X6" i="1"/>
  <c r="X8" i="1"/>
  <c r="AB9" i="1"/>
  <c r="AB7" i="1"/>
  <c r="AH7" i="1" s="1"/>
  <c r="AI7" i="1" s="1"/>
  <c r="AJ7" i="1" s="1"/>
  <c r="AB6" i="1"/>
  <c r="AH6" i="1" s="1"/>
  <c r="D6" i="1"/>
  <c r="D9" i="1"/>
  <c r="D23" i="1" s="1"/>
  <c r="D8" i="1"/>
  <c r="D22" i="1" s="1"/>
  <c r="D7" i="1"/>
  <c r="D21" i="1" s="1"/>
  <c r="B6" i="1"/>
  <c r="L35" i="7" l="1"/>
  <c r="M35" i="7" s="1"/>
  <c r="K27" i="7"/>
  <c r="G34" i="7"/>
  <c r="L34" i="7" s="1"/>
  <c r="K36" i="7"/>
  <c r="G19" i="7"/>
  <c r="I36" i="7"/>
  <c r="J19" i="7"/>
  <c r="J29" i="7"/>
  <c r="L31" i="7"/>
  <c r="M31" i="7" s="1"/>
  <c r="G36" i="7"/>
  <c r="I34" i="7"/>
  <c r="H33" i="7"/>
  <c r="L33" i="7" s="1"/>
  <c r="H23" i="7"/>
  <c r="G29" i="7"/>
  <c r="L29" i="7" s="1"/>
  <c r="M29" i="7" s="1"/>
  <c r="K26" i="7"/>
  <c r="K29" i="7"/>
  <c r="K23" i="7"/>
  <c r="H32" i="7"/>
  <c r="G32" i="7"/>
  <c r="L32" i="7" s="1"/>
  <c r="I20" i="7"/>
  <c r="I28" i="7"/>
  <c r="K19" i="7"/>
  <c r="G24" i="7"/>
  <c r="K24" i="7"/>
  <c r="H27" i="7"/>
  <c r="K30" i="7"/>
  <c r="I27" i="7"/>
  <c r="G27" i="7"/>
  <c r="G30" i="7"/>
  <c r="H26" i="7"/>
  <c r="L26" i="7" s="1"/>
  <c r="J20" i="7"/>
  <c r="I30" i="7"/>
  <c r="L30" i="7" s="1"/>
  <c r="G20" i="7"/>
  <c r="L20" i="7" s="1"/>
  <c r="M20" i="7" s="1"/>
  <c r="H28" i="7"/>
  <c r="G28" i="7"/>
  <c r="H25" i="7"/>
  <c r="G25" i="7"/>
  <c r="L25" i="7" s="1"/>
  <c r="I24" i="7"/>
  <c r="H19" i="7"/>
  <c r="L19" i="7" s="1"/>
  <c r="K22" i="7"/>
  <c r="K25" i="7"/>
  <c r="J17" i="7"/>
  <c r="J18" i="7"/>
  <c r="K14" i="7"/>
  <c r="K12" i="7"/>
  <c r="K13" i="7"/>
  <c r="J9" i="7"/>
  <c r="J10" i="7"/>
  <c r="J6" i="7"/>
  <c r="J4" i="7"/>
  <c r="I22" i="7"/>
  <c r="K4" i="7"/>
  <c r="L21" i="7"/>
  <c r="M21" i="7" s="1"/>
  <c r="H22" i="7"/>
  <c r="H11" i="7"/>
  <c r="J15" i="7"/>
  <c r="G22" i="7"/>
  <c r="K11" i="7"/>
  <c r="J16" i="7"/>
  <c r="H8" i="7"/>
  <c r="J8" i="7"/>
  <c r="J23" i="7"/>
  <c r="I23" i="7"/>
  <c r="L23" i="7" s="1"/>
  <c r="K7" i="7"/>
  <c r="G8" i="7"/>
  <c r="H18" i="7"/>
  <c r="K8" i="7"/>
  <c r="I12" i="7"/>
  <c r="G18" i="7"/>
  <c r="L18" i="7" s="1"/>
  <c r="G14" i="7"/>
  <c r="K18" i="7"/>
  <c r="K17" i="7"/>
  <c r="I11" i="7"/>
  <c r="G11" i="7"/>
  <c r="I9" i="7"/>
  <c r="G12" i="7"/>
  <c r="G4" i="7"/>
  <c r="G10" i="7"/>
  <c r="K10" i="7"/>
  <c r="I15" i="7"/>
  <c r="G17" i="7"/>
  <c r="H13" i="7"/>
  <c r="H14" i="7"/>
  <c r="I4" i="7"/>
  <c r="G13" i="7"/>
  <c r="I17" i="7"/>
  <c r="I14" i="7"/>
  <c r="H15" i="7"/>
  <c r="I16" i="7"/>
  <c r="G16" i="7"/>
  <c r="L16" i="7"/>
  <c r="K16" i="7"/>
  <c r="H12" i="7"/>
  <c r="I10" i="7"/>
  <c r="G15" i="7"/>
  <c r="K9" i="7"/>
  <c r="H6" i="7"/>
  <c r="I13" i="7"/>
  <c r="H9" i="7"/>
  <c r="G6" i="7"/>
  <c r="AI6" i="1"/>
  <c r="AJ6" i="1" s="1"/>
  <c r="G7" i="7"/>
  <c r="B2" i="7"/>
  <c r="I7" i="7"/>
  <c r="B1" i="7"/>
  <c r="K6" i="7"/>
  <c r="J7" i="7"/>
  <c r="I5" i="7"/>
  <c r="K5" i="7"/>
  <c r="H5" i="7"/>
  <c r="AH9" i="1"/>
  <c r="AI9" i="1" s="1"/>
  <c r="AJ9" i="1" s="1"/>
  <c r="AI15" i="1"/>
  <c r="AJ15" i="1" s="1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392" i="4"/>
  <c r="T344" i="4"/>
  <c r="T307" i="4"/>
  <c r="T306" i="4"/>
  <c r="T305" i="4"/>
  <c r="T281" i="4"/>
  <c r="T273" i="4"/>
  <c r="T272" i="4"/>
  <c r="T271" i="4"/>
  <c r="T266" i="4"/>
  <c r="T368" i="4"/>
  <c r="T369" i="4"/>
  <c r="T370" i="4"/>
  <c r="T371" i="4"/>
  <c r="T372" i="4"/>
  <c r="T201" i="4"/>
  <c r="T202" i="4"/>
  <c r="T203" i="4"/>
  <c r="T204" i="4"/>
  <c r="T207" i="4"/>
  <c r="T257" i="4"/>
  <c r="T258" i="4"/>
  <c r="T259" i="4"/>
  <c r="T260" i="4"/>
  <c r="T261" i="4"/>
  <c r="T262" i="4"/>
  <c r="T289" i="4"/>
  <c r="T300" i="4"/>
  <c r="T301" i="4"/>
  <c r="T302" i="4"/>
  <c r="T303" i="4"/>
  <c r="T320" i="4"/>
  <c r="T321" i="4"/>
  <c r="T323" i="4"/>
  <c r="T324" i="4"/>
  <c r="T325" i="4"/>
  <c r="T328" i="4"/>
  <c r="T329" i="4"/>
  <c r="T330" i="4"/>
  <c r="T331" i="4"/>
  <c r="T363" i="4"/>
  <c r="T375" i="4"/>
  <c r="T376" i="4"/>
  <c r="T377" i="4"/>
  <c r="T378" i="4"/>
  <c r="T379" i="4"/>
  <c r="T383" i="4"/>
  <c r="T384" i="4"/>
  <c r="T385" i="4"/>
  <c r="T399" i="4"/>
  <c r="T400" i="4"/>
  <c r="T205" i="4"/>
  <c r="T268" i="4"/>
  <c r="T269" i="4"/>
  <c r="T270" i="4"/>
  <c r="T277" i="4"/>
  <c r="T286" i="4"/>
  <c r="T287" i="4"/>
  <c r="T288" i="4"/>
  <c r="T312" i="4"/>
  <c r="T317" i="4"/>
  <c r="T318" i="4"/>
  <c r="T319" i="4"/>
  <c r="T341" i="4"/>
  <c r="T342" i="4"/>
  <c r="T343" i="4"/>
  <c r="T345" i="4"/>
  <c r="T346" i="4"/>
  <c r="T347" i="4"/>
  <c r="T348" i="4"/>
  <c r="T351" i="4"/>
  <c r="T352" i="4"/>
  <c r="T353" i="4"/>
  <c r="T354" i="4"/>
  <c r="T355" i="4"/>
  <c r="T358" i="4"/>
  <c r="T359" i="4"/>
  <c r="T360" i="4"/>
  <c r="T361" i="4"/>
  <c r="T362" i="4"/>
  <c r="T388" i="4"/>
  <c r="T389" i="4"/>
  <c r="T390" i="4"/>
  <c r="T391" i="4"/>
  <c r="T411" i="4"/>
  <c r="T412" i="4"/>
  <c r="T413" i="4"/>
  <c r="T414" i="4"/>
  <c r="T415" i="4"/>
  <c r="T416" i="4"/>
  <c r="T426" i="4"/>
  <c r="T427" i="4"/>
  <c r="T428" i="4"/>
  <c r="T429" i="4"/>
  <c r="T212" i="4"/>
  <c r="T214" i="4"/>
  <c r="T216" i="4"/>
  <c r="T218" i="4"/>
  <c r="T221" i="4"/>
  <c r="T229" i="4"/>
  <c r="T230" i="4"/>
  <c r="T251" i="4"/>
  <c r="T252" i="4"/>
  <c r="T253" i="4"/>
  <c r="T254" i="4"/>
  <c r="T267" i="4"/>
  <c r="T316" i="4"/>
  <c r="T336" i="4"/>
  <c r="T337" i="4"/>
  <c r="T410" i="4"/>
  <c r="T219" i="4"/>
  <c r="T222" i="4"/>
  <c r="T223" i="4"/>
  <c r="T247" i="4"/>
  <c r="T248" i="4"/>
  <c r="T249" i="4"/>
  <c r="T250" i="4"/>
  <c r="T282" i="4"/>
  <c r="T283" i="4"/>
  <c r="T284" i="4"/>
  <c r="T285" i="4"/>
  <c r="T327" i="4"/>
  <c r="T332" i="4"/>
  <c r="T333" i="4"/>
  <c r="T334" i="4"/>
  <c r="T335" i="4"/>
  <c r="T373" i="4"/>
  <c r="T374" i="4"/>
  <c r="T380" i="4"/>
  <c r="T381" i="4"/>
  <c r="T382" i="4"/>
  <c r="T405" i="4"/>
  <c r="T406" i="4"/>
  <c r="T407" i="4"/>
  <c r="T417" i="4"/>
  <c r="T418" i="4"/>
  <c r="T425" i="4"/>
  <c r="T209" i="4"/>
  <c r="T215" i="4"/>
  <c r="T233" i="4"/>
  <c r="T234" i="4"/>
  <c r="T235" i="4"/>
  <c r="T238" i="4"/>
  <c r="T239" i="4"/>
  <c r="T240" i="4"/>
  <c r="T243" i="4"/>
  <c r="T244" i="4"/>
  <c r="T245" i="4"/>
  <c r="T246" i="4"/>
  <c r="T255" i="4"/>
  <c r="T256" i="4"/>
  <c r="T274" i="4"/>
  <c r="T275" i="4"/>
  <c r="T276" i="4"/>
  <c r="T290" i="4"/>
  <c r="T313" i="4"/>
  <c r="T314" i="4"/>
  <c r="T315" i="4"/>
  <c r="T326" i="4"/>
  <c r="T386" i="4"/>
  <c r="T387" i="4"/>
  <c r="T401" i="4"/>
  <c r="T402" i="4"/>
  <c r="T403" i="4"/>
  <c r="T404" i="4"/>
  <c r="T419" i="4"/>
  <c r="T420" i="4"/>
  <c r="T421" i="4"/>
  <c r="T422" i="4"/>
  <c r="T206" i="4"/>
  <c r="T217" i="4"/>
  <c r="T231" i="4"/>
  <c r="T232" i="4"/>
  <c r="T242" i="4"/>
  <c r="T278" i="4"/>
  <c r="T279" i="4"/>
  <c r="T280" i="4"/>
  <c r="T291" i="4"/>
  <c r="T292" i="4"/>
  <c r="T297" i="4"/>
  <c r="T298" i="4"/>
  <c r="T299" i="4"/>
  <c r="T308" i="4"/>
  <c r="T309" i="4"/>
  <c r="T310" i="4"/>
  <c r="T311" i="4"/>
  <c r="T356" i="4"/>
  <c r="T357" i="4"/>
  <c r="T395" i="4"/>
  <c r="T396" i="4"/>
  <c r="T397" i="4"/>
  <c r="T398" i="4"/>
  <c r="T424" i="4"/>
  <c r="T196" i="4"/>
  <c r="T197" i="4"/>
  <c r="T198" i="4"/>
  <c r="T199" i="4"/>
  <c r="T200" i="4"/>
  <c r="T211" i="4"/>
  <c r="T220" i="4"/>
  <c r="T224" i="4"/>
  <c r="T225" i="4"/>
  <c r="T226" i="4"/>
  <c r="T236" i="4"/>
  <c r="T237" i="4"/>
  <c r="T263" i="4"/>
  <c r="T293" i="4"/>
  <c r="T294" i="4"/>
  <c r="T295" i="4"/>
  <c r="T296" i="4"/>
  <c r="T304" i="4"/>
  <c r="T322" i="4"/>
  <c r="T338" i="4"/>
  <c r="T339" i="4"/>
  <c r="T340" i="4"/>
  <c r="T349" i="4"/>
  <c r="T350" i="4"/>
  <c r="T393" i="4"/>
  <c r="T394" i="4"/>
  <c r="T408" i="4"/>
  <c r="T409" i="4"/>
  <c r="T208" i="4"/>
  <c r="T210" i="4"/>
  <c r="T213" i="4"/>
  <c r="T227" i="4"/>
  <c r="T228" i="4"/>
  <c r="T241" i="4"/>
  <c r="T264" i="4"/>
  <c r="T265" i="4"/>
  <c r="T423" i="4"/>
  <c r="T364" i="4"/>
  <c r="T365" i="4"/>
  <c r="T366" i="4"/>
  <c r="T367" i="4"/>
  <c r="M33" i="7" l="1"/>
  <c r="M34" i="7"/>
  <c r="L36" i="7"/>
  <c r="M36" i="7" s="1"/>
  <c r="L9" i="7"/>
  <c r="M9" i="7" s="1"/>
  <c r="M19" i="7"/>
  <c r="L28" i="7"/>
  <c r="M32" i="7"/>
  <c r="M30" i="7"/>
  <c r="M28" i="7"/>
  <c r="L27" i="7"/>
  <c r="M27" i="7" s="1"/>
  <c r="L8" i="7"/>
  <c r="L24" i="7"/>
  <c r="M24" i="7" s="1"/>
  <c r="M26" i="7"/>
  <c r="M25" i="7"/>
  <c r="M18" i="7"/>
  <c r="L11" i="7"/>
  <c r="M11" i="7" s="1"/>
  <c r="L6" i="7"/>
  <c r="M6" i="7" s="1"/>
  <c r="L22" i="7"/>
  <c r="M22" i="7" s="1"/>
  <c r="M23" i="7"/>
  <c r="M8" i="7"/>
  <c r="L12" i="7"/>
  <c r="M12" i="7" s="1"/>
  <c r="M16" i="7"/>
  <c r="L4" i="7"/>
  <c r="M4" i="7" s="1"/>
  <c r="E1" i="7"/>
  <c r="L13" i="7"/>
  <c r="M13" i="7" s="1"/>
  <c r="L17" i="7"/>
  <c r="M17" i="7" s="1"/>
  <c r="L10" i="7"/>
  <c r="M10" i="7" s="1"/>
  <c r="L15" i="7"/>
  <c r="M15" i="7" s="1"/>
  <c r="L14" i="7"/>
  <c r="M14" i="7" s="1"/>
  <c r="L7" i="7"/>
  <c r="M7" i="7" s="1"/>
  <c r="L5" i="7"/>
  <c r="M5" i="7" s="1"/>
  <c r="G1" i="1"/>
  <c r="E2" i="7" l="1"/>
  <c r="H1" i="7" s="1"/>
  <c r="J1" i="1" s="1"/>
  <c r="AK9" i="1"/>
  <c r="AL9" i="1" s="1"/>
  <c r="AK8" i="1"/>
  <c r="AL8" i="1" s="1"/>
  <c r="AB8" i="1"/>
  <c r="AK7" i="1"/>
  <c r="AL7" i="1" s="1"/>
  <c r="AK6" i="1"/>
  <c r="AL6" i="1" s="1"/>
  <c r="B23" i="1" l="1"/>
  <c r="B24" i="1"/>
  <c r="B4" i="1"/>
  <c r="E6" i="1" s="1"/>
  <c r="B19" i="1"/>
  <c r="B10" i="1"/>
  <c r="B18" i="1" s="1"/>
  <c r="B5" i="1" l="1"/>
  <c r="B8" i="6"/>
  <c r="AH8" i="1"/>
  <c r="AI8" i="1" s="1"/>
  <c r="AJ8" i="1" s="1"/>
  <c r="E1" i="1"/>
  <c r="E16" i="1"/>
  <c r="E13" i="1"/>
  <c r="E15" i="1"/>
  <c r="E10" i="1"/>
  <c r="E12" i="1"/>
  <c r="E14" i="1"/>
  <c r="E11" i="1"/>
  <c r="B25" i="1"/>
  <c r="E9" i="1"/>
  <c r="E7" i="1"/>
  <c r="E8" i="1"/>
  <c r="B17" i="1"/>
  <c r="B22" i="1"/>
  <c r="B19" i="6" l="1"/>
  <c r="B17" i="6"/>
  <c r="B18" i="6" s="1"/>
  <c r="L20" i="1"/>
  <c r="B7" i="6"/>
  <c r="B27" i="1"/>
  <c r="E20" i="1"/>
  <c r="H27" i="1"/>
  <c r="I24" i="1"/>
  <c r="I28" i="1"/>
  <c r="J20" i="1"/>
  <c r="G20" i="1"/>
  <c r="I23" i="1"/>
  <c r="G29" i="1"/>
  <c r="E30" i="1"/>
  <c r="J30" i="1"/>
  <c r="J28" i="1"/>
  <c r="E28" i="1"/>
  <c r="H23" i="1"/>
  <c r="F22" i="1"/>
  <c r="L23" i="1"/>
  <c r="F25" i="1"/>
  <c r="F26" i="1"/>
  <c r="F29" i="1"/>
  <c r="E25" i="1"/>
  <c r="K26" i="1"/>
  <c r="K28" i="1"/>
  <c r="I22" i="1"/>
  <c r="K27" i="1"/>
  <c r="J21" i="1"/>
  <c r="G25" i="1"/>
  <c r="H30" i="1"/>
  <c r="G21" i="1"/>
  <c r="E26" i="1"/>
  <c r="I27" i="1"/>
  <c r="G23" i="1"/>
  <c r="L26" i="1"/>
  <c r="K23" i="1"/>
  <c r="J27" i="1"/>
  <c r="L28" i="1"/>
  <c r="J26" i="1"/>
  <c r="H28" i="1"/>
  <c r="F23" i="1"/>
  <c r="I29" i="1"/>
  <c r="H25" i="1"/>
  <c r="K24" i="1"/>
  <c r="J24" i="1"/>
  <c r="E22" i="1"/>
  <c r="L22" i="1"/>
  <c r="K20" i="1"/>
  <c r="J22" i="1"/>
  <c r="H20" i="1"/>
  <c r="J29" i="1"/>
  <c r="I20" i="1"/>
  <c r="K30" i="1"/>
  <c r="K29" i="1"/>
  <c r="L25" i="1"/>
  <c r="E23" i="1"/>
  <c r="F20" i="1"/>
  <c r="F30" i="1"/>
  <c r="F21" i="1"/>
  <c r="E24" i="1"/>
  <c r="H24" i="1"/>
  <c r="G27" i="1"/>
  <c r="J25" i="1"/>
  <c r="G28" i="1"/>
  <c r="L29" i="1"/>
  <c r="L24" i="1"/>
  <c r="F27" i="1"/>
  <c r="G30" i="1"/>
  <c r="I30" i="1"/>
  <c r="K22" i="1"/>
  <c r="K25" i="1"/>
  <c r="E29" i="1"/>
  <c r="F28" i="1"/>
  <c r="K21" i="1"/>
  <c r="I26" i="1"/>
  <c r="L27" i="1"/>
  <c r="H29" i="1"/>
  <c r="I21" i="1"/>
  <c r="I25" i="1"/>
  <c r="H21" i="1"/>
  <c r="G26" i="1"/>
  <c r="H22" i="1"/>
  <c r="F24" i="1"/>
  <c r="L30" i="1"/>
  <c r="H26" i="1"/>
  <c r="E27" i="1"/>
  <c r="J23" i="1"/>
  <c r="L21" i="1"/>
  <c r="G22" i="1"/>
  <c r="E21" i="1"/>
  <c r="G24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7" i="1"/>
  <c r="G7" i="1" s="1"/>
  <c r="F8" i="1"/>
  <c r="G8" i="1" s="1"/>
  <c r="F6" i="1"/>
  <c r="F9" i="1"/>
  <c r="G9" i="1" s="1"/>
  <c r="B11" i="6" l="1"/>
  <c r="B9" i="6"/>
  <c r="B10" i="6" s="1"/>
  <c r="G6" i="1"/>
  <c r="B3" i="6" s="1"/>
  <c r="B22" i="6" l="1"/>
  <c r="B21" i="6" l="1"/>
  <c r="B23" i="6"/>
  <c r="B2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Santhosh Murali</author>
  </authors>
  <commentList>
    <comment ref="A6" authorId="0" shapeId="0" xr:uid="{A797CA06-EE71-4093-9905-F41F00E1E5FD}">
      <text>
        <r>
          <rPr>
            <b/>
            <sz val="9"/>
            <color indexed="81"/>
            <rFont val="Tahoma"/>
            <family val="2"/>
          </rPr>
          <t>Santhosh Murali:</t>
        </r>
        <r>
          <rPr>
            <sz val="9"/>
            <color indexed="81"/>
            <rFont val="Tahoma"/>
            <family val="2"/>
          </rPr>
          <t xml:space="preserve">
This is the flag to lock the LTP once a trade is executed, othersie when price moves beyond Strikeprice Multiplier, the row shifts and all data gets messed up.
</t>
        </r>
      </text>
    </comment>
    <comment ref="A27" authorId="0" shapeId="0" xr:uid="{791717C0-4B09-4A21-AB4D-CF4EB151B135}">
      <text>
        <r>
          <rPr>
            <b/>
            <sz val="9"/>
            <color indexed="81"/>
            <rFont val="Tahoma"/>
            <family val="2"/>
          </rPr>
          <t>Santhosh Murali:</t>
        </r>
        <r>
          <rPr>
            <sz val="9"/>
            <color indexed="81"/>
            <rFont val="Tahoma"/>
            <family val="2"/>
          </rPr>
          <t xml:space="preserve">
In nifty and banknifty, when place prder we mention actual qty instead of lot, but for crude we mention only number of lots.</t>
        </r>
      </text>
    </comment>
  </commentList>
</comments>
</file>

<file path=xl/sharedStrings.xml><?xml version="1.0" encoding="utf-8"?>
<sst xmlns="http://schemas.openxmlformats.org/spreadsheetml/2006/main" count="1923" uniqueCount="1673">
  <si>
    <t>Instrument</t>
  </si>
  <si>
    <t>Config</t>
  </si>
  <si>
    <t>LTP</t>
  </si>
  <si>
    <t>Strike Price Multiplier</t>
  </si>
  <si>
    <t>Lot Size</t>
  </si>
  <si>
    <t>Capital</t>
  </si>
  <si>
    <t>P-L Breath</t>
  </si>
  <si>
    <t>Exit Postioning Before</t>
  </si>
  <si>
    <t>Place Exit Order @</t>
  </si>
  <si>
    <t>Risk</t>
  </si>
  <si>
    <t>Profit Multiplier</t>
  </si>
  <si>
    <t>Loss Multiplier</t>
  </si>
  <si>
    <t>Caluclated Risk</t>
  </si>
  <si>
    <t>Profit Exit Position</t>
  </si>
  <si>
    <t>Loss Exit Position</t>
  </si>
  <si>
    <t>Actual Profit Exit Position</t>
  </si>
  <si>
    <t>Actual Loss Exit Position</t>
  </si>
  <si>
    <t>SCRPIT NAME BUILDER</t>
  </si>
  <si>
    <t>P/L MULTIPLIER</t>
  </si>
  <si>
    <t>Script</t>
  </si>
  <si>
    <t>Series</t>
  </si>
  <si>
    <t>Strike</t>
  </si>
  <si>
    <t>SERIES_NAME</t>
  </si>
  <si>
    <t>KEY</t>
  </si>
  <si>
    <t>% Allocated</t>
  </si>
  <si>
    <t>Qty</t>
  </si>
  <si>
    <t>Locked</t>
  </si>
  <si>
    <t>Dynamic</t>
  </si>
  <si>
    <t>API</t>
  </si>
  <si>
    <t>Input</t>
  </si>
  <si>
    <t>Program</t>
  </si>
  <si>
    <t>PL</t>
  </si>
  <si>
    <t>PROFIT ORDER STATUS</t>
  </si>
  <si>
    <t>PROFIT ORDER AVG PRICE</t>
  </si>
  <si>
    <t>PROFT TGT</t>
  </si>
  <si>
    <t>SL ORDER STATUS</t>
  </si>
  <si>
    <t>SL ORDER AVG PRICE</t>
  </si>
  <si>
    <t>SL TGT</t>
  </si>
  <si>
    <t>TRIGGER_PROFIT</t>
  </si>
  <si>
    <t>TRIGGER_SL</t>
  </si>
  <si>
    <t>SEM_TRADING_SYMBOL</t>
  </si>
  <si>
    <t>SEM_SMST_SECURITY_ID</t>
  </si>
  <si>
    <t>CRUDEOIL</t>
  </si>
  <si>
    <t>NIFTY</t>
  </si>
  <si>
    <t>BANKNIFTY</t>
  </si>
  <si>
    <t>Script Key</t>
  </si>
  <si>
    <t>BANKNIFTY_CE_44800</t>
  </si>
  <si>
    <t>BANKNIFTY_PE_44800</t>
  </si>
  <si>
    <t>BANKNIFTY_CE_44900</t>
  </si>
  <si>
    <t>BANKNIFTY_PE_44900</t>
  </si>
  <si>
    <t>BANKNIFTY_CE_32000</t>
  </si>
  <si>
    <t>BANKNIFTY_PE_32000</t>
  </si>
  <si>
    <t>BANKNIFTY_CE_32500</t>
  </si>
  <si>
    <t>BANKNIFTY_PE_32500</t>
  </si>
  <si>
    <t>BANKNIFTY_CE_33500</t>
  </si>
  <si>
    <t>BANKNIFTY_PE_33500</t>
  </si>
  <si>
    <t>BANKNIFTY_CE_34000</t>
  </si>
  <si>
    <t>BANKNIFTY_PE_34000</t>
  </si>
  <si>
    <t>BANKNIFTY_CE_31000</t>
  </si>
  <si>
    <t>BANKNIFTY_PE_31000</t>
  </si>
  <si>
    <t>NIFTY_CE_30000</t>
  </si>
  <si>
    <t>NIFTY_PE_30000</t>
  </si>
  <si>
    <t>BANKNIFTY_CE_44100</t>
  </si>
  <si>
    <t>BANKNIFTY_PE_44100</t>
  </si>
  <si>
    <t>BANKNIFTY_CE_44200</t>
  </si>
  <si>
    <t>BANKNIFTY_CE_30000</t>
  </si>
  <si>
    <t>BANKNIFTY_PE_30000</t>
  </si>
  <si>
    <t>BANKNIFTY_PE_44200</t>
  </si>
  <si>
    <t>BANKNIFTY_CE_44300</t>
  </si>
  <si>
    <t>BANKNIFTY_CE_42800</t>
  </si>
  <si>
    <t>BANKNIFTY_PE_42800</t>
  </si>
  <si>
    <t>BANKNIFTY_CE_42900</t>
  </si>
  <si>
    <t>BANKNIFTY_PE_42900</t>
  </si>
  <si>
    <t>BANKNIFTY_CE_43100</t>
  </si>
  <si>
    <t>BANKNIFTY_PE_43100</t>
  </si>
  <si>
    <t>BANKNIFTY_CE_43200</t>
  </si>
  <si>
    <t>BANKNIFTY_PE_43200</t>
  </si>
  <si>
    <t>BANKNIFTY_CE_43300</t>
  </si>
  <si>
    <t>BANKNIFTY_PE_44300</t>
  </si>
  <si>
    <t>BANKNIFTY_CE_44400</t>
  </si>
  <si>
    <t>BANKNIFTY_PE_43300</t>
  </si>
  <si>
    <t>BANKNIFTY_CE_43400</t>
  </si>
  <si>
    <t>BANKNIFTY_PE_43400</t>
  </si>
  <si>
    <t>BANKNIFTY_CE_43600</t>
  </si>
  <si>
    <t>BANKNIFTY_PE_44400</t>
  </si>
  <si>
    <t>BANKNIFTY_CE_44600</t>
  </si>
  <si>
    <t>BANKNIFTY_PE_44600</t>
  </si>
  <si>
    <t>BANKNIFTY_CE_44700</t>
  </si>
  <si>
    <t>BANKNIFTY_PE_43600</t>
  </si>
  <si>
    <t>BANKNIFTY_CE_41100</t>
  </si>
  <si>
    <t>BANKNIFTY_PE_41100</t>
  </si>
  <si>
    <t>BANKNIFTY_CE_43700</t>
  </si>
  <si>
    <t>BANKNIFTY_PE_44700</t>
  </si>
  <si>
    <t>BANKNIFTY_PE_43700</t>
  </si>
  <si>
    <t>BANKNIFTY_CE_43800</t>
  </si>
  <si>
    <t>BANKNIFTY_PE_43800</t>
  </si>
  <si>
    <t>BANKNIFTY_CE_41200</t>
  </si>
  <si>
    <t>BANKNIFTY_CE_35000</t>
  </si>
  <si>
    <t>BANKNIFTY_PE_35000</t>
  </si>
  <si>
    <t>BANKNIFTY_CE_35500</t>
  </si>
  <si>
    <t>BANKNIFTY_PE_35500</t>
  </si>
  <si>
    <t>BANKNIFTY_CE_36500</t>
  </si>
  <si>
    <t>BANKNIFTY_PE_41200</t>
  </si>
  <si>
    <t>BANKNIFTY_CE_41300</t>
  </si>
  <si>
    <t>BANKNIFTY_PE_41300</t>
  </si>
  <si>
    <t>BANKNIFTY_CE_41400</t>
  </si>
  <si>
    <t>BANKNIFTY_PE_41400</t>
  </si>
  <si>
    <t>BANKNIFTY_PE_36500</t>
  </si>
  <si>
    <t>BANKNIFTY_CE_37000</t>
  </si>
  <si>
    <t>BANKNIFTY_PE_37000</t>
  </si>
  <si>
    <t>BANKNIFTY_CE_38000</t>
  </si>
  <si>
    <t>BANKNIFTY_CE_75000</t>
  </si>
  <si>
    <t>BANKNIFTY_PE_75000</t>
  </si>
  <si>
    <t>NIFTY_CE_23000</t>
  </si>
  <si>
    <t>NIFTY_PE_23000</t>
  </si>
  <si>
    <t>NIFTY_CE_20550</t>
  </si>
  <si>
    <t>NIFTY_PE_20550</t>
  </si>
  <si>
    <t>NIFTY_CE_20600</t>
  </si>
  <si>
    <t>NIFTY_CE_29000</t>
  </si>
  <si>
    <t>NIFTY_PE_20600</t>
  </si>
  <si>
    <t>NIFTY_CE_20650</t>
  </si>
  <si>
    <t>NIFTY_PE_29000</t>
  </si>
  <si>
    <t>NIFTY_PE_20650</t>
  </si>
  <si>
    <t>NIFTY_CE_20700</t>
  </si>
  <si>
    <t>NIFTY_PE_20700</t>
  </si>
  <si>
    <t>NIFTY_CE_20750</t>
  </si>
  <si>
    <t>NIFTY_PE_20750</t>
  </si>
  <si>
    <t>NIFTY_CE_20800</t>
  </si>
  <si>
    <t>NIFTY_PE_20800</t>
  </si>
  <si>
    <t>NIFTY_CE_20850</t>
  </si>
  <si>
    <t>NIFTY_PE_20850</t>
  </si>
  <si>
    <t>NIFTY_CE_20900</t>
  </si>
  <si>
    <t>NIFTY_PE_20900</t>
  </si>
  <si>
    <t>NIFTY_CE_20000</t>
  </si>
  <si>
    <t>NIFTY_PE_20000</t>
  </si>
  <si>
    <t>BANKNIFTY_CE_73500</t>
  </si>
  <si>
    <t>BANKNIFTY_PE_73500</t>
  </si>
  <si>
    <t>BANKNIFTY_CE_66000</t>
  </si>
  <si>
    <t>BANKNIFTY_PE_66000</t>
  </si>
  <si>
    <t>BANKNIFTY_CE_67500</t>
  </si>
  <si>
    <t>BANKNIFTY_PE_67500</t>
  </si>
  <si>
    <t>BANKNIFTY_CE_69000</t>
  </si>
  <si>
    <t>BANKNIFTY_PE_69000</t>
  </si>
  <si>
    <t>BANKNIFTY_CE_70500</t>
  </si>
  <si>
    <t>BANKNIFTY_PE_70500</t>
  </si>
  <si>
    <t>BANKNIFTY_CE_72000</t>
  </si>
  <si>
    <t>BANKNIFTY_PE_72000</t>
  </si>
  <si>
    <t>BANKNIFTY_PE_38000</t>
  </si>
  <si>
    <t>BANKNIFTY_CE_38500</t>
  </si>
  <si>
    <t>BANKNIFTY_PE_38500</t>
  </si>
  <si>
    <t>BANKNIFTY_CE_39500</t>
  </si>
  <si>
    <t>BANKNIFTY_PE_39500</t>
  </si>
  <si>
    <t>BANKNIFTY_CE_40000</t>
  </si>
  <si>
    <t>BANKNIFTY_CE_31500</t>
  </si>
  <si>
    <t>BANKNIFTY_PE_31500</t>
  </si>
  <si>
    <t>BANKNIFTY_CE_42600</t>
  </si>
  <si>
    <t>BANKNIFTY_PE_42600</t>
  </si>
  <si>
    <t>BANKNIFTY_PE_40000</t>
  </si>
  <si>
    <t>BANKNIFTY_CE_41000</t>
  </si>
  <si>
    <t>NIFTY_CE_20950</t>
  </si>
  <si>
    <t>NIFTY_PE_20950</t>
  </si>
  <si>
    <t>NIFTY_CE_21050</t>
  </si>
  <si>
    <t>NIFTY_PE_21050</t>
  </si>
  <si>
    <t>NIFTY_CE_21100</t>
  </si>
  <si>
    <t>NIFTY_PE_21100</t>
  </si>
  <si>
    <t>NIFTY_CE_21150</t>
  </si>
  <si>
    <t>NIFTY_PE_21150</t>
  </si>
  <si>
    <t>NIFTY_CE_21200</t>
  </si>
  <si>
    <t>NIFTY_PE_21200</t>
  </si>
  <si>
    <t>NIFTY_CE_21250</t>
  </si>
  <si>
    <t>NIFTY_PE_21250</t>
  </si>
  <si>
    <t>NIFTY_CE_21300</t>
  </si>
  <si>
    <t>NIFTY_PE_21300</t>
  </si>
  <si>
    <t>NIFTY_CE_21350</t>
  </si>
  <si>
    <t>NIFTY_PE_21350</t>
  </si>
  <si>
    <t>NIFTY_CE_21400</t>
  </si>
  <si>
    <t>NIFTY_PE_21400</t>
  </si>
  <si>
    <t>NIFTY_CE_21450</t>
  </si>
  <si>
    <t>NIFTY_PE_21450</t>
  </si>
  <si>
    <t>NIFTY_CE_21500</t>
  </si>
  <si>
    <t>NIFTY_PE_21500</t>
  </si>
  <si>
    <t>NIFTY_CE_21550</t>
  </si>
  <si>
    <t>NIFTY_PE_21550</t>
  </si>
  <si>
    <t>NIFTY_CE_21600</t>
  </si>
  <si>
    <t>NIFTY_PE_21600</t>
  </si>
  <si>
    <t>NIFTY_CE_21650</t>
  </si>
  <si>
    <t>NIFTY_PE_21650</t>
  </si>
  <si>
    <t>NIFTY_CE_21700</t>
  </si>
  <si>
    <t>NIFTY_PE_21700</t>
  </si>
  <si>
    <t>NIFTY_CE_21750</t>
  </si>
  <si>
    <t>NIFTY_PE_21750</t>
  </si>
  <si>
    <t>NIFTY_CE_21800</t>
  </si>
  <si>
    <t>NIFTY_PE_21800</t>
  </si>
  <si>
    <t>NIFTY_CE_21850</t>
  </si>
  <si>
    <t>NIFTY_PE_21850</t>
  </si>
  <si>
    <t>NIFTY_CE_21900</t>
  </si>
  <si>
    <t>NIFTY_PE_21900</t>
  </si>
  <si>
    <t>NIFTY_CE_21950</t>
  </si>
  <si>
    <t>NIFTY_PE_21950</t>
  </si>
  <si>
    <t>NIFTY_CE_22050</t>
  </si>
  <si>
    <t>NIFTY_PE_22050</t>
  </si>
  <si>
    <t>NIFTY_CE_22100</t>
  </si>
  <si>
    <t>NIFTY_PE_22100</t>
  </si>
  <si>
    <t>NIFTY_CE_22150</t>
  </si>
  <si>
    <t>NIFTY_PE_22150</t>
  </si>
  <si>
    <t>NIFTY_CE_22200</t>
  </si>
  <si>
    <t>NIFTY_PE_22200</t>
  </si>
  <si>
    <t>NIFTY_CE_22250</t>
  </si>
  <si>
    <t>NIFTY_PE_22250</t>
  </si>
  <si>
    <t>NIFTY_CE_22300</t>
  </si>
  <si>
    <t>NIFTY_PE_22300</t>
  </si>
  <si>
    <t>NIFTY_CE_22350</t>
  </si>
  <si>
    <t>NIFTY_PE_22350</t>
  </si>
  <si>
    <t>NIFTY_CE_22400</t>
  </si>
  <si>
    <t>NIFTY_PE_22400</t>
  </si>
  <si>
    <t>NIFTY_CE_22450</t>
  </si>
  <si>
    <t>NIFTY_PE_22450</t>
  </si>
  <si>
    <t>NIFTY_CE_22500</t>
  </si>
  <si>
    <t>NIFTY_PE_22500</t>
  </si>
  <si>
    <t>NIFTY_CE_22550</t>
  </si>
  <si>
    <t>NIFTY_PE_22550</t>
  </si>
  <si>
    <t>NIFTY_CE_22600</t>
  </si>
  <si>
    <t>NIFTY_PE_22600</t>
  </si>
  <si>
    <t>BANKNIFTY_PE_41000</t>
  </si>
  <si>
    <t>BANKNIFTY_CE_41500</t>
  </si>
  <si>
    <t>BANKNIFTY_PE_41500</t>
  </si>
  <si>
    <t>NIFTY_CE_22650</t>
  </si>
  <si>
    <t>NIFTY_PE_22650</t>
  </si>
  <si>
    <t>NIFTY_CE_22700</t>
  </si>
  <si>
    <t>NIFTY_PE_22700</t>
  </si>
  <si>
    <t>NIFTY_CE_22750</t>
  </si>
  <si>
    <t>NIFTY_PE_22750</t>
  </si>
  <si>
    <t>NIFTY_CE_22800</t>
  </si>
  <si>
    <t>NIFTY_PE_22800</t>
  </si>
  <si>
    <t>NIFTY_CE_22850</t>
  </si>
  <si>
    <t>NIFTY_PE_22850</t>
  </si>
  <si>
    <t>NIFTY_CE_22900</t>
  </si>
  <si>
    <t>NIFTY_PE_22900</t>
  </si>
  <si>
    <t>NIFTY_CE_22950</t>
  </si>
  <si>
    <t>NIFTY_PE_22950</t>
  </si>
  <si>
    <t>BANKNIFTY_CE_42500</t>
  </si>
  <si>
    <t>BANKNIFTY_PE_42500</t>
  </si>
  <si>
    <t>BANKNIFTY_CE_43000</t>
  </si>
  <si>
    <t>BANKNIFTY_PE_43000</t>
  </si>
  <si>
    <t>NIFTY_CE_23050</t>
  </si>
  <si>
    <t>NIFTY_PE_23050</t>
  </si>
  <si>
    <t>BANKNIFTY_CE_44000</t>
  </si>
  <si>
    <t>NIFTY_CE_23100</t>
  </si>
  <si>
    <t>NIFTY_PE_23100</t>
  </si>
  <si>
    <t>NIFTY_CE_23150</t>
  </si>
  <si>
    <t>NIFTY_PE_23150</t>
  </si>
  <si>
    <t>NIFTY_CE_23200</t>
  </si>
  <si>
    <t>NIFTY_PE_23200</t>
  </si>
  <si>
    <t>NIFTY_CE_23250</t>
  </si>
  <si>
    <t>NIFTY_PE_23250</t>
  </si>
  <si>
    <t>NIFTY_CE_23300</t>
  </si>
  <si>
    <t>NIFTY_PE_23300</t>
  </si>
  <si>
    <t>NIFTY_CE_23350</t>
  </si>
  <si>
    <t>NIFTY_PE_23350</t>
  </si>
  <si>
    <t>NIFTY_CE_23400</t>
  </si>
  <si>
    <t>NIFTY_PE_23400</t>
  </si>
  <si>
    <t>NIFTY_CE_23450</t>
  </si>
  <si>
    <t>NIFTY_PE_23450</t>
  </si>
  <si>
    <t>NIFTY_CE_23500</t>
  </si>
  <si>
    <t>NIFTY_PE_23500</t>
  </si>
  <si>
    <t>NIFTY_CE_23550</t>
  </si>
  <si>
    <t>NIFTY_PE_23550</t>
  </si>
  <si>
    <t>NIFTY_CE_23600</t>
  </si>
  <si>
    <t>NIFTY_PE_23600</t>
  </si>
  <si>
    <t>NIFTY_CE_23650</t>
  </si>
  <si>
    <t>NIFTY_PE_23650</t>
  </si>
  <si>
    <t>NIFTY_CE_23700</t>
  </si>
  <si>
    <t>NIFTY_PE_23700</t>
  </si>
  <si>
    <t>NIFTY_CE_23750</t>
  </si>
  <si>
    <t>NIFTY_PE_23750</t>
  </si>
  <si>
    <t>NIFTY_CE_23800</t>
  </si>
  <si>
    <t>NIFTY_PE_23800</t>
  </si>
  <si>
    <t>NIFTY_CE_23850</t>
  </si>
  <si>
    <t>NIFTY_PE_23850</t>
  </si>
  <si>
    <t>NIFTY_CE_23900</t>
  </si>
  <si>
    <t>NIFTY_PE_23900</t>
  </si>
  <si>
    <t>NIFTY_CE_23950</t>
  </si>
  <si>
    <t>NIFTY_PE_23950</t>
  </si>
  <si>
    <t>NIFTY_CE_24050</t>
  </si>
  <si>
    <t>NIFTY_PE_24050</t>
  </si>
  <si>
    <t>NIFTY_CE_24100</t>
  </si>
  <si>
    <t>NIFTY_PE_24100</t>
  </si>
  <si>
    <t>NIFTY_CE_24150</t>
  </si>
  <si>
    <t>NIFTY_PE_24150</t>
  </si>
  <si>
    <t>NIFTY_CE_24200</t>
  </si>
  <si>
    <t>NIFTY_PE_24200</t>
  </si>
  <si>
    <t>NIFTY_CE_24250</t>
  </si>
  <si>
    <t>NIFTY_PE_24250</t>
  </si>
  <si>
    <t>NIFTY_CE_24300</t>
  </si>
  <si>
    <t>NIFTY_PE_24300</t>
  </si>
  <si>
    <t>NIFTY_CE_24350</t>
  </si>
  <si>
    <t>NIFTY_PE_24350</t>
  </si>
  <si>
    <t>NIFTY_CE_24400</t>
  </si>
  <si>
    <t>NIFTY_PE_24400</t>
  </si>
  <si>
    <t>NIFTY_CE_24450</t>
  </si>
  <si>
    <t>NIFTY_PE_24450</t>
  </si>
  <si>
    <t>NIFTY_CE_24500</t>
  </si>
  <si>
    <t>NIFTY_PE_24500</t>
  </si>
  <si>
    <t>BANKNIFTY_CE_42700</t>
  </si>
  <si>
    <t>BANKNIFTY_PE_42700</t>
  </si>
  <si>
    <t>NIFTY_CE_24550</t>
  </si>
  <si>
    <t>NIFTY_PE_24550</t>
  </si>
  <si>
    <t>NIFTY_CE_24600</t>
  </si>
  <si>
    <t>NIFTY_PE_24600</t>
  </si>
  <si>
    <t>NIFTY_CE_24650</t>
  </si>
  <si>
    <t>NIFTY_PE_24650</t>
  </si>
  <si>
    <t>NIFTY_CE_24700</t>
  </si>
  <si>
    <t>NIFTY_PE_24700</t>
  </si>
  <si>
    <t>NIFTY_CE_24750</t>
  </si>
  <si>
    <t>NIFTY_PE_24750</t>
  </si>
  <si>
    <t>BANKNIFTY_PE_44000</t>
  </si>
  <si>
    <t>BANKNIFTY_CE_44500</t>
  </si>
  <si>
    <t>BANKNIFTY_PE_44500</t>
  </si>
  <si>
    <t>BANKNIFTY_CE_45100</t>
  </si>
  <si>
    <t>BANKNIFTY_PE_45100</t>
  </si>
  <si>
    <t>BANKNIFTY_CE_45200</t>
  </si>
  <si>
    <t>BANKNIFTY_PE_45200</t>
  </si>
  <si>
    <t>BANKNIFTY_CE_45300</t>
  </si>
  <si>
    <t>BANKNIFTY_PE_45300</t>
  </si>
  <si>
    <t>BANKNIFTY_CE_45400</t>
  </si>
  <si>
    <t>BANKNIFTY_PE_45400</t>
  </si>
  <si>
    <t>BANKNIFTY_CE_45500</t>
  </si>
  <si>
    <t>BANKNIFTY_PE_45500</t>
  </si>
  <si>
    <t>BANKNIFTY_CE_45600</t>
  </si>
  <si>
    <t>BANKNIFTY_PE_45600</t>
  </si>
  <si>
    <t>BANKNIFTY_CE_45700</t>
  </si>
  <si>
    <t>BANKNIFTY_PE_45700</t>
  </si>
  <si>
    <t>BANKNIFTY_CE_45800</t>
  </si>
  <si>
    <t>BANKNIFTY_PE_45800</t>
  </si>
  <si>
    <t>BANKNIFTY_CE_45900</t>
  </si>
  <si>
    <t>BANKNIFTY_PE_45900</t>
  </si>
  <si>
    <t>BANKNIFTY_CE_46000</t>
  </si>
  <si>
    <t>BANKNIFTY_PE_46000</t>
  </si>
  <si>
    <t>BANKNIFTY_CE_46100</t>
  </si>
  <si>
    <t>BANKNIFTY_PE_46100</t>
  </si>
  <si>
    <t>BANKNIFTY_CE_46200</t>
  </si>
  <si>
    <t>BANKNIFTY_PE_46200</t>
  </si>
  <si>
    <t>BANKNIFTY_CE_46300</t>
  </si>
  <si>
    <t>BANKNIFTY_PE_46300</t>
  </si>
  <si>
    <t>BANKNIFTY_CE_46400</t>
  </si>
  <si>
    <t>BANKNIFTY_PE_46400</t>
  </si>
  <si>
    <t>BANKNIFTY_CE_46600</t>
  </si>
  <si>
    <t>BANKNIFTY_PE_46600</t>
  </si>
  <si>
    <t>BANKNIFTY_CE_46700</t>
  </si>
  <si>
    <t>BANKNIFTY_PE_46700</t>
  </si>
  <si>
    <t>BANKNIFTY_CE_46800</t>
  </si>
  <si>
    <t>BANKNIFTY_PE_46800</t>
  </si>
  <si>
    <t>BANKNIFTY_CE_46900</t>
  </si>
  <si>
    <t>BANKNIFTY_PE_46900</t>
  </si>
  <si>
    <t>BANKNIFTY_CE_47000</t>
  </si>
  <si>
    <t>BANKNIFTY_PE_47000</t>
  </si>
  <si>
    <t>BANKNIFTY_CE_47100</t>
  </si>
  <si>
    <t>BANKNIFTY_PE_47100</t>
  </si>
  <si>
    <t>BANKNIFTY_CE_47200</t>
  </si>
  <si>
    <t>BANKNIFTY_PE_47200</t>
  </si>
  <si>
    <t>BANKNIFTY_CE_47300</t>
  </si>
  <si>
    <t>BANKNIFTY_PE_47300</t>
  </si>
  <si>
    <t>BANKNIFTY_CE_47400</t>
  </si>
  <si>
    <t>BANKNIFTY_PE_47400</t>
  </si>
  <si>
    <t>BANKNIFTY_CE_47500</t>
  </si>
  <si>
    <t>BANKNIFTY_PE_47500</t>
  </si>
  <si>
    <t>BANKNIFTY_CE_47600</t>
  </si>
  <si>
    <t>BANKNIFTY_PE_47600</t>
  </si>
  <si>
    <t>BANKNIFTY_CE_47700</t>
  </si>
  <si>
    <t>BANKNIFTY_PE_47700</t>
  </si>
  <si>
    <t>BANKNIFTY_CE_47800</t>
  </si>
  <si>
    <t>BANKNIFTY_PE_47800</t>
  </si>
  <si>
    <t>BANKNIFTY_CE_47900</t>
  </si>
  <si>
    <t>BANKNIFTY_PE_47900</t>
  </si>
  <si>
    <t>BANKNIFTY_CE_48100</t>
  </si>
  <si>
    <t>BANKNIFTY_PE_48100</t>
  </si>
  <si>
    <t>BANKNIFTY_CE_48200</t>
  </si>
  <si>
    <t>BANKNIFTY_PE_48200</t>
  </si>
  <si>
    <t>BANKNIFTY_CE_48300</t>
  </si>
  <si>
    <t>BANKNIFTY_PE_48300</t>
  </si>
  <si>
    <t>BANKNIFTY_CE_48400</t>
  </si>
  <si>
    <t>BANKNIFTY_PE_48400</t>
  </si>
  <si>
    <t>BANKNIFTY_CE_48500</t>
  </si>
  <si>
    <t>BANKNIFTY_PE_48500</t>
  </si>
  <si>
    <t>BANKNIFTY_CE_48600</t>
  </si>
  <si>
    <t>BANKNIFTY_PE_48600</t>
  </si>
  <si>
    <t>BANKNIFTY_CE_48700</t>
  </si>
  <si>
    <t>BANKNIFTY_PE_48700</t>
  </si>
  <si>
    <t>BANKNIFTY_CE_48800</t>
  </si>
  <si>
    <t>BANKNIFTY_PE_48800</t>
  </si>
  <si>
    <t>BANKNIFTY_CE_48900</t>
  </si>
  <si>
    <t>BANKNIFTY_PE_48900</t>
  </si>
  <si>
    <t>BANKNIFTY_CE_49000</t>
  </si>
  <si>
    <t>BANKNIFTY_PE_49000</t>
  </si>
  <si>
    <t>BANKNIFTY_CE_49100</t>
  </si>
  <si>
    <t>BANKNIFTY_PE_49100</t>
  </si>
  <si>
    <t>BANKNIFTY_CE_49200</t>
  </si>
  <si>
    <t>BANKNIFTY_PE_49200</t>
  </si>
  <si>
    <t>BANKNIFTY_CE_49300</t>
  </si>
  <si>
    <t>BANKNIFTY_PE_49300</t>
  </si>
  <si>
    <t>BANKNIFTY_CE_49400</t>
  </si>
  <si>
    <t>BANKNIFTY_PE_49400</t>
  </si>
  <si>
    <t>BANKNIFTY_CE_49600</t>
  </si>
  <si>
    <t>BANKNIFTY_PE_49600</t>
  </si>
  <si>
    <t>BANKNIFTY_CE_49700</t>
  </si>
  <si>
    <t>BANKNIFTY_PE_49700</t>
  </si>
  <si>
    <t>NIFTY_CE_24800</t>
  </si>
  <si>
    <t>BANKNIFTY_CE_49800</t>
  </si>
  <si>
    <t>BANKNIFTY_PE_49800</t>
  </si>
  <si>
    <t>NIFTY_PE_24800</t>
  </si>
  <si>
    <t>NIFTY_CE_24850</t>
  </si>
  <si>
    <t>NIFTY_PE_24850</t>
  </si>
  <si>
    <t>NIFTY_CE_24900</t>
  </si>
  <si>
    <t>NIFTY_PE_24900</t>
  </si>
  <si>
    <t>NIFTY_CE_24950</t>
  </si>
  <si>
    <t>NIFTY_PE_24950</t>
  </si>
  <si>
    <t>BANKNIFTY_CE_49900</t>
  </si>
  <si>
    <t>BANKNIFTY_PE_49900</t>
  </si>
  <si>
    <t>NIFTY_CE_25050</t>
  </si>
  <si>
    <t>NIFTY_PE_25050</t>
  </si>
  <si>
    <t>BANKNIFTY_CE_50000</t>
  </si>
  <si>
    <t>NIFTY_CE_25100</t>
  </si>
  <si>
    <t>NIFTY_PE_25100</t>
  </si>
  <si>
    <t>NIFTY_CE_25150</t>
  </si>
  <si>
    <t>BANKNIFTY_PE_50000</t>
  </si>
  <si>
    <t>BANKNIFTY_CE_50100</t>
  </si>
  <si>
    <t>BANKNIFTY_PE_50100</t>
  </si>
  <si>
    <t>BANKNIFTY_CE_50200</t>
  </si>
  <si>
    <t>BANKNIFTY_PE_50200</t>
  </si>
  <si>
    <t>BANKNIFTY_CE_50300</t>
  </si>
  <si>
    <t>BANKNIFTY_PE_50300</t>
  </si>
  <si>
    <t>BANKNIFTY_CE_50400</t>
  </si>
  <si>
    <t>BANKNIFTY_PE_50400</t>
  </si>
  <si>
    <t>BANKNIFTY_CE_50500</t>
  </si>
  <si>
    <t>BANKNIFTY_PE_50500</t>
  </si>
  <si>
    <t>BANKNIFTY_CE_50600</t>
  </si>
  <si>
    <t>BANKNIFTY_PE_50600</t>
  </si>
  <si>
    <t>BANKNIFTY_CE_50700</t>
  </si>
  <si>
    <t>BANKNIFTY_PE_50700</t>
  </si>
  <si>
    <t>BANKNIFTY_CE_50800</t>
  </si>
  <si>
    <t>BANKNIFTY_PE_50800</t>
  </si>
  <si>
    <t>BANKNIFTY_CE_50900</t>
  </si>
  <si>
    <t>BANKNIFTY_PE_50900</t>
  </si>
  <si>
    <t>BANKNIFTY_CE_51100</t>
  </si>
  <si>
    <t>BANKNIFTY_PE_51100</t>
  </si>
  <si>
    <t>BANKNIFTY_CE_51200</t>
  </si>
  <si>
    <t>BANKNIFTY_PE_51200</t>
  </si>
  <si>
    <t>BANKNIFTY_CE_51300</t>
  </si>
  <si>
    <t>BANKNIFTY_PE_51300</t>
  </si>
  <si>
    <t>BANKNIFTY_CE_51400</t>
  </si>
  <si>
    <t>BANKNIFTY_PE_51400</t>
  </si>
  <si>
    <t>BANKNIFTY_CE_51500</t>
  </si>
  <si>
    <t>NIFTY_CE_19500</t>
  </si>
  <si>
    <t>NIFTY_PE_19500</t>
  </si>
  <si>
    <t>BANKNIFTY_PE_51500</t>
  </si>
  <si>
    <t>BANKNIFTY_CE_51600</t>
  </si>
  <si>
    <t>BANKNIFTY_PE_51600</t>
  </si>
  <si>
    <t>BANKNIFTY_CE_51700</t>
  </si>
  <si>
    <t>BANKNIFTY_PE_51700</t>
  </si>
  <si>
    <t>BANKNIFTY_CE_51800</t>
  </si>
  <si>
    <t>BANKNIFTY_PE_51800</t>
  </si>
  <si>
    <t>BANKNIFTY_CE_51900</t>
  </si>
  <si>
    <t>BANKNIFTY_PE_51900</t>
  </si>
  <si>
    <t>BANKNIFTY_CE_52000</t>
  </si>
  <si>
    <t>BANKNIFTY_PE_52000</t>
  </si>
  <si>
    <t>BANKNIFTY_CE_52100</t>
  </si>
  <si>
    <t>BANKNIFTY_PE_52100</t>
  </si>
  <si>
    <t>BANKNIFTY_CE_52200</t>
  </si>
  <si>
    <t>BANKNIFTY_PE_52200</t>
  </si>
  <si>
    <t>BANKNIFTY_CE_52300</t>
  </si>
  <si>
    <t>BANKNIFTY_PE_52300</t>
  </si>
  <si>
    <t>BANKNIFTY_CE_52400</t>
  </si>
  <si>
    <t>BANKNIFTY_PE_52400</t>
  </si>
  <si>
    <t>BANKNIFTY_CE_52600</t>
  </si>
  <si>
    <t>BANKNIFTY_PE_52600</t>
  </si>
  <si>
    <t>BANKNIFTY_CE_52700</t>
  </si>
  <si>
    <t>BANKNIFTY_PE_52700</t>
  </si>
  <si>
    <t>BANKNIFTY_CE_52800</t>
  </si>
  <si>
    <t>BANKNIFTY_PE_52800</t>
  </si>
  <si>
    <t>BANKNIFTY_CE_52900</t>
  </si>
  <si>
    <t>BANKNIFTY_PE_52900</t>
  </si>
  <si>
    <t>BANKNIFTY_CE_53000</t>
  </si>
  <si>
    <t>BANKNIFTY_PE_53000</t>
  </si>
  <si>
    <t>BANKNIFTY_CE_53100</t>
  </si>
  <si>
    <t>BANKNIFTY_PE_53100</t>
  </si>
  <si>
    <t>BANKNIFTY_CE_53200</t>
  </si>
  <si>
    <t>BANKNIFTY_PE_53200</t>
  </si>
  <si>
    <t>BANKNIFTY_CE_53300</t>
  </si>
  <si>
    <t>BANKNIFTY_PE_53300</t>
  </si>
  <si>
    <t>BANKNIFTY_CE_53400</t>
  </si>
  <si>
    <t>BANKNIFTY_PE_53400</t>
  </si>
  <si>
    <t>BANKNIFTY_CE_53500</t>
  </si>
  <si>
    <t>BANKNIFTY_PE_53500</t>
  </si>
  <si>
    <t>BANKNIFTY_CE_53600</t>
  </si>
  <si>
    <t>BANKNIFTY_PE_53600</t>
  </si>
  <si>
    <t>BANKNIFTY_CE_53700</t>
  </si>
  <si>
    <t>BANKNIFTY_PE_53700</t>
  </si>
  <si>
    <t>BANKNIFTY_CE_53800</t>
  </si>
  <si>
    <t>BANKNIFTY_PE_53800</t>
  </si>
  <si>
    <t>BANKNIFTY_CE_53900</t>
  </si>
  <si>
    <t>BANKNIFTY_PE_53900</t>
  </si>
  <si>
    <t>BANKNIFTY_CE_54100</t>
  </si>
  <si>
    <t>BANKNIFTY_PE_54100</t>
  </si>
  <si>
    <t>BANKNIFTY_CE_54200</t>
  </si>
  <si>
    <t>BANKNIFTY_PE_54200</t>
  </si>
  <si>
    <t>BANKNIFTY_CE_54300</t>
  </si>
  <si>
    <t>BANKNIFTY_PE_54300</t>
  </si>
  <si>
    <t>BANKNIFTY_CE_54400</t>
  </si>
  <si>
    <t>BANKNIFTY_PE_54400</t>
  </si>
  <si>
    <t>BANKNIFTY_CE_54500</t>
  </si>
  <si>
    <t>BANKNIFTY_PE_54500</t>
  </si>
  <si>
    <t>BANKNIFTY_CE_54600</t>
  </si>
  <si>
    <t>BANKNIFTY_PE_54600</t>
  </si>
  <si>
    <t>BANKNIFTY_CE_54700</t>
  </si>
  <si>
    <t>BANKNIFTY_PE_54700</t>
  </si>
  <si>
    <t>BANKNIFTY_CE_54800</t>
  </si>
  <si>
    <t>BANKNIFTY_PE_54800</t>
  </si>
  <si>
    <t>BANKNIFTY_CE_54900</t>
  </si>
  <si>
    <t>BANKNIFTY_PE_54900</t>
  </si>
  <si>
    <t>BANKNIFTY_CE_55000</t>
  </si>
  <si>
    <t>BANKNIFTY_PE_55000</t>
  </si>
  <si>
    <t>BANKNIFTY_CE_55100</t>
  </si>
  <si>
    <t>BANKNIFTY_PE_55100</t>
  </si>
  <si>
    <t>BANKNIFTY_CE_55200</t>
  </si>
  <si>
    <t>BANKNIFTY_PE_55200</t>
  </si>
  <si>
    <t>BANKNIFTY_CE_55300</t>
  </si>
  <si>
    <t>BANKNIFTY_PE_55300</t>
  </si>
  <si>
    <t>BANKNIFTY_CE_55400</t>
  </si>
  <si>
    <t>BANKNIFTY_PE_55400</t>
  </si>
  <si>
    <t>BANKNIFTY_CE_55600</t>
  </si>
  <si>
    <t>BANKNIFTY_PE_55600</t>
  </si>
  <si>
    <t>BANKNIFTY_CE_55700</t>
  </si>
  <si>
    <t>BANKNIFTY_CE_43900</t>
  </si>
  <si>
    <t>BANKNIFTY_PE_55700</t>
  </si>
  <si>
    <t>BANKNIFTY_CE_55800</t>
  </si>
  <si>
    <t>BANKNIFTY_PE_43900</t>
  </si>
  <si>
    <t>BANKNIFTY_PE_55800</t>
  </si>
  <si>
    <t>BANKNIFTY_CE_55900</t>
  </si>
  <si>
    <t>BANKNIFTY_PE_55900</t>
  </si>
  <si>
    <t>BANKNIFTY_CE_56000</t>
  </si>
  <si>
    <t>BANKNIFTY_PE_56000</t>
  </si>
  <si>
    <t>BANKNIFTY_CE_56100</t>
  </si>
  <si>
    <t>BANKNIFTY_PE_56100</t>
  </si>
  <si>
    <t>BANKNIFTY_CE_56200</t>
  </si>
  <si>
    <t>BANKNIFTY_PE_56200</t>
  </si>
  <si>
    <t>BANKNIFTY_CE_56300</t>
  </si>
  <si>
    <t>BANKNIFTY_PE_56300</t>
  </si>
  <si>
    <t>BANKNIFTY_CE_56400</t>
  </si>
  <si>
    <t>BANKNIFTY_PE_56400</t>
  </si>
  <si>
    <t>BANKNIFTY_CE_56500</t>
  </si>
  <si>
    <t>BANKNIFTY_PE_56500</t>
  </si>
  <si>
    <t>BANKNIFTY_CE_56600</t>
  </si>
  <si>
    <t>BANKNIFTY_PE_56600</t>
  </si>
  <si>
    <t>BANKNIFTY_CE_56700</t>
  </si>
  <si>
    <t>BANKNIFTY_PE_56700</t>
  </si>
  <si>
    <t>BANKNIFTY_CE_56800</t>
  </si>
  <si>
    <t>BANKNIFTY_PE_56800</t>
  </si>
  <si>
    <t>BANKNIFTY_CE_56900</t>
  </si>
  <si>
    <t>BANKNIFTY_PE_56900</t>
  </si>
  <si>
    <t>BANKNIFTY_CE_57100</t>
  </si>
  <si>
    <t>BANKNIFTY_PE_57100</t>
  </si>
  <si>
    <t>BANKNIFTY_CE_57200</t>
  </si>
  <si>
    <t>BANKNIFTY_PE_57200</t>
  </si>
  <si>
    <t>BANKNIFTY_CE_57300</t>
  </si>
  <si>
    <t>BANKNIFTY_PE_57300</t>
  </si>
  <si>
    <t>BANKNIFTY_CE_57400</t>
  </si>
  <si>
    <t>BANKNIFTY_PE_57400</t>
  </si>
  <si>
    <t>BANKNIFTY_CE_57500</t>
  </si>
  <si>
    <t>BANKNIFTY_PE_57500</t>
  </si>
  <si>
    <t>BANKNIFTY_CE_57600</t>
  </si>
  <si>
    <t>BANKNIFTY_PE_57600</t>
  </si>
  <si>
    <t>BANKNIFTY_CE_57700</t>
  </si>
  <si>
    <t>BANKNIFTY_PE_57700</t>
  </si>
  <si>
    <t>BANKNIFTY_CE_57800</t>
  </si>
  <si>
    <t>BANKNIFTY_PE_57800</t>
  </si>
  <si>
    <t>BANKNIFTY_CE_57900</t>
  </si>
  <si>
    <t>BANKNIFTY_PE_57900</t>
  </si>
  <si>
    <t>BANKNIFTY_CE_58000</t>
  </si>
  <si>
    <t>BANKNIFTY_PE_58000</t>
  </si>
  <si>
    <t>BANKNIFTY_CE_58100</t>
  </si>
  <si>
    <t>BANKNIFTY_PE_58100</t>
  </si>
  <si>
    <t>BANKNIFTY_CE_58200</t>
  </si>
  <si>
    <t>BANKNIFTY_PE_58200</t>
  </si>
  <si>
    <t>BANKNIFTY_CE_58300</t>
  </si>
  <si>
    <t>BANKNIFTY_PE_58300</t>
  </si>
  <si>
    <t>BANKNIFTY_CE_58400</t>
  </si>
  <si>
    <t>BANKNIFTY_PE_58400</t>
  </si>
  <si>
    <t>BANKNIFTY_CE_58600</t>
  </si>
  <si>
    <t>BANKNIFTY_PE_58600</t>
  </si>
  <si>
    <t>BANKNIFTY_CE_58700</t>
  </si>
  <si>
    <t>BANKNIFTY_PE_58700</t>
  </si>
  <si>
    <t>BANKNIFTY_CE_58800</t>
  </si>
  <si>
    <t>BANKNIFTY_PE_58800</t>
  </si>
  <si>
    <t>BANKNIFTY_CE_58900</t>
  </si>
  <si>
    <t>BANKNIFTY_PE_58900</t>
  </si>
  <si>
    <t>BANKNIFTY_CE_59000</t>
  </si>
  <si>
    <t>BANKNIFTY_PE_59000</t>
  </si>
  <si>
    <t>BANKNIFTY_CE_59100</t>
  </si>
  <si>
    <t>NIFTY_PE_25150</t>
  </si>
  <si>
    <t>NIFTY_CE_25200</t>
  </si>
  <si>
    <t>NIFTY_PE_25200</t>
  </si>
  <si>
    <t>NIFTY_CE_25250</t>
  </si>
  <si>
    <t>NIFTY_PE_25250</t>
  </si>
  <si>
    <t>NIFTY_CE_25300</t>
  </si>
  <si>
    <t>BANKNIFTY_PE_59100</t>
  </si>
  <si>
    <t>BANKNIFTY_CE_59200</t>
  </si>
  <si>
    <t>BANKNIFTY_PE_59200</t>
  </si>
  <si>
    <t>BANKNIFTY_CE_59300</t>
  </si>
  <si>
    <t>NIFTY_CE_28000</t>
  </si>
  <si>
    <t>NIFTY_PE_28000</t>
  </si>
  <si>
    <t>NIFTY_CE_20050</t>
  </si>
  <si>
    <t>NIFTY_PE_20050</t>
  </si>
  <si>
    <t>NIFTY_CE_20100</t>
  </si>
  <si>
    <t>NIFTY_PE_20100</t>
  </si>
  <si>
    <t>NIFTY_CE_20150</t>
  </si>
  <si>
    <t>NIFTY_PE_20150</t>
  </si>
  <si>
    <t>NIFTY_CE_20200</t>
  </si>
  <si>
    <t>NIFTY_PE_20200</t>
  </si>
  <si>
    <t>NIFTY_CE_20250</t>
  </si>
  <si>
    <t>NIFTY_PE_20250</t>
  </si>
  <si>
    <t>NIFTY_CE_20300</t>
  </si>
  <si>
    <t>NIFTY_PE_20300</t>
  </si>
  <si>
    <t>NIFTY_CE_20350</t>
  </si>
  <si>
    <t>NIFTY_PE_20350</t>
  </si>
  <si>
    <t>NIFTY_CE_20400</t>
  </si>
  <si>
    <t>NIFTY_PE_20400</t>
  </si>
  <si>
    <t>NIFTY_CE_20450</t>
  </si>
  <si>
    <t>NIFTY_PE_20450</t>
  </si>
  <si>
    <t>NIFTY_CE_20500</t>
  </si>
  <si>
    <t>NIFTY_PE_20500</t>
  </si>
  <si>
    <t>NIFTY_CE_27000</t>
  </si>
  <si>
    <t>NIFTY_PE_27000</t>
  </si>
  <si>
    <t>NIFTY_PE_25300</t>
  </si>
  <si>
    <t>NIFTY_CE_25350</t>
  </si>
  <si>
    <t>BANKNIFTY_PE_59300</t>
  </si>
  <si>
    <t>BANKNIFTY_CE_59400</t>
  </si>
  <si>
    <t>BANKNIFTY_PE_59400</t>
  </si>
  <si>
    <t>BANKNIFTY_CE_59500</t>
  </si>
  <si>
    <t>BANKNIFTY_PE_59500</t>
  </si>
  <si>
    <t>BANKNIFTY_CE_59600</t>
  </si>
  <si>
    <t>BANKNIFTY_PE_59600</t>
  </si>
  <si>
    <t>BANKNIFTY_CE_59700</t>
  </si>
  <si>
    <t>NIFTY_PE_25350</t>
  </si>
  <si>
    <t>NIFTY_CE_25400</t>
  </si>
  <si>
    <t>BANKNIFTY_CE_64500</t>
  </si>
  <si>
    <t>BANKNIFTY_PE_64500</t>
  </si>
  <si>
    <t>NIFTY_CE_21000</t>
  </si>
  <si>
    <t>NIFTY_PE_21000</t>
  </si>
  <si>
    <t>BANKNIFTY_PE_59700</t>
  </si>
  <si>
    <t>BANKNIFTY_CE_59800</t>
  </si>
  <si>
    <t>BANKNIFTY_PE_59800</t>
  </si>
  <si>
    <t>BANKNIFTY_CE_59900</t>
  </si>
  <si>
    <t>BANKNIFTY_PE_59900</t>
  </si>
  <si>
    <t>BANKNIFTY_CE_60100</t>
  </si>
  <si>
    <t>BANKNIFTY_PE_60100</t>
  </si>
  <si>
    <t>BANKNIFTY_CE_60200</t>
  </si>
  <si>
    <t>BANKNIFTY_PE_60200</t>
  </si>
  <si>
    <t>BANKNIFTY_CE_60300</t>
  </si>
  <si>
    <t>BANKNIFTY_PE_60300</t>
  </si>
  <si>
    <t>BANKNIFTY_CE_60400</t>
  </si>
  <si>
    <t>NIFTY_CE_19750</t>
  </si>
  <si>
    <t>NIFTY_PE_19750</t>
  </si>
  <si>
    <t>NIFTY_CE_19800</t>
  </si>
  <si>
    <t>NIFTY_PE_19800</t>
  </si>
  <si>
    <t>NIFTY_CE_19850</t>
  </si>
  <si>
    <t>NIFTY_PE_19850</t>
  </si>
  <si>
    <t>NIFTY_CE_19900</t>
  </si>
  <si>
    <t>NIFTY_PE_19900</t>
  </si>
  <si>
    <t>NIFTY_CE_19950</t>
  </si>
  <si>
    <t>NIFTY_PE_19950</t>
  </si>
  <si>
    <t>NIFTY_PE_25400</t>
  </si>
  <si>
    <t>NIFTY_CE_25450</t>
  </si>
  <si>
    <t>NIFTY_PE_25450</t>
  </si>
  <si>
    <t>NIFTY_CE_25500</t>
  </si>
  <si>
    <t>NIFTY_PE_25500</t>
  </si>
  <si>
    <t>NIFTY_CE_25550</t>
  </si>
  <si>
    <t>NIFTY_PE_25550</t>
  </si>
  <si>
    <t>NIFTY_CE_25600</t>
  </si>
  <si>
    <t>NIFTY_PE_25600</t>
  </si>
  <si>
    <t>NIFTY_CE_25650</t>
  </si>
  <si>
    <t>BANKNIFTY_PE_60400</t>
  </si>
  <si>
    <t>BANKNIFTY_CE_60500</t>
  </si>
  <si>
    <t>BANKNIFTY_PE_60500</t>
  </si>
  <si>
    <t>BANKNIFTY_CE_60600</t>
  </si>
  <si>
    <t>BANKNIFTY_PE_60600</t>
  </si>
  <si>
    <t>BANKNIFTY_CE_60700</t>
  </si>
  <si>
    <t>BANKNIFTY_PE_60700</t>
  </si>
  <si>
    <t>BANKNIFTY_CE_60800</t>
  </si>
  <si>
    <t>BANKNIFTY_PE_60800</t>
  </si>
  <si>
    <t>BANKNIFTY_CE_60900</t>
  </si>
  <si>
    <t>NIFTY_PE_25650</t>
  </si>
  <si>
    <t>NIFTY_CE_25700</t>
  </si>
  <si>
    <t>NIFTY_PE_25700</t>
  </si>
  <si>
    <t>NIFTY_CE_25750</t>
  </si>
  <si>
    <t>NIFTY_PE_25750</t>
  </si>
  <si>
    <t>NIFTY_CE_25800</t>
  </si>
  <si>
    <t>NIFTY_PE_25800</t>
  </si>
  <si>
    <t>NIFTY_CE_25850</t>
  </si>
  <si>
    <t>NIFTY_PE_25850</t>
  </si>
  <si>
    <t>NIFTY_CE_25900</t>
  </si>
  <si>
    <t>NIFTY_PE_25900</t>
  </si>
  <si>
    <t>NIFTY_CE_25950</t>
  </si>
  <si>
    <t>BANKNIFTY_PE_60900</t>
  </si>
  <si>
    <t>BANKNIFTY_CE_61000</t>
  </si>
  <si>
    <t>BANKNIFTY_PE_61000</t>
  </si>
  <si>
    <t>BANKNIFTY_CE_61100</t>
  </si>
  <si>
    <t>BANKNIFTY_PE_61100</t>
  </si>
  <si>
    <t>BANKNIFTY_CE_61200</t>
  </si>
  <si>
    <t>BANKNIFTY_PE_61200</t>
  </si>
  <si>
    <t>BANKNIFTY_CE_61300</t>
  </si>
  <si>
    <t>BANKNIFTY_PE_61300</t>
  </si>
  <si>
    <t>BANKNIFTY_CE_61400</t>
  </si>
  <si>
    <t>BANKNIFTY_CE_41600</t>
  </si>
  <si>
    <t>BANKNIFTY_PE_41600</t>
  </si>
  <si>
    <t>BANKNIFTY_CE_41700</t>
  </si>
  <si>
    <t>BANKNIFTY_PE_41700</t>
  </si>
  <si>
    <t>BANKNIFTY_CE_41800</t>
  </si>
  <si>
    <t>BANKNIFTY_PE_41800</t>
  </si>
  <si>
    <t>BANKNIFTY_CE_41900</t>
  </si>
  <si>
    <t>BANKNIFTY_PE_41900</t>
  </si>
  <si>
    <t>BANKNIFTY_CE_42100</t>
  </si>
  <si>
    <t>BANKNIFTY_PE_42100</t>
  </si>
  <si>
    <t>BANKNIFTY_CE_42200</t>
  </si>
  <si>
    <t>BANKNIFTY_PE_42200</t>
  </si>
  <si>
    <t>BANKNIFTY_CE_42300</t>
  </si>
  <si>
    <t>BANKNIFTY_PE_42300</t>
  </si>
  <si>
    <t>BANKNIFTY_CE_42400</t>
  </si>
  <si>
    <t>BANKNIFTY_PE_42400</t>
  </si>
  <si>
    <t>BANKNIFTY_PE_61400</t>
  </si>
  <si>
    <t>BANKNIFTY_CE_61600</t>
  </si>
  <si>
    <t>BANKNIFTY_PE_61600</t>
  </si>
  <si>
    <t>BANKNIFTY_CE_61700</t>
  </si>
  <si>
    <t>BANKNIFTY_PE_61700</t>
  </si>
  <si>
    <t>BANKNIFTY_CE_61800</t>
  </si>
  <si>
    <t>BANKNIFTY_PE_61800</t>
  </si>
  <si>
    <t>BANKNIFTY_CE_61900</t>
  </si>
  <si>
    <t>BANKNIFTY_PE_61900</t>
  </si>
  <si>
    <t>BANKNIFTY_CE_62000</t>
  </si>
  <si>
    <t>BANKNIFTY_PE_62000</t>
  </si>
  <si>
    <t>BANKNIFTY_CE_62100</t>
  </si>
  <si>
    <t>BANKNIFTY_PE_62100</t>
  </si>
  <si>
    <t>BANKNIFTY_CE_62200</t>
  </si>
  <si>
    <t>BANKNIFTY_PE_62200</t>
  </si>
  <si>
    <t>BANKNIFTY_CE_62300</t>
  </si>
  <si>
    <t>BANKNIFTY_PE_62300</t>
  </si>
  <si>
    <t>BANKNIFTY_CE_62400</t>
  </si>
  <si>
    <t>BANKNIFTY_PE_62400</t>
  </si>
  <si>
    <t>BANKNIFTY_CE_62500</t>
  </si>
  <si>
    <t>BANKNIFTY_PE_62500</t>
  </si>
  <si>
    <t>BANKNIFTY_CE_62600</t>
  </si>
  <si>
    <t>BANKNIFTY_PE_62600</t>
  </si>
  <si>
    <t>NIFTY_CE_19200</t>
  </si>
  <si>
    <t>NIFTY_PE_19200</t>
  </si>
  <si>
    <t>NIFTY_CE_19250</t>
  </si>
  <si>
    <t>NIFTY_PE_19250</t>
  </si>
  <si>
    <t>NIFTY_CE_19300</t>
  </si>
  <si>
    <t>NIFTY_PE_19300</t>
  </si>
  <si>
    <t>NIFTY_CE_19350</t>
  </si>
  <si>
    <t>NIFTY_PE_19350</t>
  </si>
  <si>
    <t>NIFTY_CE_19400</t>
  </si>
  <si>
    <t>NIFTY_PE_19400</t>
  </si>
  <si>
    <t>NIFTY_CE_19450</t>
  </si>
  <si>
    <t>NIFTY_PE_19450</t>
  </si>
  <si>
    <t>NIFTY_CE_19550</t>
  </si>
  <si>
    <t>NIFTY_PE_19550</t>
  </si>
  <si>
    <t>NIFTY_CE_19600</t>
  </si>
  <si>
    <t>NIFTY_PE_19600</t>
  </si>
  <si>
    <t>NIFTY_CE_19650</t>
  </si>
  <si>
    <t>NIFTY_PE_19650</t>
  </si>
  <si>
    <t>NIFTY_CE_19700</t>
  </si>
  <si>
    <t>NIFTY_PE_19700</t>
  </si>
  <si>
    <t>NIFTY_CE_22000</t>
  </si>
  <si>
    <t>NIFTY_PE_22000</t>
  </si>
  <si>
    <t>BANKNIFTY_CE_63500</t>
  </si>
  <si>
    <t>BANKNIFTY_PE_63500</t>
  </si>
  <si>
    <t>BANKNIFTY_CE_64000</t>
  </si>
  <si>
    <t>BANKNIFTY_PE_64000</t>
  </si>
  <si>
    <t>BANKNIFTY_CE_65000</t>
  </si>
  <si>
    <t>BANKNIFTY_PE_65000</t>
  </si>
  <si>
    <t>BANKNIFTY_CE_65500</t>
  </si>
  <si>
    <t>BANKNIFTY_PE_65500</t>
  </si>
  <si>
    <t>BANKNIFTY_CE_66500</t>
  </si>
  <si>
    <t>BANKNIFTY_PE_66500</t>
  </si>
  <si>
    <t>BANKNIFTY_CE_67000</t>
  </si>
  <si>
    <t>BANKNIFTY_PE_67000</t>
  </si>
  <si>
    <t>BANKNIFTY_CE_68000</t>
  </si>
  <si>
    <t>BANKNIFTY_PE_68000</t>
  </si>
  <si>
    <t>BANKNIFTY_CE_68500</t>
  </si>
  <si>
    <t>BANKNIFTY_PE_68500</t>
  </si>
  <si>
    <t>BANKNIFTY_CE_69500</t>
  </si>
  <si>
    <t>BANKNIFTY_PE_69500</t>
  </si>
  <si>
    <t>BANKNIFTY_CE_70000</t>
  </si>
  <si>
    <t>BANKNIFTY_PE_70000</t>
  </si>
  <si>
    <t>BANKNIFTY_CE_71000</t>
  </si>
  <si>
    <t>BANKNIFTY_PE_71000</t>
  </si>
  <si>
    <t>BANKNIFTY_CE_71500</t>
  </si>
  <si>
    <t>BANKNIFTY_PE_71500</t>
  </si>
  <si>
    <t>BANKNIFTY_CE_72500</t>
  </si>
  <si>
    <t>BANKNIFTY_PE_72500</t>
  </si>
  <si>
    <t>BANKNIFTY_CE_73000</t>
  </si>
  <si>
    <t>BANKNIFTY_PE_73000</t>
  </si>
  <si>
    <t>BANKNIFTY_CE_74000</t>
  </si>
  <si>
    <t>BANKNIFTY_PE_74000</t>
  </si>
  <si>
    <t>BANKNIFTY_CE_74500</t>
  </si>
  <si>
    <t>BANKNIFTY_PE_74500</t>
  </si>
  <si>
    <t>BANKNIFTY_CE_75500</t>
  </si>
  <si>
    <t>BANKNIFTY_PE_75500</t>
  </si>
  <si>
    <t>BANKNIFTY_CE_76000</t>
  </si>
  <si>
    <t>BANKNIFTY_PE_76000</t>
  </si>
  <si>
    <t>NIFTY_PE_25950</t>
  </si>
  <si>
    <t>NIFTY_CE_26050</t>
  </si>
  <si>
    <t>NIFTY_PE_26050</t>
  </si>
  <si>
    <t>NIFTY_CE_26100</t>
  </si>
  <si>
    <t>NIFTY_PE_26100</t>
  </si>
  <si>
    <t>NIFTY_CE_26150</t>
  </si>
  <si>
    <t>NIFTY_PE_26150</t>
  </si>
  <si>
    <t>NIFTY_CE_26200</t>
  </si>
  <si>
    <t>NIFTY_PE_26200</t>
  </si>
  <si>
    <t>NIFTY_CE_26250</t>
  </si>
  <si>
    <t>NIFTY_PE_26250</t>
  </si>
  <si>
    <t>NIFTY_CE_26300</t>
  </si>
  <si>
    <t>NIFTY_PE_26300</t>
  </si>
  <si>
    <t>NIFTY_CE_26350</t>
  </si>
  <si>
    <t>BANKNIFTY_CE_28500</t>
  </si>
  <si>
    <t>BANKNIFTY_PE_28500</t>
  </si>
  <si>
    <t>NIFTY_PE_26350</t>
  </si>
  <si>
    <t>NIFTY_CE_26400</t>
  </si>
  <si>
    <t>NIFTY_PE_26400</t>
  </si>
  <si>
    <t>NIFTY_CE_26450</t>
  </si>
  <si>
    <t>NIFTY_PE_26450</t>
  </si>
  <si>
    <t>NIFTY_CE_26500</t>
  </si>
  <si>
    <t>NIFTY_PE_26500</t>
  </si>
  <si>
    <t>NIFTY_CE_26550</t>
  </si>
  <si>
    <t>NIFTY_PE_26550</t>
  </si>
  <si>
    <t>NIFTY_CE_26600</t>
  </si>
  <si>
    <t>NIFTY_PE_26600</t>
  </si>
  <si>
    <t>NIFTY_CE_26650</t>
  </si>
  <si>
    <t>NIFTY_PE_26650</t>
  </si>
  <si>
    <t>NIFTY_CE_26700</t>
  </si>
  <si>
    <t>NIFTY_PE_26700</t>
  </si>
  <si>
    <t>NIFTY_CE_26750</t>
  </si>
  <si>
    <t>NIFTY_PE_26750</t>
  </si>
  <si>
    <t>NIFTY_CE_26800</t>
  </si>
  <si>
    <t>NIFTY_PE_26800</t>
  </si>
  <si>
    <t>NIFTY_CE_26850</t>
  </si>
  <si>
    <t>NIFTY_PE_26850</t>
  </si>
  <si>
    <t>NIFTY_CE_26900</t>
  </si>
  <si>
    <t>NIFTY_PE_26900</t>
  </si>
  <si>
    <t>NIFTY_CE_26950</t>
  </si>
  <si>
    <t>NIFTY_PE_26950</t>
  </si>
  <si>
    <t>NIFTY_CE_27050</t>
  </si>
  <si>
    <t>NIFTY_PE_27050</t>
  </si>
  <si>
    <t>NIFTY_CE_27100</t>
  </si>
  <si>
    <t>NIFTY_PE_27100</t>
  </si>
  <si>
    <t>NIFTY_CE_27150</t>
  </si>
  <si>
    <t>NIFTY_PE_27150</t>
  </si>
  <si>
    <t>NIFTY_CE_27200</t>
  </si>
  <si>
    <t>NIFTY_PE_27200</t>
  </si>
  <si>
    <t>NIFTY_CE_27250</t>
  </si>
  <si>
    <t>NIFTY_PE_27250</t>
  </si>
  <si>
    <t>NIFTY_CE_27300</t>
  </si>
  <si>
    <t>NIFTY_PE_27300</t>
  </si>
  <si>
    <t>NIFTY_CE_27350</t>
  </si>
  <si>
    <t>NIFTY_PE_27350</t>
  </si>
  <si>
    <t>NIFTY_CE_27400</t>
  </si>
  <si>
    <t>NIFTY_PE_27400</t>
  </si>
  <si>
    <t>NIFTY_CE_27450</t>
  </si>
  <si>
    <t>NIFTY_PE_27450</t>
  </si>
  <si>
    <t>NIFTY_CE_27500</t>
  </si>
  <si>
    <t>NIFTY_PE_27500</t>
  </si>
  <si>
    <t>NIFTY_CE_27550</t>
  </si>
  <si>
    <t>NIFTY_PE_27550</t>
  </si>
  <si>
    <t>NIFTY_CE_27600</t>
  </si>
  <si>
    <t>NIFTY_PE_27600</t>
  </si>
  <si>
    <t>NIFTY_CE_27650</t>
  </si>
  <si>
    <t>NIFTY_PE_27650</t>
  </si>
  <si>
    <t>NIFTY_CE_27700</t>
  </si>
  <si>
    <t>NIFTY_PE_27700</t>
  </si>
  <si>
    <t>NIFTY_CE_27750</t>
  </si>
  <si>
    <t>NIFTY_PE_27750</t>
  </si>
  <si>
    <t>NIFTY_CE_27800</t>
  </si>
  <si>
    <t>NIFTY_PE_27800</t>
  </si>
  <si>
    <t>NIFTY_CE_27850</t>
  </si>
  <si>
    <t>NIFTY_PE_27850</t>
  </si>
  <si>
    <t>NIFTY_CE_27900</t>
  </si>
  <si>
    <t>NIFTY_PE_27900</t>
  </si>
  <si>
    <t>NIFTY_CE_27950</t>
  </si>
  <si>
    <t>NIFTY_PE_27950</t>
  </si>
  <si>
    <t>NIFTY_CE_28050</t>
  </si>
  <si>
    <t>NIFTY_PE_28050</t>
  </si>
  <si>
    <t>NIFTY_CE_28100</t>
  </si>
  <si>
    <t>NIFTY_PE_28100</t>
  </si>
  <si>
    <t>NIFTY_CE_28150</t>
  </si>
  <si>
    <t>NIFTY_PE_28150</t>
  </si>
  <si>
    <t>NIFTY_CE_28200</t>
  </si>
  <si>
    <t>NIFTY_PE_28200</t>
  </si>
  <si>
    <t>NIFTY_CE_28250</t>
  </si>
  <si>
    <t>NIFTY_PE_28250</t>
  </si>
  <si>
    <t>NIFTY_CE_28300</t>
  </si>
  <si>
    <t>NIFTY_PE_28300</t>
  </si>
  <si>
    <t>NIFTY_CE_28350</t>
  </si>
  <si>
    <t>NIFTY_PE_28350</t>
  </si>
  <si>
    <t>NIFTY_CE_28400</t>
  </si>
  <si>
    <t>NIFTY_PE_28400</t>
  </si>
  <si>
    <t>NIFTY_CE_28450</t>
  </si>
  <si>
    <t>NIFTY_PE_28450</t>
  </si>
  <si>
    <t>NIFTY_CE_28500</t>
  </si>
  <si>
    <t>NIFTY_PE_28500</t>
  </si>
  <si>
    <t>NIFTY_CE_28550</t>
  </si>
  <si>
    <t>NIFTY_PE_28550</t>
  </si>
  <si>
    <t>NIFTY_CE_28600</t>
  </si>
  <si>
    <t>NIFTY_PE_28600</t>
  </si>
  <si>
    <t>NIFTY_CE_28650</t>
  </si>
  <si>
    <t>NIFTY_PE_28650</t>
  </si>
  <si>
    <t>NIFTY_CE_28700</t>
  </si>
  <si>
    <t>NIFTY_PE_28700</t>
  </si>
  <si>
    <t>NIFTY_CE_28750</t>
  </si>
  <si>
    <t>NIFTY_PE_28750</t>
  </si>
  <si>
    <t>NIFTY_CE_28800</t>
  </si>
  <si>
    <t>NIFTY_PE_28800</t>
  </si>
  <si>
    <t>NIFTY_CE_28850</t>
  </si>
  <si>
    <t>NIFTY_PE_28850</t>
  </si>
  <si>
    <t>NIFTY_CE_28900</t>
  </si>
  <si>
    <t>NIFTY_PE_28900</t>
  </si>
  <si>
    <t>NIFTY_CE_28950</t>
  </si>
  <si>
    <t>NIFTY_PE_28950</t>
  </si>
  <si>
    <t>NIFTY_CE_29050</t>
  </si>
  <si>
    <t>NIFTY_PE_29050</t>
  </si>
  <si>
    <t>NIFTY_CE_29100</t>
  </si>
  <si>
    <t>NIFTY_PE_29100</t>
  </si>
  <si>
    <t>NIFTY_CE_29150</t>
  </si>
  <si>
    <t>NIFTY_PE_29150</t>
  </si>
  <si>
    <t>NIFTY_CE_29200</t>
  </si>
  <si>
    <t>NIFTY_PE_29200</t>
  </si>
  <si>
    <t>NIFTY_CE_29250</t>
  </si>
  <si>
    <t>NIFTY_PE_29250</t>
  </si>
  <si>
    <t>NIFTY_CE_29300</t>
  </si>
  <si>
    <t>NIFTY_PE_29300</t>
  </si>
  <si>
    <t>NIFTY_CE_29350</t>
  </si>
  <si>
    <t>NIFTY_PE_29350</t>
  </si>
  <si>
    <t>NIFTY_CE_29400</t>
  </si>
  <si>
    <t>NIFTY_PE_29400</t>
  </si>
  <si>
    <t>NIFTY_CE_29450</t>
  </si>
  <si>
    <t>NIFTY_PE_29450</t>
  </si>
  <si>
    <t>NIFTY_CE_29500</t>
  </si>
  <si>
    <t>NIFTY_PE_29500</t>
  </si>
  <si>
    <t>NIFTY_CE_29550</t>
  </si>
  <si>
    <t>NIFTY_PE_29550</t>
  </si>
  <si>
    <t>NIFTY_CE_29600</t>
  </si>
  <si>
    <t>NIFTY_PE_29600</t>
  </si>
  <si>
    <t>NIFTY_CE_29650</t>
  </si>
  <si>
    <t>NIFTY_PE_29650</t>
  </si>
  <si>
    <t>NIFTY_CE_29700</t>
  </si>
  <si>
    <t>NIFTY_PE_29700</t>
  </si>
  <si>
    <t>NIFTY_CE_29750</t>
  </si>
  <si>
    <t>NIFTY_PE_29750</t>
  </si>
  <si>
    <t>NIFTY_CE_29800</t>
  </si>
  <si>
    <t>NIFTY_PE_29800</t>
  </si>
  <si>
    <t>NIFTY_CE_29850</t>
  </si>
  <si>
    <t>NIFTY_PE_29850</t>
  </si>
  <si>
    <t>NIFTY_CE_29900</t>
  </si>
  <si>
    <t>NIFTY_PE_29900</t>
  </si>
  <si>
    <t>NIFTY_CE_29950</t>
  </si>
  <si>
    <t>NIFTY_PE_29950</t>
  </si>
  <si>
    <t>BANKNIFTY_CE_33000</t>
  </si>
  <si>
    <t>BANKNIFTY_PE_33000</t>
  </si>
  <si>
    <t>BANKNIFTY_CE_34500</t>
  </si>
  <si>
    <t>BANKNIFTY_PE_34500</t>
  </si>
  <si>
    <t>BANKNIFTY_CE_36000</t>
  </si>
  <si>
    <t>BANKNIFTY_PE_36000</t>
  </si>
  <si>
    <t>BANKNIFTY_CE_37500</t>
  </si>
  <si>
    <t>BANKNIFTY_PE_37500</t>
  </si>
  <si>
    <t>BANKNIFTY_CE_39000</t>
  </si>
  <si>
    <t>BANKNIFTY_PE_39000</t>
  </si>
  <si>
    <t>BANKNIFTY_CE_40500</t>
  </si>
  <si>
    <t>BANKNIFTY_PE_40500</t>
  </si>
  <si>
    <t>BANKNIFTY_CE_42000</t>
  </si>
  <si>
    <t>BANKNIFTY_PE_42000</t>
  </si>
  <si>
    <t>BANKNIFTY_CE_43500</t>
  </si>
  <si>
    <t>BANKNIFTY_PE_43500</t>
  </si>
  <si>
    <t>BANKNIFTY_CE_45000</t>
  </si>
  <si>
    <t>BANKNIFTY_PE_45000</t>
  </si>
  <si>
    <t>BANKNIFTY_CE_46500</t>
  </si>
  <si>
    <t>BANKNIFTY_PE_46500</t>
  </si>
  <si>
    <t>BANKNIFTY_CE_48000</t>
  </si>
  <si>
    <t>BANKNIFTY_PE_48000</t>
  </si>
  <si>
    <t>BANKNIFTY_CE_49500</t>
  </si>
  <si>
    <t>BANKNIFTY_PE_49500</t>
  </si>
  <si>
    <t>BANKNIFTY_CE_51000</t>
  </si>
  <si>
    <t>BANKNIFTY_PE_51000</t>
  </si>
  <si>
    <t>BANKNIFTY_CE_52500</t>
  </si>
  <si>
    <t>BANKNIFTY_PE_52500</t>
  </si>
  <si>
    <t>BANKNIFTY_CE_54000</t>
  </si>
  <si>
    <t>BANKNIFTY_PE_54000</t>
  </si>
  <si>
    <t>BANKNIFTY_CE_55500</t>
  </si>
  <si>
    <t>BANKNIFTY_PE_55500</t>
  </si>
  <si>
    <t>BANKNIFTY_CE_57000</t>
  </si>
  <si>
    <t>BANKNIFTY_PE_57000</t>
  </si>
  <si>
    <t>BANKNIFTY_CE_58500</t>
  </si>
  <si>
    <t>BANKNIFTY_PE_58500</t>
  </si>
  <si>
    <t>BANKNIFTY_CE_60000</t>
  </si>
  <si>
    <t>BANKNIFTY_PE_60000</t>
  </si>
  <si>
    <t>BANKNIFTY_CE_61500</t>
  </si>
  <si>
    <t>BANKNIFTY_PE_61500</t>
  </si>
  <si>
    <t>BANKNIFTY_CE_63000</t>
  </si>
  <si>
    <t>BANKNIFTY_PE_63000</t>
  </si>
  <si>
    <t>NIFTY_CE_24000</t>
  </si>
  <si>
    <t>NIFTY_PE_24000</t>
  </si>
  <si>
    <t>NIFTY_CE_25000</t>
  </si>
  <si>
    <t>NIFTY_PE_25000</t>
  </si>
  <si>
    <t>NIFTY_CE_26000</t>
  </si>
  <si>
    <t>NIFTY_PE_26000</t>
  </si>
  <si>
    <t>CRUDEOIL_CE_5900</t>
  </si>
  <si>
    <t>CRUDEOIL_PE_5900</t>
  </si>
  <si>
    <t>CRUDEOIL_CE_5850</t>
  </si>
  <si>
    <t>CRUDEOIL_CE_5800</t>
  </si>
  <si>
    <t>CRUDEOIL_CE_5750</t>
  </si>
  <si>
    <t>CRUDEOIL_CE_5700</t>
  </si>
  <si>
    <t>CRUDEOIL_CE_5650</t>
  </si>
  <si>
    <t>CRUDEOIL_CE_5600</t>
  </si>
  <si>
    <t>CRUDEOIL_CE_5550</t>
  </si>
  <si>
    <t>CRUDEOIL_CE_5500</t>
  </si>
  <si>
    <t>CRUDEOIL_CE_5450</t>
  </si>
  <si>
    <t>CRUDEOIL_CE_5400</t>
  </si>
  <si>
    <t>CRUDEOIL_CE_5350</t>
  </si>
  <si>
    <t>CRUDEOIL_CE_5300</t>
  </si>
  <si>
    <t>CRUDEOIL_CE_5250</t>
  </si>
  <si>
    <t>CRUDEOIL_CE_5200</t>
  </si>
  <si>
    <t>CRUDEOIL_CE_5150</t>
  </si>
  <si>
    <t>CRUDEOIL_CE_5100</t>
  </si>
  <si>
    <t>CRUDEOIL_CE_5050</t>
  </si>
  <si>
    <t>CRUDEOIL_CE_5000</t>
  </si>
  <si>
    <t>CRUDEOIL_CE_4950</t>
  </si>
  <si>
    <t>CRUDEOIL_CE_4900</t>
  </si>
  <si>
    <t>CRUDEOIL_CE_4850</t>
  </si>
  <si>
    <t>CRUDEOIL_CE_4800</t>
  </si>
  <si>
    <t>CRUDEOIL_CE_4750</t>
  </si>
  <si>
    <t>CRUDEOIL_CE_4700</t>
  </si>
  <si>
    <t>CRUDEOIL_CE_4650</t>
  </si>
  <si>
    <t>CRUDEOIL_CE_5950</t>
  </si>
  <si>
    <t>CRUDEOIL_CE_6000</t>
  </si>
  <si>
    <t>CRUDEOIL_CE_6050</t>
  </si>
  <si>
    <t>CRUDEOIL_CE_6100</t>
  </si>
  <si>
    <t>CRUDEOIL_CE_6150</t>
  </si>
  <si>
    <t>CRUDEOIL_CE_6200</t>
  </si>
  <si>
    <t>CRUDEOIL_CE_6250</t>
  </si>
  <si>
    <t>CRUDEOIL_CE_6300</t>
  </si>
  <si>
    <t>CRUDEOIL_CE_6350</t>
  </si>
  <si>
    <t>CRUDEOIL_CE_6400</t>
  </si>
  <si>
    <t>CRUDEOIL_CE_6450</t>
  </si>
  <si>
    <t>CRUDEOIL_CE_6500</t>
  </si>
  <si>
    <t>CRUDEOIL_CE_6550</t>
  </si>
  <si>
    <t>CRUDEOIL_CE_6600</t>
  </si>
  <si>
    <t>CRUDEOIL_CE_6650</t>
  </si>
  <si>
    <t>CRUDEOIL_CE_6700</t>
  </si>
  <si>
    <t>CRUDEOIL_CE_6750</t>
  </si>
  <si>
    <t>CRUDEOIL_CE_6800</t>
  </si>
  <si>
    <t>CRUDEOIL_CE_6850</t>
  </si>
  <si>
    <t>CRUDEOIL_CE_6900</t>
  </si>
  <si>
    <t>CRUDEOIL_CE_6950</t>
  </si>
  <si>
    <t>CRUDEOIL_CE_7000</t>
  </si>
  <si>
    <t>CRUDEOIL_CE_7050</t>
  </si>
  <si>
    <t>CRUDEOIL_CE_7100</t>
  </si>
  <si>
    <t>CRUDEOIL_CE_7150</t>
  </si>
  <si>
    <t>CRUDEOIL_PE_5850</t>
  </si>
  <si>
    <t>CRUDEOIL_PE_5800</t>
  </si>
  <si>
    <t>CRUDEOIL_PE_5750</t>
  </si>
  <si>
    <t>CRUDEOIL_PE_5700</t>
  </si>
  <si>
    <t>CRUDEOIL_PE_5650</t>
  </si>
  <si>
    <t>CRUDEOIL_PE_5600</t>
  </si>
  <si>
    <t>CRUDEOIL_PE_5550</t>
  </si>
  <si>
    <t>CRUDEOIL_PE_5500</t>
  </si>
  <si>
    <t>CRUDEOIL_PE_5450</t>
  </si>
  <si>
    <t>CRUDEOIL_PE_5400</t>
  </si>
  <si>
    <t>CRUDEOIL_PE_5350</t>
  </si>
  <si>
    <t>CRUDEOIL_PE_5300</t>
  </si>
  <si>
    <t>CRUDEOIL_PE_5250</t>
  </si>
  <si>
    <t>CRUDEOIL_PE_5200</t>
  </si>
  <si>
    <t>CRUDEOIL_PE_5150</t>
  </si>
  <si>
    <t>CRUDEOIL_PE_5100</t>
  </si>
  <si>
    <t>CRUDEOIL_PE_5050</t>
  </si>
  <si>
    <t>CRUDEOIL_PE_5000</t>
  </si>
  <si>
    <t>CRUDEOIL_PE_4950</t>
  </si>
  <si>
    <t>CRUDEOIL_PE_4900</t>
  </si>
  <si>
    <t>CRUDEOIL_PE_4850</t>
  </si>
  <si>
    <t>CRUDEOIL_PE_4800</t>
  </si>
  <si>
    <t>CRUDEOIL_PE_4750</t>
  </si>
  <si>
    <t>CRUDEOIL_PE_4700</t>
  </si>
  <si>
    <t>CRUDEOIL_PE_4650</t>
  </si>
  <si>
    <t>CRUDEOIL_PE_5950</t>
  </si>
  <si>
    <t>CRUDEOIL_PE_6000</t>
  </si>
  <si>
    <t>CRUDEOIL_PE_6050</t>
  </si>
  <si>
    <t>CRUDEOIL_PE_6100</t>
  </si>
  <si>
    <t>CRUDEOIL_PE_6150</t>
  </si>
  <si>
    <t>CRUDEOIL_PE_6200</t>
  </si>
  <si>
    <t>CRUDEOIL_PE_6250</t>
  </si>
  <si>
    <t>CRUDEOIL_PE_6300</t>
  </si>
  <si>
    <t>CRUDEOIL_PE_6350</t>
  </si>
  <si>
    <t>CRUDEOIL_PE_6400</t>
  </si>
  <si>
    <t>CRUDEOIL_PE_6450</t>
  </si>
  <si>
    <t>CRUDEOIL_PE_6500</t>
  </si>
  <si>
    <t>CRUDEOIL_PE_6550</t>
  </si>
  <si>
    <t>CRUDEOIL_PE_6600</t>
  </si>
  <si>
    <t>CRUDEOIL_PE_6650</t>
  </si>
  <si>
    <t>CRUDEOIL_PE_6700</t>
  </si>
  <si>
    <t>CRUDEOIL_PE_6750</t>
  </si>
  <si>
    <t>CRUDEOIL_PE_6800</t>
  </si>
  <si>
    <t>CRUDEOIL_PE_6850</t>
  </si>
  <si>
    <t>CRUDEOIL_PE_6900</t>
  </si>
  <si>
    <t>CRUDEOIL_PE_6950</t>
  </si>
  <si>
    <t>CRUDEOIL_PE_7000</t>
  </si>
  <si>
    <t>CRUDEOIL_PE_7050</t>
  </si>
  <si>
    <t>CRUDEOIL_PE_7100</t>
  </si>
  <si>
    <t>CRUDEOIL_PE_7150</t>
  </si>
  <si>
    <t>CRUDEOIL_CE_7200</t>
  </si>
  <si>
    <t>CRUDEOIL_CE_7250</t>
  </si>
  <si>
    <t>CRUDEOIL_PE_7200</t>
  </si>
  <si>
    <t>CRUDEOIL_PE_7250</t>
  </si>
  <si>
    <t>CRUDEOIL_CE_4600</t>
  </si>
  <si>
    <t>CRUDEOIL_CE_4550</t>
  </si>
  <si>
    <t>CRUDEOIL_CE_4500</t>
  </si>
  <si>
    <t>CRUDEOIL_PE_4600</t>
  </si>
  <si>
    <t>CRUDEOIL_PE_4550</t>
  </si>
  <si>
    <t>CRUDEOIL_PE_4500</t>
  </si>
  <si>
    <t>CRUDEOIL_CE_4450</t>
  </si>
  <si>
    <t>CRUDEOIL_PE_4450</t>
  </si>
  <si>
    <t>CRUDEOIL_CE_7300</t>
  </si>
  <si>
    <t>CRUDEOIL_PE_7300</t>
  </si>
  <si>
    <t>Refresh</t>
  </si>
  <si>
    <t>Generate PL</t>
  </si>
  <si>
    <t>dhanClientId</t>
  </si>
  <si>
    <t>orderId</t>
  </si>
  <si>
    <t>exchangeOrderId</t>
  </si>
  <si>
    <t>exchangeTradeId</t>
  </si>
  <si>
    <t>transactionType</t>
  </si>
  <si>
    <t>exchangeSegment</t>
  </si>
  <si>
    <t>productType</t>
  </si>
  <si>
    <t>orderType</t>
  </si>
  <si>
    <t>tradingSymbol</t>
  </si>
  <si>
    <t>customSymbol</t>
  </si>
  <si>
    <t>securityId</t>
  </si>
  <si>
    <t>tradedQuantity</t>
  </si>
  <si>
    <t>tradedPrice</t>
  </si>
  <si>
    <t>createTime</t>
  </si>
  <si>
    <t>updateTime</t>
  </si>
  <si>
    <t>exchangeTime</t>
  </si>
  <si>
    <t>drvExpiryDate</t>
  </si>
  <si>
    <t>drvOptionType</t>
  </si>
  <si>
    <t>drvStrikePrice</t>
  </si>
  <si>
    <t>BUY</t>
  </si>
  <si>
    <t>NA</t>
  </si>
  <si>
    <t>SELL</t>
  </si>
  <si>
    <t>NSE_FNO</t>
  </si>
  <si>
    <t>INTRADAY</t>
  </si>
  <si>
    <t>LIMIT</t>
  </si>
  <si>
    <t>Safe Mode</t>
  </si>
  <si>
    <t>Transaction Charges</t>
  </si>
  <si>
    <t>Stamp Duty</t>
  </si>
  <si>
    <t>STT</t>
  </si>
  <si>
    <t>SEBI Charges</t>
  </si>
  <si>
    <t>IPFT</t>
  </si>
  <si>
    <t>GST</t>
  </si>
  <si>
    <t>Total Charges</t>
  </si>
  <si>
    <t>BEP</t>
  </si>
  <si>
    <t>Brokerage</t>
  </si>
  <si>
    <t>PROFIT_TARGET_BEFORE_CHARGES</t>
  </si>
  <si>
    <t>Profit Target after Charges</t>
  </si>
  <si>
    <t>OTM</t>
  </si>
  <si>
    <t>Transaction</t>
  </si>
  <si>
    <t>BANKNIFTY_CE_40600</t>
  </si>
  <si>
    <t>BANKNIFTY_PE_40600</t>
  </si>
  <si>
    <t>BANKNIFTY_CE_40700</t>
  </si>
  <si>
    <t>BANKNIFTY_PE_40700</t>
  </si>
  <si>
    <t>BANKNIFTY_CE_40800</t>
  </si>
  <si>
    <t>BANKNIFTY_PE_40800</t>
  </si>
  <si>
    <t>BANKNIFTY_CE_40900</t>
  </si>
  <si>
    <t>BANKNIFTY_PE_40900</t>
  </si>
  <si>
    <t>BANKNIFTY_CE_38700</t>
  </si>
  <si>
    <t>BANKNIFTY_PE_38700</t>
  </si>
  <si>
    <t>BANKNIFTY_CE_72300</t>
  </si>
  <si>
    <t>BANKNIFTY_PE_72300</t>
  </si>
  <si>
    <t>BANKNIFTY_CE_72400</t>
  </si>
  <si>
    <t>BANKNIFTY_PE_72400</t>
  </si>
  <si>
    <t>BANKNIFTY_CE_80000</t>
  </si>
  <si>
    <t>BANKNIFTY_PE_80000</t>
  </si>
  <si>
    <t>NIFTY_CE_30050</t>
  </si>
  <si>
    <t>NIFTY_PE_30050</t>
  </si>
  <si>
    <t>NIFTY_CE_30100</t>
  </si>
  <si>
    <t>NIFTY_PE_30100</t>
  </si>
  <si>
    <t>NIFTY_CE_30150</t>
  </si>
  <si>
    <t>NIFTY_PE_30150</t>
  </si>
  <si>
    <t>BANKNIFTY_CE_40100</t>
  </si>
  <si>
    <t>BANKNIFTY_PE_40100</t>
  </si>
  <si>
    <t>BANKNIFTY_CE_40200</t>
  </si>
  <si>
    <t>BANKNIFTY_PE_40200</t>
  </si>
  <si>
    <t>BANKNIFTY_CE_40300</t>
  </si>
  <si>
    <t>BANKNIFTY_PE_40300</t>
  </si>
  <si>
    <t>BANKNIFTY_CE_40400</t>
  </si>
  <si>
    <t>BANKNIFTY_PE_40400</t>
  </si>
  <si>
    <t>BANKNIFTY_CE_79500</t>
  </si>
  <si>
    <t>BANKNIFTY_PE_79500</t>
  </si>
  <si>
    <t>NIFTY_CE_30200</t>
  </si>
  <si>
    <t>NIFTY_PE_30200</t>
  </si>
  <si>
    <t>NIFTY_CE_30250</t>
  </si>
  <si>
    <t>NIFTY_PE_30250</t>
  </si>
  <si>
    <t>NIFTY_CE_30300</t>
  </si>
  <si>
    <t>NIFTY_PE_30300</t>
  </si>
  <si>
    <t>NIFTY_CE_30350</t>
  </si>
  <si>
    <t>NIFTY_PE_30350</t>
  </si>
  <si>
    <t>BANKNIFTY_CE_39600</t>
  </si>
  <si>
    <t>BANKNIFTY_PE_39600</t>
  </si>
  <si>
    <t>BANKNIFTY_CE_39700</t>
  </si>
  <si>
    <t>BANKNIFTY_PE_39700</t>
  </si>
  <si>
    <t>BANKNIFTY_CE_39800</t>
  </si>
  <si>
    <t>BANKNIFTY_PE_39800</t>
  </si>
  <si>
    <t>BANKNIFTY_CE_39900</t>
  </si>
  <si>
    <t>BANKNIFTY_PE_39900</t>
  </si>
  <si>
    <t>BANKNIFTY_CE_78000</t>
  </si>
  <si>
    <t>BANKNIFTY_PE_78000</t>
  </si>
  <si>
    <t>BANKNIFTY_CE_25500</t>
  </si>
  <si>
    <t>BANKNIFTY_PE_25500</t>
  </si>
  <si>
    <t>BANKNIFTY_CE_76500</t>
  </si>
  <si>
    <t>BANKNIFTY_PE_76500</t>
  </si>
  <si>
    <t>BANKNIFTY_CE_38800</t>
  </si>
  <si>
    <t>BANKNIFTY_PE_38800</t>
  </si>
  <si>
    <t>BANKNIFTY_CE_38900</t>
  </si>
  <si>
    <t>BANKNIFTY_PE_38900</t>
  </si>
  <si>
    <t>BANKNIFTY_CE_39100</t>
  </si>
  <si>
    <t>BANKNIFTY_PE_39100</t>
  </si>
  <si>
    <t>BANKNIFTY_CE_39200</t>
  </si>
  <si>
    <t>BANKNIFTY_PE_39200</t>
  </si>
  <si>
    <t>BANKNIFTY_CE_39300</t>
  </si>
  <si>
    <t>BANKNIFTY_PE_39300</t>
  </si>
  <si>
    <t>BANKNIFTY_CE_39400</t>
  </si>
  <si>
    <t>BANKNIFTY_PE_39400</t>
  </si>
  <si>
    <t>BANKNIFTY_CE_27000</t>
  </si>
  <si>
    <t>BANKNIFTY_PE_27000</t>
  </si>
  <si>
    <t>BANKNIFTY_CE_62700</t>
  </si>
  <si>
    <t>BANKNIFTY_PE_62700</t>
  </si>
  <si>
    <t>BANKNIFTY_CE_62800</t>
  </si>
  <si>
    <t>BANKNIFTY_PE_62800</t>
  </si>
  <si>
    <t>BANKNIFTY_CE_62900</t>
  </si>
  <si>
    <t>BANKNIFTY_PE_62900</t>
  </si>
  <si>
    <t>BANKNIFTY_CE_63100</t>
  </si>
  <si>
    <t>BANKNIFTY_PE_63100</t>
  </si>
  <si>
    <t>BANKNIFTY_CE_63200</t>
  </si>
  <si>
    <t>BANKNIFTY_PE_63200</t>
  </si>
  <si>
    <t>BANKNIFTY_CE_63300</t>
  </si>
  <si>
    <t>BANKNIFTY_PE_63300</t>
  </si>
  <si>
    <t>BANKNIFTY_CE_63400</t>
  </si>
  <si>
    <t>BANKNIFTY_PE_63400</t>
  </si>
  <si>
    <t>BANKNIFTY_CE_63600</t>
  </si>
  <si>
    <t>BANKNIFTY_PE_63600</t>
  </si>
  <si>
    <t>BANKNIFTY_CE_63700</t>
  </si>
  <si>
    <t>BANKNIFTY_PE_63700</t>
  </si>
  <si>
    <t>BANKNIFTY_CE_63800</t>
  </si>
  <si>
    <t>BANKNIFTY_PE_63800</t>
  </si>
  <si>
    <t>BANKNIFTY_CE_63900</t>
  </si>
  <si>
    <t>BANKNIFTY_PE_63900</t>
  </si>
  <si>
    <t>BANKNIFTY_CE_64100</t>
  </si>
  <si>
    <t>BANKNIFTY_PE_64100</t>
  </si>
  <si>
    <t>BANKNIFTY_CE_64200</t>
  </si>
  <si>
    <t>BANKNIFTY_PE_64200</t>
  </si>
  <si>
    <t>BANKNIFTY_CE_64300</t>
  </si>
  <si>
    <t>BANKNIFTY_PE_64300</t>
  </si>
  <si>
    <t>BANKNIFTY_CE_64400</t>
  </si>
  <si>
    <t>BANKNIFTY_PE_64400</t>
  </si>
  <si>
    <t>BANKNIFTY_CE_64600</t>
  </si>
  <si>
    <t>BANKNIFTY_PE_64600</t>
  </si>
  <si>
    <t>BANKNIFTY_CE_64700</t>
  </si>
  <si>
    <t>BANKNIFTY_PE_64700</t>
  </si>
  <si>
    <t>BANKNIFTY_CE_64800</t>
  </si>
  <si>
    <t>BANKNIFTY_PE_64800</t>
  </si>
  <si>
    <t>BANKNIFTY_CE_64900</t>
  </si>
  <si>
    <t>BANKNIFTY_PE_64900</t>
  </si>
  <si>
    <t>BANKNIFTY_CE_65100</t>
  </si>
  <si>
    <t>BANKNIFTY_PE_65100</t>
  </si>
  <si>
    <t>BANKNIFTY_CE_65200</t>
  </si>
  <si>
    <t>BANKNIFTY_PE_65200</t>
  </si>
  <si>
    <t>BANKNIFTY_CE_65300</t>
  </si>
  <si>
    <t>BANKNIFTY_PE_65300</t>
  </si>
  <si>
    <t>BANKNIFTY_CE_65400</t>
  </si>
  <si>
    <t>BANKNIFTY_PE_65400</t>
  </si>
  <si>
    <t>BANKNIFTY_CE_65600</t>
  </si>
  <si>
    <t>BANKNIFTY_PE_65600</t>
  </si>
  <si>
    <t>BANKNIFTY_CE_65700</t>
  </si>
  <si>
    <t>BANKNIFTY_PE_65700</t>
  </si>
  <si>
    <t>BANKNIFTY_CE_65800</t>
  </si>
  <si>
    <t>BANKNIFTY_PE_65800</t>
  </si>
  <si>
    <t>BANKNIFTY_CE_65900</t>
  </si>
  <si>
    <t>BANKNIFTY_PE_65900</t>
  </si>
  <si>
    <t>BANKNIFTY_CE_66100</t>
  </si>
  <si>
    <t>BANKNIFTY_PE_66100</t>
  </si>
  <si>
    <t>BANKNIFTY_CE_66200</t>
  </si>
  <si>
    <t>BANKNIFTY_PE_66200</t>
  </si>
  <si>
    <t>BANKNIFTY_CE_66300</t>
  </si>
  <si>
    <t>BANKNIFTY_PE_66300</t>
  </si>
  <si>
    <t>BANKNIFTY_CE_66400</t>
  </si>
  <si>
    <t>BANKNIFTY_PE_66400</t>
  </si>
  <si>
    <t>BANKNIFTY_CE_66600</t>
  </si>
  <si>
    <t>BANKNIFTY_PE_66600</t>
  </si>
  <si>
    <t>BANKNIFTY_CE_66700</t>
  </si>
  <si>
    <t>BANKNIFTY_PE_66700</t>
  </si>
  <si>
    <t>BANKNIFTY_CE_66800</t>
  </si>
  <si>
    <t>BANKNIFTY_PE_66800</t>
  </si>
  <si>
    <t>BANKNIFTY_CE_66900</t>
  </si>
  <si>
    <t>BANKNIFTY_PE_66900</t>
  </si>
  <si>
    <t>BANKNIFTY_CE_67100</t>
  </si>
  <si>
    <t>BANKNIFTY_PE_67100</t>
  </si>
  <si>
    <t>BANKNIFTY_CE_67200</t>
  </si>
  <si>
    <t>BANKNIFTY_PE_67200</t>
  </si>
  <si>
    <t>BANKNIFTY_CE_67300</t>
  </si>
  <si>
    <t>BANKNIFTY_PE_67300</t>
  </si>
  <si>
    <t>BANKNIFTY_CE_67400</t>
  </si>
  <si>
    <t>BANKNIFTY_PE_67400</t>
  </si>
  <si>
    <t>BANKNIFTY_CE_67600</t>
  </si>
  <si>
    <t>BANKNIFTY_PE_67600</t>
  </si>
  <si>
    <t>BANKNIFTY_CE_67700</t>
  </si>
  <si>
    <t>BANKNIFTY_PE_67700</t>
  </si>
  <si>
    <t>BANKNIFTY_CE_67800</t>
  </si>
  <si>
    <t>BANKNIFTY_PE_67800</t>
  </si>
  <si>
    <t>BANKNIFTY_CE_67900</t>
  </si>
  <si>
    <t>BANKNIFTY_PE_67900</t>
  </si>
  <si>
    <t>BANKNIFTY_CE_68100</t>
  </si>
  <si>
    <t>BANKNIFTY_PE_68100</t>
  </si>
  <si>
    <t>BANKNIFTY_CE_68200</t>
  </si>
  <si>
    <t>BANKNIFTY_PE_68200</t>
  </si>
  <si>
    <t>BANKNIFTY_CE_68300</t>
  </si>
  <si>
    <t>BANKNIFTY_PE_68300</t>
  </si>
  <si>
    <t>BANKNIFTY_CE_68400</t>
  </si>
  <si>
    <t>BANKNIFTY_PE_68400</t>
  </si>
  <si>
    <t>BANKNIFTY_CE_68600</t>
  </si>
  <si>
    <t>BANKNIFTY_PE_68600</t>
  </si>
  <si>
    <t>BANKNIFTY_CE_68700</t>
  </si>
  <si>
    <t>BANKNIFTY_PE_68700</t>
  </si>
  <si>
    <t>BANKNIFTY_CE_68800</t>
  </si>
  <si>
    <t>BANKNIFTY_PE_68800</t>
  </si>
  <si>
    <t>BANKNIFTY_CE_68900</t>
  </si>
  <si>
    <t>BANKNIFTY_PE_68900</t>
  </si>
  <si>
    <t>BANKNIFTY_CE_69100</t>
  </si>
  <si>
    <t>BANKNIFTY_PE_69100</t>
  </si>
  <si>
    <t>BANKNIFTY_CE_69200</t>
  </si>
  <si>
    <t>BANKNIFTY_PE_69200</t>
  </si>
  <si>
    <t>BANKNIFTY_CE_69300</t>
  </si>
  <si>
    <t>BANKNIFTY_PE_69300</t>
  </si>
  <si>
    <t>BANKNIFTY_CE_69400</t>
  </si>
  <si>
    <t>BANKNIFTY_PE_69400</t>
  </si>
  <si>
    <t>BANKNIFTY_CE_69600</t>
  </si>
  <si>
    <t>BANKNIFTY_PE_69600</t>
  </si>
  <si>
    <t>BANKNIFTY_CE_69700</t>
  </si>
  <si>
    <t>BANKNIFTY_PE_69700</t>
  </si>
  <si>
    <t>BANKNIFTY_CE_69800</t>
  </si>
  <si>
    <t>BANKNIFTY_PE_69800</t>
  </si>
  <si>
    <t>BANKNIFTY_CE_69900</t>
  </si>
  <si>
    <t>BANKNIFTY_PE_69900</t>
  </si>
  <si>
    <t>BANKNIFTY_CE_70100</t>
  </si>
  <si>
    <t>BANKNIFTY_PE_70100</t>
  </si>
  <si>
    <t>BANKNIFTY_CE_70200</t>
  </si>
  <si>
    <t>BANKNIFTY_PE_70200</t>
  </si>
  <si>
    <t>BANKNIFTY_CE_70300</t>
  </si>
  <si>
    <t>BANKNIFTY_PE_70300</t>
  </si>
  <si>
    <t>BANKNIFTY_CE_70400</t>
  </si>
  <si>
    <t>BANKNIFTY_PE_70400</t>
  </si>
  <si>
    <t>BANKNIFTY_CE_70600</t>
  </si>
  <si>
    <t>BANKNIFTY_PE_70600</t>
  </si>
  <si>
    <t>BANKNIFTY_CE_70700</t>
  </si>
  <si>
    <t>BANKNIFTY_PE_70700</t>
  </si>
  <si>
    <t>BANKNIFTY_CE_70800</t>
  </si>
  <si>
    <t>BANKNIFTY_PE_70800</t>
  </si>
  <si>
    <t>BANKNIFTY_CE_70900</t>
  </si>
  <si>
    <t>BANKNIFTY_PE_70900</t>
  </si>
  <si>
    <t>BANKNIFTY_CE_71100</t>
  </si>
  <si>
    <t>BANKNIFTY_PE_71100</t>
  </si>
  <si>
    <t>BANKNIFTY_CE_71200</t>
  </si>
  <si>
    <t>BANKNIFTY_PE_71200</t>
  </si>
  <si>
    <t>BANKNIFTY_CE_71300</t>
  </si>
  <si>
    <t>BANKNIFTY_PE_71300</t>
  </si>
  <si>
    <t>BANKNIFTY_CE_71400</t>
  </si>
  <si>
    <t>BANKNIFTY_PE_71400</t>
  </si>
  <si>
    <t>BANKNIFTY_CE_71600</t>
  </si>
  <si>
    <t>BANKNIFTY_PE_71600</t>
  </si>
  <si>
    <t>BANKNIFTY_CE_71700</t>
  </si>
  <si>
    <t>BANKNIFTY_PE_71700</t>
  </si>
  <si>
    <t>BANKNIFTY_CE_71800</t>
  </si>
  <si>
    <t>BANKNIFTY_PE_71800</t>
  </si>
  <si>
    <t>BANKNIFTY_CE_71900</t>
  </si>
  <si>
    <t>BANKNIFTY_PE_71900</t>
  </si>
  <si>
    <t>BANKNIFTY_CE_72100</t>
  </si>
  <si>
    <t>BANKNIFTY_PE_72100</t>
  </si>
  <si>
    <t>BANKNIFTY_CE_72200</t>
  </si>
  <si>
    <t>BANKNIFTY_PE_72200</t>
  </si>
  <si>
    <t>BANKNIFTY_CE_77000</t>
  </si>
  <si>
    <t>BANKNIFTY_PE_77000</t>
  </si>
  <si>
    <t>BANKNIFTY_CE_77500</t>
  </si>
  <si>
    <t>BANKNIFTY_PE_77500</t>
  </si>
  <si>
    <t>BANKNIFTY_CE_78500</t>
  </si>
  <si>
    <t>BANKNIFTY_PE_78500</t>
  </si>
  <si>
    <t>BANKNIFTY_CE_79000</t>
  </si>
  <si>
    <t>BANKNIFTY_PE_79000</t>
  </si>
  <si>
    <t>CRUDEOIL_CE_4400</t>
  </si>
  <si>
    <t>CRUDEOIL_CE_4350</t>
  </si>
  <si>
    <t>CRUDEOIL_CE_4300</t>
  </si>
  <si>
    <t>CRUDEOIL_CE_4250</t>
  </si>
  <si>
    <t>CRUDEOIL_CE_4200</t>
  </si>
  <si>
    <t>CRUDEOIL_PE_4400</t>
  </si>
  <si>
    <t>CRUDEOIL_PE_4350</t>
  </si>
  <si>
    <t>CRUDEOIL_PE_4300</t>
  </si>
  <si>
    <t>CRUDEOIL_PE_4250</t>
  </si>
  <si>
    <t>CRUDEOIL_PE_4200</t>
  </si>
  <si>
    <t>CRUDEOIL_CE_4150</t>
  </si>
  <si>
    <t>CRUDEOIL_PE_4150</t>
  </si>
  <si>
    <t>CRUDEOILM</t>
  </si>
  <si>
    <t>CRUDEOILM_CE_6150</t>
  </si>
  <si>
    <t>CRUDEOILM_PE_6150</t>
  </si>
  <si>
    <t>CRUDEOILM_CE_6100</t>
  </si>
  <si>
    <t>CRUDEOILM_CE_6050</t>
  </si>
  <si>
    <t>CRUDEOILM_CE_6000</t>
  </si>
  <si>
    <t>CRUDEOILM_CE_5950</t>
  </si>
  <si>
    <t>CRUDEOILM_CE_5900</t>
  </si>
  <si>
    <t>CRUDEOILM_CE_5850</t>
  </si>
  <si>
    <t>CRUDEOILM_CE_5800</t>
  </si>
  <si>
    <t>CRUDEOILM_CE_5750</t>
  </si>
  <si>
    <t>CRUDEOILM_CE_5700</t>
  </si>
  <si>
    <t>CRUDEOILM_CE_5650</t>
  </si>
  <si>
    <t>CRUDEOILM_CE_5600</t>
  </si>
  <si>
    <t>CRUDEOILM_CE_5550</t>
  </si>
  <si>
    <t>CRUDEOILM_CE_5500</t>
  </si>
  <si>
    <t>CRUDEOILM_CE_5450</t>
  </si>
  <si>
    <t>CRUDEOILM_CE_5400</t>
  </si>
  <si>
    <t>CRUDEOILM_CE_5350</t>
  </si>
  <si>
    <t>CRUDEOILM_CE_5300</t>
  </si>
  <si>
    <t>CRUDEOILM_CE_5250</t>
  </si>
  <si>
    <t>CRUDEOILM_CE_5200</t>
  </si>
  <si>
    <t>CRUDEOILM_CE_5150</t>
  </si>
  <si>
    <t>CRUDEOILM_CE_5100</t>
  </si>
  <si>
    <t>CRUDEOILM_CE_5050</t>
  </si>
  <si>
    <t>CRUDEOILM_CE_5000</t>
  </si>
  <si>
    <t>CRUDEOILM_CE_4950</t>
  </si>
  <si>
    <t>CRUDEOILM_CE_4900</t>
  </si>
  <si>
    <t>CRUDEOILM_CE_6200</t>
  </si>
  <si>
    <t>CRUDEOILM_CE_6250</t>
  </si>
  <si>
    <t>CRUDEOILM_CE_6300</t>
  </si>
  <si>
    <t>CRUDEOILM_CE_6350</t>
  </si>
  <si>
    <t>CRUDEOILM_CE_6400</t>
  </si>
  <si>
    <t>CRUDEOILM_CE_6450</t>
  </si>
  <si>
    <t>CRUDEOILM_CE_6500</t>
  </si>
  <si>
    <t>CRUDEOILM_CE_6550</t>
  </si>
  <si>
    <t>CRUDEOILM_CE_6600</t>
  </si>
  <si>
    <t>CRUDEOILM_CE_6650</t>
  </si>
  <si>
    <t>CRUDEOILM_CE_6700</t>
  </si>
  <si>
    <t>CRUDEOILM_CE_6750</t>
  </si>
  <si>
    <t>CRUDEOILM_CE_6800</t>
  </si>
  <si>
    <t>CRUDEOILM_CE_6850</t>
  </si>
  <si>
    <t>CRUDEOILM_CE_6900</t>
  </si>
  <si>
    <t>CRUDEOILM_CE_6950</t>
  </si>
  <si>
    <t>CRUDEOILM_CE_7000</t>
  </si>
  <si>
    <t>CRUDEOILM_CE_7050</t>
  </si>
  <si>
    <t>CRUDEOILM_CE_7100</t>
  </si>
  <si>
    <t>CRUDEOILM_CE_7150</t>
  </si>
  <si>
    <t>CRUDEOILM_CE_7200</t>
  </si>
  <si>
    <t>CRUDEOILM_CE_7250</t>
  </si>
  <si>
    <t>CRUDEOILM_CE_7300</t>
  </si>
  <si>
    <t>CRUDEOILM_PE_6100</t>
  </si>
  <si>
    <t>CRUDEOILM_PE_6050</t>
  </si>
  <si>
    <t>CRUDEOILM_PE_6000</t>
  </si>
  <si>
    <t>CRUDEOILM_PE_5950</t>
  </si>
  <si>
    <t>CRUDEOILM_PE_5900</t>
  </si>
  <si>
    <t>CRUDEOILM_PE_5850</t>
  </si>
  <si>
    <t>CRUDEOILM_PE_5800</t>
  </si>
  <si>
    <t>CRUDEOILM_PE_5750</t>
  </si>
  <si>
    <t>CRUDEOILM_PE_5700</t>
  </si>
  <si>
    <t>CRUDEOILM_PE_5650</t>
  </si>
  <si>
    <t>CRUDEOILM_PE_5600</t>
  </si>
  <si>
    <t>CRUDEOILM_PE_5550</t>
  </si>
  <si>
    <t>CRUDEOILM_PE_5500</t>
  </si>
  <si>
    <t>CRUDEOILM_PE_5450</t>
  </si>
  <si>
    <t>CRUDEOILM_PE_5400</t>
  </si>
  <si>
    <t>CRUDEOILM_PE_5350</t>
  </si>
  <si>
    <t>CRUDEOILM_PE_5300</t>
  </si>
  <si>
    <t>CRUDEOILM_PE_5250</t>
  </si>
  <si>
    <t>CRUDEOILM_PE_5200</t>
  </si>
  <si>
    <t>CRUDEOILM_PE_5150</t>
  </si>
  <si>
    <t>CRUDEOILM_PE_5100</t>
  </si>
  <si>
    <t>CRUDEOILM_PE_5050</t>
  </si>
  <si>
    <t>CRUDEOILM_PE_5000</t>
  </si>
  <si>
    <t>CRUDEOILM_PE_4950</t>
  </si>
  <si>
    <t>CRUDEOILM_PE_4900</t>
  </si>
  <si>
    <t>CRUDEOILM_PE_6200</t>
  </si>
  <si>
    <t>CRUDEOILM_PE_6250</t>
  </si>
  <si>
    <t>CRUDEOILM_PE_6300</t>
  </si>
  <si>
    <t>CRUDEOILM_PE_6350</t>
  </si>
  <si>
    <t>CRUDEOILM_PE_6400</t>
  </si>
  <si>
    <t>CRUDEOILM_PE_6450</t>
  </si>
  <si>
    <t>CRUDEOILM_PE_6500</t>
  </si>
  <si>
    <t>CRUDEOILM_PE_6550</t>
  </si>
  <si>
    <t>CRUDEOILM_PE_6600</t>
  </si>
  <si>
    <t>CRUDEOILM_PE_6650</t>
  </si>
  <si>
    <t>CRUDEOILM_PE_6700</t>
  </si>
  <si>
    <t>CRUDEOILM_PE_6750</t>
  </si>
  <si>
    <t>CRUDEOILM_PE_6800</t>
  </si>
  <si>
    <t>CRUDEOILM_PE_6850</t>
  </si>
  <si>
    <t>CRUDEOILM_PE_6900</t>
  </si>
  <si>
    <t>CRUDEOILM_PE_6950</t>
  </si>
  <si>
    <t>CRUDEOILM_PE_7000</t>
  </si>
  <si>
    <t>CRUDEOILM_PE_7050</t>
  </si>
  <si>
    <t>CRUDEOILM_PE_7100</t>
  </si>
  <si>
    <t>CRUDEOILM_PE_7150</t>
  </si>
  <si>
    <t>CRUDEOILM_PE_7200</t>
  </si>
  <si>
    <t>CRUDEOILM_PE_7250</t>
  </si>
  <si>
    <t>CRUDEOILM_PE_7300</t>
  </si>
  <si>
    <t>CRUDEOILM_CE_4850</t>
  </si>
  <si>
    <t>CRUDEOILM_CE_4800</t>
  </si>
  <si>
    <t>CRUDEOILM_CE_4750</t>
  </si>
  <si>
    <t>CRUDEOILM_CE_4700</t>
  </si>
  <si>
    <t>CRUDEOILM_CE_4650</t>
  </si>
  <si>
    <t>CRUDEOILM_PE_4850</t>
  </si>
  <si>
    <t>CRUDEOILM_PE_4800</t>
  </si>
  <si>
    <t>CRUDEOILM_PE_4750</t>
  </si>
  <si>
    <t>CRUDEOILM_PE_4700</t>
  </si>
  <si>
    <t>CRUDEOILM_PE_4650</t>
  </si>
  <si>
    <t>CRUDEOILM_CE_4600</t>
  </si>
  <si>
    <t>CRUDEOILM_CE_4550</t>
  </si>
  <si>
    <t>CRUDEOILM_CE_4500</t>
  </si>
  <si>
    <t>CRUDEOILM_CE_4450</t>
  </si>
  <si>
    <t>CRUDEOILM_CE_4400</t>
  </si>
  <si>
    <t>CRUDEOILM_CE_4350</t>
  </si>
  <si>
    <t>CRUDEOILM_CE_4300</t>
  </si>
  <si>
    <t>CRUDEOILM_CE_4250</t>
  </si>
  <si>
    <t>CRUDEOILM_CE_4200</t>
  </si>
  <si>
    <t>CRUDEOILM_PE_4600</t>
  </si>
  <si>
    <t>CRUDEOILM_PE_4550</t>
  </si>
  <si>
    <t>CRUDEOILM_PE_4500</t>
  </si>
  <si>
    <t>CRUDEOILM_PE_4450</t>
  </si>
  <si>
    <t>CRUDEOILM_PE_4400</t>
  </si>
  <si>
    <t>CRUDEOILM_PE_4350</t>
  </si>
  <si>
    <t>CRUDEOILM_PE_4300</t>
  </si>
  <si>
    <t>CRUDEOILM_PE_4250</t>
  </si>
  <si>
    <t>CRUDEOILM_PE_4200</t>
  </si>
  <si>
    <t>CRUDEOILM_CE_4150</t>
  </si>
  <si>
    <t>CRUDEOILM_PE_4150</t>
  </si>
  <si>
    <t>Trade Active</t>
  </si>
  <si>
    <t>NIFTY_CE_30400</t>
  </si>
  <si>
    <t>NIFTY_PE_30400</t>
  </si>
  <si>
    <t>NIFTY_CE_30450</t>
  </si>
  <si>
    <t>NIFTY_PE_30450</t>
  </si>
  <si>
    <t>NIFTY_CE_30500</t>
  </si>
  <si>
    <t>NIFTY_PE_30500</t>
  </si>
  <si>
    <t>LOT_SIZE</t>
  </si>
  <si>
    <t>QTY</t>
  </si>
  <si>
    <t>No</t>
  </si>
  <si>
    <t>Adjust for Charges (Profit)</t>
  </si>
  <si>
    <t>NIFTY_CE_30550</t>
  </si>
  <si>
    <t>NIFTY_PE_30550</t>
  </si>
  <si>
    <t>NIFTY_CE_30600</t>
  </si>
  <si>
    <t>NIFTY_PE_30600</t>
  </si>
  <si>
    <t>Capital Allocation in %</t>
  </si>
  <si>
    <t>NIFTY_CE_30650</t>
  </si>
  <si>
    <t>NIFTY_PE_30650</t>
  </si>
  <si>
    <t>Trade Cost</t>
  </si>
  <si>
    <t>₹ 20 per executed order</t>
  </si>
  <si>
    <t>Transaction charges</t>
  </si>
  <si>
    <t>NSE: 0.03503% (on premium)</t>
  </si>
  <si>
    <t>SEBI Turnover fees</t>
  </si>
  <si>
    <t>0.0001% of the turnover</t>
  </si>
  <si>
    <t>Both</t>
  </si>
  <si>
    <t xml:space="preserve">IPFT Contribution	</t>
  </si>
  <si>
    <t xml:space="preserve">	0.0005% of the turnover</t>
  </si>
  <si>
    <t xml:space="preserve">Stamp Duty	</t>
  </si>
  <si>
    <t>0.003% on turnover of buy orders</t>
  </si>
  <si>
    <t>Buy</t>
  </si>
  <si>
    <t xml:space="preserve">Securities Transaction Tax (STT)	</t>
  </si>
  <si>
    <t>0.1% on sell side (on premium)</t>
  </si>
  <si>
    <t>Sell</t>
  </si>
  <si>
    <t>18% on brokerage + transaction charges + SEBI Turnover + IPFT/Other Tax</t>
  </si>
  <si>
    <t>P/L</t>
  </si>
  <si>
    <t>Charges</t>
  </si>
  <si>
    <t>Net PL</t>
  </si>
  <si>
    <t>MARKET</t>
  </si>
  <si>
    <t>Number of Trades</t>
  </si>
  <si>
    <t>TRADED</t>
  </si>
  <si>
    <t>NIFTY-Sep2025-25050-PE</t>
  </si>
  <si>
    <t>NIFTY-Sep2025-25100-PE</t>
  </si>
  <si>
    <t>NIFTY-Sep2025-25200-CE</t>
  </si>
  <si>
    <t>Loss Multiplier Trigger</t>
  </si>
  <si>
    <t>Limit Mode</t>
  </si>
  <si>
    <t>PROFIT ORDER ID</t>
  </si>
  <si>
    <t>SL ORDER ID</t>
  </si>
  <si>
    <t>Limit Price</t>
  </si>
  <si>
    <t>Number of Orders</t>
  </si>
  <si>
    <t>Traded Orders</t>
  </si>
  <si>
    <t>Average Price</t>
  </si>
  <si>
    <t>ACTION</t>
  </si>
  <si>
    <t>Success Trade</t>
  </si>
  <si>
    <t>SYMBOL KEY</t>
  </si>
  <si>
    <t>INSTRUMENTS</t>
  </si>
  <si>
    <t>LIMIT PRICE</t>
  </si>
  <si>
    <t>ALLOCATION %</t>
  </si>
  <si>
    <t>NIFTY_CE_30850</t>
  </si>
  <si>
    <t>NIFTY_PE_30850</t>
  </si>
  <si>
    <t>NIFTY_CE_30900</t>
  </si>
  <si>
    <t>NIFTY_PE_30900</t>
  </si>
  <si>
    <t>NIFTY_CE_7000</t>
  </si>
  <si>
    <t>NIFTY_PE_7000</t>
  </si>
  <si>
    <t>NIFTY_CE_19100</t>
  </si>
  <si>
    <t>NIFTY_PE_19100</t>
  </si>
  <si>
    <t>NIFTY_CE_19150</t>
  </si>
  <si>
    <t>NIFTY_PE_19150</t>
  </si>
  <si>
    <t>NIFTY_CE_40000</t>
  </si>
  <si>
    <t>NIFTY_PE_40000</t>
  </si>
  <si>
    <t>NIFTY_CE_8000</t>
  </si>
  <si>
    <t>NIFTY_PE_8000</t>
  </si>
  <si>
    <t>NIFTY_CE_10000</t>
  </si>
  <si>
    <t>NIFTY_PE_10000</t>
  </si>
  <si>
    <t>NIFTY_CE_9000</t>
  </si>
  <si>
    <t>NIFTY_PE_9000</t>
  </si>
  <si>
    <t>NIFTY_CE_30700</t>
  </si>
  <si>
    <t>NIFTY_PE_30700</t>
  </si>
  <si>
    <t>NIFTY_CE_30750</t>
  </si>
  <si>
    <t>NIFTY_PE_30750</t>
  </si>
  <si>
    <t>NIFTY_CE_30800</t>
  </si>
  <si>
    <t>NIFTY_PE_30800</t>
  </si>
  <si>
    <t>NIFTY_CE_11000</t>
  </si>
  <si>
    <t>NIFTY_PE_11000</t>
  </si>
  <si>
    <t>NIFTY_CE_12000</t>
  </si>
  <si>
    <t>NIFTY_PE_12000</t>
  </si>
  <si>
    <t>NIFTY_CE_13000</t>
  </si>
  <si>
    <t>NIFTY_PE_13000</t>
  </si>
  <si>
    <t>NIFTY_CE_14000</t>
  </si>
  <si>
    <t>NIFTY_PE_14000</t>
  </si>
  <si>
    <t>NIFTY_CE_15000</t>
  </si>
  <si>
    <t>NIFTY_PE_15000</t>
  </si>
  <si>
    <t>NIFTY_CE_16000</t>
  </si>
  <si>
    <t>NIFTY_PE_16000</t>
  </si>
  <si>
    <t>NIFTY_CE_17000</t>
  </si>
  <si>
    <t>NIFTY_PE_17000</t>
  </si>
  <si>
    <t>NIFTY_CE_18000</t>
  </si>
  <si>
    <t>NIFTY_PE_18000</t>
  </si>
  <si>
    <t>NIFTY_CE_19000</t>
  </si>
  <si>
    <t>NIFTY_PE_19000</t>
  </si>
  <si>
    <t>NIFTY_CE_31000</t>
  </si>
  <si>
    <t>NIFTY_PE_31000</t>
  </si>
  <si>
    <t>NIFTY_CE_32000</t>
  </si>
  <si>
    <t>NIFTY_PE_32000</t>
  </si>
  <si>
    <t>NIFTY_CE_33000</t>
  </si>
  <si>
    <t>NIFTY_PE_33000</t>
  </si>
  <si>
    <t>NIFTY_CE_34000</t>
  </si>
  <si>
    <t>NIFTY_PE_34000</t>
  </si>
  <si>
    <t>NIFTY_CE_35000</t>
  </si>
  <si>
    <t>NIFTY_PE_35000</t>
  </si>
  <si>
    <t>NIFTY_CE_36000</t>
  </si>
  <si>
    <t>NIFTY_PE_36000</t>
  </si>
  <si>
    <t>NIFTY_CE_37000</t>
  </si>
  <si>
    <t>NIFTY_PE_37000</t>
  </si>
  <si>
    <t>NIFTY_CE_38000</t>
  </si>
  <si>
    <t>NIFTY_PE_38000</t>
  </si>
  <si>
    <t>NIFTY_CE_39000</t>
  </si>
  <si>
    <t>NIFTY_PE_39000</t>
  </si>
  <si>
    <t>TRADE MANAGEMENT</t>
  </si>
  <si>
    <t>TRADED QTY</t>
  </si>
  <si>
    <t>AVG TRADED PRICE</t>
  </si>
  <si>
    <t>PROFIT_TARGET</t>
  </si>
  <si>
    <t>SL_TARGET</t>
  </si>
  <si>
    <t>PROFIT TARGET AFTER CHARGES</t>
  </si>
  <si>
    <t>FREEZE_LOT</t>
  </si>
  <si>
    <t>FREEZE_QTY</t>
  </si>
  <si>
    <t>ORDER_SLICE_QTY (FULL)</t>
  </si>
  <si>
    <t>TOTAL ORDER SLICES</t>
  </si>
  <si>
    <t>SLICE ORDER QTY</t>
  </si>
  <si>
    <t>NON SLICE ORDERT QTY</t>
  </si>
  <si>
    <t>NIFTY PE</t>
  </si>
  <si>
    <t>STATUS</t>
  </si>
  <si>
    <t>TRADE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</si>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</sst>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₹&quot;\ * #,##0.00_ ;_ &quot;₹&quot;\ * \-#,##0.00_ ;_ &quot;₹&quot;\ * &quot;-&quot;??_ ;_ @_ "/>
    <numFmt numFmtId="165" formatCode="m/d/yyyy\ h:mm:ss"/>
    <numFmt numFmtId="166" formatCode="0.00000%"/>
    <numFmt numFmtId="167" formatCode="&quot;₹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7F7F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3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3" borderId="0" xfId="0" applyFill="1"/>
    <xf numFmtId="0" fontId="0" fillId="0" borderId="0" xfId="0"/>
    <xf numFmtId="0" fontId="0" fillId="4" borderId="0" xfId="0" applyFill="1"/>
    <xf numFmtId="1" fontId="0" fillId="0" borderId="0" xfId="0" applyNumberFormat="1"/>
    <xf numFmtId="22" fontId="0" fillId="4" borderId="0" xfId="0" applyNumberFormat="1" applyFill="1"/>
    <xf numFmtId="14" fontId="0" fillId="4" borderId="0" xfId="0" applyNumberFormat="1" applyFill="1"/>
    <xf numFmtId="2" fontId="0" fillId="0" borderId="0" xfId="0" applyNumberFormat="1"/>
    <xf numFmtId="1" fontId="0" fillId="4" borderId="0" xfId="0" applyNumberFormat="1" applyFill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/>
    <xf numFmtId="9" fontId="0" fillId="0" borderId="0" xfId="1" applyFont="1"/>
    <xf numFmtId="0" fontId="0" fillId="0" borderId="0" xfId="0" applyNumberFormat="1"/>
    <xf numFmtId="0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" fontId="1" fillId="0" borderId="0" xfId="0" applyNumberFormat="1" applyFont="1"/>
    <xf numFmtId="2" fontId="1" fillId="5" borderId="0" xfId="0" applyNumberFormat="1" applyFont="1" applyFill="1"/>
    <xf numFmtId="0" fontId="1" fillId="5" borderId="0" xfId="0" applyFont="1" applyFill="1"/>
    <xf numFmtId="2" fontId="1" fillId="6" borderId="0" xfId="0" applyNumberFormat="1" applyFont="1" applyFill="1"/>
    <xf numFmtId="0" fontId="1" fillId="6" borderId="0" xfId="0" applyFont="1" applyFill="1"/>
    <xf numFmtId="1" fontId="0" fillId="2" borderId="0" xfId="0" applyNumberFormat="1" applyFill="1"/>
    <xf numFmtId="0" fontId="0" fillId="0" borderId="1" xfId="0" applyBorder="1"/>
    <xf numFmtId="0" fontId="0" fillId="8" borderId="1" xfId="0" applyFill="1" applyBorder="1"/>
    <xf numFmtId="0" fontId="0" fillId="0" borderId="2" xfId="0" applyBorder="1"/>
    <xf numFmtId="9" fontId="0" fillId="8" borderId="2" xfId="0" applyNumberFormat="1" applyFill="1" applyBorder="1"/>
    <xf numFmtId="0" fontId="10" fillId="0" borderId="0" xfId="0" applyFont="1"/>
    <xf numFmtId="0" fontId="1" fillId="0" borderId="1" xfId="0" applyFont="1" applyBorder="1"/>
    <xf numFmtId="0" fontId="0" fillId="0" borderId="0" xfId="0" applyFont="1" applyAlignment="1">
      <alignment horizontal="left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0" fillId="9" borderId="0" xfId="0" applyFont="1" applyFill="1"/>
    <xf numFmtId="0" fontId="0" fillId="9" borderId="0" xfId="0" applyFill="1" applyAlignment="1">
      <alignment horizontal="center" vertical="center"/>
    </xf>
    <xf numFmtId="0" fontId="0" fillId="9" borderId="0" xfId="0" applyFill="1"/>
    <xf numFmtId="167" fontId="0" fillId="9" borderId="0" xfId="0" applyNumberFormat="1" applyFill="1"/>
    <xf numFmtId="0" fontId="10" fillId="0" borderId="0" xfId="0" applyFont="1" applyAlignment="1">
      <alignment horizontal="left" indent="1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7F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18</xdr:row>
      <xdr:rowOff>85725</xdr:rowOff>
    </xdr:from>
    <xdr:to>
      <xdr:col>17</xdr:col>
      <xdr:colOff>76200</xdr:colOff>
      <xdr:row>24</xdr:row>
      <xdr:rowOff>133351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1204B2-BFF7-5F45-5FC8-6AD9483A4225}"/>
            </a:ext>
          </a:extLst>
        </xdr:cNvPr>
        <xdr:cNvSpPr txBox="1"/>
      </xdr:nvSpPr>
      <xdr:spPr>
        <a:xfrm>
          <a:off x="9677400" y="3514725"/>
          <a:ext cx="4333875" cy="1190626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PLACE LIMT</a:t>
          </a:r>
          <a:r>
            <a:rPr lang="en-US" sz="1100" baseline="0"/>
            <a:t> ORDER</a:t>
          </a:r>
          <a:br>
            <a:rPr lang="en-US" sz="1100" baseline="0"/>
          </a:br>
          <a:r>
            <a:rPr lang="en-US" sz="1100" baseline="0"/>
            <a:t>Step 1 . Enable Limit Mode [One time]</a:t>
          </a:r>
        </a:p>
        <a:p>
          <a:r>
            <a:rPr lang="en-US" sz="1100" baseline="0"/>
            <a:t>Step 2. Key-in Limit Price</a:t>
          </a:r>
        </a:p>
        <a:p>
          <a:r>
            <a:rPr lang="en-US" sz="1100" baseline="0"/>
            <a:t>Step 3: Select % Allocated</a:t>
          </a:r>
        </a:p>
        <a:p>
          <a:endParaRPr lang="en-US" sz="1100" baseline="0"/>
        </a:p>
        <a:p>
          <a:r>
            <a:rPr lang="en-US" sz="1100" baseline="0"/>
            <a:t>TO CANCEL NON-EXECUTED ORDER JUST DELETE THE % Allocated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D468-4C8C-49F2-898A-9AFC5D722CAC}">
  <sheetPr codeName="Sheet1"/>
  <dimension ref="A1:AL37"/>
  <sheetViews>
    <sheetView workbookViewId="0">
      <selection activeCell="I13" sqref="I13"/>
    </sheetView>
  </sheetViews>
  <sheetFormatPr defaultRowHeight="15" outlineLevelCol="1" x14ac:dyDescent="0.25"/>
  <cols>
    <col min="1" max="1" width="23.85546875" bestFit="1" customWidth="1" outlineLevel="1"/>
    <col min="2" max="2" width="14.140625" customWidth="1" outlineLevel="1"/>
    <col min="3" max="3" width="9.140625" customWidth="1" outlineLevel="1"/>
    <col min="4" max="4" width="12" bestFit="1" customWidth="1"/>
    <col min="6" max="6" width="8.42578125" customWidth="1"/>
    <col min="9" max="10" width="11.42578125" bestFit="1" customWidth="1"/>
    <col min="11" max="11" width="10.85546875" customWidth="1"/>
    <col min="12" max="12" width="9.140625" customWidth="1"/>
    <col min="13" max="13" width="9.28515625" customWidth="1"/>
    <col min="14" max="14" width="14.28515625" customWidth="1"/>
    <col min="15" max="15" width="14.28515625" bestFit="1" customWidth="1"/>
    <col min="16" max="16" width="14" customWidth="1"/>
    <col min="17" max="17" width="16.140625" bestFit="1" customWidth="1"/>
    <col min="18" max="18" width="10.5703125" customWidth="1"/>
    <col min="19" max="19" width="15.85546875" bestFit="1" customWidth="1"/>
    <col min="20" max="20" width="18" customWidth="1"/>
    <col min="21" max="21" width="16.5703125" customWidth="1"/>
    <col min="22" max="22" width="19.42578125" customWidth="1"/>
    <col min="23" max="23" width="8.5703125" bestFit="1" customWidth="1"/>
    <col min="24" max="24" width="16.140625" bestFit="1" customWidth="1"/>
    <col min="25" max="25" width="19.7109375" customWidth="1"/>
    <col min="27" max="39" width="9.140625" customWidth="1"/>
  </cols>
  <sheetData>
    <row r="1" spans="1:38" x14ac:dyDescent="0.25">
      <c r="A1" s="46" t="s">
        <v>1</v>
      </c>
      <c r="B1" s="46"/>
      <c r="E1" s="47" t="str">
        <f>B24</f>
        <v>PE</v>
      </c>
      <c r="F1" s="47"/>
      <c r="G1" s="47" t="str">
        <f>SIDE</f>
        <v>OTM</v>
      </c>
      <c r="H1" s="47"/>
      <c r="I1" s="47"/>
      <c r="J1" s="48">
        <f>Charges!H1</f>
        <v>-4233.9525139650004</v>
      </c>
      <c r="K1" s="48"/>
      <c r="L1" s="49">
        <f>Charges!K1</f>
        <v>22</v>
      </c>
    </row>
    <row r="2" spans="1:38" x14ac:dyDescent="0.25">
      <c r="A2" t="s">
        <v>0</v>
      </c>
      <c r="B2" s="3" t="str">
        <f>INDEX_NAME</f>
        <v>NIFTY PE</v>
      </c>
      <c r="E2" s="47"/>
      <c r="F2" s="47"/>
      <c r="G2" s="47"/>
      <c r="H2" s="47"/>
      <c r="I2" s="47"/>
      <c r="J2" s="48"/>
      <c r="K2" s="48"/>
      <c r="L2" s="49"/>
    </row>
    <row r="3" spans="1:38" x14ac:dyDescent="0.25">
      <c r="A3" t="s">
        <v>2</v>
      </c>
      <c r="B3">
        <v>24611.1</v>
      </c>
    </row>
    <row r="4" spans="1:38" x14ac:dyDescent="0.25">
      <c r="A4" t="s">
        <v>3</v>
      </c>
      <c r="B4" s="3">
        <f>IF(LEFT(B2,1)="N",50,IF(LEFT(B2,1)="B",100,IF(LEFT(B2,1)="C",50,"")))</f>
        <v>50</v>
      </c>
      <c r="D4" s="4"/>
      <c r="E4" t="s">
        <v>27</v>
      </c>
      <c r="F4" t="s">
        <v>27</v>
      </c>
      <c r="G4" t="s">
        <v>27</v>
      </c>
      <c r="H4" t="s">
        <v>28</v>
      </c>
      <c r="I4" t="s">
        <v>29</v>
      </c>
      <c r="J4" t="s">
        <v>29</v>
      </c>
      <c r="K4" t="s">
        <v>27</v>
      </c>
      <c r="L4" t="s">
        <v>30</v>
      </c>
      <c r="M4" s="10" t="s">
        <v>27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27</v>
      </c>
      <c r="U4" t="s">
        <v>28</v>
      </c>
      <c r="V4" t="s">
        <v>28</v>
      </c>
      <c r="W4" t="s">
        <v>28</v>
      </c>
      <c r="X4" t="s">
        <v>27</v>
      </c>
      <c r="Y4" t="s">
        <v>27</v>
      </c>
      <c r="Z4" t="s">
        <v>27</v>
      </c>
      <c r="AA4" t="s">
        <v>28</v>
      </c>
      <c r="AB4" s="10" t="s">
        <v>27</v>
      </c>
      <c r="AC4" s="10" t="s">
        <v>27</v>
      </c>
      <c r="AD4" s="10" t="s">
        <v>27</v>
      </c>
      <c r="AE4" s="10" t="s">
        <v>27</v>
      </c>
      <c r="AF4" s="10" t="s">
        <v>27</v>
      </c>
      <c r="AG4" s="10" t="s">
        <v>27</v>
      </c>
      <c r="AH4" s="10" t="s">
        <v>27</v>
      </c>
      <c r="AI4" s="10" t="s">
        <v>27</v>
      </c>
      <c r="AJ4" s="10" t="s">
        <v>27</v>
      </c>
      <c r="AK4" s="10" t="s">
        <v>27</v>
      </c>
      <c r="AL4" s="10" t="s">
        <v>27</v>
      </c>
    </row>
    <row r="5" spans="1:38" x14ac:dyDescent="0.25">
      <c r="A5" t="s">
        <v>4</v>
      </c>
      <c r="B5" s="3">
        <f>VLOOKUP(INSTRUMENT,IndexLookup!A:C,3,FALSE)</f>
        <v>75</v>
      </c>
      <c r="D5" s="4" t="s">
        <v>1167</v>
      </c>
      <c r="E5" s="4" t="s">
        <v>21</v>
      </c>
      <c r="F5" s="4" t="s">
        <v>22</v>
      </c>
      <c r="G5" s="4" t="s">
        <v>23</v>
      </c>
      <c r="H5" s="4" t="s">
        <v>2</v>
      </c>
      <c r="I5" s="4" t="s">
        <v>1587</v>
      </c>
      <c r="J5" s="4" t="s">
        <v>24</v>
      </c>
      <c r="K5" s="4" t="s">
        <v>25</v>
      </c>
      <c r="L5" s="4" t="s">
        <v>26</v>
      </c>
      <c r="M5" s="4" t="s">
        <v>31</v>
      </c>
      <c r="N5" s="4" t="s">
        <v>1588</v>
      </c>
      <c r="O5" s="4" t="s">
        <v>1589</v>
      </c>
      <c r="P5" s="4" t="s">
        <v>1590</v>
      </c>
      <c r="Q5" s="5" t="s">
        <v>1585</v>
      </c>
      <c r="R5" s="5" t="s">
        <v>32</v>
      </c>
      <c r="S5" s="5" t="s">
        <v>33</v>
      </c>
      <c r="T5" s="5" t="s">
        <v>34</v>
      </c>
      <c r="U5" s="5" t="s">
        <v>1586</v>
      </c>
      <c r="V5" s="5" t="s">
        <v>35</v>
      </c>
      <c r="W5" s="5" t="s">
        <v>36</v>
      </c>
      <c r="X5" s="5" t="s">
        <v>37</v>
      </c>
      <c r="Y5" s="5" t="s">
        <v>38</v>
      </c>
      <c r="Z5" s="5" t="s">
        <v>39</v>
      </c>
      <c r="AA5" s="18" t="s">
        <v>1548</v>
      </c>
      <c r="AB5" s="4" t="s">
        <v>1164</v>
      </c>
      <c r="AC5" s="4" t="s">
        <v>1156</v>
      </c>
      <c r="AD5" s="4" t="s">
        <v>1157</v>
      </c>
      <c r="AE5" s="4" t="s">
        <v>1158</v>
      </c>
      <c r="AF5" s="4" t="s">
        <v>1159</v>
      </c>
      <c r="AG5" s="4" t="s">
        <v>1160</v>
      </c>
      <c r="AH5" s="4" t="s">
        <v>1161</v>
      </c>
      <c r="AI5" s="4" t="s">
        <v>1162</v>
      </c>
      <c r="AJ5" s="4" t="s">
        <v>1163</v>
      </c>
      <c r="AK5" s="4" t="s">
        <v>1165</v>
      </c>
      <c r="AL5" s="4" t="s">
        <v>1166</v>
      </c>
    </row>
    <row r="6" spans="1:38" x14ac:dyDescent="0.25">
      <c r="A6" s="19" t="s">
        <v>1540</v>
      </c>
      <c r="B6">
        <f>IF(SUM(P6:P9)&gt;0,1,0)</f>
        <v>0</v>
      </c>
      <c r="D6" s="9" t="str">
        <f>"ATM"</f>
        <v>ATM</v>
      </c>
      <c r="E6" s="9">
        <f>$B$3-MOD($B$3,$B$4)</f>
        <v>24600</v>
      </c>
      <c r="F6" s="9" t="str">
        <f>$B$22&amp;"_"&amp;E6</f>
        <v>NIFTY_PE_24600</v>
      </c>
      <c r="G6" s="9">
        <f>VLOOKUP(F6,OptionsLookUp!A:B,2,FALSE)</f>
        <v>60454</v>
      </c>
      <c r="H6" s="9">
        <v>197.5</v>
      </c>
      <c r="K6" s="30" t="str">
        <f t="shared" ref="K6:K16" si="0">IF(J6&lt;&gt;"",IF(AND(LIMITMODE=TRUE,I6&lt;&gt;""),ROUNDDOWN((CAPITAL*(J6/100))/(I6*$B$5),0)*$B$27,IF(I6="","",ROUNDDOWN((CAPITAL*(J6/100))/(H6*$B$5),0)*$B$27)),"")</f>
        <v/>
      </c>
      <c r="L6" s="10" t="b">
        <v>0</v>
      </c>
      <c r="M6" s="3" t="str">
        <f t="shared" ref="M6:M16" si="1">IF(P6&lt;&gt;"",($H6-P6)*(AA6*$B$5)/$B$27,"")</f>
        <v/>
      </c>
      <c r="T6" s="3" t="str">
        <f t="shared" ref="T6:T7" si="2">IF(P6&lt;&gt;"",IF($B$11="No",(P6+(P6*$B$19))-MOD(P6+(P6*$B$19),0.05),AL6),"")</f>
        <v/>
      </c>
      <c r="X6" s="3" t="str">
        <f>IF(P6&lt;&gt;"",(P6-(P6*$B$20))-MOD(P6-(P6*$B$20),0.05),"")</f>
        <v/>
      </c>
      <c r="Y6" s="3" t="str">
        <f t="shared" ref="Y6:Y7" si="3">IF(P6&lt;&gt;"",(P6+(P6*$B$17))-MOD(P6+(P6*$B$17),0.05),"")</f>
        <v/>
      </c>
      <c r="Z6" s="3" t="str">
        <f t="shared" ref="Z6:Z7" si="4">IF(P6&lt;&gt;"",(P6-(P6*$B$18))-MOD((P6-(P6*$B$18)),0.05),"")</f>
        <v/>
      </c>
      <c r="AB6" s="3" t="str">
        <f t="shared" ref="AB6:AB7" si="5">IF(P6&lt;&gt;"",40,"")</f>
        <v/>
      </c>
      <c r="AC6" s="3" t="str">
        <f>IF(P6&lt;&gt;"",((P6+((P6*$B$8)+P6))*AA6)*(0.0003503),"")</f>
        <v/>
      </c>
      <c r="AD6" s="3" t="str">
        <f>IF(P6&lt;&gt;"",(P6*AA6*0.00003),"")</f>
        <v/>
      </c>
      <c r="AE6" s="3" t="str">
        <f>IF(P6&lt;&gt;"",(P6+(P6*$B$8))*AA6*0.001,"")</f>
        <v/>
      </c>
      <c r="AF6" s="3" t="str">
        <f>IF(P6&lt;&gt;"",(P6+(P6+(P6*$B$8)))*AA6*0.000001,"")</f>
        <v/>
      </c>
      <c r="AG6" s="3" t="str">
        <f>IF(P6&lt;&gt;"",(P6+(P6+(P6*$B$8)))*AA6*0.000005,"")</f>
        <v/>
      </c>
      <c r="AH6" s="3" t="str">
        <f t="shared" ref="AH6:AH7" si="6">IF(P6&lt;&gt;"",(AB6+AC6+AF6)*0.18,"")</f>
        <v/>
      </c>
      <c r="AI6" s="3" t="str">
        <f t="shared" ref="AI6:AI7" si="7">IF(P6&lt;&gt;"",SUM(AB6:AH6),"")</f>
        <v/>
      </c>
      <c r="AJ6" s="3" t="str">
        <f>IF(P6&lt;&gt;"",(AI6/AA6)+P6,"")</f>
        <v/>
      </c>
      <c r="AK6" s="3" t="str">
        <f t="shared" ref="AK6:AK16" si="8">IF(P6&lt;&gt;"",P6+(P6*B8),"")</f>
        <v/>
      </c>
      <c r="AL6" s="3" t="str">
        <f t="shared" ref="AL6:AL16" si="9">IF(P6&lt;&gt;"",(AK6+(AK6*B6))-(MOD(AK6+(AK6*B6),0.05)),"")</f>
        <v/>
      </c>
    </row>
    <row r="7" spans="1:38" x14ac:dyDescent="0.25">
      <c r="A7" s="4" t="s">
        <v>5</v>
      </c>
      <c r="B7">
        <v>7266.67</v>
      </c>
      <c r="D7" t="str">
        <f xml:space="preserve"> $D$5&amp;"-1"</f>
        <v>OTM-1</v>
      </c>
      <c r="E7">
        <f>IF($D$5="ITM",IF($B$24="PE",$E$6+($B$4*RIGHT(D7,1)),$E$6-($B$4*RIGHT(D7,1))),IF($B$24="PE",$E$6-($B$4*RIGHT(D7,1)),$E$6+($B$4*RIGHT(D7,1))))</f>
        <v>24550</v>
      </c>
      <c r="F7" t="str">
        <f t="shared" ref="F7:F16" si="10">$B$22&amp;"_"&amp;E7</f>
        <v>NIFTY_PE_24550</v>
      </c>
      <c r="G7">
        <f>VLOOKUP(F7,OptionsLookUp!A:B,2,FALSE)</f>
        <v>60452</v>
      </c>
      <c r="H7">
        <v>171.9</v>
      </c>
      <c r="J7" s="10"/>
      <c r="K7" s="30" t="str">
        <f t="shared" si="0"/>
        <v/>
      </c>
      <c r="L7" s="10" t="b">
        <v>0</v>
      </c>
      <c r="M7" s="3" t="str">
        <f t="shared" si="1"/>
        <v/>
      </c>
      <c r="T7" s="3" t="str">
        <f t="shared" si="2"/>
        <v/>
      </c>
      <c r="X7" s="3" t="str">
        <f>IF(P7&lt;&gt;"",(P7-(P7*$B$20))-MOD(P7-(P7*$B$20),0.05),"")</f>
        <v/>
      </c>
      <c r="Y7" s="3" t="str">
        <f t="shared" si="3"/>
        <v/>
      </c>
      <c r="Z7" s="3" t="str">
        <f t="shared" si="4"/>
        <v/>
      </c>
      <c r="AB7" s="3" t="str">
        <f t="shared" si="5"/>
        <v/>
      </c>
      <c r="AC7" s="3" t="str">
        <f t="shared" ref="AC7:AC16" si="11">IF(P7&lt;&gt;"",((P7+((P7*$B$8)+P7))*AA7)*(0.0003503),"")</f>
        <v/>
      </c>
      <c r="AD7" s="3" t="str">
        <f t="shared" ref="AD7:AD16" si="12">IF(P7&lt;&gt;"",(P7*AA7*0.00003),"")</f>
        <v/>
      </c>
      <c r="AE7" s="3" t="str">
        <f t="shared" ref="AE7:AE16" si="13">IF(P7&lt;&gt;"",(P7+(P7*$B$8))*AA7*0.001,"")</f>
        <v/>
      </c>
      <c r="AF7" s="3" t="str">
        <f t="shared" ref="AF7:AF16" si="14">IF(P7&lt;&gt;"",(P7+(P7+(P7*$B$8)))*AA7*0.000001,"")</f>
        <v/>
      </c>
      <c r="AG7" s="3" t="str">
        <f t="shared" ref="AG7:AG16" si="15">IF(P7&lt;&gt;"",(P7+(P7+(P7*$B$8)))*AA7*0.000005,"")</f>
        <v/>
      </c>
      <c r="AH7" s="3" t="str">
        <f t="shared" si="6"/>
        <v/>
      </c>
      <c r="AI7" s="3" t="str">
        <f t="shared" si="7"/>
        <v/>
      </c>
      <c r="AJ7" s="3" t="str">
        <f t="shared" ref="AJ7:AJ16" si="16">IF(P7&lt;&gt;"",(AI7/AA7)+P7,"")</f>
        <v/>
      </c>
      <c r="AK7" s="3" t="str">
        <f t="shared" si="8"/>
        <v/>
      </c>
      <c r="AL7" s="3" t="str">
        <f t="shared" si="9"/>
        <v/>
      </c>
    </row>
    <row r="8" spans="1:38" x14ac:dyDescent="0.25">
      <c r="A8" t="s">
        <v>6</v>
      </c>
      <c r="B8" s="1">
        <v>0.05</v>
      </c>
      <c r="D8" s="10" t="str">
        <f>$D$5&amp;"-2"</f>
        <v>OTM-2</v>
      </c>
      <c r="E8" s="10">
        <f t="shared" ref="E8:E15" si="17">IF($D$5="ITM",IF($B$24="PE",$E$6+($B$4*RIGHT(D8,1)),$E$6-($B$4*RIGHT(D8,1))),IF($B$24="PE",$E$6-($B$4*RIGHT(D8,1)),$E$6+($B$4*RIGHT(D8,1))))</f>
        <v>24500</v>
      </c>
      <c r="F8" t="str">
        <f t="shared" si="10"/>
        <v>NIFTY_PE_24500</v>
      </c>
      <c r="G8">
        <f>VLOOKUP(F8,OptionsLookUp!A:B,2,FALSE)</f>
        <v>60450</v>
      </c>
      <c r="H8">
        <v>145.5</v>
      </c>
      <c r="J8" s="10"/>
      <c r="K8" s="30" t="str">
        <f t="shared" si="0"/>
        <v/>
      </c>
      <c r="L8" s="10" t="b">
        <v>0</v>
      </c>
      <c r="M8" s="3" t="str">
        <f t="shared" si="1"/>
        <v/>
      </c>
      <c r="T8" s="3" t="str">
        <f>IF(P8&lt;&gt;"",IF($B$11="No",(P8+(P8*$B$19))-MOD(P8+(P8*$B$19),0.05),AL8),"")</f>
        <v/>
      </c>
      <c r="X8" s="3" t="str">
        <f>IF(P8&lt;&gt;"",(P8-(P8*$B$20))-MOD(P8-(P8*$B$20),0.05),"")</f>
        <v/>
      </c>
      <c r="Y8" s="3" t="str">
        <f>IF(P8&lt;&gt;"",(P8+(P8*$B$17))-MOD(P8+(P8*$B$17),0.05),"")</f>
        <v/>
      </c>
      <c r="Z8" s="3" t="str">
        <f>IF(P8&lt;&gt;"",(P8-(P8*$B$18))-MOD((P8-(P8*$B$18)),0.05),"")</f>
        <v/>
      </c>
      <c r="AB8" s="3" t="str">
        <f t="shared" ref="AB8" si="18">IF(P8&lt;&gt;"",40,"")</f>
        <v/>
      </c>
      <c r="AC8" s="3" t="str">
        <f t="shared" si="11"/>
        <v/>
      </c>
      <c r="AD8" s="3" t="str">
        <f t="shared" si="12"/>
        <v/>
      </c>
      <c r="AE8" s="3" t="str">
        <f t="shared" si="13"/>
        <v/>
      </c>
      <c r="AF8" s="3" t="str">
        <f t="shared" si="14"/>
        <v/>
      </c>
      <c r="AG8" s="3" t="str">
        <f t="shared" si="15"/>
        <v/>
      </c>
      <c r="AH8" s="3" t="str">
        <f t="shared" ref="AH8" si="19">IF(P8&lt;&gt;"",(AB8+AC8+AF8)*0.18,"")</f>
        <v/>
      </c>
      <c r="AI8" s="3" t="str">
        <f t="shared" ref="AI8" si="20">IF(P8&lt;&gt;"",SUM(AB8:AH8),"")</f>
        <v/>
      </c>
      <c r="AJ8" s="3" t="str">
        <f t="shared" si="16"/>
        <v/>
      </c>
      <c r="AK8" s="3" t="str">
        <f t="shared" si="8"/>
        <v/>
      </c>
      <c r="AL8" s="3" t="str">
        <f t="shared" si="9"/>
        <v/>
      </c>
    </row>
    <row r="9" spans="1:38" x14ac:dyDescent="0.25">
      <c r="A9" t="s">
        <v>7</v>
      </c>
      <c r="B9" s="1">
        <v>0.03</v>
      </c>
      <c r="D9" s="10" t="str">
        <f>$D$5&amp;"-3"</f>
        <v>OTM-3</v>
      </c>
      <c r="E9" s="10">
        <f t="shared" si="17"/>
        <v>24450</v>
      </c>
      <c r="F9" t="str">
        <f t="shared" si="10"/>
        <v>NIFTY_PE_24450</v>
      </c>
      <c r="G9">
        <f>VLOOKUP(F9,OptionsLookUp!A:B,2,FALSE)</f>
        <v>60442</v>
      </c>
      <c r="H9">
        <v>125</v>
      </c>
      <c r="J9" s="10"/>
      <c r="K9" s="30" t="str">
        <f t="shared" si="0"/>
        <v/>
      </c>
      <c r="L9" s="10" t="b">
        <v>0</v>
      </c>
      <c r="M9" s="3" t="str">
        <f t="shared" si="1"/>
        <v/>
      </c>
      <c r="T9" s="3" t="str">
        <f t="shared" ref="T9:T16" si="21">IF(P9&lt;&gt;"",IF($B$11="No",(P9+(P9*$B$19))-MOD(P9+(P9*$B$19),0.05),AL9),"")</f>
        <v/>
      </c>
      <c r="X9" s="3" t="str">
        <f>IF(P9&lt;&gt;"",(P9-(P9*$B$20))-MOD(P9-(P9*$B$20),0.05),"")</f>
        <v/>
      </c>
      <c r="Y9" s="3" t="str">
        <f t="shared" ref="Y9" si="22">IF(P9&lt;&gt;"",(P9+(P9*$B$17))-MOD(P9+(P9*$B$17),0.05),"")</f>
        <v/>
      </c>
      <c r="Z9" s="3" t="str">
        <f t="shared" ref="Z9" si="23">IF(P9&lt;&gt;"",(P9-(P9*$B$18))-MOD((P9-(P9*$B$18)),0.05),"")</f>
        <v/>
      </c>
      <c r="AB9" s="3" t="str">
        <f t="shared" ref="AB9" si="24">IF(P9&lt;&gt;"",40,"")</f>
        <v/>
      </c>
      <c r="AC9" s="3" t="str">
        <f t="shared" si="11"/>
        <v/>
      </c>
      <c r="AD9" s="3" t="str">
        <f t="shared" si="12"/>
        <v/>
      </c>
      <c r="AE9" s="3" t="str">
        <f t="shared" si="13"/>
        <v/>
      </c>
      <c r="AF9" s="3" t="str">
        <f t="shared" si="14"/>
        <v/>
      </c>
      <c r="AG9" s="3" t="str">
        <f t="shared" si="15"/>
        <v/>
      </c>
      <c r="AH9" s="3" t="str">
        <f t="shared" ref="AH9" si="25">IF(P9&lt;&gt;"",(AB9+AC9+AF9)*0.18,"")</f>
        <v/>
      </c>
      <c r="AI9" s="3" t="str">
        <f t="shared" ref="AI9" si="26">IF(P9&lt;&gt;"",SUM(AB9:AH9),"")</f>
        <v/>
      </c>
      <c r="AJ9" s="3" t="str">
        <f t="shared" si="16"/>
        <v/>
      </c>
      <c r="AK9" s="3" t="str">
        <f t="shared" si="8"/>
        <v/>
      </c>
      <c r="AL9" s="3" t="str">
        <f t="shared" si="9"/>
        <v/>
      </c>
    </row>
    <row r="10" spans="1:38" x14ac:dyDescent="0.25">
      <c r="A10" t="s">
        <v>8</v>
      </c>
      <c r="B10" s="2">
        <f>B8-B9</f>
        <v>2.0000000000000004E-2</v>
      </c>
      <c r="D10" s="10" t="str">
        <f>$D$5&amp;"-4"</f>
        <v>OTM-4</v>
      </c>
      <c r="E10" s="10">
        <f t="shared" si="17"/>
        <v>24400</v>
      </c>
      <c r="F10" s="10" t="str">
        <f t="shared" si="10"/>
        <v>NIFTY_PE_24400</v>
      </c>
      <c r="G10" s="10">
        <f>VLOOKUP(F10,OptionsLookUp!A:B,2,FALSE)</f>
        <v>60440</v>
      </c>
      <c r="H10" s="10">
        <v>106.6</v>
      </c>
      <c r="J10" s="10"/>
      <c r="K10" s="30" t="str">
        <f t="shared" si="0"/>
        <v/>
      </c>
      <c r="L10" s="10" t="b">
        <v>0</v>
      </c>
      <c r="M10" s="3" t="str">
        <f t="shared" si="1"/>
        <v/>
      </c>
      <c r="T10" s="3" t="str">
        <f t="shared" si="21"/>
        <v/>
      </c>
      <c r="X10" s="3" t="str">
        <f t="shared" ref="X10:X16" si="27">IF(P10&lt;&gt;"",(P10-(P10*$B$20))-MOD(P10-(P10*$B$20),0.05),"")</f>
        <v/>
      </c>
      <c r="Y10" s="3" t="str">
        <f t="shared" ref="Y10:Y16" si="28">IF(P10&lt;&gt;"",(P10+(P10*$B$17))-MOD(P10+(P10*$B$17),0.05),"")</f>
        <v/>
      </c>
      <c r="Z10" s="3" t="str">
        <f t="shared" ref="Z10:Z16" si="29">IF(P10&lt;&gt;"",(P10-(P10*$B$18))-MOD((P10-(P10*$B$18)),0.05),"")</f>
        <v/>
      </c>
      <c r="AB10" s="3" t="str">
        <f t="shared" ref="AB10:AB16" si="30">IF(P10&lt;&gt;"",40,"")</f>
        <v/>
      </c>
      <c r="AC10" s="3" t="str">
        <f t="shared" si="11"/>
        <v/>
      </c>
      <c r="AD10" s="3" t="str">
        <f t="shared" si="12"/>
        <v/>
      </c>
      <c r="AE10" s="3" t="str">
        <f t="shared" si="13"/>
        <v/>
      </c>
      <c r="AF10" s="3" t="str">
        <f t="shared" si="14"/>
        <v/>
      </c>
      <c r="AG10" s="3" t="str">
        <f t="shared" si="15"/>
        <v/>
      </c>
      <c r="AH10" s="3" t="str">
        <f t="shared" ref="AH10:AH16" si="31">IF(P10&lt;&gt;"",(AB10+AC10+AF10)*0.18,"")</f>
        <v/>
      </c>
      <c r="AI10" s="3" t="str">
        <f t="shared" ref="AI10:AI16" si="32">IF(P10&lt;&gt;"",SUM(AB10:AH10),"")</f>
        <v/>
      </c>
      <c r="AJ10" s="3" t="str">
        <f t="shared" si="16"/>
        <v/>
      </c>
      <c r="AK10" s="3" t="str">
        <f t="shared" si="8"/>
        <v/>
      </c>
      <c r="AL10" s="3" t="str">
        <f t="shared" si="9"/>
        <v/>
      </c>
    </row>
    <row r="11" spans="1:38" x14ac:dyDescent="0.25">
      <c r="A11" t="s">
        <v>1550</v>
      </c>
      <c r="B11" t="s">
        <v>1549</v>
      </c>
      <c r="D11" s="10" t="str">
        <f>$D$5&amp;"-5"</f>
        <v>OTM-5</v>
      </c>
      <c r="E11" s="10">
        <f t="shared" si="17"/>
        <v>24350</v>
      </c>
      <c r="F11" s="10" t="str">
        <f t="shared" si="10"/>
        <v>NIFTY_PE_24350</v>
      </c>
      <c r="G11" s="10">
        <f>VLOOKUP(F11,OptionsLookUp!A:B,2,FALSE)</f>
        <v>60406</v>
      </c>
      <c r="H11" s="10">
        <v>89.85</v>
      </c>
      <c r="J11" s="10"/>
      <c r="K11" s="30" t="str">
        <f t="shared" si="0"/>
        <v/>
      </c>
      <c r="L11" s="10" t="b">
        <v>0</v>
      </c>
      <c r="M11" s="3" t="str">
        <f t="shared" si="1"/>
        <v/>
      </c>
      <c r="T11" s="3" t="str">
        <f t="shared" si="21"/>
        <v/>
      </c>
      <c r="X11" s="3" t="str">
        <f t="shared" si="27"/>
        <v/>
      </c>
      <c r="Y11" s="3" t="str">
        <f t="shared" si="28"/>
        <v/>
      </c>
      <c r="Z11" s="3" t="str">
        <f t="shared" si="29"/>
        <v/>
      </c>
      <c r="AB11" s="3" t="str">
        <f t="shared" si="30"/>
        <v/>
      </c>
      <c r="AC11" s="3" t="str">
        <f t="shared" si="11"/>
        <v/>
      </c>
      <c r="AD11" s="3" t="str">
        <f t="shared" si="12"/>
        <v/>
      </c>
      <c r="AE11" s="3" t="str">
        <f t="shared" si="13"/>
        <v/>
      </c>
      <c r="AF11" s="3" t="str">
        <f t="shared" si="14"/>
        <v/>
      </c>
      <c r="AG11" s="3" t="str">
        <f t="shared" si="15"/>
        <v/>
      </c>
      <c r="AH11" s="3" t="str">
        <f t="shared" si="31"/>
        <v/>
      </c>
      <c r="AI11" s="3" t="str">
        <f t="shared" si="32"/>
        <v/>
      </c>
      <c r="AJ11" s="3" t="str">
        <f t="shared" si="16"/>
        <v/>
      </c>
      <c r="AK11" s="3" t="str">
        <f t="shared" si="8"/>
        <v/>
      </c>
      <c r="AL11" s="3" t="str">
        <f t="shared" si="9"/>
        <v/>
      </c>
    </row>
    <row r="12" spans="1:38" x14ac:dyDescent="0.25">
      <c r="A12" s="4" t="s">
        <v>9</v>
      </c>
      <c r="D12" s="10" t="str">
        <f>$D$5&amp;"-6"</f>
        <v>OTM-6</v>
      </c>
      <c r="E12" s="10">
        <f t="shared" si="17"/>
        <v>24300</v>
      </c>
      <c r="F12" s="10" t="str">
        <f t="shared" si="10"/>
        <v>NIFTY_PE_24300</v>
      </c>
      <c r="G12" s="10">
        <f>VLOOKUP(F12,OptionsLookUp!A:B,2,FALSE)</f>
        <v>60401</v>
      </c>
      <c r="H12" s="10">
        <v>77.349999999999994</v>
      </c>
      <c r="J12" s="10"/>
      <c r="K12" s="30" t="str">
        <f t="shared" si="0"/>
        <v/>
      </c>
      <c r="L12" s="10" t="b">
        <v>0</v>
      </c>
      <c r="M12" s="3" t="str">
        <f t="shared" si="1"/>
        <v/>
      </c>
      <c r="T12" s="3" t="str">
        <f t="shared" si="21"/>
        <v/>
      </c>
      <c r="X12" s="3" t="str">
        <f t="shared" si="27"/>
        <v/>
      </c>
      <c r="Y12" s="3" t="str">
        <f t="shared" si="28"/>
        <v/>
      </c>
      <c r="Z12" s="3" t="str">
        <f t="shared" si="29"/>
        <v/>
      </c>
      <c r="AB12" s="3" t="str">
        <f t="shared" si="30"/>
        <v/>
      </c>
      <c r="AC12" s="3" t="str">
        <f t="shared" si="11"/>
        <v/>
      </c>
      <c r="AD12" s="3" t="str">
        <f t="shared" si="12"/>
        <v/>
      </c>
      <c r="AE12" s="3" t="str">
        <f t="shared" si="13"/>
        <v/>
      </c>
      <c r="AF12" s="3" t="str">
        <f t="shared" si="14"/>
        <v/>
      </c>
      <c r="AG12" s="3" t="str">
        <f t="shared" si="15"/>
        <v/>
      </c>
      <c r="AH12" s="3" t="str">
        <f t="shared" si="31"/>
        <v/>
      </c>
      <c r="AI12" s="3" t="str">
        <f t="shared" si="32"/>
        <v/>
      </c>
      <c r="AJ12" s="3" t="str">
        <f t="shared" si="16"/>
        <v/>
      </c>
      <c r="AK12" s="3" t="str">
        <f t="shared" si="8"/>
        <v/>
      </c>
      <c r="AL12" s="3" t="str">
        <f t="shared" si="9"/>
        <v/>
      </c>
    </row>
    <row r="13" spans="1:38" x14ac:dyDescent="0.25">
      <c r="A13" t="s">
        <v>10</v>
      </c>
      <c r="B13">
        <v>1</v>
      </c>
      <c r="D13" s="10" t="str">
        <f>$D$5&amp;"-7"</f>
        <v>OTM-7</v>
      </c>
      <c r="E13" s="10">
        <f t="shared" si="17"/>
        <v>24250</v>
      </c>
      <c r="F13" s="10" t="str">
        <f t="shared" si="10"/>
        <v>NIFTY_PE_24250</v>
      </c>
      <c r="G13" s="10">
        <f>VLOOKUP(F13,OptionsLookUp!A:B,2,FALSE)</f>
        <v>60392</v>
      </c>
      <c r="H13" s="10">
        <v>62</v>
      </c>
      <c r="J13" s="10"/>
      <c r="K13" s="30" t="str">
        <f t="shared" si="0"/>
        <v/>
      </c>
      <c r="L13" s="10" t="b">
        <v>0</v>
      </c>
      <c r="M13" s="3" t="str">
        <f t="shared" si="1"/>
        <v/>
      </c>
      <c r="S13" s="8"/>
      <c r="T13" s="3" t="str">
        <f t="shared" si="21"/>
        <v/>
      </c>
      <c r="X13" s="3" t="str">
        <f t="shared" si="27"/>
        <v/>
      </c>
      <c r="Y13" s="3" t="str">
        <f t="shared" si="28"/>
        <v/>
      </c>
      <c r="Z13" s="3" t="str">
        <f t="shared" si="29"/>
        <v/>
      </c>
      <c r="AB13" s="3" t="str">
        <f t="shared" si="30"/>
        <v/>
      </c>
      <c r="AC13" s="3" t="str">
        <f t="shared" si="11"/>
        <v/>
      </c>
      <c r="AD13" s="3" t="str">
        <f t="shared" si="12"/>
        <v/>
      </c>
      <c r="AE13" s="3" t="str">
        <f t="shared" si="13"/>
        <v/>
      </c>
      <c r="AF13" s="3" t="str">
        <f t="shared" si="14"/>
        <v/>
      </c>
      <c r="AG13" s="3" t="str">
        <f t="shared" si="15"/>
        <v/>
      </c>
      <c r="AH13" s="3" t="str">
        <f t="shared" si="31"/>
        <v/>
      </c>
      <c r="AI13" s="3" t="str">
        <f t="shared" si="32"/>
        <v/>
      </c>
      <c r="AJ13" s="3" t="str">
        <f t="shared" si="16"/>
        <v/>
      </c>
      <c r="AK13" s="3" t="str">
        <f t="shared" si="8"/>
        <v/>
      </c>
      <c r="AL13" s="3" t="str">
        <f t="shared" si="9"/>
        <v/>
      </c>
    </row>
    <row r="14" spans="1:38" x14ac:dyDescent="0.25">
      <c r="A14" t="s">
        <v>1583</v>
      </c>
      <c r="B14">
        <v>4</v>
      </c>
      <c r="D14" s="10" t="str">
        <f>$D$5&amp;"-8"</f>
        <v>OTM-8</v>
      </c>
      <c r="E14" s="10">
        <f t="shared" si="17"/>
        <v>24200</v>
      </c>
      <c r="F14" s="10" t="str">
        <f t="shared" si="10"/>
        <v>NIFTY_PE_24200</v>
      </c>
      <c r="G14" s="10">
        <f>VLOOKUP(F14,OptionsLookUp!A:B,2,FALSE)</f>
        <v>60390</v>
      </c>
      <c r="H14" s="10">
        <v>57.55</v>
      </c>
      <c r="J14" s="10"/>
      <c r="K14" s="30" t="str">
        <f t="shared" si="0"/>
        <v/>
      </c>
      <c r="L14" s="10" t="b">
        <v>0</v>
      </c>
      <c r="M14" s="3" t="str">
        <f t="shared" si="1"/>
        <v/>
      </c>
      <c r="S14" s="8"/>
      <c r="T14" s="3" t="str">
        <f t="shared" si="21"/>
        <v/>
      </c>
      <c r="X14" s="3" t="str">
        <f t="shared" si="27"/>
        <v/>
      </c>
      <c r="Y14" s="3" t="str">
        <f t="shared" si="28"/>
        <v/>
      </c>
      <c r="Z14" s="3" t="str">
        <f t="shared" si="29"/>
        <v/>
      </c>
      <c r="AB14" s="3" t="str">
        <f t="shared" si="30"/>
        <v/>
      </c>
      <c r="AC14" s="3" t="str">
        <f t="shared" si="11"/>
        <v/>
      </c>
      <c r="AD14" s="3" t="str">
        <f t="shared" si="12"/>
        <v/>
      </c>
      <c r="AE14" s="3" t="str">
        <f t="shared" si="13"/>
        <v/>
      </c>
      <c r="AF14" s="3" t="str">
        <f t="shared" si="14"/>
        <v/>
      </c>
      <c r="AG14" s="3" t="str">
        <f t="shared" si="15"/>
        <v/>
      </c>
      <c r="AH14" s="3" t="str">
        <f t="shared" si="31"/>
        <v/>
      </c>
      <c r="AI14" s="3" t="str">
        <f t="shared" si="32"/>
        <v/>
      </c>
      <c r="AJ14" s="3" t="str">
        <f t="shared" si="16"/>
        <v/>
      </c>
      <c r="AK14" s="3" t="str">
        <f t="shared" si="8"/>
        <v/>
      </c>
      <c r="AL14" s="3" t="str">
        <f t="shared" si="9"/>
        <v/>
      </c>
    </row>
    <row r="15" spans="1:38" x14ac:dyDescent="0.25">
      <c r="A15" s="10" t="s">
        <v>11</v>
      </c>
      <c r="B15">
        <v>3</v>
      </c>
      <c r="D15" s="10" t="str">
        <f>$D$5&amp;"-9"</f>
        <v>OTM-9</v>
      </c>
      <c r="E15" s="10">
        <f t="shared" si="17"/>
        <v>24150</v>
      </c>
      <c r="F15" s="10" t="str">
        <f t="shared" si="10"/>
        <v>NIFTY_PE_24150</v>
      </c>
      <c r="G15" s="10">
        <f>VLOOKUP(F15,OptionsLookUp!A:B,2,FALSE)</f>
        <v>60383</v>
      </c>
      <c r="H15" s="10">
        <v>10.55</v>
      </c>
      <c r="J15" s="10"/>
      <c r="K15" s="30" t="str">
        <f t="shared" si="0"/>
        <v/>
      </c>
      <c r="L15" s="10" t="b">
        <v>0</v>
      </c>
      <c r="M15" s="3" t="str">
        <f t="shared" si="1"/>
        <v/>
      </c>
      <c r="S15" s="8"/>
      <c r="T15" s="3" t="str">
        <f t="shared" si="21"/>
        <v/>
      </c>
      <c r="X15" s="3" t="str">
        <f t="shared" si="27"/>
        <v/>
      </c>
      <c r="Y15" s="3" t="str">
        <f t="shared" si="28"/>
        <v/>
      </c>
      <c r="Z15" s="3" t="str">
        <f t="shared" si="29"/>
        <v/>
      </c>
      <c r="AB15" s="3" t="str">
        <f t="shared" si="30"/>
        <v/>
      </c>
      <c r="AC15" s="3" t="str">
        <f t="shared" si="11"/>
        <v/>
      </c>
      <c r="AD15" s="3" t="str">
        <f t="shared" si="12"/>
        <v/>
      </c>
      <c r="AE15" s="3" t="str">
        <f t="shared" si="13"/>
        <v/>
      </c>
      <c r="AF15" s="3" t="str">
        <f t="shared" si="14"/>
        <v/>
      </c>
      <c r="AG15" s="3" t="str">
        <f t="shared" si="15"/>
        <v/>
      </c>
      <c r="AH15" s="3" t="str">
        <f t="shared" si="31"/>
        <v/>
      </c>
      <c r="AI15" s="3" t="str">
        <f t="shared" si="32"/>
        <v/>
      </c>
      <c r="AJ15" s="3" t="str">
        <f t="shared" si="16"/>
        <v/>
      </c>
      <c r="AK15" s="3" t="str">
        <f t="shared" si="8"/>
        <v/>
      </c>
      <c r="AL15" s="3" t="str">
        <f t="shared" si="9"/>
        <v/>
      </c>
    </row>
    <row r="16" spans="1:38" x14ac:dyDescent="0.25">
      <c r="A16" s="4" t="s">
        <v>12</v>
      </c>
      <c r="D16" s="10" t="str">
        <f>$D$5&amp;"-10"</f>
        <v>OTM-10</v>
      </c>
      <c r="E16" s="10">
        <f>IF($D$5="ITM",IF($B$24="PE",$E$6+($B$4*RIGHT(D16,2)),$E$6-($B$4*RIGHT(D16,2))),IF($B$24="PE",$E$6-($B$4*RIGHT(D16,2)),$E$6+($B$4*RIGHT(D16,2))))</f>
        <v>24100</v>
      </c>
      <c r="F16" s="10" t="str">
        <f t="shared" si="10"/>
        <v>NIFTY_PE_24100</v>
      </c>
      <c r="G16" s="10">
        <f>VLOOKUP(F16,OptionsLookUp!A:B,2,FALSE)</f>
        <v>60381</v>
      </c>
      <c r="H16" s="10">
        <v>43.5</v>
      </c>
      <c r="J16" s="10"/>
      <c r="K16" s="30" t="str">
        <f t="shared" si="0"/>
        <v/>
      </c>
      <c r="L16" s="10" t="b">
        <v>0</v>
      </c>
      <c r="M16" s="3" t="str">
        <f t="shared" si="1"/>
        <v/>
      </c>
      <c r="S16" s="8"/>
      <c r="T16" s="3" t="str">
        <f t="shared" si="21"/>
        <v/>
      </c>
      <c r="X16" s="3" t="str">
        <f t="shared" si="27"/>
        <v/>
      </c>
      <c r="Y16" s="3" t="str">
        <f t="shared" si="28"/>
        <v/>
      </c>
      <c r="Z16" s="3" t="str">
        <f t="shared" si="29"/>
        <v/>
      </c>
      <c r="AB16" s="3" t="str">
        <f t="shared" si="30"/>
        <v/>
      </c>
      <c r="AC16" s="3" t="str">
        <f t="shared" si="11"/>
        <v/>
      </c>
      <c r="AD16" s="3" t="str">
        <f t="shared" si="12"/>
        <v/>
      </c>
      <c r="AE16" s="3" t="str">
        <f t="shared" si="13"/>
        <v/>
      </c>
      <c r="AF16" s="3" t="str">
        <f t="shared" si="14"/>
        <v/>
      </c>
      <c r="AG16" s="3" t="str">
        <f t="shared" si="15"/>
        <v/>
      </c>
      <c r="AH16" s="3" t="str">
        <f t="shared" si="31"/>
        <v/>
      </c>
      <c r="AI16" s="3" t="str">
        <f t="shared" si="32"/>
        <v/>
      </c>
      <c r="AJ16" s="3" t="str">
        <f t="shared" si="16"/>
        <v/>
      </c>
      <c r="AK16" s="3" t="str">
        <f t="shared" si="8"/>
        <v/>
      </c>
      <c r="AL16" s="3" t="str">
        <f t="shared" si="9"/>
        <v/>
      </c>
    </row>
    <row r="17" spans="1:33" x14ac:dyDescent="0.25">
      <c r="A17" t="s">
        <v>13</v>
      </c>
      <c r="B17">
        <f>B13*B10</f>
        <v>2.0000000000000004E-2</v>
      </c>
      <c r="R17" s="8"/>
    </row>
    <row r="18" spans="1:33" x14ac:dyDescent="0.25">
      <c r="A18" t="s">
        <v>14</v>
      </c>
      <c r="B18">
        <f>B14*B10</f>
        <v>8.0000000000000016E-2</v>
      </c>
      <c r="E18" s="4" t="s">
        <v>1555</v>
      </c>
      <c r="R18" s="8"/>
    </row>
    <row r="19" spans="1:33" x14ac:dyDescent="0.25">
      <c r="A19" t="s">
        <v>15</v>
      </c>
      <c r="B19">
        <f>B13*B8</f>
        <v>0.05</v>
      </c>
      <c r="E19" s="22">
        <v>30</v>
      </c>
      <c r="F19" s="22">
        <v>40</v>
      </c>
      <c r="G19" s="22">
        <v>50</v>
      </c>
      <c r="H19" s="22">
        <v>60</v>
      </c>
      <c r="I19" s="22">
        <v>70</v>
      </c>
      <c r="J19" s="22">
        <v>80</v>
      </c>
      <c r="K19" s="22">
        <v>90</v>
      </c>
      <c r="L19" s="22">
        <v>100</v>
      </c>
      <c r="R19" s="8"/>
    </row>
    <row r="20" spans="1:33" x14ac:dyDescent="0.25">
      <c r="A20" t="s">
        <v>16</v>
      </c>
      <c r="B20">
        <f>B15*B8</f>
        <v>0.15000000000000002</v>
      </c>
      <c r="D20" s="4" t="str">
        <f>D6</f>
        <v>ATM</v>
      </c>
      <c r="E20" s="21">
        <f t="shared" ref="E20:E30" si="33">ROUNDDOWN((CAPITAL*($E$19/100))/($H6*$B$5),0)</f>
        <v>0</v>
      </c>
      <c r="F20" s="21">
        <f t="shared" ref="F20:F30" si="34">ROUNDDOWN((CAPITAL*($F$19/100))/($H6*$B$5),0)</f>
        <v>0</v>
      </c>
      <c r="G20" s="21">
        <f t="shared" ref="G20:G30" si="35">ROUNDDOWN((CAPITAL*($G$19/100))/($H6*$B$5),0)</f>
        <v>0</v>
      </c>
      <c r="H20" s="21">
        <f t="shared" ref="H20:H30" si="36">ROUNDDOWN((CAPITAL*($H$19/100))/($H6*$B$5),0)</f>
        <v>0</v>
      </c>
      <c r="I20" s="21">
        <f t="shared" ref="I20:I30" si="37">ROUNDDOWN((CAPITAL*($I$19/100))/($H6*$B$5),0)</f>
        <v>0</v>
      </c>
      <c r="J20" s="21">
        <f t="shared" ref="J20:J30" si="38">ROUNDDOWN((CAPITAL*($J$19/100))/($H6*$B$5),0)</f>
        <v>0</v>
      </c>
      <c r="K20" s="21">
        <f t="shared" ref="K20:K30" si="39">ROUNDDOWN((CAPITAL*($K$19/100))/($H6*$B$5),0)</f>
        <v>0</v>
      </c>
      <c r="L20" s="21">
        <f t="shared" ref="L20:L30" si="40">ROUNDDOWN((CAPITAL*($L$19/100))/($H6*$B$5),0)</f>
        <v>0</v>
      </c>
      <c r="R20" s="8"/>
    </row>
    <row r="21" spans="1:33" x14ac:dyDescent="0.25">
      <c r="D21" s="4" t="str">
        <f t="shared" ref="D21:D30" si="41">D7</f>
        <v>OTM-1</v>
      </c>
      <c r="E21" s="21">
        <f t="shared" si="33"/>
        <v>0</v>
      </c>
      <c r="F21" s="21">
        <f t="shared" si="34"/>
        <v>0</v>
      </c>
      <c r="G21" s="21">
        <f t="shared" si="35"/>
        <v>0</v>
      </c>
      <c r="H21" s="21">
        <f t="shared" si="36"/>
        <v>0</v>
      </c>
      <c r="I21" s="21">
        <f t="shared" si="37"/>
        <v>0</v>
      </c>
      <c r="J21" s="21">
        <f t="shared" si="38"/>
        <v>0</v>
      </c>
      <c r="K21" s="21">
        <f t="shared" si="39"/>
        <v>0</v>
      </c>
      <c r="L21" s="21">
        <f t="shared" si="40"/>
        <v>0</v>
      </c>
      <c r="R21" s="8"/>
    </row>
    <row r="22" spans="1:33" x14ac:dyDescent="0.25">
      <c r="A22" s="4" t="s">
        <v>17</v>
      </c>
      <c r="B22" t="str">
        <f>B23&amp;"_"&amp;B24</f>
        <v>NIFTY_PE</v>
      </c>
      <c r="D22" s="4" t="str">
        <f t="shared" si="41"/>
        <v>OTM-2</v>
      </c>
      <c r="E22" s="21">
        <f t="shared" si="33"/>
        <v>0</v>
      </c>
      <c r="F22" s="21">
        <f t="shared" si="34"/>
        <v>0</v>
      </c>
      <c r="G22" s="21">
        <f t="shared" si="35"/>
        <v>0</v>
      </c>
      <c r="H22" s="21">
        <f t="shared" si="36"/>
        <v>0</v>
      </c>
      <c r="I22" s="21">
        <f t="shared" si="37"/>
        <v>0</v>
      </c>
      <c r="J22" s="21">
        <f t="shared" si="38"/>
        <v>0</v>
      </c>
      <c r="K22" s="21">
        <f t="shared" si="39"/>
        <v>0</v>
      </c>
      <c r="L22" s="21">
        <f t="shared" si="40"/>
        <v>0</v>
      </c>
      <c r="R22" s="8"/>
    </row>
    <row r="23" spans="1:33" x14ac:dyDescent="0.25">
      <c r="A23" t="s">
        <v>19</v>
      </c>
      <c r="B23" t="str">
        <f>LEFT(B2,FIND(" ",B2,1)-1)</f>
        <v>NIFTY</v>
      </c>
      <c r="D23" s="4" t="str">
        <f t="shared" si="41"/>
        <v>OTM-3</v>
      </c>
      <c r="E23" s="21">
        <f t="shared" si="33"/>
        <v>0</v>
      </c>
      <c r="F23" s="21">
        <f t="shared" si="34"/>
        <v>0</v>
      </c>
      <c r="G23" s="21">
        <f t="shared" si="35"/>
        <v>0</v>
      </c>
      <c r="H23" s="21">
        <f t="shared" si="36"/>
        <v>0</v>
      </c>
      <c r="I23" s="21">
        <f t="shared" si="37"/>
        <v>0</v>
      </c>
      <c r="J23" s="21">
        <f t="shared" si="38"/>
        <v>0</v>
      </c>
      <c r="K23" s="21">
        <f t="shared" si="39"/>
        <v>0</v>
      </c>
      <c r="L23" s="21">
        <f t="shared" si="40"/>
        <v>0</v>
      </c>
      <c r="R23" s="8"/>
    </row>
    <row r="24" spans="1:33" x14ac:dyDescent="0.25">
      <c r="A24" t="s">
        <v>20</v>
      </c>
      <c r="B24" t="str">
        <f>RIGHT(B2,2)</f>
        <v>PE</v>
      </c>
      <c r="D24" s="4" t="str">
        <f t="shared" si="41"/>
        <v>OTM-4</v>
      </c>
      <c r="E24" s="21">
        <f t="shared" si="33"/>
        <v>0</v>
      </c>
      <c r="F24" s="21">
        <f t="shared" si="34"/>
        <v>0</v>
      </c>
      <c r="G24" s="21">
        <f t="shared" si="35"/>
        <v>0</v>
      </c>
      <c r="H24" s="21">
        <f t="shared" si="36"/>
        <v>0</v>
      </c>
      <c r="I24" s="21">
        <f t="shared" si="37"/>
        <v>0</v>
      </c>
      <c r="J24" s="21">
        <f t="shared" si="38"/>
        <v>0</v>
      </c>
      <c r="K24" s="21">
        <f t="shared" si="39"/>
        <v>0</v>
      </c>
      <c r="L24" s="21">
        <f t="shared" si="40"/>
        <v>0</v>
      </c>
    </row>
    <row r="25" spans="1:33" x14ac:dyDescent="0.25">
      <c r="A25" t="s">
        <v>45</v>
      </c>
      <c r="B25">
        <f>VLOOKUP(B23,IndexLookup!A1:B5,2,FALSE)</f>
        <v>13</v>
      </c>
      <c r="D25" s="4" t="str">
        <f t="shared" si="41"/>
        <v>OTM-5</v>
      </c>
      <c r="E25" s="21">
        <f t="shared" si="33"/>
        <v>0</v>
      </c>
      <c r="F25" s="21">
        <f t="shared" si="34"/>
        <v>0</v>
      </c>
      <c r="G25" s="21">
        <f t="shared" si="35"/>
        <v>0</v>
      </c>
      <c r="H25" s="21">
        <f t="shared" si="36"/>
        <v>0</v>
      </c>
      <c r="I25" s="21">
        <f t="shared" si="37"/>
        <v>0</v>
      </c>
      <c r="J25" s="21">
        <f t="shared" si="38"/>
        <v>0</v>
      </c>
      <c r="K25" s="21">
        <f t="shared" si="39"/>
        <v>0</v>
      </c>
      <c r="L25" s="21">
        <f t="shared" si="40"/>
        <v>1</v>
      </c>
    </row>
    <row r="26" spans="1:33" x14ac:dyDescent="0.25">
      <c r="D26" s="4" t="str">
        <f t="shared" si="41"/>
        <v>OTM-6</v>
      </c>
      <c r="E26" s="21">
        <f t="shared" si="33"/>
        <v>0</v>
      </c>
      <c r="F26" s="21">
        <f t="shared" si="34"/>
        <v>0</v>
      </c>
      <c r="G26" s="21">
        <f t="shared" si="35"/>
        <v>0</v>
      </c>
      <c r="H26" s="21">
        <f t="shared" si="36"/>
        <v>0</v>
      </c>
      <c r="I26" s="21">
        <f t="shared" si="37"/>
        <v>0</v>
      </c>
      <c r="J26" s="21">
        <f t="shared" si="38"/>
        <v>1</v>
      </c>
      <c r="K26" s="21">
        <f t="shared" si="39"/>
        <v>1</v>
      </c>
      <c r="L26" s="21">
        <f t="shared" si="40"/>
        <v>1</v>
      </c>
    </row>
    <row r="27" spans="1:33" x14ac:dyDescent="0.25">
      <c r="A27" t="s">
        <v>18</v>
      </c>
      <c r="B27">
        <f>IF(OR(LEFT(B2,1)="N",LEFT(B2,1)="B"),B5,1)</f>
        <v>75</v>
      </c>
      <c r="D27" s="4" t="str">
        <f t="shared" si="41"/>
        <v>OTM-7</v>
      </c>
      <c r="E27" s="21">
        <f t="shared" si="33"/>
        <v>0</v>
      </c>
      <c r="F27" s="21">
        <f t="shared" si="34"/>
        <v>0</v>
      </c>
      <c r="G27" s="21">
        <f t="shared" si="35"/>
        <v>0</v>
      </c>
      <c r="H27" s="21">
        <f t="shared" si="36"/>
        <v>0</v>
      </c>
      <c r="I27" s="21">
        <f t="shared" si="37"/>
        <v>1</v>
      </c>
      <c r="J27" s="21">
        <f t="shared" si="38"/>
        <v>1</v>
      </c>
      <c r="K27" s="21">
        <f t="shared" si="39"/>
        <v>1</v>
      </c>
      <c r="L27" s="21">
        <f t="shared" si="40"/>
        <v>1</v>
      </c>
    </row>
    <row r="28" spans="1:33" x14ac:dyDescent="0.25">
      <c r="D28" s="4" t="str">
        <f t="shared" si="41"/>
        <v>OTM-8</v>
      </c>
      <c r="E28" s="21">
        <f t="shared" si="33"/>
        <v>0</v>
      </c>
      <c r="F28" s="21">
        <f t="shared" si="34"/>
        <v>0</v>
      </c>
      <c r="G28" s="21">
        <f t="shared" si="35"/>
        <v>0</v>
      </c>
      <c r="H28" s="21">
        <f t="shared" si="36"/>
        <v>1</v>
      </c>
      <c r="I28" s="21">
        <f t="shared" si="37"/>
        <v>1</v>
      </c>
      <c r="J28" s="21">
        <f t="shared" si="38"/>
        <v>1</v>
      </c>
      <c r="K28" s="21">
        <f t="shared" si="39"/>
        <v>1</v>
      </c>
      <c r="L28" s="21">
        <f t="shared" si="40"/>
        <v>1</v>
      </c>
    </row>
    <row r="29" spans="1:33" x14ac:dyDescent="0.25">
      <c r="A29" s="4" t="s">
        <v>1128</v>
      </c>
      <c r="B29" t="b">
        <v>0</v>
      </c>
      <c r="D29" s="4" t="str">
        <f t="shared" si="41"/>
        <v>OTM-9</v>
      </c>
      <c r="E29" s="21">
        <f t="shared" si="33"/>
        <v>2</v>
      </c>
      <c r="F29" s="21">
        <f t="shared" si="34"/>
        <v>3</v>
      </c>
      <c r="G29" s="21">
        <f t="shared" si="35"/>
        <v>4</v>
      </c>
      <c r="H29" s="21">
        <f t="shared" si="36"/>
        <v>5</v>
      </c>
      <c r="I29" s="21">
        <f t="shared" si="37"/>
        <v>6</v>
      </c>
      <c r="J29" s="21">
        <f t="shared" si="38"/>
        <v>7</v>
      </c>
      <c r="K29" s="21">
        <f t="shared" si="39"/>
        <v>8</v>
      </c>
      <c r="L29" s="21">
        <f t="shared" si="40"/>
        <v>9</v>
      </c>
    </row>
    <row r="30" spans="1:33" x14ac:dyDescent="0.25">
      <c r="D30" s="4" t="str">
        <f t="shared" si="41"/>
        <v>OTM-10</v>
      </c>
      <c r="E30" s="21">
        <f t="shared" si="33"/>
        <v>0</v>
      </c>
      <c r="F30" s="21">
        <f t="shared" si="34"/>
        <v>0</v>
      </c>
      <c r="G30" s="21">
        <f t="shared" si="35"/>
        <v>1</v>
      </c>
      <c r="H30" s="21">
        <f t="shared" si="36"/>
        <v>1</v>
      </c>
      <c r="I30" s="21">
        <f t="shared" si="37"/>
        <v>1</v>
      </c>
      <c r="J30" s="21">
        <f t="shared" si="38"/>
        <v>1</v>
      </c>
      <c r="K30" s="21">
        <f t="shared" si="39"/>
        <v>2</v>
      </c>
      <c r="L30" s="21">
        <f t="shared" si="40"/>
        <v>2</v>
      </c>
      <c r="AA30" s="10"/>
      <c r="AB30" s="10"/>
      <c r="AG30" s="20"/>
    </row>
    <row r="31" spans="1:33" x14ac:dyDescent="0.25">
      <c r="A31" s="4" t="s">
        <v>1129</v>
      </c>
      <c r="B31" t="b">
        <v>0</v>
      </c>
      <c r="E31" s="8"/>
      <c r="G31" s="8"/>
    </row>
    <row r="32" spans="1:33" x14ac:dyDescent="0.25">
      <c r="D32" s="45" t="str">
        <f>IF(AND(LIMITMODE,COUNT(I6:I16)=0,COUNT(J6:J16)&lt;&gt;0),"PROVIDE LIMIT PRICE","")</f>
        <v/>
      </c>
      <c r="E32" s="45"/>
      <c r="F32" s="45"/>
      <c r="G32" s="45"/>
      <c r="H32" s="45"/>
      <c r="I32" s="45"/>
      <c r="J32" s="45"/>
      <c r="K32" s="45"/>
      <c r="L32" s="45"/>
    </row>
    <row r="33" spans="1:12" x14ac:dyDescent="0.25">
      <c r="A33" s="4" t="s">
        <v>1155</v>
      </c>
      <c r="B33" s="10" t="b">
        <v>0</v>
      </c>
      <c r="D33" s="45"/>
      <c r="E33" s="45"/>
      <c r="F33" s="45"/>
      <c r="G33" s="45"/>
      <c r="H33" s="45"/>
      <c r="I33" s="45"/>
      <c r="J33" s="45"/>
      <c r="K33" s="45"/>
      <c r="L33" s="45"/>
    </row>
    <row r="34" spans="1:12" x14ac:dyDescent="0.25">
      <c r="E34" s="8"/>
    </row>
    <row r="35" spans="1:12" x14ac:dyDescent="0.25">
      <c r="A35" s="4" t="s">
        <v>1584</v>
      </c>
      <c r="B35" s="10" t="b">
        <v>1</v>
      </c>
      <c r="E35" s="8"/>
    </row>
    <row r="37" spans="1:12" x14ac:dyDescent="0.25">
      <c r="A37" t="s">
        <v>1592</v>
      </c>
      <c r="B37" t="s">
        <v>1579</v>
      </c>
    </row>
  </sheetData>
  <protectedRanges>
    <protectedRange algorithmName="SHA-512" hashValue="w/1k8NAfu4gphjRDZmJFygFQ7tt+yhV+erpiS8OCQ60FJQIj0WhlJ8mNePwcqY+MY/s9OtBBrBoNscJVc+imjw==" saltValue="zoCbafLlwuNM28lL5rQV9g==" spinCount="100000" sqref="T6:T16 X6:Z16 M6:M16 K6:K16" name="FormulaRanges"/>
  </protectedRanges>
  <mergeCells count="6">
    <mergeCell ref="D32:L33"/>
    <mergeCell ref="A1:B1"/>
    <mergeCell ref="E1:F2"/>
    <mergeCell ref="G1:I2"/>
    <mergeCell ref="J1:K2"/>
    <mergeCell ref="L1:L2"/>
  </mergeCells>
  <conditionalFormatting sqref="E20:L30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5">
    <dataValidation type="list" allowBlank="1" showInputMessage="1" showErrorMessage="1" sqref="B29" xr:uid="{A1FEE6D5-54C4-461C-B04B-7F0563CB22A3}">
      <formula1>"True, False"</formula1>
    </dataValidation>
    <dataValidation type="list" allowBlank="1" showInputMessage="1" showErrorMessage="1" sqref="B31 B33 B35" xr:uid="{AABBCC32-78FC-4E10-AEEC-401979DA1033}">
      <formula1>"FALSE,TRUE"</formula1>
    </dataValidation>
    <dataValidation type="list" allowBlank="1" showInputMessage="1" showErrorMessage="1" sqref="D5" xr:uid="{08FC0A3D-EF9D-48AE-849C-1C00ADF545E0}">
      <formula1>"ITM,OTM"</formula1>
    </dataValidation>
    <dataValidation type="list" allowBlank="1" showInputMessage="1" showErrorMessage="1" sqref="B11" xr:uid="{249A531C-4686-46F6-8A13-76534B1148AE}">
      <formula1>"No,Yes"</formula1>
    </dataValidation>
    <dataValidation type="list" allowBlank="1" showInputMessage="1" showErrorMessage="1" sqref="J6:J16" xr:uid="{4BAA6B14-E2D4-4A67-A158-78A52EFDCE5D}">
      <formula1>$E$19:$L$19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42F9-F80F-481B-96AF-EC37D2BB5A68}">
  <sheetPr codeName="Sheet2"/>
  <dimension ref="A1:B45"/>
  <sheetViews>
    <sheetView tabSelected="1" workbookViewId="0">
      <selection activeCell="L15" sqref="L15"/>
    </sheetView>
  </sheetViews>
  <sheetFormatPr defaultRowHeight="15" x14ac:dyDescent="0.25"/>
  <cols>
    <col min="1" max="1" width="32.5703125" bestFit="1" customWidth="1"/>
    <col min="2" max="2" width="19.85546875" bestFit="1" customWidth="1"/>
  </cols>
  <sheetData>
    <row r="1" spans="1:2" s="10" customFormat="1" ht="15.75" thickBot="1" x14ac:dyDescent="0.3">
      <c r="A1" s="31" t="s">
        <v>1594</v>
      </c>
      <c r="B1" s="32" t="s">
        <v>1669</v>
      </c>
    </row>
    <row r="2" spans="1:2" ht="16.5" thickTop="1" thickBot="1" x14ac:dyDescent="0.3">
      <c r="A2" s="36" t="s">
        <v>22</v>
      </c>
      <c r="B2" s="32" t="s">
        <v>308</v>
      </c>
    </row>
    <row r="3" spans="1:2" s="10" customFormat="1" ht="15.75" thickTop="1" x14ac:dyDescent="0.25">
      <c r="A3" s="35" t="s">
        <v>1593</v>
      </c>
      <c r="B3" s="40">
        <f>VLOOKUP(TRADEDSERIES,Trade!F6:G16,2,FALSE)</f>
        <v>60454</v>
      </c>
    </row>
    <row r="4" spans="1:2" s="10" customFormat="1" x14ac:dyDescent="0.25">
      <c r="A4" s="35" t="s">
        <v>2</v>
      </c>
      <c r="B4" s="40">
        <v>0.05</v>
      </c>
    </row>
    <row r="5" spans="1:2" s="10" customFormat="1" ht="15.75" thickBot="1" x14ac:dyDescent="0.3">
      <c r="A5" s="31" t="s">
        <v>1595</v>
      </c>
      <c r="B5" s="32">
        <v>0.98</v>
      </c>
    </row>
    <row r="6" spans="1:2" s="10" customFormat="1" ht="16.5" thickTop="1" thickBot="1" x14ac:dyDescent="0.3">
      <c r="A6" s="33" t="s">
        <v>1596</v>
      </c>
      <c r="B6" s="34">
        <v>1</v>
      </c>
    </row>
    <row r="7" spans="1:2" s="10" customFormat="1" ht="15.75" thickTop="1" x14ac:dyDescent="0.25">
      <c r="A7" s="35" t="s">
        <v>1548</v>
      </c>
      <c r="B7" s="40">
        <f>IF(LMT_PRICE&lt;&gt;"",
                  IF(LMT_PRICE&lt;&gt;"",ROUNDDOWN((CAPITAL*ALLOCATION_PCT)/(LMT_PRICE*LOT_SIZE),0)*LOTSIZEMULTIPLIER,
                 ROUNDDOWN((CAPITAL*ALLOCATION_PCT)/(LTP*LOT_SIZE),0)*LOTSIZEMULTIPLIER),
"")</f>
        <v>7350</v>
      </c>
    </row>
    <row r="8" spans="1:2" s="10" customFormat="1" x14ac:dyDescent="0.25">
      <c r="A8" s="35" t="s">
        <v>1665</v>
      </c>
      <c r="B8" s="35">
        <f>VLOOKUP(INSTRUMENT,IndexLookup!$A$1:$E$5,4,FALSE)</f>
        <v>1800</v>
      </c>
    </row>
    <row r="9" spans="1:2" s="10" customFormat="1" x14ac:dyDescent="0.25">
      <c r="A9" s="35" t="s">
        <v>1666</v>
      </c>
      <c r="B9" s="35">
        <f>INT(ORDER_PLACED_QTY/B8)</f>
        <v>4</v>
      </c>
    </row>
    <row r="10" spans="1:2" s="10" customFormat="1" x14ac:dyDescent="0.25">
      <c r="A10" s="35" t="s">
        <v>1667</v>
      </c>
      <c r="B10" s="40">
        <f>B9*B8</f>
        <v>7200</v>
      </c>
    </row>
    <row r="11" spans="1:2" s="10" customFormat="1" x14ac:dyDescent="0.25">
      <c r="A11" s="35" t="s">
        <v>1668</v>
      </c>
      <c r="B11" s="40">
        <f>MOD(ORDER_PLACED_QTY,B8)</f>
        <v>150</v>
      </c>
    </row>
    <row r="12" spans="1:2" s="10" customFormat="1" x14ac:dyDescent="0.25">
      <c r="A12" s="35" t="s">
        <v>1591</v>
      </c>
      <c r="B12" s="41" t="s">
        <v>1671</v>
      </c>
    </row>
    <row r="13" spans="1:2" s="10" customFormat="1" x14ac:dyDescent="0.25">
      <c r="A13" s="35" t="s">
        <v>1670</v>
      </c>
      <c r="B13" s="39" t="s">
        <v>1672</v>
      </c>
    </row>
    <row r="14" spans="1:2" s="10" customFormat="1" ht="15.75" thickBot="1" x14ac:dyDescent="0.3">
      <c r="A14" s="31"/>
      <c r="B14" s="31"/>
    </row>
    <row r="15" spans="1:2" ht="15.75" thickTop="1" x14ac:dyDescent="0.25">
      <c r="A15" s="4" t="s">
        <v>1657</v>
      </c>
      <c r="B15" s="10"/>
    </row>
    <row r="16" spans="1:2" x14ac:dyDescent="0.25">
      <c r="A16" s="19" t="s">
        <v>1658</v>
      </c>
      <c r="B16" s="42">
        <v>4566</v>
      </c>
    </row>
    <row r="17" spans="1:2" s="10" customFormat="1" x14ac:dyDescent="0.25">
      <c r="A17" s="44" t="s">
        <v>1666</v>
      </c>
      <c r="B17" s="42">
        <f>INT(BUY_QTY/B8)</f>
        <v>2</v>
      </c>
    </row>
    <row r="18" spans="1:2" s="10" customFormat="1" x14ac:dyDescent="0.25">
      <c r="A18" s="44" t="s">
        <v>1667</v>
      </c>
      <c r="B18" s="42">
        <f>B17*B8</f>
        <v>3600</v>
      </c>
    </row>
    <row r="19" spans="1:2" s="10" customFormat="1" x14ac:dyDescent="0.25">
      <c r="A19" s="44" t="s">
        <v>1668</v>
      </c>
      <c r="B19" s="42">
        <f>MOD(BUY_QTY,B8)</f>
        <v>966</v>
      </c>
    </row>
    <row r="20" spans="1:2" x14ac:dyDescent="0.25">
      <c r="A20" s="19" t="s">
        <v>1659</v>
      </c>
      <c r="B20" s="43">
        <v>0</v>
      </c>
    </row>
    <row r="21" spans="1:2" x14ac:dyDescent="0.25">
      <c r="A21" s="37" t="s">
        <v>38</v>
      </c>
      <c r="B21" s="43">
        <f>IF(AVG_BUY_PRICE&lt;&gt;"",(AVG_BUY_PRICE+(AVG_BUY_PRICE*PROFT_EXIT_TRIGGER_PERCENTAGE))-MOD((AVG_BUY_PRICE+(AVG_BUY_PRICE*PROFT_EXIT_TRIGGER_PERCENTAGE)),0.05),"")</f>
        <v>0</v>
      </c>
    </row>
    <row r="22" spans="1:2" s="10" customFormat="1" x14ac:dyDescent="0.25">
      <c r="A22" s="37" t="s">
        <v>39</v>
      </c>
      <c r="B22" s="43">
        <f>IF(AVG_BUY_PRICE&lt;&gt;"",(AVG_BUY_PRICE-(AVG_BUY_PRICE*LOSS_EXIT_TRIGGER_PERCENTAGE))-MOD((AVG_BUY_PRICE-(AVG_BUY_PRICE*LOSS_EXIT_TRIGGER_PERCENTAGE)),0.05),"")</f>
        <v>0</v>
      </c>
    </row>
    <row r="23" spans="1:2" x14ac:dyDescent="0.25">
      <c r="A23" t="s">
        <v>1660</v>
      </c>
      <c r="B23" s="43">
        <f>IF(AVG_BUY_PRICE&lt;&gt;"",(AVG_BUY_PRICE+(AVG_BUY_PRICE*PROFIT_EXIT_ACTUAL_PERCENTAGE))-MOD((AVG_BUY_PRICE+(AVG_BUY_PRICE*PROFIT_EXIT_ACTUAL_PERCENTAGE)),0.05),"")</f>
        <v>0</v>
      </c>
    </row>
    <row r="24" spans="1:2" x14ac:dyDescent="0.25">
      <c r="A24" t="s">
        <v>1661</v>
      </c>
      <c r="B24" s="43">
        <f>IF(AVG_BUY_PRICE&lt;&gt;"",(AVG_BUY_PRICE-(AVG_BUY_PRICE*LOSS_EXIT_ACTUAL_PERCENTAGE))-MOD((AVG_BUY_PRICE-(AVG_BUY_PRICE*LOSS_EXIT_ACTUAL_PERCENTAGE)),0.05),"")</f>
        <v>0</v>
      </c>
    </row>
    <row r="25" spans="1:2" x14ac:dyDescent="0.25">
      <c r="A25" s="10" t="s">
        <v>1662</v>
      </c>
      <c r="B25" s="43"/>
    </row>
    <row r="27" spans="1:2" x14ac:dyDescent="0.25">
      <c r="A27" s="52"/>
      <c r="B27" s="52"/>
    </row>
    <row r="28" spans="1:2" x14ac:dyDescent="0.25">
      <c r="A28" s="52"/>
      <c r="B28" s="52"/>
    </row>
    <row r="29" spans="1:2" x14ac:dyDescent="0.25">
      <c r="A29" s="52"/>
      <c r="B29" s="52"/>
    </row>
    <row r="42" spans="1:2" x14ac:dyDescent="0.25">
      <c r="B42" s="39"/>
    </row>
    <row r="43" spans="1:2" x14ac:dyDescent="0.25">
      <c r="A43" s="38"/>
      <c r="B43" s="39"/>
    </row>
    <row r="44" spans="1:2" x14ac:dyDescent="0.25">
      <c r="A44" s="38"/>
      <c r="B44" s="39"/>
    </row>
    <row r="45" spans="1:2" x14ac:dyDescent="0.25">
      <c r="A45" s="38"/>
      <c r="B45" s="39"/>
    </row>
  </sheetData>
  <mergeCells count="1">
    <mergeCell ref="A27:B29"/>
  </mergeCells>
  <phoneticPr fontId="9" type="noConversion"/>
  <dataValidations count="3">
    <dataValidation type="list" allowBlank="1" showInputMessage="1" showErrorMessage="1" sqref="B1" xr:uid="{212417BE-54D2-46D7-B79B-198CD27529C3}">
      <formula1>"NIFTY PE, NIFTY CE, BANKNIFTY PE, BANKNIFTY CE"</formula1>
    </dataValidation>
    <dataValidation type="list" allowBlank="1" showInputMessage="1" showErrorMessage="1" sqref="B12" xr:uid="{03C9B054-A939-47CB-97F2-9DCC89D49BFD}">
      <formula1>"TRADE, STOP"</formula1>
    </dataValidation>
    <dataValidation type="list" allowBlank="1" showInputMessage="1" showErrorMessage="1" sqref="B13" xr:uid="{7263FF6E-CFF3-41C8-83D6-667A6690EC8E}">
      <formula1>"START,PROCESSING,PROCESS-EXIT-PROFIT,PROCESS-EXIT-LOSS,EXIT-PROFIT,EXIT-LOSS,PROCESS-EXIT-BE,EXIT-BE,COMPLETED"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6C241C-E408-4845-812B-AAB72B96820F}">
          <x14:formula1>
            <xm:f>Trade!$F$6:$F$16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B52-E58F-488F-B56B-44D4F2CD9D14}">
  <sheetPr codeName="Sheet3"/>
  <dimension ref="A1:B1525"/>
  <sheetViews>
    <sheetView topLeftCell="A1192" workbookViewId="0">
      <selection activeCell="A1210" sqref="A1210"/>
    </sheetView>
  </sheetViews>
  <sheetFormatPr defaultRowHeight="15" x14ac:dyDescent="0.25"/>
  <cols>
    <col min="1" max="1" width="20.42578125" bestFit="1" customWidth="1"/>
  </cols>
  <sheetData>
    <row r="1" spans="1:2" x14ac:dyDescent="0.25">
      <c r="A1" t="s">
        <v>20</v>
      </c>
      <c r="B1" t="s">
        <v>41</v>
      </c>
    </row>
    <row r="2" spans="1:2" x14ac:dyDescent="0.25">
      <c r="A2" t="s">
        <v>1169</v>
      </c>
      <c r="B2">
        <v>35000</v>
      </c>
    </row>
    <row r="3" spans="1:2" x14ac:dyDescent="0.25">
      <c r="A3" t="s">
        <v>1170</v>
      </c>
      <c r="B3">
        <v>35001</v>
      </c>
    </row>
    <row r="4" spans="1:2" x14ac:dyDescent="0.25">
      <c r="A4" t="s">
        <v>1171</v>
      </c>
      <c r="B4">
        <v>35002</v>
      </c>
    </row>
    <row r="5" spans="1:2" x14ac:dyDescent="0.25">
      <c r="A5" t="s">
        <v>1172</v>
      </c>
      <c r="B5">
        <v>35003</v>
      </c>
    </row>
    <row r="6" spans="1:2" x14ac:dyDescent="0.25">
      <c r="A6" t="s">
        <v>1173</v>
      </c>
      <c r="B6">
        <v>35004</v>
      </c>
    </row>
    <row r="7" spans="1:2" x14ac:dyDescent="0.25">
      <c r="A7" t="s">
        <v>1174</v>
      </c>
      <c r="B7">
        <v>35005</v>
      </c>
    </row>
    <row r="8" spans="1:2" x14ac:dyDescent="0.25">
      <c r="A8" t="s">
        <v>1175</v>
      </c>
      <c r="B8">
        <v>35006</v>
      </c>
    </row>
    <row r="9" spans="1:2" x14ac:dyDescent="0.25">
      <c r="A9" t="s">
        <v>1176</v>
      </c>
      <c r="B9">
        <v>35007</v>
      </c>
    </row>
    <row r="10" spans="1:2" x14ac:dyDescent="0.25">
      <c r="A10" t="s">
        <v>58</v>
      </c>
      <c r="B10">
        <v>35010</v>
      </c>
    </row>
    <row r="11" spans="1:2" x14ac:dyDescent="0.25">
      <c r="A11" t="s">
        <v>59</v>
      </c>
      <c r="B11">
        <v>35015</v>
      </c>
    </row>
    <row r="12" spans="1:2" x14ac:dyDescent="0.25">
      <c r="A12" t="s">
        <v>1177</v>
      </c>
      <c r="B12">
        <v>35016</v>
      </c>
    </row>
    <row r="13" spans="1:2" x14ac:dyDescent="0.25">
      <c r="A13" t="s">
        <v>1178</v>
      </c>
      <c r="B13">
        <v>35019</v>
      </c>
    </row>
    <row r="14" spans="1:2" x14ac:dyDescent="0.25">
      <c r="A14" t="s">
        <v>1179</v>
      </c>
      <c r="B14">
        <v>35026</v>
      </c>
    </row>
    <row r="15" spans="1:2" x14ac:dyDescent="0.25">
      <c r="A15" t="s">
        <v>1180</v>
      </c>
      <c r="B15">
        <v>35027</v>
      </c>
    </row>
    <row r="16" spans="1:2" x14ac:dyDescent="0.25">
      <c r="A16" t="s">
        <v>1181</v>
      </c>
      <c r="B16">
        <v>35028</v>
      </c>
    </row>
    <row r="17" spans="1:2" x14ac:dyDescent="0.25">
      <c r="A17" t="s">
        <v>1182</v>
      </c>
      <c r="B17">
        <v>35029</v>
      </c>
    </row>
    <row r="18" spans="1:2" x14ac:dyDescent="0.25">
      <c r="A18" t="s">
        <v>1183</v>
      </c>
      <c r="B18">
        <v>35032</v>
      </c>
    </row>
    <row r="19" spans="1:2" x14ac:dyDescent="0.25">
      <c r="A19" t="s">
        <v>1184</v>
      </c>
      <c r="B19">
        <v>35037</v>
      </c>
    </row>
    <row r="20" spans="1:2" x14ac:dyDescent="0.25">
      <c r="A20" t="s">
        <v>755</v>
      </c>
      <c r="B20">
        <v>35119</v>
      </c>
    </row>
    <row r="21" spans="1:2" x14ac:dyDescent="0.25">
      <c r="A21" t="s">
        <v>756</v>
      </c>
      <c r="B21">
        <v>35120</v>
      </c>
    </row>
    <row r="22" spans="1:2" x14ac:dyDescent="0.25">
      <c r="A22" t="s">
        <v>757</v>
      </c>
      <c r="B22">
        <v>35121</v>
      </c>
    </row>
    <row r="23" spans="1:2" x14ac:dyDescent="0.25">
      <c r="A23" t="s">
        <v>758</v>
      </c>
      <c r="B23">
        <v>35122</v>
      </c>
    </row>
    <row r="24" spans="1:2" x14ac:dyDescent="0.25">
      <c r="A24" t="s">
        <v>759</v>
      </c>
      <c r="B24">
        <v>35123</v>
      </c>
    </row>
    <row r="25" spans="1:2" x14ac:dyDescent="0.25">
      <c r="A25" t="s">
        <v>760</v>
      </c>
      <c r="B25">
        <v>35124</v>
      </c>
    </row>
    <row r="26" spans="1:2" x14ac:dyDescent="0.25">
      <c r="A26" t="s">
        <v>56</v>
      </c>
      <c r="B26">
        <v>35157</v>
      </c>
    </row>
    <row r="27" spans="1:2" x14ac:dyDescent="0.25">
      <c r="A27" t="s">
        <v>57</v>
      </c>
      <c r="B27">
        <v>35160</v>
      </c>
    </row>
    <row r="28" spans="1:2" x14ac:dyDescent="0.25">
      <c r="A28" t="s">
        <v>103</v>
      </c>
      <c r="B28">
        <v>35167</v>
      </c>
    </row>
    <row r="29" spans="1:2" x14ac:dyDescent="0.25">
      <c r="A29" t="s">
        <v>104</v>
      </c>
      <c r="B29">
        <v>35171</v>
      </c>
    </row>
    <row r="30" spans="1:2" x14ac:dyDescent="0.25">
      <c r="A30" t="s">
        <v>1597</v>
      </c>
      <c r="B30">
        <v>35208</v>
      </c>
    </row>
    <row r="31" spans="1:2" x14ac:dyDescent="0.25">
      <c r="A31" t="s">
        <v>1598</v>
      </c>
      <c r="B31">
        <v>35209</v>
      </c>
    </row>
    <row r="32" spans="1:2" x14ac:dyDescent="0.25">
      <c r="A32" t="s">
        <v>1599</v>
      </c>
      <c r="B32">
        <v>35213</v>
      </c>
    </row>
    <row r="33" spans="1:2" x14ac:dyDescent="0.25">
      <c r="A33" t="s">
        <v>1600</v>
      </c>
      <c r="B33">
        <v>35214</v>
      </c>
    </row>
    <row r="34" spans="1:2" x14ac:dyDescent="0.25">
      <c r="A34" t="s">
        <v>618</v>
      </c>
      <c r="B34">
        <v>35269</v>
      </c>
    </row>
    <row r="35" spans="1:2" x14ac:dyDescent="0.25">
      <c r="A35" t="s">
        <v>619</v>
      </c>
      <c r="B35">
        <v>35277</v>
      </c>
    </row>
    <row r="36" spans="1:2" x14ac:dyDescent="0.25">
      <c r="A36" t="s">
        <v>65</v>
      </c>
      <c r="B36">
        <v>35568</v>
      </c>
    </row>
    <row r="37" spans="1:2" x14ac:dyDescent="0.25">
      <c r="A37" t="s">
        <v>66</v>
      </c>
      <c r="B37">
        <v>35576</v>
      </c>
    </row>
    <row r="38" spans="1:2" x14ac:dyDescent="0.25">
      <c r="A38" t="s">
        <v>1601</v>
      </c>
      <c r="B38">
        <v>35593</v>
      </c>
    </row>
    <row r="39" spans="1:2" x14ac:dyDescent="0.25">
      <c r="A39" t="s">
        <v>1602</v>
      </c>
      <c r="B39">
        <v>35596</v>
      </c>
    </row>
    <row r="40" spans="1:2" x14ac:dyDescent="0.25">
      <c r="A40" t="s">
        <v>105</v>
      </c>
      <c r="B40">
        <v>36029</v>
      </c>
    </row>
    <row r="41" spans="1:2" x14ac:dyDescent="0.25">
      <c r="A41" t="s">
        <v>106</v>
      </c>
      <c r="B41">
        <v>36030</v>
      </c>
    </row>
    <row r="42" spans="1:2" x14ac:dyDescent="0.25">
      <c r="A42" t="s">
        <v>54</v>
      </c>
      <c r="B42">
        <v>37149</v>
      </c>
    </row>
    <row r="43" spans="1:2" x14ac:dyDescent="0.25">
      <c r="A43" t="s">
        <v>55</v>
      </c>
      <c r="B43">
        <v>37150</v>
      </c>
    </row>
    <row r="44" spans="1:2" x14ac:dyDescent="0.25">
      <c r="A44" t="s">
        <v>89</v>
      </c>
      <c r="B44">
        <v>37153</v>
      </c>
    </row>
    <row r="45" spans="1:2" x14ac:dyDescent="0.25">
      <c r="A45" t="s">
        <v>90</v>
      </c>
      <c r="B45">
        <v>37154</v>
      </c>
    </row>
    <row r="46" spans="1:2" x14ac:dyDescent="0.25">
      <c r="A46" t="s">
        <v>96</v>
      </c>
      <c r="B46">
        <v>37448</v>
      </c>
    </row>
    <row r="47" spans="1:2" x14ac:dyDescent="0.25">
      <c r="A47" t="s">
        <v>102</v>
      </c>
      <c r="B47">
        <v>37449</v>
      </c>
    </row>
    <row r="48" spans="1:2" x14ac:dyDescent="0.25">
      <c r="A48" t="s">
        <v>52</v>
      </c>
      <c r="B48">
        <v>37787</v>
      </c>
    </row>
    <row r="49" spans="1:2" x14ac:dyDescent="0.25">
      <c r="A49" t="s">
        <v>53</v>
      </c>
      <c r="B49">
        <v>37789</v>
      </c>
    </row>
    <row r="50" spans="1:2" x14ac:dyDescent="0.25">
      <c r="A50" t="s">
        <v>1191</v>
      </c>
      <c r="B50">
        <v>37790</v>
      </c>
    </row>
    <row r="51" spans="1:2" x14ac:dyDescent="0.25">
      <c r="A51" t="s">
        <v>1192</v>
      </c>
      <c r="B51">
        <v>37791</v>
      </c>
    </row>
    <row r="52" spans="1:2" x14ac:dyDescent="0.25">
      <c r="A52" t="s">
        <v>1193</v>
      </c>
      <c r="B52">
        <v>37800</v>
      </c>
    </row>
    <row r="53" spans="1:2" x14ac:dyDescent="0.25">
      <c r="A53" t="s">
        <v>1194</v>
      </c>
      <c r="B53">
        <v>37801</v>
      </c>
    </row>
    <row r="54" spans="1:2" x14ac:dyDescent="0.25">
      <c r="A54" t="s">
        <v>712</v>
      </c>
      <c r="B54">
        <v>37878</v>
      </c>
    </row>
    <row r="55" spans="1:2" x14ac:dyDescent="0.25">
      <c r="A55" t="s">
        <v>713</v>
      </c>
      <c r="B55">
        <v>37881</v>
      </c>
    </row>
    <row r="56" spans="1:2" x14ac:dyDescent="0.25">
      <c r="A56" t="s">
        <v>1195</v>
      </c>
      <c r="B56">
        <v>38116</v>
      </c>
    </row>
    <row r="57" spans="1:2" x14ac:dyDescent="0.25">
      <c r="A57" t="s">
        <v>1196</v>
      </c>
      <c r="B57">
        <v>38117</v>
      </c>
    </row>
    <row r="58" spans="1:2" x14ac:dyDescent="0.25">
      <c r="A58" t="s">
        <v>714</v>
      </c>
      <c r="B58">
        <v>38330</v>
      </c>
    </row>
    <row r="59" spans="1:2" x14ac:dyDescent="0.25">
      <c r="A59" t="s">
        <v>715</v>
      </c>
      <c r="B59">
        <v>38331</v>
      </c>
    </row>
    <row r="60" spans="1:2" x14ac:dyDescent="0.25">
      <c r="A60" t="s">
        <v>1197</v>
      </c>
      <c r="B60">
        <v>38353</v>
      </c>
    </row>
    <row r="61" spans="1:2" x14ac:dyDescent="0.25">
      <c r="A61" t="s">
        <v>1198</v>
      </c>
      <c r="B61">
        <v>38354</v>
      </c>
    </row>
    <row r="62" spans="1:2" x14ac:dyDescent="0.25">
      <c r="A62" t="s">
        <v>720</v>
      </c>
      <c r="B62">
        <v>38492</v>
      </c>
    </row>
    <row r="63" spans="1:2" x14ac:dyDescent="0.25">
      <c r="A63" t="s">
        <v>721</v>
      </c>
      <c r="B63">
        <v>38493</v>
      </c>
    </row>
    <row r="64" spans="1:2" x14ac:dyDescent="0.25">
      <c r="A64" t="s">
        <v>616</v>
      </c>
      <c r="B64">
        <v>38510</v>
      </c>
    </row>
    <row r="65" spans="1:2" x14ac:dyDescent="0.25">
      <c r="A65" t="s">
        <v>617</v>
      </c>
      <c r="B65">
        <v>38511</v>
      </c>
    </row>
    <row r="66" spans="1:2" x14ac:dyDescent="0.25">
      <c r="A66" t="s">
        <v>716</v>
      </c>
      <c r="B66">
        <v>39388</v>
      </c>
    </row>
    <row r="67" spans="1:2" x14ac:dyDescent="0.25">
      <c r="A67" t="s">
        <v>717</v>
      </c>
      <c r="B67">
        <v>39389</v>
      </c>
    </row>
    <row r="68" spans="1:2" x14ac:dyDescent="0.25">
      <c r="A68" t="s">
        <v>718</v>
      </c>
      <c r="B68">
        <v>39390</v>
      </c>
    </row>
    <row r="69" spans="1:2" x14ac:dyDescent="0.25">
      <c r="A69" t="s">
        <v>719</v>
      </c>
      <c r="B69">
        <v>39392</v>
      </c>
    </row>
    <row r="70" spans="1:2" x14ac:dyDescent="0.25">
      <c r="A70" t="s">
        <v>1603</v>
      </c>
      <c r="B70">
        <v>39572</v>
      </c>
    </row>
    <row r="71" spans="1:2" x14ac:dyDescent="0.25">
      <c r="A71" t="s">
        <v>1604</v>
      </c>
      <c r="B71">
        <v>39573</v>
      </c>
    </row>
    <row r="72" spans="1:2" x14ac:dyDescent="0.25">
      <c r="A72" t="s">
        <v>1605</v>
      </c>
      <c r="B72">
        <v>39574</v>
      </c>
    </row>
    <row r="73" spans="1:2" x14ac:dyDescent="0.25">
      <c r="A73" t="s">
        <v>1606</v>
      </c>
      <c r="B73">
        <v>39575</v>
      </c>
    </row>
    <row r="74" spans="1:2" x14ac:dyDescent="0.25">
      <c r="A74" t="s">
        <v>751</v>
      </c>
      <c r="B74">
        <v>39576</v>
      </c>
    </row>
    <row r="75" spans="1:2" x14ac:dyDescent="0.25">
      <c r="A75" t="s">
        <v>752</v>
      </c>
      <c r="B75">
        <v>39577</v>
      </c>
    </row>
    <row r="76" spans="1:2" x14ac:dyDescent="0.25">
      <c r="A76" t="s">
        <v>753</v>
      </c>
      <c r="B76">
        <v>39578</v>
      </c>
    </row>
    <row r="77" spans="1:2" x14ac:dyDescent="0.25">
      <c r="A77" t="s">
        <v>754</v>
      </c>
      <c r="B77">
        <v>39579</v>
      </c>
    </row>
    <row r="78" spans="1:2" x14ac:dyDescent="0.25">
      <c r="A78" t="s">
        <v>666</v>
      </c>
      <c r="B78">
        <v>39658</v>
      </c>
    </row>
    <row r="79" spans="1:2" x14ac:dyDescent="0.25">
      <c r="A79" t="s">
        <v>667</v>
      </c>
      <c r="B79">
        <v>39659</v>
      </c>
    </row>
    <row r="80" spans="1:2" x14ac:dyDescent="0.25">
      <c r="A80" t="s">
        <v>668</v>
      </c>
      <c r="B80">
        <v>39660</v>
      </c>
    </row>
    <row r="81" spans="1:2" x14ac:dyDescent="0.25">
      <c r="A81" t="s">
        <v>669</v>
      </c>
      <c r="B81">
        <v>39663</v>
      </c>
    </row>
    <row r="82" spans="1:2" x14ac:dyDescent="0.25">
      <c r="A82" t="s">
        <v>610</v>
      </c>
      <c r="B82">
        <v>39664</v>
      </c>
    </row>
    <row r="83" spans="1:2" x14ac:dyDescent="0.25">
      <c r="A83" t="s">
        <v>611</v>
      </c>
      <c r="B83">
        <v>39665</v>
      </c>
    </row>
    <row r="84" spans="1:2" x14ac:dyDescent="0.25">
      <c r="A84" t="s">
        <v>1199</v>
      </c>
      <c r="B84">
        <v>40205</v>
      </c>
    </row>
    <row r="85" spans="1:2" x14ac:dyDescent="0.25">
      <c r="A85" t="s">
        <v>1200</v>
      </c>
      <c r="B85">
        <v>40208</v>
      </c>
    </row>
    <row r="86" spans="1:2" x14ac:dyDescent="0.25">
      <c r="A86" t="s">
        <v>614</v>
      </c>
      <c r="B86">
        <v>40489</v>
      </c>
    </row>
    <row r="87" spans="1:2" x14ac:dyDescent="0.25">
      <c r="A87" t="s">
        <v>615</v>
      </c>
      <c r="B87">
        <v>40490</v>
      </c>
    </row>
    <row r="88" spans="1:2" x14ac:dyDescent="0.25">
      <c r="A88" t="s">
        <v>823</v>
      </c>
      <c r="B88">
        <v>42279</v>
      </c>
    </row>
    <row r="89" spans="1:2" x14ac:dyDescent="0.25">
      <c r="A89" t="s">
        <v>824</v>
      </c>
      <c r="B89">
        <v>42280</v>
      </c>
    </row>
    <row r="90" spans="1:2" x14ac:dyDescent="0.25">
      <c r="A90" t="s">
        <v>111</v>
      </c>
      <c r="B90">
        <v>43932</v>
      </c>
    </row>
    <row r="91" spans="1:2" x14ac:dyDescent="0.25">
      <c r="A91" t="s">
        <v>112</v>
      </c>
      <c r="B91">
        <v>43933</v>
      </c>
    </row>
    <row r="92" spans="1:2" x14ac:dyDescent="0.25">
      <c r="A92" t="s">
        <v>612</v>
      </c>
      <c r="B92">
        <v>44823</v>
      </c>
    </row>
    <row r="93" spans="1:2" x14ac:dyDescent="0.25">
      <c r="A93" t="s">
        <v>613</v>
      </c>
      <c r="B93">
        <v>44824</v>
      </c>
    </row>
    <row r="94" spans="1:2" x14ac:dyDescent="0.25">
      <c r="A94" t="s">
        <v>761</v>
      </c>
      <c r="B94">
        <v>45403</v>
      </c>
    </row>
    <row r="95" spans="1:2" x14ac:dyDescent="0.25">
      <c r="A95" t="s">
        <v>762</v>
      </c>
      <c r="B95">
        <v>45408</v>
      </c>
    </row>
    <row r="96" spans="1:2" x14ac:dyDescent="0.25">
      <c r="A96" t="s">
        <v>664</v>
      </c>
      <c r="B96">
        <v>45447</v>
      </c>
    </row>
    <row r="97" spans="1:2" x14ac:dyDescent="0.25">
      <c r="A97" t="s">
        <v>665</v>
      </c>
      <c r="B97">
        <v>45448</v>
      </c>
    </row>
    <row r="98" spans="1:2" x14ac:dyDescent="0.25">
      <c r="A98" t="s">
        <v>769</v>
      </c>
      <c r="B98">
        <v>46883</v>
      </c>
    </row>
    <row r="99" spans="1:2" x14ac:dyDescent="0.25">
      <c r="A99" t="s">
        <v>770</v>
      </c>
      <c r="B99">
        <v>46884</v>
      </c>
    </row>
    <row r="100" spans="1:2" x14ac:dyDescent="0.25">
      <c r="A100" t="s">
        <v>660</v>
      </c>
      <c r="B100">
        <v>46885</v>
      </c>
    </row>
    <row r="101" spans="1:2" x14ac:dyDescent="0.25">
      <c r="A101" t="s">
        <v>661</v>
      </c>
      <c r="B101">
        <v>46886</v>
      </c>
    </row>
    <row r="102" spans="1:2" x14ac:dyDescent="0.25">
      <c r="A102" t="s">
        <v>662</v>
      </c>
      <c r="B102">
        <v>46887</v>
      </c>
    </row>
    <row r="103" spans="1:2" x14ac:dyDescent="0.25">
      <c r="A103" t="s">
        <v>663</v>
      </c>
      <c r="B103">
        <v>46888</v>
      </c>
    </row>
    <row r="104" spans="1:2" x14ac:dyDescent="0.25">
      <c r="A104" t="s">
        <v>1607</v>
      </c>
      <c r="B104">
        <v>47003</v>
      </c>
    </row>
    <row r="105" spans="1:2" x14ac:dyDescent="0.25">
      <c r="A105" t="s">
        <v>1608</v>
      </c>
      <c r="B105">
        <v>47004</v>
      </c>
    </row>
    <row r="106" spans="1:2" x14ac:dyDescent="0.25">
      <c r="A106" t="s">
        <v>50</v>
      </c>
      <c r="B106">
        <v>47256</v>
      </c>
    </row>
    <row r="107" spans="1:2" x14ac:dyDescent="0.25">
      <c r="A107" t="s">
        <v>51</v>
      </c>
      <c r="B107">
        <v>47257</v>
      </c>
    </row>
    <row r="108" spans="1:2" x14ac:dyDescent="0.25">
      <c r="A108" t="s">
        <v>1209</v>
      </c>
      <c r="B108">
        <v>47271</v>
      </c>
    </row>
    <row r="109" spans="1:2" x14ac:dyDescent="0.25">
      <c r="A109" t="s">
        <v>1210</v>
      </c>
      <c r="B109">
        <v>47272</v>
      </c>
    </row>
    <row r="110" spans="1:2" x14ac:dyDescent="0.25">
      <c r="A110" t="s">
        <v>1211</v>
      </c>
      <c r="B110">
        <v>47283</v>
      </c>
    </row>
    <row r="111" spans="1:2" x14ac:dyDescent="0.25">
      <c r="A111" t="s">
        <v>1212</v>
      </c>
      <c r="B111">
        <v>47284</v>
      </c>
    </row>
    <row r="112" spans="1:2" x14ac:dyDescent="0.25">
      <c r="A112" t="s">
        <v>1213</v>
      </c>
      <c r="B112">
        <v>47290</v>
      </c>
    </row>
    <row r="113" spans="1:2" x14ac:dyDescent="0.25">
      <c r="A113" t="s">
        <v>1214</v>
      </c>
      <c r="B113">
        <v>47291</v>
      </c>
    </row>
    <row r="114" spans="1:2" x14ac:dyDescent="0.25">
      <c r="A114" t="s">
        <v>1215</v>
      </c>
      <c r="B114">
        <v>47304</v>
      </c>
    </row>
    <row r="115" spans="1:2" x14ac:dyDescent="0.25">
      <c r="A115" t="s">
        <v>1216</v>
      </c>
      <c r="B115">
        <v>47305</v>
      </c>
    </row>
    <row r="116" spans="1:2" x14ac:dyDescent="0.25">
      <c r="A116" t="s">
        <v>1217</v>
      </c>
      <c r="B116">
        <v>47806</v>
      </c>
    </row>
    <row r="117" spans="1:2" x14ac:dyDescent="0.25">
      <c r="A117" t="s">
        <v>1218</v>
      </c>
      <c r="B117">
        <v>47807</v>
      </c>
    </row>
    <row r="118" spans="1:2" x14ac:dyDescent="0.25">
      <c r="A118" t="s">
        <v>1219</v>
      </c>
      <c r="B118">
        <v>47931</v>
      </c>
    </row>
    <row r="119" spans="1:2" x14ac:dyDescent="0.25">
      <c r="A119" t="s">
        <v>1220</v>
      </c>
      <c r="B119">
        <v>47932</v>
      </c>
    </row>
    <row r="120" spans="1:2" x14ac:dyDescent="0.25">
      <c r="A120" t="s">
        <v>1609</v>
      </c>
      <c r="B120">
        <v>48041</v>
      </c>
    </row>
    <row r="121" spans="1:2" x14ac:dyDescent="0.25">
      <c r="A121" t="s">
        <v>1610</v>
      </c>
      <c r="B121">
        <v>48042</v>
      </c>
    </row>
    <row r="122" spans="1:2" x14ac:dyDescent="0.25">
      <c r="A122" t="s">
        <v>1221</v>
      </c>
      <c r="B122">
        <v>48779</v>
      </c>
    </row>
    <row r="123" spans="1:2" x14ac:dyDescent="0.25">
      <c r="A123" t="s">
        <v>1222</v>
      </c>
      <c r="B123">
        <v>48780</v>
      </c>
    </row>
    <row r="124" spans="1:2" x14ac:dyDescent="0.25">
      <c r="A124" t="s">
        <v>765</v>
      </c>
      <c r="B124">
        <v>49173</v>
      </c>
    </row>
    <row r="125" spans="1:2" x14ac:dyDescent="0.25">
      <c r="A125" t="s">
        <v>766</v>
      </c>
      <c r="B125">
        <v>49175</v>
      </c>
    </row>
    <row r="126" spans="1:2" x14ac:dyDescent="0.25">
      <c r="A126" t="s">
        <v>767</v>
      </c>
      <c r="B126">
        <v>49176</v>
      </c>
    </row>
    <row r="127" spans="1:2" x14ac:dyDescent="0.25">
      <c r="A127" t="s">
        <v>768</v>
      </c>
      <c r="B127">
        <v>49179</v>
      </c>
    </row>
    <row r="128" spans="1:2" x14ac:dyDescent="0.25">
      <c r="A128" t="s">
        <v>1223</v>
      </c>
      <c r="B128">
        <v>49202</v>
      </c>
    </row>
    <row r="129" spans="1:2" x14ac:dyDescent="0.25">
      <c r="A129" t="s">
        <v>1224</v>
      </c>
      <c r="B129">
        <v>49203</v>
      </c>
    </row>
    <row r="130" spans="1:2" x14ac:dyDescent="0.25">
      <c r="A130" t="s">
        <v>1225</v>
      </c>
      <c r="B130">
        <v>49204</v>
      </c>
    </row>
    <row r="131" spans="1:2" x14ac:dyDescent="0.25">
      <c r="A131" t="s">
        <v>1226</v>
      </c>
      <c r="B131">
        <v>49209</v>
      </c>
    </row>
    <row r="132" spans="1:2" x14ac:dyDescent="0.25">
      <c r="A132" t="s">
        <v>1227</v>
      </c>
      <c r="B132">
        <v>49210</v>
      </c>
    </row>
    <row r="133" spans="1:2" x14ac:dyDescent="0.25">
      <c r="A133" t="s">
        <v>1228</v>
      </c>
      <c r="B133">
        <v>49220</v>
      </c>
    </row>
    <row r="134" spans="1:2" x14ac:dyDescent="0.25">
      <c r="A134" t="s">
        <v>1229</v>
      </c>
      <c r="B134">
        <v>49221</v>
      </c>
    </row>
    <row r="135" spans="1:2" x14ac:dyDescent="0.25">
      <c r="A135" t="s">
        <v>1230</v>
      </c>
      <c r="B135">
        <v>49222</v>
      </c>
    </row>
    <row r="136" spans="1:2" x14ac:dyDescent="0.25">
      <c r="A136" t="s">
        <v>1231</v>
      </c>
      <c r="B136">
        <v>49223</v>
      </c>
    </row>
    <row r="137" spans="1:2" x14ac:dyDescent="0.25">
      <c r="A137" t="s">
        <v>1232</v>
      </c>
      <c r="B137">
        <v>49229</v>
      </c>
    </row>
    <row r="138" spans="1:2" x14ac:dyDescent="0.25">
      <c r="A138" t="s">
        <v>1233</v>
      </c>
      <c r="B138">
        <v>49236</v>
      </c>
    </row>
    <row r="139" spans="1:2" x14ac:dyDescent="0.25">
      <c r="A139" t="s">
        <v>1234</v>
      </c>
      <c r="B139">
        <v>49237</v>
      </c>
    </row>
    <row r="140" spans="1:2" x14ac:dyDescent="0.25">
      <c r="A140" t="s">
        <v>1235</v>
      </c>
      <c r="B140">
        <v>49442</v>
      </c>
    </row>
    <row r="141" spans="1:2" x14ac:dyDescent="0.25">
      <c r="A141" t="s">
        <v>1236</v>
      </c>
      <c r="B141">
        <v>49443</v>
      </c>
    </row>
    <row r="142" spans="1:2" x14ac:dyDescent="0.25">
      <c r="A142" t="s">
        <v>452</v>
      </c>
      <c r="B142">
        <v>50732</v>
      </c>
    </row>
    <row r="143" spans="1:2" x14ac:dyDescent="0.25">
      <c r="A143" t="s">
        <v>453</v>
      </c>
      <c r="B143">
        <v>50733</v>
      </c>
    </row>
    <row r="144" spans="1:2" x14ac:dyDescent="0.25">
      <c r="A144" t="s">
        <v>763</v>
      </c>
      <c r="B144">
        <v>50734</v>
      </c>
    </row>
    <row r="145" spans="1:2" x14ac:dyDescent="0.25">
      <c r="A145" t="s">
        <v>764</v>
      </c>
      <c r="B145">
        <v>50735</v>
      </c>
    </row>
    <row r="146" spans="1:2" x14ac:dyDescent="0.25">
      <c r="A146" t="s">
        <v>1611</v>
      </c>
      <c r="B146">
        <v>50912</v>
      </c>
    </row>
    <row r="147" spans="1:2" x14ac:dyDescent="0.25">
      <c r="A147" t="s">
        <v>1612</v>
      </c>
      <c r="B147">
        <v>50913</v>
      </c>
    </row>
    <row r="148" spans="1:2" x14ac:dyDescent="0.25">
      <c r="A148" t="s">
        <v>97</v>
      </c>
      <c r="B148">
        <v>53943</v>
      </c>
    </row>
    <row r="149" spans="1:2" x14ac:dyDescent="0.25">
      <c r="A149" t="s">
        <v>98</v>
      </c>
      <c r="B149">
        <v>53944</v>
      </c>
    </row>
    <row r="150" spans="1:2" x14ac:dyDescent="0.25">
      <c r="A150" t="s">
        <v>99</v>
      </c>
      <c r="B150">
        <v>53945</v>
      </c>
    </row>
    <row r="151" spans="1:2" x14ac:dyDescent="0.25">
      <c r="A151" t="s">
        <v>100</v>
      </c>
      <c r="B151">
        <v>53946</v>
      </c>
    </row>
    <row r="152" spans="1:2" x14ac:dyDescent="0.25">
      <c r="A152" t="s">
        <v>101</v>
      </c>
      <c r="B152">
        <v>53947</v>
      </c>
    </row>
    <row r="153" spans="1:2" x14ac:dyDescent="0.25">
      <c r="A153" t="s">
        <v>107</v>
      </c>
      <c r="B153">
        <v>53948</v>
      </c>
    </row>
    <row r="154" spans="1:2" x14ac:dyDescent="0.25">
      <c r="A154" t="s">
        <v>108</v>
      </c>
      <c r="B154">
        <v>53949</v>
      </c>
    </row>
    <row r="155" spans="1:2" x14ac:dyDescent="0.25">
      <c r="A155" t="s">
        <v>109</v>
      </c>
      <c r="B155">
        <v>53950</v>
      </c>
    </row>
    <row r="156" spans="1:2" x14ac:dyDescent="0.25">
      <c r="A156" t="s">
        <v>110</v>
      </c>
      <c r="B156">
        <v>53951</v>
      </c>
    </row>
    <row r="157" spans="1:2" x14ac:dyDescent="0.25">
      <c r="A157" t="s">
        <v>147</v>
      </c>
      <c r="B157">
        <v>53952</v>
      </c>
    </row>
    <row r="158" spans="1:2" x14ac:dyDescent="0.25">
      <c r="A158" t="s">
        <v>148</v>
      </c>
      <c r="B158">
        <v>53955</v>
      </c>
    </row>
    <row r="159" spans="1:2" x14ac:dyDescent="0.25">
      <c r="A159" t="s">
        <v>149</v>
      </c>
      <c r="B159">
        <v>53958</v>
      </c>
    </row>
    <row r="160" spans="1:2" x14ac:dyDescent="0.25">
      <c r="A160" t="s">
        <v>150</v>
      </c>
      <c r="B160">
        <v>53959</v>
      </c>
    </row>
    <row r="161" spans="1:2" x14ac:dyDescent="0.25">
      <c r="A161" t="s">
        <v>151</v>
      </c>
      <c r="B161">
        <v>53960</v>
      </c>
    </row>
    <row r="162" spans="1:2" x14ac:dyDescent="0.25">
      <c r="A162" t="s">
        <v>152</v>
      </c>
      <c r="B162">
        <v>53961</v>
      </c>
    </row>
    <row r="163" spans="1:2" x14ac:dyDescent="0.25">
      <c r="A163" t="s">
        <v>157</v>
      </c>
      <c r="B163">
        <v>53962</v>
      </c>
    </row>
    <row r="164" spans="1:2" x14ac:dyDescent="0.25">
      <c r="A164" t="s">
        <v>158</v>
      </c>
      <c r="B164">
        <v>53963</v>
      </c>
    </row>
    <row r="165" spans="1:2" x14ac:dyDescent="0.25">
      <c r="A165" t="s">
        <v>223</v>
      </c>
      <c r="B165">
        <v>53964</v>
      </c>
    </row>
    <row r="166" spans="1:2" x14ac:dyDescent="0.25">
      <c r="A166" t="s">
        <v>224</v>
      </c>
      <c r="B166">
        <v>53967</v>
      </c>
    </row>
    <row r="167" spans="1:2" x14ac:dyDescent="0.25">
      <c r="A167" t="s">
        <v>225</v>
      </c>
      <c r="B167">
        <v>53968</v>
      </c>
    </row>
    <row r="168" spans="1:2" x14ac:dyDescent="0.25">
      <c r="A168" t="s">
        <v>722</v>
      </c>
      <c r="B168">
        <v>53969</v>
      </c>
    </row>
    <row r="169" spans="1:2" x14ac:dyDescent="0.25">
      <c r="A169" t="s">
        <v>723</v>
      </c>
      <c r="B169">
        <v>53970</v>
      </c>
    </row>
    <row r="170" spans="1:2" x14ac:dyDescent="0.25">
      <c r="A170" t="s">
        <v>724</v>
      </c>
      <c r="B170">
        <v>53991</v>
      </c>
    </row>
    <row r="171" spans="1:2" x14ac:dyDescent="0.25">
      <c r="A171" t="s">
        <v>725</v>
      </c>
      <c r="B171">
        <v>53994</v>
      </c>
    </row>
    <row r="172" spans="1:2" x14ac:dyDescent="0.25">
      <c r="A172" t="s">
        <v>726</v>
      </c>
      <c r="B172">
        <v>53995</v>
      </c>
    </row>
    <row r="173" spans="1:2" x14ac:dyDescent="0.25">
      <c r="A173" t="s">
        <v>727</v>
      </c>
      <c r="B173">
        <v>53996</v>
      </c>
    </row>
    <row r="174" spans="1:2" x14ac:dyDescent="0.25">
      <c r="A174" t="s">
        <v>240</v>
      </c>
      <c r="B174">
        <v>53997</v>
      </c>
    </row>
    <row r="175" spans="1:2" x14ac:dyDescent="0.25">
      <c r="A175" t="s">
        <v>241</v>
      </c>
      <c r="B175">
        <v>53998</v>
      </c>
    </row>
    <row r="176" spans="1:2" x14ac:dyDescent="0.25">
      <c r="A176" t="s">
        <v>155</v>
      </c>
      <c r="B176">
        <v>53999</v>
      </c>
    </row>
    <row r="177" spans="1:2" x14ac:dyDescent="0.25">
      <c r="A177" t="s">
        <v>156</v>
      </c>
      <c r="B177">
        <v>54004</v>
      </c>
    </row>
    <row r="178" spans="1:2" x14ac:dyDescent="0.25">
      <c r="A178" t="s">
        <v>303</v>
      </c>
      <c r="B178">
        <v>54005</v>
      </c>
    </row>
    <row r="179" spans="1:2" x14ac:dyDescent="0.25">
      <c r="A179" t="s">
        <v>304</v>
      </c>
      <c r="B179">
        <v>54006</v>
      </c>
    </row>
    <row r="180" spans="1:2" x14ac:dyDescent="0.25">
      <c r="A180" t="s">
        <v>69</v>
      </c>
      <c r="B180">
        <v>54017</v>
      </c>
    </row>
    <row r="181" spans="1:2" x14ac:dyDescent="0.25">
      <c r="A181" t="s">
        <v>70</v>
      </c>
      <c r="B181">
        <v>54020</v>
      </c>
    </row>
    <row r="182" spans="1:2" x14ac:dyDescent="0.25">
      <c r="A182" t="s">
        <v>71</v>
      </c>
      <c r="B182">
        <v>54021</v>
      </c>
    </row>
    <row r="183" spans="1:2" x14ac:dyDescent="0.25">
      <c r="A183" t="s">
        <v>72</v>
      </c>
      <c r="B183">
        <v>54024</v>
      </c>
    </row>
    <row r="184" spans="1:2" x14ac:dyDescent="0.25">
      <c r="A184" t="s">
        <v>242</v>
      </c>
      <c r="B184">
        <v>54025</v>
      </c>
    </row>
    <row r="185" spans="1:2" x14ac:dyDescent="0.25">
      <c r="A185" t="s">
        <v>243</v>
      </c>
      <c r="B185">
        <v>54052</v>
      </c>
    </row>
    <row r="186" spans="1:2" x14ac:dyDescent="0.25">
      <c r="A186" t="s">
        <v>73</v>
      </c>
      <c r="B186">
        <v>54055</v>
      </c>
    </row>
    <row r="187" spans="1:2" x14ac:dyDescent="0.25">
      <c r="A187" t="s">
        <v>74</v>
      </c>
      <c r="B187">
        <v>54057</v>
      </c>
    </row>
    <row r="188" spans="1:2" x14ac:dyDescent="0.25">
      <c r="A188" t="s">
        <v>75</v>
      </c>
      <c r="B188">
        <v>54064</v>
      </c>
    </row>
    <row r="189" spans="1:2" x14ac:dyDescent="0.25">
      <c r="A189" t="s">
        <v>76</v>
      </c>
      <c r="B189">
        <v>54065</v>
      </c>
    </row>
    <row r="190" spans="1:2" x14ac:dyDescent="0.25">
      <c r="A190" t="s">
        <v>77</v>
      </c>
      <c r="B190">
        <v>54077</v>
      </c>
    </row>
    <row r="191" spans="1:2" x14ac:dyDescent="0.25">
      <c r="A191" t="s">
        <v>80</v>
      </c>
      <c r="B191">
        <v>54084</v>
      </c>
    </row>
    <row r="192" spans="1:2" x14ac:dyDescent="0.25">
      <c r="A192" t="s">
        <v>81</v>
      </c>
      <c r="B192">
        <v>54085</v>
      </c>
    </row>
    <row r="193" spans="1:2" x14ac:dyDescent="0.25">
      <c r="A193" t="s">
        <v>82</v>
      </c>
      <c r="B193">
        <v>54106</v>
      </c>
    </row>
    <row r="194" spans="1:2" x14ac:dyDescent="0.25">
      <c r="A194" t="s">
        <v>83</v>
      </c>
      <c r="B194">
        <v>54110</v>
      </c>
    </row>
    <row r="195" spans="1:2" x14ac:dyDescent="0.25">
      <c r="A195" t="s">
        <v>88</v>
      </c>
      <c r="B195">
        <v>54111</v>
      </c>
    </row>
    <row r="196" spans="1:2" x14ac:dyDescent="0.25">
      <c r="A196" t="s">
        <v>91</v>
      </c>
      <c r="B196">
        <v>54125</v>
      </c>
    </row>
    <row r="197" spans="1:2" x14ac:dyDescent="0.25">
      <c r="A197" t="s">
        <v>93</v>
      </c>
      <c r="B197">
        <v>54128</v>
      </c>
    </row>
    <row r="198" spans="1:2" x14ac:dyDescent="0.25">
      <c r="A198" t="s">
        <v>94</v>
      </c>
      <c r="B198">
        <v>54129</v>
      </c>
    </row>
    <row r="199" spans="1:2" x14ac:dyDescent="0.25">
      <c r="A199" t="s">
        <v>95</v>
      </c>
      <c r="B199">
        <v>54130</v>
      </c>
    </row>
    <row r="200" spans="1:2" x14ac:dyDescent="0.25">
      <c r="A200" t="s">
        <v>532</v>
      </c>
      <c r="B200">
        <v>54131</v>
      </c>
    </row>
    <row r="201" spans="1:2" x14ac:dyDescent="0.25">
      <c r="A201" t="s">
        <v>535</v>
      </c>
      <c r="B201">
        <v>54154</v>
      </c>
    </row>
    <row r="202" spans="1:2" x14ac:dyDescent="0.25">
      <c r="A202" t="s">
        <v>246</v>
      </c>
      <c r="B202">
        <v>54163</v>
      </c>
    </row>
    <row r="203" spans="1:2" x14ac:dyDescent="0.25">
      <c r="A203" t="s">
        <v>315</v>
      </c>
      <c r="B203">
        <v>54164</v>
      </c>
    </row>
    <row r="204" spans="1:2" x14ac:dyDescent="0.25">
      <c r="A204" t="s">
        <v>62</v>
      </c>
      <c r="B204">
        <v>54165</v>
      </c>
    </row>
    <row r="205" spans="1:2" x14ac:dyDescent="0.25">
      <c r="A205" t="s">
        <v>63</v>
      </c>
      <c r="B205">
        <v>54166</v>
      </c>
    </row>
    <row r="206" spans="1:2" x14ac:dyDescent="0.25">
      <c r="A206" t="s">
        <v>64</v>
      </c>
      <c r="B206">
        <v>54169</v>
      </c>
    </row>
    <row r="207" spans="1:2" x14ac:dyDescent="0.25">
      <c r="A207" t="s">
        <v>67</v>
      </c>
      <c r="B207">
        <v>54170</v>
      </c>
    </row>
    <row r="208" spans="1:2" x14ac:dyDescent="0.25">
      <c r="A208" t="s">
        <v>68</v>
      </c>
      <c r="B208">
        <v>54171</v>
      </c>
    </row>
    <row r="209" spans="1:2" x14ac:dyDescent="0.25">
      <c r="A209" t="s">
        <v>78</v>
      </c>
      <c r="B209">
        <v>54189</v>
      </c>
    </row>
    <row r="210" spans="1:2" x14ac:dyDescent="0.25">
      <c r="A210" t="s">
        <v>79</v>
      </c>
      <c r="B210">
        <v>54195</v>
      </c>
    </row>
    <row r="211" spans="1:2" x14ac:dyDescent="0.25">
      <c r="A211" t="s">
        <v>84</v>
      </c>
      <c r="B211">
        <v>54196</v>
      </c>
    </row>
    <row r="212" spans="1:2" x14ac:dyDescent="0.25">
      <c r="A212" t="s">
        <v>316</v>
      </c>
      <c r="B212">
        <v>54197</v>
      </c>
    </row>
    <row r="213" spans="1:2" x14ac:dyDescent="0.25">
      <c r="A213" t="s">
        <v>317</v>
      </c>
      <c r="B213">
        <v>54202</v>
      </c>
    </row>
    <row r="214" spans="1:2" x14ac:dyDescent="0.25">
      <c r="A214" t="s">
        <v>85</v>
      </c>
      <c r="B214">
        <v>54206</v>
      </c>
    </row>
    <row r="215" spans="1:2" x14ac:dyDescent="0.25">
      <c r="A215" t="s">
        <v>86</v>
      </c>
      <c r="B215">
        <v>54207</v>
      </c>
    </row>
    <row r="216" spans="1:2" x14ac:dyDescent="0.25">
      <c r="A216" t="s">
        <v>87</v>
      </c>
      <c r="B216">
        <v>54435</v>
      </c>
    </row>
    <row r="217" spans="1:2" x14ac:dyDescent="0.25">
      <c r="A217" t="s">
        <v>92</v>
      </c>
      <c r="B217">
        <v>54436</v>
      </c>
    </row>
    <row r="218" spans="1:2" x14ac:dyDescent="0.25">
      <c r="A218" t="s">
        <v>46</v>
      </c>
      <c r="B218">
        <v>54437</v>
      </c>
    </row>
    <row r="219" spans="1:2" x14ac:dyDescent="0.25">
      <c r="A219" t="s">
        <v>47</v>
      </c>
      <c r="B219">
        <v>54438</v>
      </c>
    </row>
    <row r="220" spans="1:2" x14ac:dyDescent="0.25">
      <c r="A220" t="s">
        <v>48</v>
      </c>
      <c r="B220">
        <v>54439</v>
      </c>
    </row>
    <row r="221" spans="1:2" x14ac:dyDescent="0.25">
      <c r="A221" t="s">
        <v>49</v>
      </c>
      <c r="B221">
        <v>54440</v>
      </c>
    </row>
    <row r="222" spans="1:2" x14ac:dyDescent="0.25">
      <c r="A222" t="s">
        <v>318</v>
      </c>
      <c r="B222">
        <v>54441</v>
      </c>
    </row>
    <row r="223" spans="1:2" x14ac:dyDescent="0.25">
      <c r="A223" t="s">
        <v>319</v>
      </c>
      <c r="B223">
        <v>54442</v>
      </c>
    </row>
    <row r="224" spans="1:2" x14ac:dyDescent="0.25">
      <c r="A224" t="s">
        <v>320</v>
      </c>
      <c r="B224">
        <v>54443</v>
      </c>
    </row>
    <row r="225" spans="1:2" x14ac:dyDescent="0.25">
      <c r="A225" t="s">
        <v>321</v>
      </c>
      <c r="B225">
        <v>54444</v>
      </c>
    </row>
    <row r="226" spans="1:2" x14ac:dyDescent="0.25">
      <c r="A226" t="s">
        <v>322</v>
      </c>
      <c r="B226">
        <v>54447</v>
      </c>
    </row>
    <row r="227" spans="1:2" x14ac:dyDescent="0.25">
      <c r="A227" t="s">
        <v>323</v>
      </c>
      <c r="B227">
        <v>54448</v>
      </c>
    </row>
    <row r="228" spans="1:2" x14ac:dyDescent="0.25">
      <c r="A228" t="s">
        <v>324</v>
      </c>
      <c r="B228">
        <v>54450</v>
      </c>
    </row>
    <row r="229" spans="1:2" x14ac:dyDescent="0.25">
      <c r="A229" t="s">
        <v>325</v>
      </c>
      <c r="B229">
        <v>54451</v>
      </c>
    </row>
    <row r="230" spans="1:2" x14ac:dyDescent="0.25">
      <c r="A230" t="s">
        <v>326</v>
      </c>
      <c r="B230">
        <v>54459</v>
      </c>
    </row>
    <row r="231" spans="1:2" x14ac:dyDescent="0.25">
      <c r="A231" t="s">
        <v>327</v>
      </c>
      <c r="B231">
        <v>54460</v>
      </c>
    </row>
    <row r="232" spans="1:2" x14ac:dyDescent="0.25">
      <c r="A232" t="s">
        <v>328</v>
      </c>
      <c r="B232">
        <v>54461</v>
      </c>
    </row>
    <row r="233" spans="1:2" x14ac:dyDescent="0.25">
      <c r="A233" t="s">
        <v>329</v>
      </c>
      <c r="B233">
        <v>54462</v>
      </c>
    </row>
    <row r="234" spans="1:2" x14ac:dyDescent="0.25">
      <c r="A234" t="s">
        <v>330</v>
      </c>
      <c r="B234">
        <v>54463</v>
      </c>
    </row>
    <row r="235" spans="1:2" x14ac:dyDescent="0.25">
      <c r="A235" t="s">
        <v>331</v>
      </c>
      <c r="B235">
        <v>54464</v>
      </c>
    </row>
    <row r="236" spans="1:2" x14ac:dyDescent="0.25">
      <c r="A236" t="s">
        <v>332</v>
      </c>
      <c r="B236">
        <v>54465</v>
      </c>
    </row>
    <row r="237" spans="1:2" x14ac:dyDescent="0.25">
      <c r="A237" t="s">
        <v>333</v>
      </c>
      <c r="B237">
        <v>54466</v>
      </c>
    </row>
    <row r="238" spans="1:2" x14ac:dyDescent="0.25">
      <c r="A238" t="s">
        <v>334</v>
      </c>
      <c r="B238">
        <v>54467</v>
      </c>
    </row>
    <row r="239" spans="1:2" x14ac:dyDescent="0.25">
      <c r="A239" t="s">
        <v>335</v>
      </c>
      <c r="B239">
        <v>54468</v>
      </c>
    </row>
    <row r="240" spans="1:2" x14ac:dyDescent="0.25">
      <c r="A240" t="s">
        <v>336</v>
      </c>
      <c r="B240">
        <v>54469</v>
      </c>
    </row>
    <row r="241" spans="1:2" x14ac:dyDescent="0.25">
      <c r="A241" t="s">
        <v>337</v>
      </c>
      <c r="B241">
        <v>54470</v>
      </c>
    </row>
    <row r="242" spans="1:2" x14ac:dyDescent="0.25">
      <c r="A242" t="s">
        <v>338</v>
      </c>
      <c r="B242">
        <v>54471</v>
      </c>
    </row>
    <row r="243" spans="1:2" x14ac:dyDescent="0.25">
      <c r="A243" t="s">
        <v>339</v>
      </c>
      <c r="B243">
        <v>54472</v>
      </c>
    </row>
    <row r="244" spans="1:2" x14ac:dyDescent="0.25">
      <c r="A244" t="s">
        <v>340</v>
      </c>
      <c r="B244">
        <v>54473</v>
      </c>
    </row>
    <row r="245" spans="1:2" x14ac:dyDescent="0.25">
      <c r="A245" t="s">
        <v>341</v>
      </c>
      <c r="B245">
        <v>54474</v>
      </c>
    </row>
    <row r="246" spans="1:2" x14ac:dyDescent="0.25">
      <c r="A246" t="s">
        <v>342</v>
      </c>
      <c r="B246">
        <v>54475</v>
      </c>
    </row>
    <row r="247" spans="1:2" x14ac:dyDescent="0.25">
      <c r="A247" t="s">
        <v>343</v>
      </c>
      <c r="B247">
        <v>54476</v>
      </c>
    </row>
    <row r="248" spans="1:2" x14ac:dyDescent="0.25">
      <c r="A248" t="s">
        <v>344</v>
      </c>
      <c r="B248">
        <v>54477</v>
      </c>
    </row>
    <row r="249" spans="1:2" x14ac:dyDescent="0.25">
      <c r="A249" t="s">
        <v>345</v>
      </c>
      <c r="B249">
        <v>54478</v>
      </c>
    </row>
    <row r="250" spans="1:2" x14ac:dyDescent="0.25">
      <c r="A250" t="s">
        <v>346</v>
      </c>
      <c r="B250">
        <v>54479</v>
      </c>
    </row>
    <row r="251" spans="1:2" x14ac:dyDescent="0.25">
      <c r="A251" t="s">
        <v>347</v>
      </c>
      <c r="B251">
        <v>54480</v>
      </c>
    </row>
    <row r="252" spans="1:2" x14ac:dyDescent="0.25">
      <c r="A252" t="s">
        <v>348</v>
      </c>
      <c r="B252">
        <v>54481</v>
      </c>
    </row>
    <row r="253" spans="1:2" x14ac:dyDescent="0.25">
      <c r="A253" t="s">
        <v>349</v>
      </c>
      <c r="B253">
        <v>54482</v>
      </c>
    </row>
    <row r="254" spans="1:2" x14ac:dyDescent="0.25">
      <c r="A254" t="s">
        <v>350</v>
      </c>
      <c r="B254">
        <v>54483</v>
      </c>
    </row>
    <row r="255" spans="1:2" x14ac:dyDescent="0.25">
      <c r="A255" t="s">
        <v>351</v>
      </c>
      <c r="B255">
        <v>54484</v>
      </c>
    </row>
    <row r="256" spans="1:2" x14ac:dyDescent="0.25">
      <c r="A256" t="s">
        <v>352</v>
      </c>
      <c r="B256">
        <v>54485</v>
      </c>
    </row>
    <row r="257" spans="1:2" x14ac:dyDescent="0.25">
      <c r="A257" t="s">
        <v>353</v>
      </c>
      <c r="B257">
        <v>54486</v>
      </c>
    </row>
    <row r="258" spans="1:2" x14ac:dyDescent="0.25">
      <c r="A258" t="s">
        <v>354</v>
      </c>
      <c r="B258">
        <v>54487</v>
      </c>
    </row>
    <row r="259" spans="1:2" x14ac:dyDescent="0.25">
      <c r="A259" t="s">
        <v>355</v>
      </c>
      <c r="B259">
        <v>54488</v>
      </c>
    </row>
    <row r="260" spans="1:2" x14ac:dyDescent="0.25">
      <c r="A260" t="s">
        <v>356</v>
      </c>
      <c r="B260">
        <v>54489</v>
      </c>
    </row>
    <row r="261" spans="1:2" x14ac:dyDescent="0.25">
      <c r="A261" t="s">
        <v>357</v>
      </c>
      <c r="B261">
        <v>54490</v>
      </c>
    </row>
    <row r="262" spans="1:2" x14ac:dyDescent="0.25">
      <c r="A262" t="s">
        <v>358</v>
      </c>
      <c r="B262">
        <v>54491</v>
      </c>
    </row>
    <row r="263" spans="1:2" x14ac:dyDescent="0.25">
      <c r="A263" t="s">
        <v>359</v>
      </c>
      <c r="B263">
        <v>54492</v>
      </c>
    </row>
    <row r="264" spans="1:2" x14ac:dyDescent="0.25">
      <c r="A264" t="s">
        <v>360</v>
      </c>
      <c r="B264">
        <v>54493</v>
      </c>
    </row>
    <row r="265" spans="1:2" x14ac:dyDescent="0.25">
      <c r="A265" t="s">
        <v>361</v>
      </c>
      <c r="B265">
        <v>54494</v>
      </c>
    </row>
    <row r="266" spans="1:2" x14ac:dyDescent="0.25">
      <c r="A266" t="s">
        <v>362</v>
      </c>
      <c r="B266">
        <v>54495</v>
      </c>
    </row>
    <row r="267" spans="1:2" x14ac:dyDescent="0.25">
      <c r="A267" t="s">
        <v>363</v>
      </c>
      <c r="B267">
        <v>54496</v>
      </c>
    </row>
    <row r="268" spans="1:2" x14ac:dyDescent="0.25">
      <c r="A268" t="s">
        <v>364</v>
      </c>
      <c r="B268">
        <v>54497</v>
      </c>
    </row>
    <row r="269" spans="1:2" x14ac:dyDescent="0.25">
      <c r="A269" t="s">
        <v>365</v>
      </c>
      <c r="B269">
        <v>54498</v>
      </c>
    </row>
    <row r="270" spans="1:2" x14ac:dyDescent="0.25">
      <c r="A270" t="s">
        <v>366</v>
      </c>
      <c r="B270">
        <v>54499</v>
      </c>
    </row>
    <row r="271" spans="1:2" x14ac:dyDescent="0.25">
      <c r="A271" t="s">
        <v>367</v>
      </c>
      <c r="B271">
        <v>54500</v>
      </c>
    </row>
    <row r="272" spans="1:2" x14ac:dyDescent="0.25">
      <c r="A272" t="s">
        <v>368</v>
      </c>
      <c r="B272">
        <v>54501</v>
      </c>
    </row>
    <row r="273" spans="1:2" x14ac:dyDescent="0.25">
      <c r="A273" t="s">
        <v>369</v>
      </c>
      <c r="B273">
        <v>54502</v>
      </c>
    </row>
    <row r="274" spans="1:2" x14ac:dyDescent="0.25">
      <c r="A274" t="s">
        <v>370</v>
      </c>
      <c r="B274">
        <v>54505</v>
      </c>
    </row>
    <row r="275" spans="1:2" x14ac:dyDescent="0.25">
      <c r="A275" t="s">
        <v>371</v>
      </c>
      <c r="B275">
        <v>54506</v>
      </c>
    </row>
    <row r="276" spans="1:2" x14ac:dyDescent="0.25">
      <c r="A276" t="s">
        <v>372</v>
      </c>
      <c r="B276">
        <v>54507</v>
      </c>
    </row>
    <row r="277" spans="1:2" x14ac:dyDescent="0.25">
      <c r="A277" t="s">
        <v>373</v>
      </c>
      <c r="B277">
        <v>54508</v>
      </c>
    </row>
    <row r="278" spans="1:2" x14ac:dyDescent="0.25">
      <c r="A278" t="s">
        <v>374</v>
      </c>
      <c r="B278">
        <v>54509</v>
      </c>
    </row>
    <row r="279" spans="1:2" x14ac:dyDescent="0.25">
      <c r="A279" t="s">
        <v>375</v>
      </c>
      <c r="B279">
        <v>54510</v>
      </c>
    </row>
    <row r="280" spans="1:2" x14ac:dyDescent="0.25">
      <c r="A280" t="s">
        <v>376</v>
      </c>
      <c r="B280">
        <v>54511</v>
      </c>
    </row>
    <row r="281" spans="1:2" x14ac:dyDescent="0.25">
      <c r="A281" t="s">
        <v>377</v>
      </c>
      <c r="B281">
        <v>54512</v>
      </c>
    </row>
    <row r="282" spans="1:2" x14ac:dyDescent="0.25">
      <c r="A282" t="s">
        <v>378</v>
      </c>
      <c r="B282">
        <v>54513</v>
      </c>
    </row>
    <row r="283" spans="1:2" x14ac:dyDescent="0.25">
      <c r="A283" t="s">
        <v>379</v>
      </c>
      <c r="B283">
        <v>54514</v>
      </c>
    </row>
    <row r="284" spans="1:2" x14ac:dyDescent="0.25">
      <c r="A284" t="s">
        <v>380</v>
      </c>
      <c r="B284">
        <v>54515</v>
      </c>
    </row>
    <row r="285" spans="1:2" x14ac:dyDescent="0.25">
      <c r="A285" t="s">
        <v>381</v>
      </c>
      <c r="B285">
        <v>54516</v>
      </c>
    </row>
    <row r="286" spans="1:2" x14ac:dyDescent="0.25">
      <c r="A286" t="s">
        <v>382</v>
      </c>
      <c r="B286">
        <v>54517</v>
      </c>
    </row>
    <row r="287" spans="1:2" x14ac:dyDescent="0.25">
      <c r="A287" t="s">
        <v>383</v>
      </c>
      <c r="B287">
        <v>54518</v>
      </c>
    </row>
    <row r="288" spans="1:2" x14ac:dyDescent="0.25">
      <c r="A288" t="s">
        <v>384</v>
      </c>
      <c r="B288">
        <v>54519</v>
      </c>
    </row>
    <row r="289" spans="1:2" x14ac:dyDescent="0.25">
      <c r="A289" t="s">
        <v>385</v>
      </c>
      <c r="B289">
        <v>54520</v>
      </c>
    </row>
    <row r="290" spans="1:2" x14ac:dyDescent="0.25">
      <c r="A290" t="s">
        <v>386</v>
      </c>
      <c r="B290">
        <v>54521</v>
      </c>
    </row>
    <row r="291" spans="1:2" x14ac:dyDescent="0.25">
      <c r="A291" t="s">
        <v>387</v>
      </c>
      <c r="B291">
        <v>54522</v>
      </c>
    </row>
    <row r="292" spans="1:2" x14ac:dyDescent="0.25">
      <c r="A292" t="s">
        <v>388</v>
      </c>
      <c r="B292">
        <v>54523</v>
      </c>
    </row>
    <row r="293" spans="1:2" x14ac:dyDescent="0.25">
      <c r="A293" t="s">
        <v>389</v>
      </c>
      <c r="B293">
        <v>54524</v>
      </c>
    </row>
    <row r="294" spans="1:2" x14ac:dyDescent="0.25">
      <c r="A294" t="s">
        <v>390</v>
      </c>
      <c r="B294">
        <v>54525</v>
      </c>
    </row>
    <row r="295" spans="1:2" x14ac:dyDescent="0.25">
      <c r="A295" t="s">
        <v>391</v>
      </c>
      <c r="B295">
        <v>54526</v>
      </c>
    </row>
    <row r="296" spans="1:2" x14ac:dyDescent="0.25">
      <c r="A296" t="s">
        <v>392</v>
      </c>
      <c r="B296">
        <v>54527</v>
      </c>
    </row>
    <row r="297" spans="1:2" x14ac:dyDescent="0.25">
      <c r="A297" t="s">
        <v>393</v>
      </c>
      <c r="B297">
        <v>54528</v>
      </c>
    </row>
    <row r="298" spans="1:2" x14ac:dyDescent="0.25">
      <c r="A298" t="s">
        <v>394</v>
      </c>
      <c r="B298">
        <v>54529</v>
      </c>
    </row>
    <row r="299" spans="1:2" x14ac:dyDescent="0.25">
      <c r="A299" t="s">
        <v>395</v>
      </c>
      <c r="B299">
        <v>54530</v>
      </c>
    </row>
    <row r="300" spans="1:2" x14ac:dyDescent="0.25">
      <c r="A300" t="s">
        <v>396</v>
      </c>
      <c r="B300">
        <v>54531</v>
      </c>
    </row>
    <row r="301" spans="1:2" x14ac:dyDescent="0.25">
      <c r="A301" t="s">
        <v>397</v>
      </c>
      <c r="B301">
        <v>54532</v>
      </c>
    </row>
    <row r="302" spans="1:2" x14ac:dyDescent="0.25">
      <c r="A302" t="s">
        <v>398</v>
      </c>
      <c r="B302">
        <v>54533</v>
      </c>
    </row>
    <row r="303" spans="1:2" x14ac:dyDescent="0.25">
      <c r="A303" t="s">
        <v>399</v>
      </c>
      <c r="B303">
        <v>54534</v>
      </c>
    </row>
    <row r="304" spans="1:2" x14ac:dyDescent="0.25">
      <c r="A304" t="s">
        <v>400</v>
      </c>
      <c r="B304">
        <v>54535</v>
      </c>
    </row>
    <row r="305" spans="1:2" x14ac:dyDescent="0.25">
      <c r="A305" t="s">
        <v>401</v>
      </c>
      <c r="B305">
        <v>54536</v>
      </c>
    </row>
    <row r="306" spans="1:2" x14ac:dyDescent="0.25">
      <c r="A306" t="s">
        <v>402</v>
      </c>
      <c r="B306">
        <v>54537</v>
      </c>
    </row>
    <row r="307" spans="1:2" x14ac:dyDescent="0.25">
      <c r="A307" t="s">
        <v>403</v>
      </c>
      <c r="B307">
        <v>54538</v>
      </c>
    </row>
    <row r="308" spans="1:2" x14ac:dyDescent="0.25">
      <c r="A308" t="s">
        <v>404</v>
      </c>
      <c r="B308">
        <v>54539</v>
      </c>
    </row>
    <row r="309" spans="1:2" x14ac:dyDescent="0.25">
      <c r="A309" t="s">
        <v>405</v>
      </c>
      <c r="B309">
        <v>54540</v>
      </c>
    </row>
    <row r="310" spans="1:2" x14ac:dyDescent="0.25">
      <c r="A310" t="s">
        <v>407</v>
      </c>
      <c r="B310">
        <v>54541</v>
      </c>
    </row>
    <row r="311" spans="1:2" x14ac:dyDescent="0.25">
      <c r="A311" t="s">
        <v>408</v>
      </c>
      <c r="B311">
        <v>54542</v>
      </c>
    </row>
    <row r="312" spans="1:2" x14ac:dyDescent="0.25">
      <c r="A312" t="s">
        <v>416</v>
      </c>
      <c r="B312">
        <v>54543</v>
      </c>
    </row>
    <row r="313" spans="1:2" x14ac:dyDescent="0.25">
      <c r="A313" t="s">
        <v>417</v>
      </c>
      <c r="B313">
        <v>54544</v>
      </c>
    </row>
    <row r="314" spans="1:2" x14ac:dyDescent="0.25">
      <c r="A314" t="s">
        <v>420</v>
      </c>
      <c r="B314">
        <v>54545</v>
      </c>
    </row>
    <row r="315" spans="1:2" x14ac:dyDescent="0.25">
      <c r="A315" t="s">
        <v>424</v>
      </c>
      <c r="B315">
        <v>54546</v>
      </c>
    </row>
    <row r="316" spans="1:2" x14ac:dyDescent="0.25">
      <c r="A316" t="s">
        <v>425</v>
      </c>
      <c r="B316">
        <v>54547</v>
      </c>
    </row>
    <row r="317" spans="1:2" x14ac:dyDescent="0.25">
      <c r="A317" t="s">
        <v>426</v>
      </c>
      <c r="B317">
        <v>54548</v>
      </c>
    </row>
    <row r="318" spans="1:2" x14ac:dyDescent="0.25">
      <c r="A318" t="s">
        <v>427</v>
      </c>
      <c r="B318">
        <v>54549</v>
      </c>
    </row>
    <row r="319" spans="1:2" x14ac:dyDescent="0.25">
      <c r="A319" t="s">
        <v>428</v>
      </c>
      <c r="B319">
        <v>54550</v>
      </c>
    </row>
    <row r="320" spans="1:2" x14ac:dyDescent="0.25">
      <c r="A320" t="s">
        <v>429</v>
      </c>
      <c r="B320">
        <v>54551</v>
      </c>
    </row>
    <row r="321" spans="1:2" x14ac:dyDescent="0.25">
      <c r="A321" t="s">
        <v>430</v>
      </c>
      <c r="B321">
        <v>54552</v>
      </c>
    </row>
    <row r="322" spans="1:2" x14ac:dyDescent="0.25">
      <c r="A322" t="s">
        <v>431</v>
      </c>
      <c r="B322">
        <v>54553</v>
      </c>
    </row>
    <row r="323" spans="1:2" x14ac:dyDescent="0.25">
      <c r="A323" t="s">
        <v>432</v>
      </c>
      <c r="B323">
        <v>54554</v>
      </c>
    </row>
    <row r="324" spans="1:2" x14ac:dyDescent="0.25">
      <c r="A324" t="s">
        <v>433</v>
      </c>
      <c r="B324">
        <v>54555</v>
      </c>
    </row>
    <row r="325" spans="1:2" x14ac:dyDescent="0.25">
      <c r="A325" t="s">
        <v>434</v>
      </c>
      <c r="B325">
        <v>54556</v>
      </c>
    </row>
    <row r="326" spans="1:2" x14ac:dyDescent="0.25">
      <c r="A326" t="s">
        <v>435</v>
      </c>
      <c r="B326">
        <v>54557</v>
      </c>
    </row>
    <row r="327" spans="1:2" x14ac:dyDescent="0.25">
      <c r="A327" t="s">
        <v>436</v>
      </c>
      <c r="B327">
        <v>54558</v>
      </c>
    </row>
    <row r="328" spans="1:2" x14ac:dyDescent="0.25">
      <c r="A328" t="s">
        <v>437</v>
      </c>
      <c r="B328">
        <v>54559</v>
      </c>
    </row>
    <row r="329" spans="1:2" x14ac:dyDescent="0.25">
      <c r="A329" t="s">
        <v>438</v>
      </c>
      <c r="B329">
        <v>54560</v>
      </c>
    </row>
    <row r="330" spans="1:2" x14ac:dyDescent="0.25">
      <c r="A330" t="s">
        <v>439</v>
      </c>
      <c r="B330">
        <v>54561</v>
      </c>
    </row>
    <row r="331" spans="1:2" x14ac:dyDescent="0.25">
      <c r="A331" t="s">
        <v>440</v>
      </c>
      <c r="B331">
        <v>54562</v>
      </c>
    </row>
    <row r="332" spans="1:2" x14ac:dyDescent="0.25">
      <c r="A332" t="s">
        <v>441</v>
      </c>
      <c r="B332">
        <v>54563</v>
      </c>
    </row>
    <row r="333" spans="1:2" x14ac:dyDescent="0.25">
      <c r="A333" t="s">
        <v>442</v>
      </c>
      <c r="B333">
        <v>54564</v>
      </c>
    </row>
    <row r="334" spans="1:2" x14ac:dyDescent="0.25">
      <c r="A334" t="s">
        <v>443</v>
      </c>
      <c r="B334">
        <v>54565</v>
      </c>
    </row>
    <row r="335" spans="1:2" x14ac:dyDescent="0.25">
      <c r="A335" t="s">
        <v>444</v>
      </c>
      <c r="B335">
        <v>54566</v>
      </c>
    </row>
    <row r="336" spans="1:2" x14ac:dyDescent="0.25">
      <c r="A336" t="s">
        <v>445</v>
      </c>
      <c r="B336">
        <v>54567</v>
      </c>
    </row>
    <row r="337" spans="1:2" x14ac:dyDescent="0.25">
      <c r="A337" t="s">
        <v>446</v>
      </c>
      <c r="B337">
        <v>54568</v>
      </c>
    </row>
    <row r="338" spans="1:2" x14ac:dyDescent="0.25">
      <c r="A338" t="s">
        <v>447</v>
      </c>
      <c r="B338">
        <v>54569</v>
      </c>
    </row>
    <row r="339" spans="1:2" x14ac:dyDescent="0.25">
      <c r="A339" t="s">
        <v>448</v>
      </c>
      <c r="B339">
        <v>54570</v>
      </c>
    </row>
    <row r="340" spans="1:2" x14ac:dyDescent="0.25">
      <c r="A340" t="s">
        <v>449</v>
      </c>
      <c r="B340">
        <v>54571</v>
      </c>
    </row>
    <row r="341" spans="1:2" x14ac:dyDescent="0.25">
      <c r="A341" t="s">
        <v>450</v>
      </c>
      <c r="B341">
        <v>54572</v>
      </c>
    </row>
    <row r="342" spans="1:2" x14ac:dyDescent="0.25">
      <c r="A342" t="s">
        <v>451</v>
      </c>
      <c r="B342">
        <v>54573</v>
      </c>
    </row>
    <row r="343" spans="1:2" x14ac:dyDescent="0.25">
      <c r="A343" t="s">
        <v>454</v>
      </c>
      <c r="B343">
        <v>54574</v>
      </c>
    </row>
    <row r="344" spans="1:2" x14ac:dyDescent="0.25">
      <c r="A344" t="s">
        <v>455</v>
      </c>
      <c r="B344">
        <v>54575</v>
      </c>
    </row>
    <row r="345" spans="1:2" x14ac:dyDescent="0.25">
      <c r="A345" t="s">
        <v>456</v>
      </c>
      <c r="B345">
        <v>54576</v>
      </c>
    </row>
    <row r="346" spans="1:2" x14ac:dyDescent="0.25">
      <c r="A346" t="s">
        <v>457</v>
      </c>
      <c r="B346">
        <v>54577</v>
      </c>
    </row>
    <row r="347" spans="1:2" x14ac:dyDescent="0.25">
      <c r="A347" t="s">
        <v>458</v>
      </c>
      <c r="B347">
        <v>54578</v>
      </c>
    </row>
    <row r="348" spans="1:2" x14ac:dyDescent="0.25">
      <c r="A348" t="s">
        <v>459</v>
      </c>
      <c r="B348">
        <v>54579</v>
      </c>
    </row>
    <row r="349" spans="1:2" x14ac:dyDescent="0.25">
      <c r="A349" t="s">
        <v>460</v>
      </c>
      <c r="B349">
        <v>54580</v>
      </c>
    </row>
    <row r="350" spans="1:2" x14ac:dyDescent="0.25">
      <c r="A350" t="s">
        <v>461</v>
      </c>
      <c r="B350">
        <v>54581</v>
      </c>
    </row>
    <row r="351" spans="1:2" x14ac:dyDescent="0.25">
      <c r="A351" t="s">
        <v>462</v>
      </c>
      <c r="B351">
        <v>54582</v>
      </c>
    </row>
    <row r="352" spans="1:2" x14ac:dyDescent="0.25">
      <c r="A352" t="s">
        <v>463</v>
      </c>
      <c r="B352">
        <v>54583</v>
      </c>
    </row>
    <row r="353" spans="1:2" x14ac:dyDescent="0.25">
      <c r="A353" t="s">
        <v>464</v>
      </c>
      <c r="B353">
        <v>54584</v>
      </c>
    </row>
    <row r="354" spans="1:2" x14ac:dyDescent="0.25">
      <c r="A354" t="s">
        <v>465</v>
      </c>
      <c r="B354">
        <v>54585</v>
      </c>
    </row>
    <row r="355" spans="1:2" x14ac:dyDescent="0.25">
      <c r="A355" t="s">
        <v>466</v>
      </c>
      <c r="B355">
        <v>54586</v>
      </c>
    </row>
    <row r="356" spans="1:2" x14ac:dyDescent="0.25">
      <c r="A356" t="s">
        <v>467</v>
      </c>
      <c r="B356">
        <v>54587</v>
      </c>
    </row>
    <row r="357" spans="1:2" x14ac:dyDescent="0.25">
      <c r="A357" t="s">
        <v>468</v>
      </c>
      <c r="B357">
        <v>54588</v>
      </c>
    </row>
    <row r="358" spans="1:2" x14ac:dyDescent="0.25">
      <c r="A358" t="s">
        <v>469</v>
      </c>
      <c r="B358">
        <v>54589</v>
      </c>
    </row>
    <row r="359" spans="1:2" x14ac:dyDescent="0.25">
      <c r="A359" t="s">
        <v>470</v>
      </c>
      <c r="B359">
        <v>54590</v>
      </c>
    </row>
    <row r="360" spans="1:2" x14ac:dyDescent="0.25">
      <c r="A360" t="s">
        <v>471</v>
      </c>
      <c r="B360">
        <v>54591</v>
      </c>
    </row>
    <row r="361" spans="1:2" x14ac:dyDescent="0.25">
      <c r="A361" t="s">
        <v>472</v>
      </c>
      <c r="B361">
        <v>54592</v>
      </c>
    </row>
    <row r="362" spans="1:2" x14ac:dyDescent="0.25">
      <c r="A362" t="s">
        <v>473</v>
      </c>
      <c r="B362">
        <v>54593</v>
      </c>
    </row>
    <row r="363" spans="1:2" x14ac:dyDescent="0.25">
      <c r="A363" t="s">
        <v>474</v>
      </c>
      <c r="B363">
        <v>54594</v>
      </c>
    </row>
    <row r="364" spans="1:2" x14ac:dyDescent="0.25">
      <c r="A364" t="s">
        <v>475</v>
      </c>
      <c r="B364">
        <v>54595</v>
      </c>
    </row>
    <row r="365" spans="1:2" x14ac:dyDescent="0.25">
      <c r="A365" t="s">
        <v>476</v>
      </c>
      <c r="B365">
        <v>54596</v>
      </c>
    </row>
    <row r="366" spans="1:2" x14ac:dyDescent="0.25">
      <c r="A366" t="s">
        <v>477</v>
      </c>
      <c r="B366">
        <v>54597</v>
      </c>
    </row>
    <row r="367" spans="1:2" x14ac:dyDescent="0.25">
      <c r="A367" t="s">
        <v>478</v>
      </c>
      <c r="B367">
        <v>54598</v>
      </c>
    </row>
    <row r="368" spans="1:2" x14ac:dyDescent="0.25">
      <c r="A368" t="s">
        <v>479</v>
      </c>
      <c r="B368">
        <v>54599</v>
      </c>
    </row>
    <row r="369" spans="1:2" x14ac:dyDescent="0.25">
      <c r="A369" t="s">
        <v>480</v>
      </c>
      <c r="B369">
        <v>54600</v>
      </c>
    </row>
    <row r="370" spans="1:2" x14ac:dyDescent="0.25">
      <c r="A370" t="s">
        <v>481</v>
      </c>
      <c r="B370">
        <v>54611</v>
      </c>
    </row>
    <row r="371" spans="1:2" x14ac:dyDescent="0.25">
      <c r="A371" t="s">
        <v>482</v>
      </c>
      <c r="B371">
        <v>54612</v>
      </c>
    </row>
    <row r="372" spans="1:2" x14ac:dyDescent="0.25">
      <c r="A372" t="s">
        <v>483</v>
      </c>
      <c r="B372">
        <v>54613</v>
      </c>
    </row>
    <row r="373" spans="1:2" x14ac:dyDescent="0.25">
      <c r="A373" t="s">
        <v>484</v>
      </c>
      <c r="B373">
        <v>54614</v>
      </c>
    </row>
    <row r="374" spans="1:2" x14ac:dyDescent="0.25">
      <c r="A374" t="s">
        <v>485</v>
      </c>
      <c r="B374">
        <v>54615</v>
      </c>
    </row>
    <row r="375" spans="1:2" x14ac:dyDescent="0.25">
      <c r="A375" t="s">
        <v>486</v>
      </c>
      <c r="B375">
        <v>54616</v>
      </c>
    </row>
    <row r="376" spans="1:2" x14ac:dyDescent="0.25">
      <c r="A376" t="s">
        <v>487</v>
      </c>
      <c r="B376">
        <v>54617</v>
      </c>
    </row>
    <row r="377" spans="1:2" x14ac:dyDescent="0.25">
      <c r="A377" t="s">
        <v>488</v>
      </c>
      <c r="B377">
        <v>54618</v>
      </c>
    </row>
    <row r="378" spans="1:2" x14ac:dyDescent="0.25">
      <c r="A378" t="s">
        <v>489</v>
      </c>
      <c r="B378">
        <v>54619</v>
      </c>
    </row>
    <row r="379" spans="1:2" x14ac:dyDescent="0.25">
      <c r="A379" t="s">
        <v>490</v>
      </c>
      <c r="B379">
        <v>54620</v>
      </c>
    </row>
    <row r="380" spans="1:2" x14ac:dyDescent="0.25">
      <c r="A380" t="s">
        <v>491</v>
      </c>
      <c r="B380">
        <v>54621</v>
      </c>
    </row>
    <row r="381" spans="1:2" x14ac:dyDescent="0.25">
      <c r="A381" t="s">
        <v>492</v>
      </c>
      <c r="B381">
        <v>54622</v>
      </c>
    </row>
    <row r="382" spans="1:2" x14ac:dyDescent="0.25">
      <c r="A382" t="s">
        <v>493</v>
      </c>
      <c r="B382">
        <v>54623</v>
      </c>
    </row>
    <row r="383" spans="1:2" x14ac:dyDescent="0.25">
      <c r="A383" t="s">
        <v>494</v>
      </c>
      <c r="B383">
        <v>54624</v>
      </c>
    </row>
    <row r="384" spans="1:2" x14ac:dyDescent="0.25">
      <c r="A384" t="s">
        <v>495</v>
      </c>
      <c r="B384">
        <v>54625</v>
      </c>
    </row>
    <row r="385" spans="1:2" x14ac:dyDescent="0.25">
      <c r="A385" t="s">
        <v>496</v>
      </c>
      <c r="B385">
        <v>54626</v>
      </c>
    </row>
    <row r="386" spans="1:2" x14ac:dyDescent="0.25">
      <c r="A386" t="s">
        <v>497</v>
      </c>
      <c r="B386">
        <v>54627</v>
      </c>
    </row>
    <row r="387" spans="1:2" x14ac:dyDescent="0.25">
      <c r="A387" t="s">
        <v>498</v>
      </c>
      <c r="B387">
        <v>54628</v>
      </c>
    </row>
    <row r="388" spans="1:2" x14ac:dyDescent="0.25">
      <c r="A388" t="s">
        <v>499</v>
      </c>
      <c r="B388">
        <v>54629</v>
      </c>
    </row>
    <row r="389" spans="1:2" x14ac:dyDescent="0.25">
      <c r="A389" t="s">
        <v>500</v>
      </c>
      <c r="B389">
        <v>54630</v>
      </c>
    </row>
    <row r="390" spans="1:2" x14ac:dyDescent="0.25">
      <c r="A390" t="s">
        <v>501</v>
      </c>
      <c r="B390">
        <v>54631</v>
      </c>
    </row>
    <row r="391" spans="1:2" x14ac:dyDescent="0.25">
      <c r="A391" t="s">
        <v>502</v>
      </c>
      <c r="B391">
        <v>54632</v>
      </c>
    </row>
    <row r="392" spans="1:2" x14ac:dyDescent="0.25">
      <c r="A392" t="s">
        <v>503</v>
      </c>
      <c r="B392">
        <v>54633</v>
      </c>
    </row>
    <row r="393" spans="1:2" x14ac:dyDescent="0.25">
      <c r="A393" t="s">
        <v>504</v>
      </c>
      <c r="B393">
        <v>54634</v>
      </c>
    </row>
    <row r="394" spans="1:2" x14ac:dyDescent="0.25">
      <c r="A394" t="s">
        <v>505</v>
      </c>
      <c r="B394">
        <v>54635</v>
      </c>
    </row>
    <row r="395" spans="1:2" x14ac:dyDescent="0.25">
      <c r="A395" t="s">
        <v>506</v>
      </c>
      <c r="B395">
        <v>54636</v>
      </c>
    </row>
    <row r="396" spans="1:2" x14ac:dyDescent="0.25">
      <c r="A396" t="s">
        <v>507</v>
      </c>
      <c r="B396">
        <v>54637</v>
      </c>
    </row>
    <row r="397" spans="1:2" x14ac:dyDescent="0.25">
      <c r="A397" t="s">
        <v>508</v>
      </c>
      <c r="B397">
        <v>54638</v>
      </c>
    </row>
    <row r="398" spans="1:2" x14ac:dyDescent="0.25">
      <c r="A398" t="s">
        <v>509</v>
      </c>
      <c r="B398">
        <v>54647</v>
      </c>
    </row>
    <row r="399" spans="1:2" x14ac:dyDescent="0.25">
      <c r="A399" t="s">
        <v>510</v>
      </c>
      <c r="B399">
        <v>54648</v>
      </c>
    </row>
    <row r="400" spans="1:2" x14ac:dyDescent="0.25">
      <c r="A400" t="s">
        <v>511</v>
      </c>
      <c r="B400">
        <v>54649</v>
      </c>
    </row>
    <row r="401" spans="1:2" x14ac:dyDescent="0.25">
      <c r="A401" t="s">
        <v>512</v>
      </c>
      <c r="B401">
        <v>54650</v>
      </c>
    </row>
    <row r="402" spans="1:2" x14ac:dyDescent="0.25">
      <c r="A402" t="s">
        <v>513</v>
      </c>
      <c r="B402">
        <v>54651</v>
      </c>
    </row>
    <row r="403" spans="1:2" x14ac:dyDescent="0.25">
      <c r="A403" t="s">
        <v>514</v>
      </c>
      <c r="B403">
        <v>54652</v>
      </c>
    </row>
    <row r="404" spans="1:2" x14ac:dyDescent="0.25">
      <c r="A404" t="s">
        <v>515</v>
      </c>
      <c r="B404">
        <v>54653</v>
      </c>
    </row>
    <row r="405" spans="1:2" x14ac:dyDescent="0.25">
      <c r="A405" t="s">
        <v>516</v>
      </c>
      <c r="B405">
        <v>54654</v>
      </c>
    </row>
    <row r="406" spans="1:2" x14ac:dyDescent="0.25">
      <c r="A406" t="s">
        <v>517</v>
      </c>
      <c r="B406">
        <v>54655</v>
      </c>
    </row>
    <row r="407" spans="1:2" x14ac:dyDescent="0.25">
      <c r="A407" t="s">
        <v>518</v>
      </c>
      <c r="B407">
        <v>54656</v>
      </c>
    </row>
    <row r="408" spans="1:2" x14ac:dyDescent="0.25">
      <c r="A408" t="s">
        <v>519</v>
      </c>
      <c r="B408">
        <v>54657</v>
      </c>
    </row>
    <row r="409" spans="1:2" x14ac:dyDescent="0.25">
      <c r="A409" t="s">
        <v>520</v>
      </c>
      <c r="B409">
        <v>54658</v>
      </c>
    </row>
    <row r="410" spans="1:2" x14ac:dyDescent="0.25">
      <c r="A410" t="s">
        <v>521</v>
      </c>
      <c r="B410">
        <v>54659</v>
      </c>
    </row>
    <row r="411" spans="1:2" x14ac:dyDescent="0.25">
      <c r="A411" t="s">
        <v>522</v>
      </c>
      <c r="B411">
        <v>54660</v>
      </c>
    </row>
    <row r="412" spans="1:2" x14ac:dyDescent="0.25">
      <c r="A412" t="s">
        <v>523</v>
      </c>
      <c r="B412">
        <v>54661</v>
      </c>
    </row>
    <row r="413" spans="1:2" x14ac:dyDescent="0.25">
      <c r="A413" t="s">
        <v>524</v>
      </c>
      <c r="B413">
        <v>54662</v>
      </c>
    </row>
    <row r="414" spans="1:2" x14ac:dyDescent="0.25">
      <c r="A414" t="s">
        <v>525</v>
      </c>
      <c r="B414">
        <v>54663</v>
      </c>
    </row>
    <row r="415" spans="1:2" x14ac:dyDescent="0.25">
      <c r="A415" t="s">
        <v>526</v>
      </c>
      <c r="B415">
        <v>54670</v>
      </c>
    </row>
    <row r="416" spans="1:2" x14ac:dyDescent="0.25">
      <c r="A416" t="s">
        <v>527</v>
      </c>
      <c r="B416">
        <v>54991</v>
      </c>
    </row>
    <row r="417" spans="1:2" x14ac:dyDescent="0.25">
      <c r="A417" t="s">
        <v>528</v>
      </c>
      <c r="B417">
        <v>54994</v>
      </c>
    </row>
    <row r="418" spans="1:2" x14ac:dyDescent="0.25">
      <c r="A418" t="s">
        <v>529</v>
      </c>
      <c r="B418">
        <v>55001</v>
      </c>
    </row>
    <row r="419" spans="1:2" x14ac:dyDescent="0.25">
      <c r="A419" t="s">
        <v>530</v>
      </c>
      <c r="B419">
        <v>55002</v>
      </c>
    </row>
    <row r="420" spans="1:2" x14ac:dyDescent="0.25">
      <c r="A420" t="s">
        <v>531</v>
      </c>
      <c r="B420">
        <v>55003</v>
      </c>
    </row>
    <row r="421" spans="1:2" x14ac:dyDescent="0.25">
      <c r="A421" t="s">
        <v>533</v>
      </c>
      <c r="B421">
        <v>55004</v>
      </c>
    </row>
    <row r="422" spans="1:2" x14ac:dyDescent="0.25">
      <c r="A422" t="s">
        <v>534</v>
      </c>
      <c r="B422">
        <v>55005</v>
      </c>
    </row>
    <row r="423" spans="1:2" x14ac:dyDescent="0.25">
      <c r="A423" t="s">
        <v>536</v>
      </c>
      <c r="B423">
        <v>55006</v>
      </c>
    </row>
    <row r="424" spans="1:2" x14ac:dyDescent="0.25">
      <c r="A424" t="s">
        <v>537</v>
      </c>
      <c r="B424">
        <v>55017</v>
      </c>
    </row>
    <row r="425" spans="1:2" x14ac:dyDescent="0.25">
      <c r="A425" t="s">
        <v>538</v>
      </c>
      <c r="B425">
        <v>55020</v>
      </c>
    </row>
    <row r="426" spans="1:2" x14ac:dyDescent="0.25">
      <c r="A426" t="s">
        <v>539</v>
      </c>
      <c r="B426">
        <v>55042</v>
      </c>
    </row>
    <row r="427" spans="1:2" x14ac:dyDescent="0.25">
      <c r="A427" t="s">
        <v>540</v>
      </c>
      <c r="B427">
        <v>55043</v>
      </c>
    </row>
    <row r="428" spans="1:2" x14ac:dyDescent="0.25">
      <c r="A428" t="s">
        <v>541</v>
      </c>
      <c r="B428">
        <v>55044</v>
      </c>
    </row>
    <row r="429" spans="1:2" x14ac:dyDescent="0.25">
      <c r="A429" t="s">
        <v>542</v>
      </c>
      <c r="B429">
        <v>55045</v>
      </c>
    </row>
    <row r="430" spans="1:2" x14ac:dyDescent="0.25">
      <c r="A430" t="s">
        <v>543</v>
      </c>
      <c r="B430">
        <v>55052</v>
      </c>
    </row>
    <row r="431" spans="1:2" x14ac:dyDescent="0.25">
      <c r="A431" t="s">
        <v>544</v>
      </c>
      <c r="B431">
        <v>55053</v>
      </c>
    </row>
    <row r="432" spans="1:2" x14ac:dyDescent="0.25">
      <c r="A432" t="s">
        <v>545</v>
      </c>
      <c r="B432">
        <v>55054</v>
      </c>
    </row>
    <row r="433" spans="1:2" x14ac:dyDescent="0.25">
      <c r="A433" t="s">
        <v>546</v>
      </c>
      <c r="B433">
        <v>55055</v>
      </c>
    </row>
    <row r="434" spans="1:2" x14ac:dyDescent="0.25">
      <c r="A434" t="s">
        <v>547</v>
      </c>
      <c r="B434">
        <v>55056</v>
      </c>
    </row>
    <row r="435" spans="1:2" x14ac:dyDescent="0.25">
      <c r="A435" t="s">
        <v>548</v>
      </c>
      <c r="B435">
        <v>55057</v>
      </c>
    </row>
    <row r="436" spans="1:2" x14ac:dyDescent="0.25">
      <c r="A436" t="s">
        <v>549</v>
      </c>
      <c r="B436">
        <v>55058</v>
      </c>
    </row>
    <row r="437" spans="1:2" x14ac:dyDescent="0.25">
      <c r="A437" t="s">
        <v>550</v>
      </c>
      <c r="B437">
        <v>55059</v>
      </c>
    </row>
    <row r="438" spans="1:2" x14ac:dyDescent="0.25">
      <c r="A438" t="s">
        <v>551</v>
      </c>
      <c r="B438">
        <v>55062</v>
      </c>
    </row>
    <row r="439" spans="1:2" x14ac:dyDescent="0.25">
      <c r="A439" t="s">
        <v>552</v>
      </c>
      <c r="B439">
        <v>55063</v>
      </c>
    </row>
    <row r="440" spans="1:2" x14ac:dyDescent="0.25">
      <c r="A440" t="s">
        <v>553</v>
      </c>
      <c r="B440">
        <v>55128</v>
      </c>
    </row>
    <row r="441" spans="1:2" x14ac:dyDescent="0.25">
      <c r="A441" t="s">
        <v>554</v>
      </c>
      <c r="B441">
        <v>55129</v>
      </c>
    </row>
    <row r="442" spans="1:2" x14ac:dyDescent="0.25">
      <c r="A442" t="s">
        <v>555</v>
      </c>
      <c r="B442">
        <v>55138</v>
      </c>
    </row>
    <row r="443" spans="1:2" x14ac:dyDescent="0.25">
      <c r="A443" t="s">
        <v>556</v>
      </c>
      <c r="B443">
        <v>55139</v>
      </c>
    </row>
    <row r="444" spans="1:2" x14ac:dyDescent="0.25">
      <c r="A444" t="s">
        <v>557</v>
      </c>
      <c r="B444">
        <v>55173</v>
      </c>
    </row>
    <row r="445" spans="1:2" x14ac:dyDescent="0.25">
      <c r="A445" t="s">
        <v>558</v>
      </c>
      <c r="B445">
        <v>55174</v>
      </c>
    </row>
    <row r="446" spans="1:2" x14ac:dyDescent="0.25">
      <c r="A446" t="s">
        <v>559</v>
      </c>
      <c r="B446">
        <v>55216</v>
      </c>
    </row>
    <row r="447" spans="1:2" x14ac:dyDescent="0.25">
      <c r="A447" t="s">
        <v>560</v>
      </c>
      <c r="B447">
        <v>55219</v>
      </c>
    </row>
    <row r="448" spans="1:2" x14ac:dyDescent="0.25">
      <c r="A448" t="s">
        <v>561</v>
      </c>
      <c r="B448">
        <v>55259</v>
      </c>
    </row>
    <row r="449" spans="1:2" x14ac:dyDescent="0.25">
      <c r="A449" t="s">
        <v>562</v>
      </c>
      <c r="B449">
        <v>55260</v>
      </c>
    </row>
    <row r="450" spans="1:2" x14ac:dyDescent="0.25">
      <c r="A450" t="s">
        <v>563</v>
      </c>
      <c r="B450">
        <v>55310</v>
      </c>
    </row>
    <row r="451" spans="1:2" x14ac:dyDescent="0.25">
      <c r="A451" t="s">
        <v>564</v>
      </c>
      <c r="B451">
        <v>55311</v>
      </c>
    </row>
    <row r="452" spans="1:2" x14ac:dyDescent="0.25">
      <c r="A452" t="s">
        <v>565</v>
      </c>
      <c r="B452">
        <v>55334</v>
      </c>
    </row>
    <row r="453" spans="1:2" x14ac:dyDescent="0.25">
      <c r="A453" t="s">
        <v>566</v>
      </c>
      <c r="B453">
        <v>55335</v>
      </c>
    </row>
    <row r="454" spans="1:2" x14ac:dyDescent="0.25">
      <c r="A454" t="s">
        <v>567</v>
      </c>
      <c r="B454">
        <v>55347</v>
      </c>
    </row>
    <row r="455" spans="1:2" x14ac:dyDescent="0.25">
      <c r="A455" t="s">
        <v>568</v>
      </c>
      <c r="B455">
        <v>55348</v>
      </c>
    </row>
    <row r="456" spans="1:2" x14ac:dyDescent="0.25">
      <c r="A456" t="s">
        <v>569</v>
      </c>
      <c r="B456">
        <v>55358</v>
      </c>
    </row>
    <row r="457" spans="1:2" x14ac:dyDescent="0.25">
      <c r="A457" t="s">
        <v>570</v>
      </c>
      <c r="B457">
        <v>55359</v>
      </c>
    </row>
    <row r="458" spans="1:2" x14ac:dyDescent="0.25">
      <c r="A458" t="s">
        <v>571</v>
      </c>
      <c r="B458">
        <v>55369</v>
      </c>
    </row>
    <row r="459" spans="1:2" x14ac:dyDescent="0.25">
      <c r="A459" t="s">
        <v>572</v>
      </c>
      <c r="B459">
        <v>55370</v>
      </c>
    </row>
    <row r="460" spans="1:2" x14ac:dyDescent="0.25">
      <c r="A460" t="s">
        <v>573</v>
      </c>
      <c r="B460">
        <v>55419</v>
      </c>
    </row>
    <row r="461" spans="1:2" x14ac:dyDescent="0.25">
      <c r="A461" t="s">
        <v>574</v>
      </c>
      <c r="B461">
        <v>55420</v>
      </c>
    </row>
    <row r="462" spans="1:2" x14ac:dyDescent="0.25">
      <c r="A462" t="s">
        <v>575</v>
      </c>
      <c r="B462">
        <v>55455</v>
      </c>
    </row>
    <row r="463" spans="1:2" x14ac:dyDescent="0.25">
      <c r="A463" t="s">
        <v>576</v>
      </c>
      <c r="B463">
        <v>55461</v>
      </c>
    </row>
    <row r="464" spans="1:2" x14ac:dyDescent="0.25">
      <c r="A464" t="s">
        <v>577</v>
      </c>
      <c r="B464">
        <v>55473</v>
      </c>
    </row>
    <row r="465" spans="1:2" x14ac:dyDescent="0.25">
      <c r="A465" t="s">
        <v>578</v>
      </c>
      <c r="B465">
        <v>55474</v>
      </c>
    </row>
    <row r="466" spans="1:2" x14ac:dyDescent="0.25">
      <c r="A466" t="s">
        <v>579</v>
      </c>
      <c r="B466">
        <v>55495</v>
      </c>
    </row>
    <row r="467" spans="1:2" x14ac:dyDescent="0.25">
      <c r="A467" t="s">
        <v>580</v>
      </c>
      <c r="B467">
        <v>55496</v>
      </c>
    </row>
    <row r="468" spans="1:2" x14ac:dyDescent="0.25">
      <c r="A468" t="s">
        <v>581</v>
      </c>
      <c r="B468">
        <v>55593</v>
      </c>
    </row>
    <row r="469" spans="1:2" x14ac:dyDescent="0.25">
      <c r="A469" t="s">
        <v>582</v>
      </c>
      <c r="B469">
        <v>55594</v>
      </c>
    </row>
    <row r="470" spans="1:2" x14ac:dyDescent="0.25">
      <c r="A470" t="s">
        <v>583</v>
      </c>
      <c r="B470">
        <v>55613</v>
      </c>
    </row>
    <row r="471" spans="1:2" x14ac:dyDescent="0.25">
      <c r="A471" t="s">
        <v>584</v>
      </c>
      <c r="B471">
        <v>55614</v>
      </c>
    </row>
    <row r="472" spans="1:2" x14ac:dyDescent="0.25">
      <c r="A472" t="s">
        <v>585</v>
      </c>
      <c r="B472">
        <v>55664</v>
      </c>
    </row>
    <row r="473" spans="1:2" x14ac:dyDescent="0.25">
      <c r="A473" t="s">
        <v>586</v>
      </c>
      <c r="B473">
        <v>55665</v>
      </c>
    </row>
    <row r="474" spans="1:2" x14ac:dyDescent="0.25">
      <c r="A474" t="s">
        <v>587</v>
      </c>
      <c r="B474">
        <v>55666</v>
      </c>
    </row>
    <row r="475" spans="1:2" x14ac:dyDescent="0.25">
      <c r="A475" t="s">
        <v>588</v>
      </c>
      <c r="B475">
        <v>55668</v>
      </c>
    </row>
    <row r="476" spans="1:2" x14ac:dyDescent="0.25">
      <c r="A476" t="s">
        <v>589</v>
      </c>
      <c r="B476">
        <v>55716</v>
      </c>
    </row>
    <row r="477" spans="1:2" x14ac:dyDescent="0.25">
      <c r="A477" t="s">
        <v>590</v>
      </c>
      <c r="B477">
        <v>55717</v>
      </c>
    </row>
    <row r="478" spans="1:2" x14ac:dyDescent="0.25">
      <c r="A478" t="s">
        <v>591</v>
      </c>
      <c r="B478">
        <v>55718</v>
      </c>
    </row>
    <row r="479" spans="1:2" x14ac:dyDescent="0.25">
      <c r="A479" t="s">
        <v>592</v>
      </c>
      <c r="B479">
        <v>55719</v>
      </c>
    </row>
    <row r="480" spans="1:2" x14ac:dyDescent="0.25">
      <c r="A480" t="s">
        <v>593</v>
      </c>
      <c r="B480">
        <v>55768</v>
      </c>
    </row>
    <row r="481" spans="1:2" x14ac:dyDescent="0.25">
      <c r="A481" t="s">
        <v>594</v>
      </c>
      <c r="B481">
        <v>55769</v>
      </c>
    </row>
    <row r="482" spans="1:2" x14ac:dyDescent="0.25">
      <c r="A482" t="s">
        <v>595</v>
      </c>
      <c r="B482">
        <v>55827</v>
      </c>
    </row>
    <row r="483" spans="1:2" x14ac:dyDescent="0.25">
      <c r="A483" t="s">
        <v>596</v>
      </c>
      <c r="B483">
        <v>55828</v>
      </c>
    </row>
    <row r="484" spans="1:2" x14ac:dyDescent="0.25">
      <c r="A484" t="s">
        <v>597</v>
      </c>
      <c r="B484">
        <v>55874</v>
      </c>
    </row>
    <row r="485" spans="1:2" x14ac:dyDescent="0.25">
      <c r="A485" t="s">
        <v>604</v>
      </c>
      <c r="B485">
        <v>55877</v>
      </c>
    </row>
    <row r="486" spans="1:2" x14ac:dyDescent="0.25">
      <c r="A486" t="s">
        <v>605</v>
      </c>
      <c r="B486">
        <v>55894</v>
      </c>
    </row>
    <row r="487" spans="1:2" x14ac:dyDescent="0.25">
      <c r="A487" t="s">
        <v>606</v>
      </c>
      <c r="B487">
        <v>55895</v>
      </c>
    </row>
    <row r="488" spans="1:2" x14ac:dyDescent="0.25">
      <c r="A488" t="s">
        <v>607</v>
      </c>
      <c r="B488">
        <v>55910</v>
      </c>
    </row>
    <row r="489" spans="1:2" x14ac:dyDescent="0.25">
      <c r="A489" t="s">
        <v>634</v>
      </c>
      <c r="B489">
        <v>55911</v>
      </c>
    </row>
    <row r="490" spans="1:2" x14ac:dyDescent="0.25">
      <c r="A490" t="s">
        <v>635</v>
      </c>
      <c r="B490">
        <v>56024</v>
      </c>
    </row>
    <row r="491" spans="1:2" x14ac:dyDescent="0.25">
      <c r="A491" t="s">
        <v>636</v>
      </c>
      <c r="B491">
        <v>56025</v>
      </c>
    </row>
    <row r="492" spans="1:2" x14ac:dyDescent="0.25">
      <c r="A492" t="s">
        <v>637</v>
      </c>
      <c r="B492">
        <v>56052</v>
      </c>
    </row>
    <row r="493" spans="1:2" x14ac:dyDescent="0.25">
      <c r="A493" t="s">
        <v>638</v>
      </c>
      <c r="B493">
        <v>56053</v>
      </c>
    </row>
    <row r="494" spans="1:2" x14ac:dyDescent="0.25">
      <c r="A494" t="s">
        <v>639</v>
      </c>
      <c r="B494">
        <v>56148</v>
      </c>
    </row>
    <row r="495" spans="1:2" x14ac:dyDescent="0.25">
      <c r="A495" t="s">
        <v>640</v>
      </c>
      <c r="B495">
        <v>56149</v>
      </c>
    </row>
    <row r="496" spans="1:2" x14ac:dyDescent="0.25">
      <c r="A496" t="s">
        <v>641</v>
      </c>
      <c r="B496">
        <v>56178</v>
      </c>
    </row>
    <row r="497" spans="1:2" x14ac:dyDescent="0.25">
      <c r="A497" t="s">
        <v>648</v>
      </c>
      <c r="B497">
        <v>56179</v>
      </c>
    </row>
    <row r="498" spans="1:2" x14ac:dyDescent="0.25">
      <c r="A498" t="s">
        <v>649</v>
      </c>
      <c r="B498">
        <v>56196</v>
      </c>
    </row>
    <row r="499" spans="1:2" x14ac:dyDescent="0.25">
      <c r="A499" t="s">
        <v>650</v>
      </c>
      <c r="B499">
        <v>56197</v>
      </c>
    </row>
    <row r="500" spans="1:2" x14ac:dyDescent="0.25">
      <c r="A500" t="s">
        <v>651</v>
      </c>
      <c r="B500">
        <v>56276</v>
      </c>
    </row>
    <row r="501" spans="1:2" x14ac:dyDescent="0.25">
      <c r="A501" t="s">
        <v>652</v>
      </c>
      <c r="B501">
        <v>56277</v>
      </c>
    </row>
    <row r="502" spans="1:2" x14ac:dyDescent="0.25">
      <c r="A502" t="s">
        <v>653</v>
      </c>
      <c r="B502">
        <v>56330</v>
      </c>
    </row>
    <row r="503" spans="1:2" x14ac:dyDescent="0.25">
      <c r="A503" t="s">
        <v>654</v>
      </c>
      <c r="B503">
        <v>56331</v>
      </c>
    </row>
    <row r="504" spans="1:2" x14ac:dyDescent="0.25">
      <c r="A504" t="s">
        <v>655</v>
      </c>
      <c r="B504">
        <v>56432</v>
      </c>
    </row>
    <row r="505" spans="1:2" x14ac:dyDescent="0.25">
      <c r="A505" t="s">
        <v>656</v>
      </c>
      <c r="B505">
        <v>56437</v>
      </c>
    </row>
    <row r="506" spans="1:2" x14ac:dyDescent="0.25">
      <c r="A506" t="s">
        <v>657</v>
      </c>
      <c r="B506">
        <v>56457</v>
      </c>
    </row>
    <row r="507" spans="1:2" x14ac:dyDescent="0.25">
      <c r="A507" t="s">
        <v>658</v>
      </c>
      <c r="B507">
        <v>56458</v>
      </c>
    </row>
    <row r="508" spans="1:2" x14ac:dyDescent="0.25">
      <c r="A508" t="s">
        <v>659</v>
      </c>
      <c r="B508">
        <v>56513</v>
      </c>
    </row>
    <row r="509" spans="1:2" x14ac:dyDescent="0.25">
      <c r="A509" t="s">
        <v>680</v>
      </c>
      <c r="B509">
        <v>56514</v>
      </c>
    </row>
    <row r="510" spans="1:2" x14ac:dyDescent="0.25">
      <c r="A510" t="s">
        <v>681</v>
      </c>
      <c r="B510">
        <v>56522</v>
      </c>
    </row>
    <row r="511" spans="1:2" x14ac:dyDescent="0.25">
      <c r="A511" t="s">
        <v>682</v>
      </c>
      <c r="B511">
        <v>56523</v>
      </c>
    </row>
    <row r="512" spans="1:2" x14ac:dyDescent="0.25">
      <c r="A512" t="s">
        <v>683</v>
      </c>
      <c r="B512">
        <v>56582</v>
      </c>
    </row>
    <row r="513" spans="1:2" x14ac:dyDescent="0.25">
      <c r="A513" t="s">
        <v>684</v>
      </c>
      <c r="B513">
        <v>56583</v>
      </c>
    </row>
    <row r="514" spans="1:2" x14ac:dyDescent="0.25">
      <c r="A514" t="s">
        <v>685</v>
      </c>
      <c r="B514">
        <v>56584</v>
      </c>
    </row>
    <row r="515" spans="1:2" x14ac:dyDescent="0.25">
      <c r="A515" t="s">
        <v>686</v>
      </c>
      <c r="B515">
        <v>56585</v>
      </c>
    </row>
    <row r="516" spans="1:2" x14ac:dyDescent="0.25">
      <c r="A516" t="s">
        <v>687</v>
      </c>
      <c r="B516">
        <v>56622</v>
      </c>
    </row>
    <row r="517" spans="1:2" x14ac:dyDescent="0.25">
      <c r="A517" t="s">
        <v>688</v>
      </c>
      <c r="B517">
        <v>56623</v>
      </c>
    </row>
    <row r="518" spans="1:2" x14ac:dyDescent="0.25">
      <c r="A518" t="s">
        <v>689</v>
      </c>
      <c r="B518">
        <v>56642</v>
      </c>
    </row>
    <row r="519" spans="1:2" x14ac:dyDescent="0.25">
      <c r="A519" t="s">
        <v>702</v>
      </c>
      <c r="B519">
        <v>56643</v>
      </c>
    </row>
    <row r="520" spans="1:2" x14ac:dyDescent="0.25">
      <c r="A520" t="s">
        <v>703</v>
      </c>
      <c r="B520">
        <v>56672</v>
      </c>
    </row>
    <row r="521" spans="1:2" x14ac:dyDescent="0.25">
      <c r="A521" t="s">
        <v>704</v>
      </c>
      <c r="B521">
        <v>56673</v>
      </c>
    </row>
    <row r="522" spans="1:2" x14ac:dyDescent="0.25">
      <c r="A522" t="s">
        <v>705</v>
      </c>
      <c r="B522">
        <v>56688</v>
      </c>
    </row>
    <row r="523" spans="1:2" x14ac:dyDescent="0.25">
      <c r="A523" t="s">
        <v>706</v>
      </c>
      <c r="B523">
        <v>56689</v>
      </c>
    </row>
    <row r="524" spans="1:2" x14ac:dyDescent="0.25">
      <c r="A524" t="s">
        <v>707</v>
      </c>
      <c r="B524">
        <v>56716</v>
      </c>
    </row>
    <row r="525" spans="1:2" x14ac:dyDescent="0.25">
      <c r="A525" t="s">
        <v>708</v>
      </c>
      <c r="B525">
        <v>56717</v>
      </c>
    </row>
    <row r="526" spans="1:2" x14ac:dyDescent="0.25">
      <c r="A526" t="s">
        <v>709</v>
      </c>
      <c r="B526">
        <v>56730</v>
      </c>
    </row>
    <row r="527" spans="1:2" x14ac:dyDescent="0.25">
      <c r="A527" t="s">
        <v>710</v>
      </c>
      <c r="B527">
        <v>56731</v>
      </c>
    </row>
    <row r="528" spans="1:2" x14ac:dyDescent="0.25">
      <c r="A528" t="s">
        <v>711</v>
      </c>
      <c r="B528">
        <v>56777</v>
      </c>
    </row>
    <row r="529" spans="1:2" x14ac:dyDescent="0.25">
      <c r="A529" t="s">
        <v>728</v>
      </c>
      <c r="B529">
        <v>56778</v>
      </c>
    </row>
    <row r="530" spans="1:2" x14ac:dyDescent="0.25">
      <c r="A530" t="s">
        <v>729</v>
      </c>
      <c r="B530">
        <v>56779</v>
      </c>
    </row>
    <row r="531" spans="1:2" x14ac:dyDescent="0.25">
      <c r="A531" t="s">
        <v>730</v>
      </c>
      <c r="B531">
        <v>56790</v>
      </c>
    </row>
    <row r="532" spans="1:2" x14ac:dyDescent="0.25">
      <c r="A532" t="s">
        <v>731</v>
      </c>
      <c r="B532">
        <v>56791</v>
      </c>
    </row>
    <row r="533" spans="1:2" x14ac:dyDescent="0.25">
      <c r="A533" t="s">
        <v>732</v>
      </c>
      <c r="B533">
        <v>56792</v>
      </c>
    </row>
    <row r="534" spans="1:2" x14ac:dyDescent="0.25">
      <c r="A534" t="s">
        <v>733</v>
      </c>
      <c r="B534">
        <v>56895</v>
      </c>
    </row>
    <row r="535" spans="1:2" x14ac:dyDescent="0.25">
      <c r="A535" t="s">
        <v>734</v>
      </c>
      <c r="B535">
        <v>56896</v>
      </c>
    </row>
    <row r="536" spans="1:2" x14ac:dyDescent="0.25">
      <c r="A536" t="s">
        <v>735</v>
      </c>
      <c r="B536">
        <v>56897</v>
      </c>
    </row>
    <row r="537" spans="1:2" x14ac:dyDescent="0.25">
      <c r="A537" t="s">
        <v>736</v>
      </c>
      <c r="B537">
        <v>56898</v>
      </c>
    </row>
    <row r="538" spans="1:2" x14ac:dyDescent="0.25">
      <c r="A538" t="s">
        <v>737</v>
      </c>
      <c r="B538">
        <v>56961</v>
      </c>
    </row>
    <row r="539" spans="1:2" x14ac:dyDescent="0.25">
      <c r="A539" t="s">
        <v>738</v>
      </c>
      <c r="B539">
        <v>56999</v>
      </c>
    </row>
    <row r="540" spans="1:2" x14ac:dyDescent="0.25">
      <c r="A540" t="s">
        <v>739</v>
      </c>
      <c r="B540">
        <v>57023</v>
      </c>
    </row>
    <row r="541" spans="1:2" x14ac:dyDescent="0.25">
      <c r="A541" t="s">
        <v>740</v>
      </c>
      <c r="B541">
        <v>57028</v>
      </c>
    </row>
    <row r="542" spans="1:2" x14ac:dyDescent="0.25">
      <c r="A542" t="s">
        <v>741</v>
      </c>
      <c r="B542">
        <v>57090</v>
      </c>
    </row>
    <row r="543" spans="1:2" x14ac:dyDescent="0.25">
      <c r="A543" t="s">
        <v>1613</v>
      </c>
      <c r="B543">
        <v>57096</v>
      </c>
    </row>
    <row r="544" spans="1:2" x14ac:dyDescent="0.25">
      <c r="A544" t="s">
        <v>1614</v>
      </c>
      <c r="B544">
        <v>57097</v>
      </c>
    </row>
    <row r="545" spans="1:2" x14ac:dyDescent="0.25">
      <c r="A545" t="s">
        <v>742</v>
      </c>
      <c r="B545">
        <v>57130</v>
      </c>
    </row>
    <row r="546" spans="1:2" x14ac:dyDescent="0.25">
      <c r="A546" t="s">
        <v>743</v>
      </c>
      <c r="B546">
        <v>57131</v>
      </c>
    </row>
    <row r="547" spans="1:2" x14ac:dyDescent="0.25">
      <c r="A547" t="s">
        <v>744</v>
      </c>
      <c r="B547">
        <v>57132</v>
      </c>
    </row>
    <row r="548" spans="1:2" x14ac:dyDescent="0.25">
      <c r="A548" t="s">
        <v>745</v>
      </c>
      <c r="B548">
        <v>57133</v>
      </c>
    </row>
    <row r="549" spans="1:2" x14ac:dyDescent="0.25">
      <c r="A549" t="s">
        <v>746</v>
      </c>
      <c r="B549">
        <v>57134</v>
      </c>
    </row>
    <row r="550" spans="1:2" x14ac:dyDescent="0.25">
      <c r="A550" t="s">
        <v>747</v>
      </c>
      <c r="B550">
        <v>57135</v>
      </c>
    </row>
    <row r="551" spans="1:2" x14ac:dyDescent="0.25">
      <c r="A551" t="s">
        <v>748</v>
      </c>
      <c r="B551">
        <v>57136</v>
      </c>
    </row>
    <row r="552" spans="1:2" x14ac:dyDescent="0.25">
      <c r="A552" t="s">
        <v>749</v>
      </c>
      <c r="B552">
        <v>57137</v>
      </c>
    </row>
    <row r="553" spans="1:2" x14ac:dyDescent="0.25">
      <c r="A553" t="s">
        <v>750</v>
      </c>
      <c r="B553">
        <v>57138</v>
      </c>
    </row>
    <row r="554" spans="1:2" x14ac:dyDescent="0.25">
      <c r="A554" t="s">
        <v>1237</v>
      </c>
      <c r="B554">
        <v>57139</v>
      </c>
    </row>
    <row r="555" spans="1:2" x14ac:dyDescent="0.25">
      <c r="A555" t="s">
        <v>1238</v>
      </c>
      <c r="B555">
        <v>57140</v>
      </c>
    </row>
    <row r="556" spans="1:2" x14ac:dyDescent="0.25">
      <c r="A556" t="s">
        <v>1239</v>
      </c>
      <c r="B556">
        <v>57141</v>
      </c>
    </row>
    <row r="557" spans="1:2" x14ac:dyDescent="0.25">
      <c r="A557" t="s">
        <v>1240</v>
      </c>
      <c r="B557">
        <v>57142</v>
      </c>
    </row>
    <row r="558" spans="1:2" x14ac:dyDescent="0.25">
      <c r="A558" t="s">
        <v>1241</v>
      </c>
      <c r="B558">
        <v>57143</v>
      </c>
    </row>
    <row r="559" spans="1:2" x14ac:dyDescent="0.25">
      <c r="A559" t="s">
        <v>1242</v>
      </c>
      <c r="B559">
        <v>57144</v>
      </c>
    </row>
    <row r="560" spans="1:2" x14ac:dyDescent="0.25">
      <c r="A560" t="s">
        <v>1243</v>
      </c>
      <c r="B560">
        <v>57145</v>
      </c>
    </row>
    <row r="561" spans="1:2" x14ac:dyDescent="0.25">
      <c r="A561" t="s">
        <v>1244</v>
      </c>
      <c r="B561">
        <v>57146</v>
      </c>
    </row>
    <row r="562" spans="1:2" x14ac:dyDescent="0.25">
      <c r="A562" t="s">
        <v>1245</v>
      </c>
      <c r="B562">
        <v>57147</v>
      </c>
    </row>
    <row r="563" spans="1:2" x14ac:dyDescent="0.25">
      <c r="A563" t="s">
        <v>1246</v>
      </c>
      <c r="B563">
        <v>57148</v>
      </c>
    </row>
    <row r="564" spans="1:2" x14ac:dyDescent="0.25">
      <c r="A564" t="s">
        <v>1247</v>
      </c>
      <c r="B564">
        <v>57149</v>
      </c>
    </row>
    <row r="565" spans="1:2" x14ac:dyDescent="0.25">
      <c r="A565" t="s">
        <v>1248</v>
      </c>
      <c r="B565">
        <v>57150</v>
      </c>
    </row>
    <row r="566" spans="1:2" x14ac:dyDescent="0.25">
      <c r="A566" t="s">
        <v>1249</v>
      </c>
      <c r="B566">
        <v>57151</v>
      </c>
    </row>
    <row r="567" spans="1:2" x14ac:dyDescent="0.25">
      <c r="A567" t="s">
        <v>1250</v>
      </c>
      <c r="B567">
        <v>57152</v>
      </c>
    </row>
    <row r="568" spans="1:2" x14ac:dyDescent="0.25">
      <c r="A568" t="s">
        <v>773</v>
      </c>
      <c r="B568">
        <v>57153</v>
      </c>
    </row>
    <row r="569" spans="1:2" x14ac:dyDescent="0.25">
      <c r="A569" t="s">
        <v>774</v>
      </c>
      <c r="B569">
        <v>57154</v>
      </c>
    </row>
    <row r="570" spans="1:2" x14ac:dyDescent="0.25">
      <c r="A570" t="s">
        <v>1251</v>
      </c>
      <c r="B570">
        <v>57155</v>
      </c>
    </row>
    <row r="571" spans="1:2" x14ac:dyDescent="0.25">
      <c r="A571" t="s">
        <v>1252</v>
      </c>
      <c r="B571">
        <v>57156</v>
      </c>
    </row>
    <row r="572" spans="1:2" x14ac:dyDescent="0.25">
      <c r="A572" t="s">
        <v>1253</v>
      </c>
      <c r="B572">
        <v>57157</v>
      </c>
    </row>
    <row r="573" spans="1:2" x14ac:dyDescent="0.25">
      <c r="A573" t="s">
        <v>1254</v>
      </c>
      <c r="B573">
        <v>57159</v>
      </c>
    </row>
    <row r="574" spans="1:2" x14ac:dyDescent="0.25">
      <c r="A574" t="s">
        <v>1255</v>
      </c>
      <c r="B574">
        <v>57160</v>
      </c>
    </row>
    <row r="575" spans="1:2" x14ac:dyDescent="0.25">
      <c r="A575" t="s">
        <v>1256</v>
      </c>
      <c r="B575">
        <v>57161</v>
      </c>
    </row>
    <row r="576" spans="1:2" x14ac:dyDescent="0.25">
      <c r="A576" t="s">
        <v>1257</v>
      </c>
      <c r="B576">
        <v>57162</v>
      </c>
    </row>
    <row r="577" spans="1:2" x14ac:dyDescent="0.25">
      <c r="A577" t="s">
        <v>1258</v>
      </c>
      <c r="B577">
        <v>57163</v>
      </c>
    </row>
    <row r="578" spans="1:2" x14ac:dyDescent="0.25">
      <c r="A578" t="s">
        <v>775</v>
      </c>
      <c r="B578">
        <v>57164</v>
      </c>
    </row>
    <row r="579" spans="1:2" x14ac:dyDescent="0.25">
      <c r="A579" t="s">
        <v>776</v>
      </c>
      <c r="B579">
        <v>57165</v>
      </c>
    </row>
    <row r="580" spans="1:2" x14ac:dyDescent="0.25">
      <c r="A580" t="s">
        <v>1259</v>
      </c>
      <c r="B580">
        <v>57166</v>
      </c>
    </row>
    <row r="581" spans="1:2" x14ac:dyDescent="0.25">
      <c r="A581" t="s">
        <v>1260</v>
      </c>
      <c r="B581">
        <v>57167</v>
      </c>
    </row>
    <row r="582" spans="1:2" x14ac:dyDescent="0.25">
      <c r="A582" t="s">
        <v>1261</v>
      </c>
      <c r="B582">
        <v>57168</v>
      </c>
    </row>
    <row r="583" spans="1:2" x14ac:dyDescent="0.25">
      <c r="A583" t="s">
        <v>1262</v>
      </c>
      <c r="B583">
        <v>57169</v>
      </c>
    </row>
    <row r="584" spans="1:2" x14ac:dyDescent="0.25">
      <c r="A584" t="s">
        <v>1263</v>
      </c>
      <c r="B584">
        <v>57170</v>
      </c>
    </row>
    <row r="585" spans="1:2" x14ac:dyDescent="0.25">
      <c r="A585" t="s">
        <v>1264</v>
      </c>
      <c r="B585">
        <v>57171</v>
      </c>
    </row>
    <row r="586" spans="1:2" x14ac:dyDescent="0.25">
      <c r="A586" t="s">
        <v>1265</v>
      </c>
      <c r="B586">
        <v>57172</v>
      </c>
    </row>
    <row r="587" spans="1:2" x14ac:dyDescent="0.25">
      <c r="A587" t="s">
        <v>1266</v>
      </c>
      <c r="B587">
        <v>57173</v>
      </c>
    </row>
    <row r="588" spans="1:2" x14ac:dyDescent="0.25">
      <c r="A588" t="s">
        <v>1267</v>
      </c>
      <c r="B588">
        <v>57174</v>
      </c>
    </row>
    <row r="589" spans="1:2" x14ac:dyDescent="0.25">
      <c r="A589" t="s">
        <v>1268</v>
      </c>
      <c r="B589">
        <v>57175</v>
      </c>
    </row>
    <row r="590" spans="1:2" x14ac:dyDescent="0.25">
      <c r="A590" t="s">
        <v>1269</v>
      </c>
      <c r="B590">
        <v>57176</v>
      </c>
    </row>
    <row r="591" spans="1:2" x14ac:dyDescent="0.25">
      <c r="A591" t="s">
        <v>1270</v>
      </c>
      <c r="B591">
        <v>57177</v>
      </c>
    </row>
    <row r="592" spans="1:2" x14ac:dyDescent="0.25">
      <c r="A592" t="s">
        <v>1271</v>
      </c>
      <c r="B592">
        <v>57178</v>
      </c>
    </row>
    <row r="593" spans="1:2" x14ac:dyDescent="0.25">
      <c r="A593" t="s">
        <v>1272</v>
      </c>
      <c r="B593">
        <v>57179</v>
      </c>
    </row>
    <row r="594" spans="1:2" x14ac:dyDescent="0.25">
      <c r="A594" t="s">
        <v>1273</v>
      </c>
      <c r="B594">
        <v>57180</v>
      </c>
    </row>
    <row r="595" spans="1:2" x14ac:dyDescent="0.25">
      <c r="A595" t="s">
        <v>1274</v>
      </c>
      <c r="B595">
        <v>57181</v>
      </c>
    </row>
    <row r="596" spans="1:2" x14ac:dyDescent="0.25">
      <c r="A596" t="s">
        <v>777</v>
      </c>
      <c r="B596">
        <v>57182</v>
      </c>
    </row>
    <row r="597" spans="1:2" x14ac:dyDescent="0.25">
      <c r="A597" t="s">
        <v>778</v>
      </c>
      <c r="B597">
        <v>57183</v>
      </c>
    </row>
    <row r="598" spans="1:2" x14ac:dyDescent="0.25">
      <c r="A598" t="s">
        <v>1275</v>
      </c>
      <c r="B598">
        <v>57184</v>
      </c>
    </row>
    <row r="599" spans="1:2" x14ac:dyDescent="0.25">
      <c r="A599" t="s">
        <v>1276</v>
      </c>
      <c r="B599">
        <v>57185</v>
      </c>
    </row>
    <row r="600" spans="1:2" x14ac:dyDescent="0.25">
      <c r="A600" t="s">
        <v>1277</v>
      </c>
      <c r="B600">
        <v>57186</v>
      </c>
    </row>
    <row r="601" spans="1:2" x14ac:dyDescent="0.25">
      <c r="A601" t="s">
        <v>1278</v>
      </c>
      <c r="B601">
        <v>57187</v>
      </c>
    </row>
    <row r="602" spans="1:2" x14ac:dyDescent="0.25">
      <c r="A602" t="s">
        <v>1279</v>
      </c>
      <c r="B602">
        <v>57188</v>
      </c>
    </row>
    <row r="603" spans="1:2" x14ac:dyDescent="0.25">
      <c r="A603" t="s">
        <v>1280</v>
      </c>
      <c r="B603">
        <v>57189</v>
      </c>
    </row>
    <row r="604" spans="1:2" x14ac:dyDescent="0.25">
      <c r="A604" t="s">
        <v>1281</v>
      </c>
      <c r="B604">
        <v>57190</v>
      </c>
    </row>
    <row r="605" spans="1:2" x14ac:dyDescent="0.25">
      <c r="A605" t="s">
        <v>1282</v>
      </c>
      <c r="B605">
        <v>57191</v>
      </c>
    </row>
    <row r="606" spans="1:2" x14ac:dyDescent="0.25">
      <c r="A606" t="s">
        <v>779</v>
      </c>
      <c r="B606">
        <v>57192</v>
      </c>
    </row>
    <row r="607" spans="1:2" x14ac:dyDescent="0.25">
      <c r="A607" t="s">
        <v>780</v>
      </c>
      <c r="B607">
        <v>57193</v>
      </c>
    </row>
    <row r="608" spans="1:2" x14ac:dyDescent="0.25">
      <c r="A608" t="s">
        <v>1283</v>
      </c>
      <c r="B608">
        <v>57194</v>
      </c>
    </row>
    <row r="609" spans="1:2" x14ac:dyDescent="0.25">
      <c r="A609" t="s">
        <v>1284</v>
      </c>
      <c r="B609">
        <v>57195</v>
      </c>
    </row>
    <row r="610" spans="1:2" x14ac:dyDescent="0.25">
      <c r="A610" t="s">
        <v>1285</v>
      </c>
      <c r="B610">
        <v>57196</v>
      </c>
    </row>
    <row r="611" spans="1:2" x14ac:dyDescent="0.25">
      <c r="A611" t="s">
        <v>1286</v>
      </c>
      <c r="B611">
        <v>57197</v>
      </c>
    </row>
    <row r="612" spans="1:2" x14ac:dyDescent="0.25">
      <c r="A612" t="s">
        <v>1287</v>
      </c>
      <c r="B612">
        <v>57198</v>
      </c>
    </row>
    <row r="613" spans="1:2" x14ac:dyDescent="0.25">
      <c r="A613" t="s">
        <v>1288</v>
      </c>
      <c r="B613">
        <v>57199</v>
      </c>
    </row>
    <row r="614" spans="1:2" x14ac:dyDescent="0.25">
      <c r="A614" t="s">
        <v>1289</v>
      </c>
      <c r="B614">
        <v>57202</v>
      </c>
    </row>
    <row r="615" spans="1:2" x14ac:dyDescent="0.25">
      <c r="A615" t="s">
        <v>1290</v>
      </c>
      <c r="B615">
        <v>57203</v>
      </c>
    </row>
    <row r="616" spans="1:2" x14ac:dyDescent="0.25">
      <c r="A616" t="s">
        <v>1291</v>
      </c>
      <c r="B616">
        <v>57204</v>
      </c>
    </row>
    <row r="617" spans="1:2" x14ac:dyDescent="0.25">
      <c r="A617" t="s">
        <v>1292</v>
      </c>
      <c r="B617">
        <v>57205</v>
      </c>
    </row>
    <row r="618" spans="1:2" x14ac:dyDescent="0.25">
      <c r="A618" t="s">
        <v>1293</v>
      </c>
      <c r="B618">
        <v>57206</v>
      </c>
    </row>
    <row r="619" spans="1:2" x14ac:dyDescent="0.25">
      <c r="A619" t="s">
        <v>1294</v>
      </c>
      <c r="B619">
        <v>57208</v>
      </c>
    </row>
    <row r="620" spans="1:2" x14ac:dyDescent="0.25">
      <c r="A620" t="s">
        <v>1295</v>
      </c>
      <c r="B620">
        <v>57209</v>
      </c>
    </row>
    <row r="621" spans="1:2" x14ac:dyDescent="0.25">
      <c r="A621" t="s">
        <v>1296</v>
      </c>
      <c r="B621">
        <v>57210</v>
      </c>
    </row>
    <row r="622" spans="1:2" x14ac:dyDescent="0.25">
      <c r="A622" t="s">
        <v>1297</v>
      </c>
      <c r="B622">
        <v>57211</v>
      </c>
    </row>
    <row r="623" spans="1:2" x14ac:dyDescent="0.25">
      <c r="A623" t="s">
        <v>1298</v>
      </c>
      <c r="B623">
        <v>57214</v>
      </c>
    </row>
    <row r="624" spans="1:2" x14ac:dyDescent="0.25">
      <c r="A624" t="s">
        <v>781</v>
      </c>
      <c r="B624">
        <v>57215</v>
      </c>
    </row>
    <row r="625" spans="1:2" x14ac:dyDescent="0.25">
      <c r="A625" t="s">
        <v>782</v>
      </c>
      <c r="B625">
        <v>57216</v>
      </c>
    </row>
    <row r="626" spans="1:2" x14ac:dyDescent="0.25">
      <c r="A626" t="s">
        <v>1299</v>
      </c>
      <c r="B626">
        <v>57217</v>
      </c>
    </row>
    <row r="627" spans="1:2" x14ac:dyDescent="0.25">
      <c r="A627" t="s">
        <v>1300</v>
      </c>
      <c r="B627">
        <v>57218</v>
      </c>
    </row>
    <row r="628" spans="1:2" x14ac:dyDescent="0.25">
      <c r="A628" t="s">
        <v>1301</v>
      </c>
      <c r="B628">
        <v>57219</v>
      </c>
    </row>
    <row r="629" spans="1:2" x14ac:dyDescent="0.25">
      <c r="A629" t="s">
        <v>1302</v>
      </c>
      <c r="B629">
        <v>57220</v>
      </c>
    </row>
    <row r="630" spans="1:2" x14ac:dyDescent="0.25">
      <c r="A630" t="s">
        <v>1303</v>
      </c>
      <c r="B630">
        <v>57221</v>
      </c>
    </row>
    <row r="631" spans="1:2" x14ac:dyDescent="0.25">
      <c r="A631" t="s">
        <v>1304</v>
      </c>
      <c r="B631">
        <v>57228</v>
      </c>
    </row>
    <row r="632" spans="1:2" x14ac:dyDescent="0.25">
      <c r="A632" t="s">
        <v>1305</v>
      </c>
      <c r="B632">
        <v>57229</v>
      </c>
    </row>
    <row r="633" spans="1:2" x14ac:dyDescent="0.25">
      <c r="A633" t="s">
        <v>1306</v>
      </c>
      <c r="B633">
        <v>57230</v>
      </c>
    </row>
    <row r="634" spans="1:2" x14ac:dyDescent="0.25">
      <c r="A634" t="s">
        <v>783</v>
      </c>
      <c r="B634">
        <v>57231</v>
      </c>
    </row>
    <row r="635" spans="1:2" x14ac:dyDescent="0.25">
      <c r="A635" t="s">
        <v>784</v>
      </c>
      <c r="B635">
        <v>57234</v>
      </c>
    </row>
    <row r="636" spans="1:2" x14ac:dyDescent="0.25">
      <c r="A636" t="s">
        <v>1307</v>
      </c>
      <c r="B636">
        <v>57235</v>
      </c>
    </row>
    <row r="637" spans="1:2" x14ac:dyDescent="0.25">
      <c r="A637" t="s">
        <v>1308</v>
      </c>
      <c r="B637">
        <v>57236</v>
      </c>
    </row>
    <row r="638" spans="1:2" x14ac:dyDescent="0.25">
      <c r="A638" t="s">
        <v>1309</v>
      </c>
      <c r="B638">
        <v>57237</v>
      </c>
    </row>
    <row r="639" spans="1:2" x14ac:dyDescent="0.25">
      <c r="A639" t="s">
        <v>1310</v>
      </c>
      <c r="B639">
        <v>57240</v>
      </c>
    </row>
    <row r="640" spans="1:2" x14ac:dyDescent="0.25">
      <c r="A640" t="s">
        <v>1311</v>
      </c>
      <c r="B640">
        <v>57241</v>
      </c>
    </row>
    <row r="641" spans="1:2" x14ac:dyDescent="0.25">
      <c r="A641" t="s">
        <v>1312</v>
      </c>
      <c r="B641">
        <v>57242</v>
      </c>
    </row>
    <row r="642" spans="1:2" x14ac:dyDescent="0.25">
      <c r="A642" t="s">
        <v>1313</v>
      </c>
      <c r="B642">
        <v>57243</v>
      </c>
    </row>
    <row r="643" spans="1:2" x14ac:dyDescent="0.25">
      <c r="A643" t="s">
        <v>1314</v>
      </c>
      <c r="B643">
        <v>57244</v>
      </c>
    </row>
    <row r="644" spans="1:2" x14ac:dyDescent="0.25">
      <c r="A644" t="s">
        <v>1315</v>
      </c>
      <c r="B644">
        <v>57245</v>
      </c>
    </row>
    <row r="645" spans="1:2" x14ac:dyDescent="0.25">
      <c r="A645" t="s">
        <v>1316</v>
      </c>
      <c r="B645">
        <v>57267</v>
      </c>
    </row>
    <row r="646" spans="1:2" x14ac:dyDescent="0.25">
      <c r="A646" t="s">
        <v>1317</v>
      </c>
      <c r="B646">
        <v>57270</v>
      </c>
    </row>
    <row r="647" spans="1:2" x14ac:dyDescent="0.25">
      <c r="A647" t="s">
        <v>1318</v>
      </c>
      <c r="B647">
        <v>57271</v>
      </c>
    </row>
    <row r="648" spans="1:2" x14ac:dyDescent="0.25">
      <c r="A648" t="s">
        <v>1319</v>
      </c>
      <c r="B648">
        <v>57272</v>
      </c>
    </row>
    <row r="649" spans="1:2" x14ac:dyDescent="0.25">
      <c r="A649" t="s">
        <v>1320</v>
      </c>
      <c r="B649">
        <v>57279</v>
      </c>
    </row>
    <row r="650" spans="1:2" x14ac:dyDescent="0.25">
      <c r="A650" t="s">
        <v>1321</v>
      </c>
      <c r="B650">
        <v>57280</v>
      </c>
    </row>
    <row r="651" spans="1:2" x14ac:dyDescent="0.25">
      <c r="A651" t="s">
        <v>1322</v>
      </c>
      <c r="B651">
        <v>57281</v>
      </c>
    </row>
    <row r="652" spans="1:2" x14ac:dyDescent="0.25">
      <c r="A652" t="s">
        <v>785</v>
      </c>
      <c r="B652">
        <v>57282</v>
      </c>
    </row>
    <row r="653" spans="1:2" x14ac:dyDescent="0.25">
      <c r="A653" t="s">
        <v>786</v>
      </c>
      <c r="B653">
        <v>57285</v>
      </c>
    </row>
    <row r="654" spans="1:2" x14ac:dyDescent="0.25">
      <c r="A654" t="s">
        <v>1323</v>
      </c>
      <c r="B654">
        <v>57286</v>
      </c>
    </row>
    <row r="655" spans="1:2" x14ac:dyDescent="0.25">
      <c r="A655" t="s">
        <v>1324</v>
      </c>
      <c r="B655">
        <v>57336</v>
      </c>
    </row>
    <row r="656" spans="1:2" x14ac:dyDescent="0.25">
      <c r="A656" t="s">
        <v>1325</v>
      </c>
      <c r="B656">
        <v>57343</v>
      </c>
    </row>
    <row r="657" spans="1:2" x14ac:dyDescent="0.25">
      <c r="A657" t="s">
        <v>1326</v>
      </c>
      <c r="B657">
        <v>57350</v>
      </c>
    </row>
    <row r="658" spans="1:2" x14ac:dyDescent="0.25">
      <c r="A658" t="s">
        <v>1327</v>
      </c>
      <c r="B658">
        <v>57351</v>
      </c>
    </row>
    <row r="659" spans="1:2" x14ac:dyDescent="0.25">
      <c r="A659" t="s">
        <v>1328</v>
      </c>
      <c r="B659">
        <v>57356</v>
      </c>
    </row>
    <row r="660" spans="1:2" x14ac:dyDescent="0.25">
      <c r="A660" t="s">
        <v>1329</v>
      </c>
      <c r="B660">
        <v>57357</v>
      </c>
    </row>
    <row r="661" spans="1:2" x14ac:dyDescent="0.25">
      <c r="A661" t="s">
        <v>1330</v>
      </c>
      <c r="B661">
        <v>57358</v>
      </c>
    </row>
    <row r="662" spans="1:2" x14ac:dyDescent="0.25">
      <c r="A662" t="s">
        <v>787</v>
      </c>
      <c r="B662">
        <v>57359</v>
      </c>
    </row>
    <row r="663" spans="1:2" x14ac:dyDescent="0.25">
      <c r="A663" t="s">
        <v>788</v>
      </c>
      <c r="B663">
        <v>57364</v>
      </c>
    </row>
    <row r="664" spans="1:2" x14ac:dyDescent="0.25">
      <c r="A664" t="s">
        <v>1331</v>
      </c>
      <c r="B664">
        <v>57365</v>
      </c>
    </row>
    <row r="665" spans="1:2" x14ac:dyDescent="0.25">
      <c r="A665" t="s">
        <v>1332</v>
      </c>
      <c r="B665">
        <v>57374</v>
      </c>
    </row>
    <row r="666" spans="1:2" x14ac:dyDescent="0.25">
      <c r="A666" t="s">
        <v>1333</v>
      </c>
      <c r="B666">
        <v>57375</v>
      </c>
    </row>
    <row r="667" spans="1:2" x14ac:dyDescent="0.25">
      <c r="A667" t="s">
        <v>1334</v>
      </c>
      <c r="B667">
        <v>57376</v>
      </c>
    </row>
    <row r="668" spans="1:2" x14ac:dyDescent="0.25">
      <c r="A668" t="s">
        <v>1335</v>
      </c>
      <c r="B668">
        <v>57377</v>
      </c>
    </row>
    <row r="669" spans="1:2" x14ac:dyDescent="0.25">
      <c r="A669" t="s">
        <v>1336</v>
      </c>
      <c r="B669">
        <v>57384</v>
      </c>
    </row>
    <row r="670" spans="1:2" x14ac:dyDescent="0.25">
      <c r="A670" t="s">
        <v>1337</v>
      </c>
      <c r="B670">
        <v>57385</v>
      </c>
    </row>
    <row r="671" spans="1:2" x14ac:dyDescent="0.25">
      <c r="A671" t="s">
        <v>1338</v>
      </c>
      <c r="B671">
        <v>57392</v>
      </c>
    </row>
    <row r="672" spans="1:2" x14ac:dyDescent="0.25">
      <c r="A672" t="s">
        <v>1339</v>
      </c>
      <c r="B672">
        <v>57393</v>
      </c>
    </row>
    <row r="673" spans="1:2" x14ac:dyDescent="0.25">
      <c r="A673" t="s">
        <v>1340</v>
      </c>
      <c r="B673">
        <v>57424</v>
      </c>
    </row>
    <row r="674" spans="1:2" x14ac:dyDescent="0.25">
      <c r="A674" t="s">
        <v>1341</v>
      </c>
      <c r="B674">
        <v>57425</v>
      </c>
    </row>
    <row r="675" spans="1:2" x14ac:dyDescent="0.25">
      <c r="A675" t="s">
        <v>1342</v>
      </c>
      <c r="B675">
        <v>57426</v>
      </c>
    </row>
    <row r="676" spans="1:2" x14ac:dyDescent="0.25">
      <c r="A676" t="s">
        <v>1343</v>
      </c>
      <c r="B676">
        <v>57427</v>
      </c>
    </row>
    <row r="677" spans="1:2" x14ac:dyDescent="0.25">
      <c r="A677" t="s">
        <v>1344</v>
      </c>
      <c r="B677">
        <v>57438</v>
      </c>
    </row>
    <row r="678" spans="1:2" x14ac:dyDescent="0.25">
      <c r="A678" t="s">
        <v>1345</v>
      </c>
      <c r="B678">
        <v>57439</v>
      </c>
    </row>
    <row r="679" spans="1:2" x14ac:dyDescent="0.25">
      <c r="A679" t="s">
        <v>1346</v>
      </c>
      <c r="B679">
        <v>57440</v>
      </c>
    </row>
    <row r="680" spans="1:2" x14ac:dyDescent="0.25">
      <c r="A680" t="s">
        <v>789</v>
      </c>
      <c r="B680">
        <v>57441</v>
      </c>
    </row>
    <row r="681" spans="1:2" x14ac:dyDescent="0.25">
      <c r="A681" t="s">
        <v>790</v>
      </c>
      <c r="B681">
        <v>57442</v>
      </c>
    </row>
    <row r="682" spans="1:2" x14ac:dyDescent="0.25">
      <c r="A682" t="s">
        <v>1347</v>
      </c>
      <c r="B682">
        <v>57443</v>
      </c>
    </row>
    <row r="683" spans="1:2" x14ac:dyDescent="0.25">
      <c r="A683" t="s">
        <v>1348</v>
      </c>
      <c r="B683">
        <v>57444</v>
      </c>
    </row>
    <row r="684" spans="1:2" x14ac:dyDescent="0.25">
      <c r="A684" t="s">
        <v>1349</v>
      </c>
      <c r="B684">
        <v>57445</v>
      </c>
    </row>
    <row r="685" spans="1:2" x14ac:dyDescent="0.25">
      <c r="A685" t="s">
        <v>1350</v>
      </c>
      <c r="B685">
        <v>57446</v>
      </c>
    </row>
    <row r="686" spans="1:2" x14ac:dyDescent="0.25">
      <c r="A686" t="s">
        <v>1351</v>
      </c>
      <c r="B686">
        <v>57447</v>
      </c>
    </row>
    <row r="687" spans="1:2" x14ac:dyDescent="0.25">
      <c r="A687" t="s">
        <v>1352</v>
      </c>
      <c r="B687">
        <v>57450</v>
      </c>
    </row>
    <row r="688" spans="1:2" x14ac:dyDescent="0.25">
      <c r="A688" t="s">
        <v>1353</v>
      </c>
      <c r="B688">
        <v>57451</v>
      </c>
    </row>
    <row r="689" spans="1:2" x14ac:dyDescent="0.25">
      <c r="A689" t="s">
        <v>1354</v>
      </c>
      <c r="B689">
        <v>57462</v>
      </c>
    </row>
    <row r="690" spans="1:2" x14ac:dyDescent="0.25">
      <c r="A690" t="s">
        <v>791</v>
      </c>
      <c r="B690">
        <v>57463</v>
      </c>
    </row>
    <row r="691" spans="1:2" x14ac:dyDescent="0.25">
      <c r="A691" t="s">
        <v>792</v>
      </c>
      <c r="B691">
        <v>57466</v>
      </c>
    </row>
    <row r="692" spans="1:2" x14ac:dyDescent="0.25">
      <c r="A692" t="s">
        <v>1355</v>
      </c>
      <c r="B692">
        <v>57467</v>
      </c>
    </row>
    <row r="693" spans="1:2" x14ac:dyDescent="0.25">
      <c r="A693" t="s">
        <v>1356</v>
      </c>
      <c r="B693">
        <v>57468</v>
      </c>
    </row>
    <row r="694" spans="1:2" x14ac:dyDescent="0.25">
      <c r="A694" t="s">
        <v>1357</v>
      </c>
      <c r="B694">
        <v>57469</v>
      </c>
    </row>
    <row r="695" spans="1:2" x14ac:dyDescent="0.25">
      <c r="A695" t="s">
        <v>1358</v>
      </c>
      <c r="B695">
        <v>57472</v>
      </c>
    </row>
    <row r="696" spans="1:2" x14ac:dyDescent="0.25">
      <c r="A696" t="s">
        <v>1359</v>
      </c>
      <c r="B696">
        <v>57473</v>
      </c>
    </row>
    <row r="697" spans="1:2" x14ac:dyDescent="0.25">
      <c r="A697" t="s">
        <v>1360</v>
      </c>
      <c r="B697">
        <v>57474</v>
      </c>
    </row>
    <row r="698" spans="1:2" x14ac:dyDescent="0.25">
      <c r="A698" t="s">
        <v>1361</v>
      </c>
      <c r="B698">
        <v>57475</v>
      </c>
    </row>
    <row r="699" spans="1:2" x14ac:dyDescent="0.25">
      <c r="A699" t="s">
        <v>1362</v>
      </c>
      <c r="B699">
        <v>57476</v>
      </c>
    </row>
    <row r="700" spans="1:2" x14ac:dyDescent="0.25">
      <c r="A700" t="s">
        <v>1363</v>
      </c>
      <c r="B700">
        <v>57477</v>
      </c>
    </row>
    <row r="701" spans="1:2" x14ac:dyDescent="0.25">
      <c r="A701" t="s">
        <v>1364</v>
      </c>
      <c r="B701">
        <v>57478</v>
      </c>
    </row>
    <row r="702" spans="1:2" x14ac:dyDescent="0.25">
      <c r="A702" t="s">
        <v>1365</v>
      </c>
      <c r="B702">
        <v>57479</v>
      </c>
    </row>
    <row r="703" spans="1:2" x14ac:dyDescent="0.25">
      <c r="A703" t="s">
        <v>1366</v>
      </c>
      <c r="B703">
        <v>57480</v>
      </c>
    </row>
    <row r="704" spans="1:2" x14ac:dyDescent="0.25">
      <c r="A704" t="s">
        <v>1367</v>
      </c>
      <c r="B704">
        <v>57485</v>
      </c>
    </row>
    <row r="705" spans="1:2" x14ac:dyDescent="0.25">
      <c r="A705" t="s">
        <v>1368</v>
      </c>
      <c r="B705">
        <v>57486</v>
      </c>
    </row>
    <row r="706" spans="1:2" x14ac:dyDescent="0.25">
      <c r="A706" t="s">
        <v>1369</v>
      </c>
      <c r="B706">
        <v>57487</v>
      </c>
    </row>
    <row r="707" spans="1:2" x14ac:dyDescent="0.25">
      <c r="A707" t="s">
        <v>1370</v>
      </c>
      <c r="B707">
        <v>57488</v>
      </c>
    </row>
    <row r="708" spans="1:2" x14ac:dyDescent="0.25">
      <c r="A708" t="s">
        <v>793</v>
      </c>
      <c r="B708">
        <v>57489</v>
      </c>
    </row>
    <row r="709" spans="1:2" x14ac:dyDescent="0.25">
      <c r="A709" t="s">
        <v>794</v>
      </c>
      <c r="B709">
        <v>57492</v>
      </c>
    </row>
    <row r="710" spans="1:2" x14ac:dyDescent="0.25">
      <c r="A710" t="s">
        <v>1371</v>
      </c>
      <c r="B710">
        <v>57493</v>
      </c>
    </row>
    <row r="711" spans="1:2" x14ac:dyDescent="0.25">
      <c r="A711" t="s">
        <v>1372</v>
      </c>
      <c r="B711">
        <v>57494</v>
      </c>
    </row>
    <row r="712" spans="1:2" x14ac:dyDescent="0.25">
      <c r="A712" t="s">
        <v>1373</v>
      </c>
      <c r="B712">
        <v>57495</v>
      </c>
    </row>
    <row r="713" spans="1:2" x14ac:dyDescent="0.25">
      <c r="A713" t="s">
        <v>1374</v>
      </c>
      <c r="B713">
        <v>57496</v>
      </c>
    </row>
    <row r="714" spans="1:2" x14ac:dyDescent="0.25">
      <c r="A714" t="s">
        <v>1375</v>
      </c>
      <c r="B714">
        <v>57497</v>
      </c>
    </row>
    <row r="715" spans="1:2" x14ac:dyDescent="0.25">
      <c r="A715" t="s">
        <v>1376</v>
      </c>
      <c r="B715">
        <v>57498</v>
      </c>
    </row>
    <row r="716" spans="1:2" x14ac:dyDescent="0.25">
      <c r="A716" t="s">
        <v>1377</v>
      </c>
      <c r="B716">
        <v>57499</v>
      </c>
    </row>
    <row r="717" spans="1:2" x14ac:dyDescent="0.25">
      <c r="A717" t="s">
        <v>1378</v>
      </c>
      <c r="B717">
        <v>57502</v>
      </c>
    </row>
    <row r="718" spans="1:2" x14ac:dyDescent="0.25">
      <c r="A718" t="s">
        <v>795</v>
      </c>
      <c r="B718">
        <v>57503</v>
      </c>
    </row>
    <row r="719" spans="1:2" x14ac:dyDescent="0.25">
      <c r="A719" t="s">
        <v>796</v>
      </c>
      <c r="B719">
        <v>57504</v>
      </c>
    </row>
    <row r="720" spans="1:2" x14ac:dyDescent="0.25">
      <c r="A720" t="s">
        <v>1379</v>
      </c>
      <c r="B720">
        <v>57505</v>
      </c>
    </row>
    <row r="721" spans="1:2" x14ac:dyDescent="0.25">
      <c r="A721" t="s">
        <v>1380</v>
      </c>
      <c r="B721">
        <v>57506</v>
      </c>
    </row>
    <row r="722" spans="1:2" x14ac:dyDescent="0.25">
      <c r="A722" t="s">
        <v>1381</v>
      </c>
      <c r="B722">
        <v>57507</v>
      </c>
    </row>
    <row r="723" spans="1:2" x14ac:dyDescent="0.25">
      <c r="A723" t="s">
        <v>1382</v>
      </c>
      <c r="B723">
        <v>57512</v>
      </c>
    </row>
    <row r="724" spans="1:2" x14ac:dyDescent="0.25">
      <c r="A724" t="s">
        <v>1383</v>
      </c>
      <c r="B724">
        <v>57513</v>
      </c>
    </row>
    <row r="725" spans="1:2" x14ac:dyDescent="0.25">
      <c r="A725" t="s">
        <v>1384</v>
      </c>
      <c r="B725">
        <v>57514</v>
      </c>
    </row>
    <row r="726" spans="1:2" x14ac:dyDescent="0.25">
      <c r="A726" t="s">
        <v>1385</v>
      </c>
      <c r="B726">
        <v>57515</v>
      </c>
    </row>
    <row r="727" spans="1:2" x14ac:dyDescent="0.25">
      <c r="A727" t="s">
        <v>1386</v>
      </c>
      <c r="B727">
        <v>57516</v>
      </c>
    </row>
    <row r="728" spans="1:2" x14ac:dyDescent="0.25">
      <c r="A728" t="s">
        <v>1387</v>
      </c>
      <c r="B728">
        <v>57517</v>
      </c>
    </row>
    <row r="729" spans="1:2" x14ac:dyDescent="0.25">
      <c r="A729" t="s">
        <v>1388</v>
      </c>
      <c r="B729">
        <v>57518</v>
      </c>
    </row>
    <row r="730" spans="1:2" x14ac:dyDescent="0.25">
      <c r="A730" t="s">
        <v>1389</v>
      </c>
      <c r="B730">
        <v>57519</v>
      </c>
    </row>
    <row r="731" spans="1:2" x14ac:dyDescent="0.25">
      <c r="A731" t="s">
        <v>1390</v>
      </c>
      <c r="B731">
        <v>57520</v>
      </c>
    </row>
    <row r="732" spans="1:2" x14ac:dyDescent="0.25">
      <c r="A732" t="s">
        <v>797</v>
      </c>
      <c r="B732">
        <v>57521</v>
      </c>
    </row>
    <row r="733" spans="1:2" x14ac:dyDescent="0.25">
      <c r="A733" t="s">
        <v>798</v>
      </c>
      <c r="B733">
        <v>57522</v>
      </c>
    </row>
    <row r="734" spans="1:2" x14ac:dyDescent="0.25">
      <c r="A734" t="s">
        <v>799</v>
      </c>
      <c r="B734">
        <v>57523</v>
      </c>
    </row>
    <row r="735" spans="1:2" x14ac:dyDescent="0.25">
      <c r="A735" t="s">
        <v>800</v>
      </c>
      <c r="B735">
        <v>57524</v>
      </c>
    </row>
    <row r="736" spans="1:2" x14ac:dyDescent="0.25">
      <c r="A736" t="s">
        <v>801</v>
      </c>
      <c r="B736">
        <v>57525</v>
      </c>
    </row>
    <row r="737" spans="1:2" x14ac:dyDescent="0.25">
      <c r="A737" t="s">
        <v>802</v>
      </c>
      <c r="B737">
        <v>57526</v>
      </c>
    </row>
    <row r="738" spans="1:2" x14ac:dyDescent="0.25">
      <c r="A738" t="s">
        <v>803</v>
      </c>
      <c r="B738">
        <v>57527</v>
      </c>
    </row>
    <row r="739" spans="1:2" x14ac:dyDescent="0.25">
      <c r="A739" t="s">
        <v>804</v>
      </c>
      <c r="B739">
        <v>57530</v>
      </c>
    </row>
    <row r="740" spans="1:2" x14ac:dyDescent="0.25">
      <c r="A740" t="s">
        <v>805</v>
      </c>
      <c r="B740">
        <v>57531</v>
      </c>
    </row>
    <row r="741" spans="1:2" x14ac:dyDescent="0.25">
      <c r="A741" t="s">
        <v>806</v>
      </c>
      <c r="B741">
        <v>57532</v>
      </c>
    </row>
    <row r="742" spans="1:2" x14ac:dyDescent="0.25">
      <c r="A742" t="s">
        <v>807</v>
      </c>
      <c r="B742">
        <v>57533</v>
      </c>
    </row>
    <row r="743" spans="1:2" x14ac:dyDescent="0.25">
      <c r="A743" t="s">
        <v>808</v>
      </c>
      <c r="B743">
        <v>57534</v>
      </c>
    </row>
    <row r="744" spans="1:2" x14ac:dyDescent="0.25">
      <c r="A744" t="s">
        <v>1391</v>
      </c>
      <c r="B744">
        <v>57537</v>
      </c>
    </row>
    <row r="745" spans="1:2" x14ac:dyDescent="0.25">
      <c r="A745" t="s">
        <v>1392</v>
      </c>
      <c r="B745">
        <v>57538</v>
      </c>
    </row>
    <row r="746" spans="1:2" x14ac:dyDescent="0.25">
      <c r="A746" t="s">
        <v>1393</v>
      </c>
      <c r="B746">
        <v>57539</v>
      </c>
    </row>
    <row r="747" spans="1:2" x14ac:dyDescent="0.25">
      <c r="A747" t="s">
        <v>1394</v>
      </c>
      <c r="B747">
        <v>57540</v>
      </c>
    </row>
    <row r="748" spans="1:2" x14ac:dyDescent="0.25">
      <c r="A748" t="s">
        <v>1395</v>
      </c>
      <c r="B748">
        <v>57545</v>
      </c>
    </row>
    <row r="749" spans="1:2" x14ac:dyDescent="0.25">
      <c r="A749" t="s">
        <v>1396</v>
      </c>
      <c r="B749">
        <v>57546</v>
      </c>
    </row>
    <row r="750" spans="1:2" x14ac:dyDescent="0.25">
      <c r="A750" t="s">
        <v>1397</v>
      </c>
      <c r="B750">
        <v>57547</v>
      </c>
    </row>
    <row r="751" spans="1:2" x14ac:dyDescent="0.25">
      <c r="A751" t="s">
        <v>1398</v>
      </c>
      <c r="B751">
        <v>57552</v>
      </c>
    </row>
    <row r="752" spans="1:2" x14ac:dyDescent="0.25">
      <c r="A752" t="s">
        <v>620</v>
      </c>
      <c r="B752">
        <v>60133</v>
      </c>
    </row>
    <row r="753" spans="1:2" x14ac:dyDescent="0.25">
      <c r="A753" t="s">
        <v>621</v>
      </c>
      <c r="B753">
        <v>60134</v>
      </c>
    </row>
    <row r="754" spans="1:2" x14ac:dyDescent="0.25">
      <c r="A754" t="s">
        <v>622</v>
      </c>
      <c r="B754">
        <v>60135</v>
      </c>
    </row>
    <row r="755" spans="1:2" x14ac:dyDescent="0.25">
      <c r="A755" t="s">
        <v>623</v>
      </c>
      <c r="B755">
        <v>60136</v>
      </c>
    </row>
    <row r="756" spans="1:2" x14ac:dyDescent="0.25">
      <c r="A756" t="s">
        <v>624</v>
      </c>
      <c r="B756">
        <v>60137</v>
      </c>
    </row>
    <row r="757" spans="1:2" x14ac:dyDescent="0.25">
      <c r="A757" t="s">
        <v>625</v>
      </c>
      <c r="B757">
        <v>60138</v>
      </c>
    </row>
    <row r="758" spans="1:2" x14ac:dyDescent="0.25">
      <c r="A758" t="s">
        <v>626</v>
      </c>
      <c r="B758">
        <v>60139</v>
      </c>
    </row>
    <row r="759" spans="1:2" x14ac:dyDescent="0.25">
      <c r="A759" t="s">
        <v>627</v>
      </c>
      <c r="B759">
        <v>60140</v>
      </c>
    </row>
    <row r="760" spans="1:2" x14ac:dyDescent="0.25">
      <c r="A760" t="s">
        <v>628</v>
      </c>
      <c r="B760">
        <v>60143</v>
      </c>
    </row>
    <row r="761" spans="1:2" x14ac:dyDescent="0.25">
      <c r="A761" t="s">
        <v>629</v>
      </c>
      <c r="B761">
        <v>60144</v>
      </c>
    </row>
    <row r="762" spans="1:2" x14ac:dyDescent="0.25">
      <c r="A762" t="s">
        <v>115</v>
      </c>
      <c r="B762">
        <v>60145</v>
      </c>
    </row>
    <row r="763" spans="1:2" x14ac:dyDescent="0.25">
      <c r="A763" t="s">
        <v>116</v>
      </c>
      <c r="B763">
        <v>60146</v>
      </c>
    </row>
    <row r="764" spans="1:2" x14ac:dyDescent="0.25">
      <c r="A764" t="s">
        <v>117</v>
      </c>
      <c r="B764">
        <v>60149</v>
      </c>
    </row>
    <row r="765" spans="1:2" x14ac:dyDescent="0.25">
      <c r="A765" t="s">
        <v>119</v>
      </c>
      <c r="B765">
        <v>60150</v>
      </c>
    </row>
    <row r="766" spans="1:2" x14ac:dyDescent="0.25">
      <c r="A766" t="s">
        <v>120</v>
      </c>
      <c r="B766">
        <v>60151</v>
      </c>
    </row>
    <row r="767" spans="1:2" x14ac:dyDescent="0.25">
      <c r="A767" t="s">
        <v>122</v>
      </c>
      <c r="B767">
        <v>60152</v>
      </c>
    </row>
    <row r="768" spans="1:2" x14ac:dyDescent="0.25">
      <c r="A768" t="s">
        <v>123</v>
      </c>
      <c r="B768">
        <v>60153</v>
      </c>
    </row>
    <row r="769" spans="1:2" x14ac:dyDescent="0.25">
      <c r="A769" t="s">
        <v>124</v>
      </c>
      <c r="B769">
        <v>60154</v>
      </c>
    </row>
    <row r="770" spans="1:2" x14ac:dyDescent="0.25">
      <c r="A770" t="s">
        <v>125</v>
      </c>
      <c r="B770">
        <v>60155</v>
      </c>
    </row>
    <row r="771" spans="1:2" x14ac:dyDescent="0.25">
      <c r="A771" t="s">
        <v>126</v>
      </c>
      <c r="B771">
        <v>60156</v>
      </c>
    </row>
    <row r="772" spans="1:2" x14ac:dyDescent="0.25">
      <c r="A772" t="s">
        <v>127</v>
      </c>
      <c r="B772">
        <v>60157</v>
      </c>
    </row>
    <row r="773" spans="1:2" x14ac:dyDescent="0.25">
      <c r="A773" t="s">
        <v>128</v>
      </c>
      <c r="B773">
        <v>60158</v>
      </c>
    </row>
    <row r="774" spans="1:2" x14ac:dyDescent="0.25">
      <c r="A774" t="s">
        <v>129</v>
      </c>
      <c r="B774">
        <v>60159</v>
      </c>
    </row>
    <row r="775" spans="1:2" x14ac:dyDescent="0.25">
      <c r="A775" t="s">
        <v>130</v>
      </c>
      <c r="B775">
        <v>60160</v>
      </c>
    </row>
    <row r="776" spans="1:2" x14ac:dyDescent="0.25">
      <c r="A776" t="s">
        <v>131</v>
      </c>
      <c r="B776">
        <v>60161</v>
      </c>
    </row>
    <row r="777" spans="1:2" x14ac:dyDescent="0.25">
      <c r="A777" t="s">
        <v>132</v>
      </c>
      <c r="B777">
        <v>60162</v>
      </c>
    </row>
    <row r="778" spans="1:2" x14ac:dyDescent="0.25">
      <c r="A778" t="s">
        <v>159</v>
      </c>
      <c r="B778">
        <v>60171</v>
      </c>
    </row>
    <row r="779" spans="1:2" x14ac:dyDescent="0.25">
      <c r="A779" t="s">
        <v>160</v>
      </c>
      <c r="B779">
        <v>60172</v>
      </c>
    </row>
    <row r="780" spans="1:2" x14ac:dyDescent="0.25">
      <c r="A780" t="s">
        <v>161</v>
      </c>
      <c r="B780">
        <v>60173</v>
      </c>
    </row>
    <row r="781" spans="1:2" x14ac:dyDescent="0.25">
      <c r="A781" t="s">
        <v>162</v>
      </c>
      <c r="B781">
        <v>60174</v>
      </c>
    </row>
    <row r="782" spans="1:2" x14ac:dyDescent="0.25">
      <c r="A782" t="s">
        <v>163</v>
      </c>
      <c r="B782">
        <v>60175</v>
      </c>
    </row>
    <row r="783" spans="1:2" x14ac:dyDescent="0.25">
      <c r="A783" t="s">
        <v>164</v>
      </c>
      <c r="B783">
        <v>60176</v>
      </c>
    </row>
    <row r="784" spans="1:2" x14ac:dyDescent="0.25">
      <c r="A784" t="s">
        <v>165</v>
      </c>
      <c r="B784">
        <v>60177</v>
      </c>
    </row>
    <row r="785" spans="1:2" x14ac:dyDescent="0.25">
      <c r="A785" t="s">
        <v>166</v>
      </c>
      <c r="B785">
        <v>60178</v>
      </c>
    </row>
    <row r="786" spans="1:2" x14ac:dyDescent="0.25">
      <c r="A786" t="s">
        <v>167</v>
      </c>
      <c r="B786">
        <v>60185</v>
      </c>
    </row>
    <row r="787" spans="1:2" x14ac:dyDescent="0.25">
      <c r="A787" t="s">
        <v>168</v>
      </c>
      <c r="B787">
        <v>60186</v>
      </c>
    </row>
    <row r="788" spans="1:2" x14ac:dyDescent="0.25">
      <c r="A788" t="s">
        <v>169</v>
      </c>
      <c r="B788">
        <v>60187</v>
      </c>
    </row>
    <row r="789" spans="1:2" x14ac:dyDescent="0.25">
      <c r="A789" t="s">
        <v>170</v>
      </c>
      <c r="B789">
        <v>60189</v>
      </c>
    </row>
    <row r="790" spans="1:2" x14ac:dyDescent="0.25">
      <c r="A790" t="s">
        <v>171</v>
      </c>
      <c r="B790">
        <v>60190</v>
      </c>
    </row>
    <row r="791" spans="1:2" x14ac:dyDescent="0.25">
      <c r="A791" t="s">
        <v>172</v>
      </c>
      <c r="B791">
        <v>60191</v>
      </c>
    </row>
    <row r="792" spans="1:2" x14ac:dyDescent="0.25">
      <c r="A792" t="s">
        <v>173</v>
      </c>
      <c r="B792">
        <v>60192</v>
      </c>
    </row>
    <row r="793" spans="1:2" x14ac:dyDescent="0.25">
      <c r="A793" t="s">
        <v>174</v>
      </c>
      <c r="B793">
        <v>60195</v>
      </c>
    </row>
    <row r="794" spans="1:2" x14ac:dyDescent="0.25">
      <c r="A794" t="s">
        <v>175</v>
      </c>
      <c r="B794">
        <v>60196</v>
      </c>
    </row>
    <row r="795" spans="1:2" x14ac:dyDescent="0.25">
      <c r="A795" t="s">
        <v>176</v>
      </c>
      <c r="B795">
        <v>60202</v>
      </c>
    </row>
    <row r="796" spans="1:2" x14ac:dyDescent="0.25">
      <c r="A796" t="s">
        <v>177</v>
      </c>
      <c r="B796">
        <v>60203</v>
      </c>
    </row>
    <row r="797" spans="1:2" x14ac:dyDescent="0.25">
      <c r="A797" t="s">
        <v>178</v>
      </c>
      <c r="B797">
        <v>60204</v>
      </c>
    </row>
    <row r="798" spans="1:2" x14ac:dyDescent="0.25">
      <c r="A798" t="s">
        <v>179</v>
      </c>
      <c r="B798">
        <v>60205</v>
      </c>
    </row>
    <row r="799" spans="1:2" x14ac:dyDescent="0.25">
      <c r="A799" t="s">
        <v>180</v>
      </c>
      <c r="B799">
        <v>60206</v>
      </c>
    </row>
    <row r="800" spans="1:2" x14ac:dyDescent="0.25">
      <c r="A800" t="s">
        <v>181</v>
      </c>
      <c r="B800">
        <v>60219</v>
      </c>
    </row>
    <row r="801" spans="1:2" x14ac:dyDescent="0.25">
      <c r="A801" t="s">
        <v>182</v>
      </c>
      <c r="B801">
        <v>60220</v>
      </c>
    </row>
    <row r="802" spans="1:2" x14ac:dyDescent="0.25">
      <c r="A802" t="s">
        <v>183</v>
      </c>
      <c r="B802">
        <v>60221</v>
      </c>
    </row>
    <row r="803" spans="1:2" x14ac:dyDescent="0.25">
      <c r="A803" t="s">
        <v>184</v>
      </c>
      <c r="B803">
        <v>60222</v>
      </c>
    </row>
    <row r="804" spans="1:2" x14ac:dyDescent="0.25">
      <c r="A804" t="s">
        <v>185</v>
      </c>
      <c r="B804">
        <v>60223</v>
      </c>
    </row>
    <row r="805" spans="1:2" x14ac:dyDescent="0.25">
      <c r="A805" t="s">
        <v>186</v>
      </c>
      <c r="B805">
        <v>60226</v>
      </c>
    </row>
    <row r="806" spans="1:2" x14ac:dyDescent="0.25">
      <c r="A806" t="s">
        <v>187</v>
      </c>
      <c r="B806">
        <v>60227</v>
      </c>
    </row>
    <row r="807" spans="1:2" x14ac:dyDescent="0.25">
      <c r="A807" t="s">
        <v>188</v>
      </c>
      <c r="B807">
        <v>60231</v>
      </c>
    </row>
    <row r="808" spans="1:2" x14ac:dyDescent="0.25">
      <c r="A808" t="s">
        <v>189</v>
      </c>
      <c r="B808">
        <v>60232</v>
      </c>
    </row>
    <row r="809" spans="1:2" x14ac:dyDescent="0.25">
      <c r="A809" t="s">
        <v>190</v>
      </c>
      <c r="B809">
        <v>60235</v>
      </c>
    </row>
    <row r="810" spans="1:2" x14ac:dyDescent="0.25">
      <c r="A810" t="s">
        <v>191</v>
      </c>
      <c r="B810">
        <v>60236</v>
      </c>
    </row>
    <row r="811" spans="1:2" x14ac:dyDescent="0.25">
      <c r="A811" t="s">
        <v>192</v>
      </c>
      <c r="B811">
        <v>60259</v>
      </c>
    </row>
    <row r="812" spans="1:2" x14ac:dyDescent="0.25">
      <c r="A812" t="s">
        <v>193</v>
      </c>
      <c r="B812">
        <v>60260</v>
      </c>
    </row>
    <row r="813" spans="1:2" x14ac:dyDescent="0.25">
      <c r="A813" t="s">
        <v>194</v>
      </c>
      <c r="B813">
        <v>60261</v>
      </c>
    </row>
    <row r="814" spans="1:2" x14ac:dyDescent="0.25">
      <c r="A814" t="s">
        <v>195</v>
      </c>
      <c r="B814">
        <v>60264</v>
      </c>
    </row>
    <row r="815" spans="1:2" x14ac:dyDescent="0.25">
      <c r="A815" t="s">
        <v>196</v>
      </c>
      <c r="B815">
        <v>60266</v>
      </c>
    </row>
    <row r="816" spans="1:2" x14ac:dyDescent="0.25">
      <c r="A816" t="s">
        <v>197</v>
      </c>
      <c r="B816">
        <v>60271</v>
      </c>
    </row>
    <row r="817" spans="1:2" x14ac:dyDescent="0.25">
      <c r="A817" t="s">
        <v>198</v>
      </c>
      <c r="B817">
        <v>60274</v>
      </c>
    </row>
    <row r="818" spans="1:2" x14ac:dyDescent="0.25">
      <c r="A818" t="s">
        <v>199</v>
      </c>
      <c r="B818">
        <v>60275</v>
      </c>
    </row>
    <row r="819" spans="1:2" x14ac:dyDescent="0.25">
      <c r="A819" t="s">
        <v>200</v>
      </c>
      <c r="B819">
        <v>60276</v>
      </c>
    </row>
    <row r="820" spans="1:2" x14ac:dyDescent="0.25">
      <c r="A820" t="s">
        <v>201</v>
      </c>
      <c r="B820">
        <v>60277</v>
      </c>
    </row>
    <row r="821" spans="1:2" x14ac:dyDescent="0.25">
      <c r="A821" t="s">
        <v>202</v>
      </c>
      <c r="B821">
        <v>60278</v>
      </c>
    </row>
    <row r="822" spans="1:2" x14ac:dyDescent="0.25">
      <c r="A822" t="s">
        <v>203</v>
      </c>
      <c r="B822">
        <v>60279</v>
      </c>
    </row>
    <row r="823" spans="1:2" x14ac:dyDescent="0.25">
      <c r="A823" t="s">
        <v>204</v>
      </c>
      <c r="B823">
        <v>60280</v>
      </c>
    </row>
    <row r="824" spans="1:2" x14ac:dyDescent="0.25">
      <c r="A824" t="s">
        <v>205</v>
      </c>
      <c r="B824">
        <v>60281</v>
      </c>
    </row>
    <row r="825" spans="1:2" x14ac:dyDescent="0.25">
      <c r="A825" t="s">
        <v>206</v>
      </c>
      <c r="B825">
        <v>60282</v>
      </c>
    </row>
    <row r="826" spans="1:2" x14ac:dyDescent="0.25">
      <c r="A826" t="s">
        <v>207</v>
      </c>
      <c r="B826">
        <v>60283</v>
      </c>
    </row>
    <row r="827" spans="1:2" x14ac:dyDescent="0.25">
      <c r="A827" t="s">
        <v>208</v>
      </c>
      <c r="B827">
        <v>60286</v>
      </c>
    </row>
    <row r="828" spans="1:2" x14ac:dyDescent="0.25">
      <c r="A828" t="s">
        <v>209</v>
      </c>
      <c r="B828">
        <v>60287</v>
      </c>
    </row>
    <row r="829" spans="1:2" x14ac:dyDescent="0.25">
      <c r="A829" t="s">
        <v>210</v>
      </c>
      <c r="B829">
        <v>60290</v>
      </c>
    </row>
    <row r="830" spans="1:2" x14ac:dyDescent="0.25">
      <c r="A830" t="s">
        <v>211</v>
      </c>
      <c r="B830">
        <v>60291</v>
      </c>
    </row>
    <row r="831" spans="1:2" x14ac:dyDescent="0.25">
      <c r="A831" t="s">
        <v>212</v>
      </c>
      <c r="B831">
        <v>60292</v>
      </c>
    </row>
    <row r="832" spans="1:2" x14ac:dyDescent="0.25">
      <c r="A832" t="s">
        <v>213</v>
      </c>
      <c r="B832">
        <v>60293</v>
      </c>
    </row>
    <row r="833" spans="1:2" x14ac:dyDescent="0.25">
      <c r="A833" t="s">
        <v>214</v>
      </c>
      <c r="B833">
        <v>60294</v>
      </c>
    </row>
    <row r="834" spans="1:2" x14ac:dyDescent="0.25">
      <c r="A834" t="s">
        <v>215</v>
      </c>
      <c r="B834">
        <v>60295</v>
      </c>
    </row>
    <row r="835" spans="1:2" x14ac:dyDescent="0.25">
      <c r="A835" t="s">
        <v>216</v>
      </c>
      <c r="B835">
        <v>60296</v>
      </c>
    </row>
    <row r="836" spans="1:2" x14ac:dyDescent="0.25">
      <c r="A836" t="s">
        <v>217</v>
      </c>
      <c r="B836">
        <v>60297</v>
      </c>
    </row>
    <row r="837" spans="1:2" x14ac:dyDescent="0.25">
      <c r="A837" t="s">
        <v>218</v>
      </c>
      <c r="B837">
        <v>60298</v>
      </c>
    </row>
    <row r="838" spans="1:2" x14ac:dyDescent="0.25">
      <c r="A838" t="s">
        <v>219</v>
      </c>
      <c r="B838">
        <v>60299</v>
      </c>
    </row>
    <row r="839" spans="1:2" x14ac:dyDescent="0.25">
      <c r="A839" t="s">
        <v>220</v>
      </c>
      <c r="B839">
        <v>60300</v>
      </c>
    </row>
    <row r="840" spans="1:2" x14ac:dyDescent="0.25">
      <c r="A840" t="s">
        <v>221</v>
      </c>
      <c r="B840">
        <v>60301</v>
      </c>
    </row>
    <row r="841" spans="1:2" x14ac:dyDescent="0.25">
      <c r="A841" t="s">
        <v>222</v>
      </c>
      <c r="B841">
        <v>60302</v>
      </c>
    </row>
    <row r="842" spans="1:2" x14ac:dyDescent="0.25">
      <c r="A842" t="s">
        <v>226</v>
      </c>
      <c r="B842">
        <v>60303</v>
      </c>
    </row>
    <row r="843" spans="1:2" x14ac:dyDescent="0.25">
      <c r="A843" t="s">
        <v>227</v>
      </c>
      <c r="B843">
        <v>60304</v>
      </c>
    </row>
    <row r="844" spans="1:2" x14ac:dyDescent="0.25">
      <c r="A844" t="s">
        <v>228</v>
      </c>
      <c r="B844">
        <v>60305</v>
      </c>
    </row>
    <row r="845" spans="1:2" x14ac:dyDescent="0.25">
      <c r="A845" t="s">
        <v>229</v>
      </c>
      <c r="B845">
        <v>60306</v>
      </c>
    </row>
    <row r="846" spans="1:2" x14ac:dyDescent="0.25">
      <c r="A846" t="s">
        <v>230</v>
      </c>
      <c r="B846">
        <v>60307</v>
      </c>
    </row>
    <row r="847" spans="1:2" x14ac:dyDescent="0.25">
      <c r="A847" t="s">
        <v>231</v>
      </c>
      <c r="B847">
        <v>60308</v>
      </c>
    </row>
    <row r="848" spans="1:2" x14ac:dyDescent="0.25">
      <c r="A848" t="s">
        <v>232</v>
      </c>
      <c r="B848">
        <v>60309</v>
      </c>
    </row>
    <row r="849" spans="1:2" x14ac:dyDescent="0.25">
      <c r="A849" t="s">
        <v>233</v>
      </c>
      <c r="B849">
        <v>60310</v>
      </c>
    </row>
    <row r="850" spans="1:2" x14ac:dyDescent="0.25">
      <c r="A850" t="s">
        <v>234</v>
      </c>
      <c r="B850">
        <v>60311</v>
      </c>
    </row>
    <row r="851" spans="1:2" x14ac:dyDescent="0.25">
      <c r="A851" t="s">
        <v>235</v>
      </c>
      <c r="B851">
        <v>60312</v>
      </c>
    </row>
    <row r="852" spans="1:2" x14ac:dyDescent="0.25">
      <c r="A852" t="s">
        <v>236</v>
      </c>
      <c r="B852">
        <v>60313</v>
      </c>
    </row>
    <row r="853" spans="1:2" x14ac:dyDescent="0.25">
      <c r="A853" t="s">
        <v>237</v>
      </c>
      <c r="B853">
        <v>60314</v>
      </c>
    </row>
    <row r="854" spans="1:2" x14ac:dyDescent="0.25">
      <c r="A854" t="s">
        <v>238</v>
      </c>
      <c r="B854">
        <v>60315</v>
      </c>
    </row>
    <row r="855" spans="1:2" x14ac:dyDescent="0.25">
      <c r="A855" t="s">
        <v>239</v>
      </c>
      <c r="B855">
        <v>60316</v>
      </c>
    </row>
    <row r="856" spans="1:2" x14ac:dyDescent="0.25">
      <c r="A856" t="s">
        <v>244</v>
      </c>
      <c r="B856">
        <v>60317</v>
      </c>
    </row>
    <row r="857" spans="1:2" x14ac:dyDescent="0.25">
      <c r="A857" t="s">
        <v>245</v>
      </c>
      <c r="B857">
        <v>60318</v>
      </c>
    </row>
    <row r="858" spans="1:2" x14ac:dyDescent="0.25">
      <c r="A858" t="s">
        <v>247</v>
      </c>
      <c r="B858">
        <v>60319</v>
      </c>
    </row>
    <row r="859" spans="1:2" x14ac:dyDescent="0.25">
      <c r="A859" t="s">
        <v>248</v>
      </c>
      <c r="B859">
        <v>60320</v>
      </c>
    </row>
    <row r="860" spans="1:2" x14ac:dyDescent="0.25">
      <c r="A860" t="s">
        <v>249</v>
      </c>
      <c r="B860">
        <v>60321</v>
      </c>
    </row>
    <row r="861" spans="1:2" x14ac:dyDescent="0.25">
      <c r="A861" t="s">
        <v>250</v>
      </c>
      <c r="B861">
        <v>60322</v>
      </c>
    </row>
    <row r="862" spans="1:2" x14ac:dyDescent="0.25">
      <c r="A862" t="s">
        <v>251</v>
      </c>
      <c r="B862">
        <v>60323</v>
      </c>
    </row>
    <row r="863" spans="1:2" x14ac:dyDescent="0.25">
      <c r="A863" t="s">
        <v>252</v>
      </c>
      <c r="B863">
        <v>60324</v>
      </c>
    </row>
    <row r="864" spans="1:2" x14ac:dyDescent="0.25">
      <c r="A864" t="s">
        <v>253</v>
      </c>
      <c r="B864">
        <v>60325</v>
      </c>
    </row>
    <row r="865" spans="1:2" x14ac:dyDescent="0.25">
      <c r="A865" t="s">
        <v>254</v>
      </c>
      <c r="B865">
        <v>60326</v>
      </c>
    </row>
    <row r="866" spans="1:2" x14ac:dyDescent="0.25">
      <c r="A866" t="s">
        <v>255</v>
      </c>
      <c r="B866">
        <v>60327</v>
      </c>
    </row>
    <row r="867" spans="1:2" x14ac:dyDescent="0.25">
      <c r="A867" t="s">
        <v>256</v>
      </c>
      <c r="B867">
        <v>60328</v>
      </c>
    </row>
    <row r="868" spans="1:2" x14ac:dyDescent="0.25">
      <c r="A868" t="s">
        <v>257</v>
      </c>
      <c r="B868">
        <v>60331</v>
      </c>
    </row>
    <row r="869" spans="1:2" x14ac:dyDescent="0.25">
      <c r="A869" t="s">
        <v>258</v>
      </c>
      <c r="B869">
        <v>60332</v>
      </c>
    </row>
    <row r="870" spans="1:2" x14ac:dyDescent="0.25">
      <c r="A870" t="s">
        <v>259</v>
      </c>
      <c r="B870">
        <v>60333</v>
      </c>
    </row>
    <row r="871" spans="1:2" x14ac:dyDescent="0.25">
      <c r="A871" t="s">
        <v>260</v>
      </c>
      <c r="B871">
        <v>60334</v>
      </c>
    </row>
    <row r="872" spans="1:2" x14ac:dyDescent="0.25">
      <c r="A872" t="s">
        <v>261</v>
      </c>
      <c r="B872">
        <v>60335</v>
      </c>
    </row>
    <row r="873" spans="1:2" x14ac:dyDescent="0.25">
      <c r="A873" t="s">
        <v>262</v>
      </c>
      <c r="B873">
        <v>60336</v>
      </c>
    </row>
    <row r="874" spans="1:2" x14ac:dyDescent="0.25">
      <c r="A874" t="s">
        <v>263</v>
      </c>
      <c r="B874">
        <v>60337</v>
      </c>
    </row>
    <row r="875" spans="1:2" x14ac:dyDescent="0.25">
      <c r="A875" t="s">
        <v>264</v>
      </c>
      <c r="B875">
        <v>60338</v>
      </c>
    </row>
    <row r="876" spans="1:2" x14ac:dyDescent="0.25">
      <c r="A876" t="s">
        <v>265</v>
      </c>
      <c r="B876">
        <v>60339</v>
      </c>
    </row>
    <row r="877" spans="1:2" x14ac:dyDescent="0.25">
      <c r="A877" t="s">
        <v>266</v>
      </c>
      <c r="B877">
        <v>60340</v>
      </c>
    </row>
    <row r="878" spans="1:2" x14ac:dyDescent="0.25">
      <c r="A878" t="s">
        <v>267</v>
      </c>
      <c r="B878">
        <v>60341</v>
      </c>
    </row>
    <row r="879" spans="1:2" x14ac:dyDescent="0.25">
      <c r="A879" t="s">
        <v>268</v>
      </c>
      <c r="B879">
        <v>60342</v>
      </c>
    </row>
    <row r="880" spans="1:2" x14ac:dyDescent="0.25">
      <c r="A880" t="s">
        <v>269</v>
      </c>
      <c r="B880">
        <v>60345</v>
      </c>
    </row>
    <row r="881" spans="1:2" x14ac:dyDescent="0.25">
      <c r="A881" t="s">
        <v>270</v>
      </c>
      <c r="B881">
        <v>60346</v>
      </c>
    </row>
    <row r="882" spans="1:2" x14ac:dyDescent="0.25">
      <c r="A882" t="s">
        <v>271</v>
      </c>
      <c r="B882">
        <v>60347</v>
      </c>
    </row>
    <row r="883" spans="1:2" x14ac:dyDescent="0.25">
      <c r="A883" t="s">
        <v>272</v>
      </c>
      <c r="B883">
        <v>60348</v>
      </c>
    </row>
    <row r="884" spans="1:2" x14ac:dyDescent="0.25">
      <c r="A884" t="s">
        <v>273</v>
      </c>
      <c r="B884">
        <v>60350</v>
      </c>
    </row>
    <row r="885" spans="1:2" x14ac:dyDescent="0.25">
      <c r="A885" t="s">
        <v>274</v>
      </c>
      <c r="B885">
        <v>60351</v>
      </c>
    </row>
    <row r="886" spans="1:2" x14ac:dyDescent="0.25">
      <c r="A886" t="s">
        <v>275</v>
      </c>
      <c r="B886">
        <v>60353</v>
      </c>
    </row>
    <row r="887" spans="1:2" x14ac:dyDescent="0.25">
      <c r="A887" t="s">
        <v>276</v>
      </c>
      <c r="B887">
        <v>60356</v>
      </c>
    </row>
    <row r="888" spans="1:2" x14ac:dyDescent="0.25">
      <c r="A888" t="s">
        <v>277</v>
      </c>
      <c r="B888">
        <v>60357</v>
      </c>
    </row>
    <row r="889" spans="1:2" x14ac:dyDescent="0.25">
      <c r="A889" t="s">
        <v>278</v>
      </c>
      <c r="B889">
        <v>60358</v>
      </c>
    </row>
    <row r="890" spans="1:2" x14ac:dyDescent="0.25">
      <c r="A890" t="s">
        <v>279</v>
      </c>
      <c r="B890">
        <v>60359</v>
      </c>
    </row>
    <row r="891" spans="1:2" x14ac:dyDescent="0.25">
      <c r="A891" t="s">
        <v>280</v>
      </c>
      <c r="B891">
        <v>60362</v>
      </c>
    </row>
    <row r="892" spans="1:2" x14ac:dyDescent="0.25">
      <c r="A892" t="s">
        <v>281</v>
      </c>
      <c r="B892">
        <v>60363</v>
      </c>
    </row>
    <row r="893" spans="1:2" x14ac:dyDescent="0.25">
      <c r="A893" t="s">
        <v>282</v>
      </c>
      <c r="B893">
        <v>60372</v>
      </c>
    </row>
    <row r="894" spans="1:2" x14ac:dyDescent="0.25">
      <c r="A894" t="s">
        <v>283</v>
      </c>
      <c r="B894">
        <v>60373</v>
      </c>
    </row>
    <row r="895" spans="1:2" x14ac:dyDescent="0.25">
      <c r="A895" t="s">
        <v>284</v>
      </c>
      <c r="B895">
        <v>60374</v>
      </c>
    </row>
    <row r="896" spans="1:2" x14ac:dyDescent="0.25">
      <c r="A896" t="s">
        <v>285</v>
      </c>
      <c r="B896">
        <v>60377</v>
      </c>
    </row>
    <row r="897" spans="1:2" x14ac:dyDescent="0.25">
      <c r="A897" t="s">
        <v>286</v>
      </c>
      <c r="B897">
        <v>60381</v>
      </c>
    </row>
    <row r="898" spans="1:2" x14ac:dyDescent="0.25">
      <c r="A898" t="s">
        <v>287</v>
      </c>
      <c r="B898">
        <v>60382</v>
      </c>
    </row>
    <row r="899" spans="1:2" x14ac:dyDescent="0.25">
      <c r="A899" t="s">
        <v>288</v>
      </c>
      <c r="B899">
        <v>60383</v>
      </c>
    </row>
    <row r="900" spans="1:2" x14ac:dyDescent="0.25">
      <c r="A900" t="s">
        <v>289</v>
      </c>
      <c r="B900">
        <v>60384</v>
      </c>
    </row>
    <row r="901" spans="1:2" x14ac:dyDescent="0.25">
      <c r="A901" t="s">
        <v>290</v>
      </c>
      <c r="B901">
        <v>60390</v>
      </c>
    </row>
    <row r="902" spans="1:2" x14ac:dyDescent="0.25">
      <c r="A902" t="s">
        <v>291</v>
      </c>
      <c r="B902">
        <v>60391</v>
      </c>
    </row>
    <row r="903" spans="1:2" x14ac:dyDescent="0.25">
      <c r="A903" t="s">
        <v>292</v>
      </c>
      <c r="B903">
        <v>60392</v>
      </c>
    </row>
    <row r="904" spans="1:2" x14ac:dyDescent="0.25">
      <c r="A904" t="s">
        <v>293</v>
      </c>
      <c r="B904">
        <v>60398</v>
      </c>
    </row>
    <row r="905" spans="1:2" x14ac:dyDescent="0.25">
      <c r="A905" t="s">
        <v>294</v>
      </c>
      <c r="B905">
        <v>60401</v>
      </c>
    </row>
    <row r="906" spans="1:2" x14ac:dyDescent="0.25">
      <c r="A906" t="s">
        <v>295</v>
      </c>
      <c r="B906">
        <v>60402</v>
      </c>
    </row>
    <row r="907" spans="1:2" x14ac:dyDescent="0.25">
      <c r="A907" t="s">
        <v>296</v>
      </c>
      <c r="B907">
        <v>60406</v>
      </c>
    </row>
    <row r="908" spans="1:2" x14ac:dyDescent="0.25">
      <c r="A908" t="s">
        <v>297</v>
      </c>
      <c r="B908">
        <v>60427</v>
      </c>
    </row>
    <row r="909" spans="1:2" x14ac:dyDescent="0.25">
      <c r="A909" t="s">
        <v>298</v>
      </c>
      <c r="B909">
        <v>60440</v>
      </c>
    </row>
    <row r="910" spans="1:2" x14ac:dyDescent="0.25">
      <c r="A910" t="s">
        <v>299</v>
      </c>
      <c r="B910">
        <v>60441</v>
      </c>
    </row>
    <row r="911" spans="1:2" x14ac:dyDescent="0.25">
      <c r="A911" t="s">
        <v>300</v>
      </c>
      <c r="B911">
        <v>60442</v>
      </c>
    </row>
    <row r="912" spans="1:2" x14ac:dyDescent="0.25">
      <c r="A912" t="s">
        <v>301</v>
      </c>
      <c r="B912">
        <v>60443</v>
      </c>
    </row>
    <row r="913" spans="1:2" x14ac:dyDescent="0.25">
      <c r="A913" t="s">
        <v>302</v>
      </c>
      <c r="B913">
        <v>60450</v>
      </c>
    </row>
    <row r="914" spans="1:2" x14ac:dyDescent="0.25">
      <c r="A914" t="s">
        <v>305</v>
      </c>
      <c r="B914">
        <v>60451</v>
      </c>
    </row>
    <row r="915" spans="1:2" x14ac:dyDescent="0.25">
      <c r="A915" t="s">
        <v>306</v>
      </c>
      <c r="B915">
        <v>60452</v>
      </c>
    </row>
    <row r="916" spans="1:2" x14ac:dyDescent="0.25">
      <c r="A916" t="s">
        <v>307</v>
      </c>
      <c r="B916">
        <v>60453</v>
      </c>
    </row>
    <row r="917" spans="1:2" x14ac:dyDescent="0.25">
      <c r="A917" t="s">
        <v>308</v>
      </c>
      <c r="B917">
        <v>60454</v>
      </c>
    </row>
    <row r="918" spans="1:2" x14ac:dyDescent="0.25">
      <c r="A918" t="s">
        <v>309</v>
      </c>
      <c r="B918">
        <v>60455</v>
      </c>
    </row>
    <row r="919" spans="1:2" x14ac:dyDescent="0.25">
      <c r="A919" t="s">
        <v>310</v>
      </c>
      <c r="B919">
        <v>60456</v>
      </c>
    </row>
    <row r="920" spans="1:2" x14ac:dyDescent="0.25">
      <c r="A920" t="s">
        <v>311</v>
      </c>
      <c r="B920">
        <v>60457</v>
      </c>
    </row>
    <row r="921" spans="1:2" x14ac:dyDescent="0.25">
      <c r="A921" t="s">
        <v>312</v>
      </c>
      <c r="B921">
        <v>60460</v>
      </c>
    </row>
    <row r="922" spans="1:2" x14ac:dyDescent="0.25">
      <c r="A922" t="s">
        <v>313</v>
      </c>
      <c r="B922">
        <v>60461</v>
      </c>
    </row>
    <row r="923" spans="1:2" x14ac:dyDescent="0.25">
      <c r="A923" t="s">
        <v>314</v>
      </c>
      <c r="B923">
        <v>60464</v>
      </c>
    </row>
    <row r="924" spans="1:2" x14ac:dyDescent="0.25">
      <c r="A924" t="s">
        <v>406</v>
      </c>
      <c r="B924">
        <v>60465</v>
      </c>
    </row>
    <row r="925" spans="1:2" x14ac:dyDescent="0.25">
      <c r="A925" t="s">
        <v>409</v>
      </c>
      <c r="B925">
        <v>60466</v>
      </c>
    </row>
    <row r="926" spans="1:2" x14ac:dyDescent="0.25">
      <c r="A926" t="s">
        <v>410</v>
      </c>
      <c r="B926">
        <v>60467</v>
      </c>
    </row>
    <row r="927" spans="1:2" x14ac:dyDescent="0.25">
      <c r="A927" t="s">
        <v>411</v>
      </c>
      <c r="B927">
        <v>60468</v>
      </c>
    </row>
    <row r="928" spans="1:2" x14ac:dyDescent="0.25">
      <c r="A928" t="s">
        <v>412</v>
      </c>
      <c r="B928">
        <v>60469</v>
      </c>
    </row>
    <row r="929" spans="1:2" x14ac:dyDescent="0.25">
      <c r="A929" t="s">
        <v>413</v>
      </c>
      <c r="B929">
        <v>60470</v>
      </c>
    </row>
    <row r="930" spans="1:2" x14ac:dyDescent="0.25">
      <c r="A930" t="s">
        <v>414</v>
      </c>
      <c r="B930">
        <v>60474</v>
      </c>
    </row>
    <row r="931" spans="1:2" x14ac:dyDescent="0.25">
      <c r="A931" t="s">
        <v>415</v>
      </c>
      <c r="B931">
        <v>60475</v>
      </c>
    </row>
    <row r="932" spans="1:2" x14ac:dyDescent="0.25">
      <c r="A932" t="s">
        <v>418</v>
      </c>
      <c r="B932">
        <v>60481</v>
      </c>
    </row>
    <row r="933" spans="1:2" x14ac:dyDescent="0.25">
      <c r="A933" t="s">
        <v>419</v>
      </c>
      <c r="B933">
        <v>60482</v>
      </c>
    </row>
    <row r="934" spans="1:2" x14ac:dyDescent="0.25">
      <c r="A934" t="s">
        <v>421</v>
      </c>
      <c r="B934">
        <v>60483</v>
      </c>
    </row>
    <row r="935" spans="1:2" x14ac:dyDescent="0.25">
      <c r="A935" t="s">
        <v>422</v>
      </c>
      <c r="B935">
        <v>60484</v>
      </c>
    </row>
    <row r="936" spans="1:2" x14ac:dyDescent="0.25">
      <c r="A936" t="s">
        <v>423</v>
      </c>
      <c r="B936">
        <v>60485</v>
      </c>
    </row>
    <row r="937" spans="1:2" x14ac:dyDescent="0.25">
      <c r="A937" t="s">
        <v>598</v>
      </c>
      <c r="B937">
        <v>60486</v>
      </c>
    </row>
    <row r="938" spans="1:2" x14ac:dyDescent="0.25">
      <c r="A938" t="s">
        <v>599</v>
      </c>
      <c r="B938">
        <v>60487</v>
      </c>
    </row>
    <row r="939" spans="1:2" x14ac:dyDescent="0.25">
      <c r="A939" t="s">
        <v>600</v>
      </c>
      <c r="B939">
        <v>60488</v>
      </c>
    </row>
    <row r="940" spans="1:2" x14ac:dyDescent="0.25">
      <c r="A940" t="s">
        <v>601</v>
      </c>
      <c r="B940">
        <v>60489</v>
      </c>
    </row>
    <row r="941" spans="1:2" x14ac:dyDescent="0.25">
      <c r="A941" t="s">
        <v>602</v>
      </c>
      <c r="B941">
        <v>60490</v>
      </c>
    </row>
    <row r="942" spans="1:2" x14ac:dyDescent="0.25">
      <c r="A942" t="s">
        <v>603</v>
      </c>
      <c r="B942">
        <v>60491</v>
      </c>
    </row>
    <row r="943" spans="1:2" x14ac:dyDescent="0.25">
      <c r="A943" t="s">
        <v>632</v>
      </c>
      <c r="B943">
        <v>60492</v>
      </c>
    </row>
    <row r="944" spans="1:2" x14ac:dyDescent="0.25">
      <c r="A944" t="s">
        <v>633</v>
      </c>
      <c r="B944">
        <v>60493</v>
      </c>
    </row>
    <row r="945" spans="1:2" x14ac:dyDescent="0.25">
      <c r="A945" t="s">
        <v>642</v>
      </c>
      <c r="B945">
        <v>60494</v>
      </c>
    </row>
    <row r="946" spans="1:2" x14ac:dyDescent="0.25">
      <c r="A946" t="s">
        <v>643</v>
      </c>
      <c r="B946">
        <v>60495</v>
      </c>
    </row>
    <row r="947" spans="1:2" x14ac:dyDescent="0.25">
      <c r="A947" t="s">
        <v>670</v>
      </c>
      <c r="B947">
        <v>60496</v>
      </c>
    </row>
    <row r="948" spans="1:2" x14ac:dyDescent="0.25">
      <c r="A948" t="s">
        <v>671</v>
      </c>
      <c r="B948">
        <v>60497</v>
      </c>
    </row>
    <row r="949" spans="1:2" x14ac:dyDescent="0.25">
      <c r="A949" t="s">
        <v>672</v>
      </c>
      <c r="B949">
        <v>60498</v>
      </c>
    </row>
    <row r="950" spans="1:2" x14ac:dyDescent="0.25">
      <c r="A950" t="s">
        <v>673</v>
      </c>
      <c r="B950">
        <v>60499</v>
      </c>
    </row>
    <row r="951" spans="1:2" x14ac:dyDescent="0.25">
      <c r="A951" t="s">
        <v>674</v>
      </c>
      <c r="B951">
        <v>60500</v>
      </c>
    </row>
    <row r="952" spans="1:2" x14ac:dyDescent="0.25">
      <c r="A952" t="s">
        <v>675</v>
      </c>
      <c r="B952">
        <v>60501</v>
      </c>
    </row>
    <row r="953" spans="1:2" x14ac:dyDescent="0.25">
      <c r="A953" t="s">
        <v>676</v>
      </c>
      <c r="B953">
        <v>60502</v>
      </c>
    </row>
    <row r="954" spans="1:2" x14ac:dyDescent="0.25">
      <c r="A954" t="s">
        <v>677</v>
      </c>
      <c r="B954">
        <v>60503</v>
      </c>
    </row>
    <row r="955" spans="1:2" x14ac:dyDescent="0.25">
      <c r="A955" t="s">
        <v>678</v>
      </c>
      <c r="B955">
        <v>60504</v>
      </c>
    </row>
    <row r="956" spans="1:2" x14ac:dyDescent="0.25">
      <c r="A956" t="s">
        <v>679</v>
      </c>
      <c r="B956">
        <v>60505</v>
      </c>
    </row>
    <row r="957" spans="1:2" x14ac:dyDescent="0.25">
      <c r="A957" t="s">
        <v>690</v>
      </c>
      <c r="B957">
        <v>60506</v>
      </c>
    </row>
    <row r="958" spans="1:2" x14ac:dyDescent="0.25">
      <c r="A958" t="s">
        <v>691</v>
      </c>
      <c r="B958">
        <v>60508</v>
      </c>
    </row>
    <row r="959" spans="1:2" x14ac:dyDescent="0.25">
      <c r="A959" t="s">
        <v>692</v>
      </c>
      <c r="B959">
        <v>60509</v>
      </c>
    </row>
    <row r="960" spans="1:2" x14ac:dyDescent="0.25">
      <c r="A960" t="s">
        <v>693</v>
      </c>
      <c r="B960">
        <v>60510</v>
      </c>
    </row>
    <row r="961" spans="1:2" x14ac:dyDescent="0.25">
      <c r="A961" t="s">
        <v>694</v>
      </c>
      <c r="B961">
        <v>60511</v>
      </c>
    </row>
    <row r="962" spans="1:2" x14ac:dyDescent="0.25">
      <c r="A962" t="s">
        <v>695</v>
      </c>
      <c r="B962">
        <v>60512</v>
      </c>
    </row>
    <row r="963" spans="1:2" x14ac:dyDescent="0.25">
      <c r="A963" t="s">
        <v>696</v>
      </c>
      <c r="B963">
        <v>60513</v>
      </c>
    </row>
    <row r="964" spans="1:2" x14ac:dyDescent="0.25">
      <c r="A964" t="s">
        <v>697</v>
      </c>
      <c r="B964">
        <v>60514</v>
      </c>
    </row>
    <row r="965" spans="1:2" x14ac:dyDescent="0.25">
      <c r="A965" t="s">
        <v>698</v>
      </c>
      <c r="B965">
        <v>60515</v>
      </c>
    </row>
    <row r="966" spans="1:2" x14ac:dyDescent="0.25">
      <c r="A966" t="s">
        <v>699</v>
      </c>
      <c r="B966">
        <v>60516</v>
      </c>
    </row>
    <row r="967" spans="1:2" x14ac:dyDescent="0.25">
      <c r="A967" t="s">
        <v>700</v>
      </c>
      <c r="B967">
        <v>60517</v>
      </c>
    </row>
    <row r="968" spans="1:2" x14ac:dyDescent="0.25">
      <c r="A968" t="s">
        <v>701</v>
      </c>
      <c r="B968">
        <v>60518</v>
      </c>
    </row>
    <row r="969" spans="1:2" x14ac:dyDescent="0.25">
      <c r="A969" t="s">
        <v>809</v>
      </c>
      <c r="B969">
        <v>60547</v>
      </c>
    </row>
    <row r="970" spans="1:2" x14ac:dyDescent="0.25">
      <c r="A970" t="s">
        <v>810</v>
      </c>
      <c r="B970">
        <v>60548</v>
      </c>
    </row>
    <row r="971" spans="1:2" x14ac:dyDescent="0.25">
      <c r="A971" t="s">
        <v>811</v>
      </c>
      <c r="B971">
        <v>60551</v>
      </c>
    </row>
    <row r="972" spans="1:2" x14ac:dyDescent="0.25">
      <c r="A972" t="s">
        <v>812</v>
      </c>
      <c r="B972">
        <v>60552</v>
      </c>
    </row>
    <row r="973" spans="1:2" x14ac:dyDescent="0.25">
      <c r="A973" t="s">
        <v>813</v>
      </c>
      <c r="B973">
        <v>60553</v>
      </c>
    </row>
    <row r="974" spans="1:2" x14ac:dyDescent="0.25">
      <c r="A974" t="s">
        <v>814</v>
      </c>
      <c r="B974">
        <v>60554</v>
      </c>
    </row>
    <row r="975" spans="1:2" x14ac:dyDescent="0.25">
      <c r="A975" t="s">
        <v>815</v>
      </c>
      <c r="B975">
        <v>60565</v>
      </c>
    </row>
    <row r="976" spans="1:2" x14ac:dyDescent="0.25">
      <c r="A976" t="s">
        <v>816</v>
      </c>
      <c r="B976">
        <v>60566</v>
      </c>
    </row>
    <row r="977" spans="1:2" x14ac:dyDescent="0.25">
      <c r="A977" t="s">
        <v>817</v>
      </c>
      <c r="B977">
        <v>60573</v>
      </c>
    </row>
    <row r="978" spans="1:2" x14ac:dyDescent="0.25">
      <c r="A978" t="s">
        <v>818</v>
      </c>
      <c r="B978">
        <v>60574</v>
      </c>
    </row>
    <row r="979" spans="1:2" x14ac:dyDescent="0.25">
      <c r="A979" t="s">
        <v>819</v>
      </c>
      <c r="B979">
        <v>60575</v>
      </c>
    </row>
    <row r="980" spans="1:2" x14ac:dyDescent="0.25">
      <c r="A980" t="s">
        <v>820</v>
      </c>
      <c r="B980">
        <v>60576</v>
      </c>
    </row>
    <row r="981" spans="1:2" x14ac:dyDescent="0.25">
      <c r="A981" t="s">
        <v>821</v>
      </c>
      <c r="B981">
        <v>60582</v>
      </c>
    </row>
    <row r="982" spans="1:2" x14ac:dyDescent="0.25">
      <c r="A982" t="s">
        <v>822</v>
      </c>
      <c r="B982">
        <v>60583</v>
      </c>
    </row>
    <row r="983" spans="1:2" x14ac:dyDescent="0.25">
      <c r="A983" t="s">
        <v>825</v>
      </c>
      <c r="B983">
        <v>60584</v>
      </c>
    </row>
    <row r="984" spans="1:2" x14ac:dyDescent="0.25">
      <c r="A984" t="s">
        <v>826</v>
      </c>
      <c r="B984">
        <v>60585</v>
      </c>
    </row>
    <row r="985" spans="1:2" x14ac:dyDescent="0.25">
      <c r="A985" t="s">
        <v>827</v>
      </c>
      <c r="B985">
        <v>60586</v>
      </c>
    </row>
    <row r="986" spans="1:2" x14ac:dyDescent="0.25">
      <c r="A986" t="s">
        <v>828</v>
      </c>
      <c r="B986">
        <v>60587</v>
      </c>
    </row>
    <row r="987" spans="1:2" x14ac:dyDescent="0.25">
      <c r="A987" t="s">
        <v>829</v>
      </c>
      <c r="B987">
        <v>60588</v>
      </c>
    </row>
    <row r="988" spans="1:2" x14ac:dyDescent="0.25">
      <c r="A988" t="s">
        <v>830</v>
      </c>
      <c r="B988">
        <v>60589</v>
      </c>
    </row>
    <row r="989" spans="1:2" x14ac:dyDescent="0.25">
      <c r="A989" t="s">
        <v>831</v>
      </c>
      <c r="B989">
        <v>60590</v>
      </c>
    </row>
    <row r="990" spans="1:2" x14ac:dyDescent="0.25">
      <c r="A990" t="s">
        <v>832</v>
      </c>
      <c r="B990">
        <v>60591</v>
      </c>
    </row>
    <row r="991" spans="1:2" x14ac:dyDescent="0.25">
      <c r="A991" t="s">
        <v>833</v>
      </c>
      <c r="B991">
        <v>60592</v>
      </c>
    </row>
    <row r="992" spans="1:2" x14ac:dyDescent="0.25">
      <c r="A992" t="s">
        <v>834</v>
      </c>
      <c r="B992">
        <v>60593</v>
      </c>
    </row>
    <row r="993" spans="1:2" x14ac:dyDescent="0.25">
      <c r="A993" t="s">
        <v>835</v>
      </c>
      <c r="B993">
        <v>60594</v>
      </c>
    </row>
    <row r="994" spans="1:2" x14ac:dyDescent="0.25">
      <c r="A994" t="s">
        <v>836</v>
      </c>
      <c r="B994">
        <v>60595</v>
      </c>
    </row>
    <row r="995" spans="1:2" x14ac:dyDescent="0.25">
      <c r="A995" t="s">
        <v>837</v>
      </c>
      <c r="B995">
        <v>60596</v>
      </c>
    </row>
    <row r="996" spans="1:2" x14ac:dyDescent="0.25">
      <c r="A996" t="s">
        <v>838</v>
      </c>
      <c r="B996">
        <v>60597</v>
      </c>
    </row>
    <row r="997" spans="1:2" x14ac:dyDescent="0.25">
      <c r="A997" t="s">
        <v>839</v>
      </c>
      <c r="B997">
        <v>60598</v>
      </c>
    </row>
    <row r="998" spans="1:2" x14ac:dyDescent="0.25">
      <c r="A998" t="s">
        <v>840</v>
      </c>
      <c r="B998">
        <v>60599</v>
      </c>
    </row>
    <row r="999" spans="1:2" x14ac:dyDescent="0.25">
      <c r="A999" t="s">
        <v>841</v>
      </c>
      <c r="B999">
        <v>60600</v>
      </c>
    </row>
    <row r="1000" spans="1:2" x14ac:dyDescent="0.25">
      <c r="A1000" t="s">
        <v>842</v>
      </c>
      <c r="B1000">
        <v>60601</v>
      </c>
    </row>
    <row r="1001" spans="1:2" x14ac:dyDescent="0.25">
      <c r="A1001" t="s">
        <v>843</v>
      </c>
      <c r="B1001">
        <v>60602</v>
      </c>
    </row>
    <row r="1002" spans="1:2" x14ac:dyDescent="0.25">
      <c r="A1002" t="s">
        <v>844</v>
      </c>
      <c r="B1002">
        <v>60603</v>
      </c>
    </row>
    <row r="1003" spans="1:2" x14ac:dyDescent="0.25">
      <c r="A1003" t="s">
        <v>845</v>
      </c>
      <c r="B1003">
        <v>60604</v>
      </c>
    </row>
    <row r="1004" spans="1:2" x14ac:dyDescent="0.25">
      <c r="A1004" t="s">
        <v>846</v>
      </c>
      <c r="B1004">
        <v>60605</v>
      </c>
    </row>
    <row r="1005" spans="1:2" x14ac:dyDescent="0.25">
      <c r="A1005" t="s">
        <v>847</v>
      </c>
      <c r="B1005">
        <v>60606</v>
      </c>
    </row>
    <row r="1006" spans="1:2" x14ac:dyDescent="0.25">
      <c r="A1006" t="s">
        <v>848</v>
      </c>
      <c r="B1006">
        <v>60607</v>
      </c>
    </row>
    <row r="1007" spans="1:2" x14ac:dyDescent="0.25">
      <c r="A1007" t="s">
        <v>849</v>
      </c>
      <c r="B1007">
        <v>60608</v>
      </c>
    </row>
    <row r="1008" spans="1:2" x14ac:dyDescent="0.25">
      <c r="A1008" t="s">
        <v>850</v>
      </c>
      <c r="B1008">
        <v>60609</v>
      </c>
    </row>
    <row r="1009" spans="1:2" x14ac:dyDescent="0.25">
      <c r="A1009" t="s">
        <v>851</v>
      </c>
      <c r="B1009">
        <v>60610</v>
      </c>
    </row>
    <row r="1010" spans="1:2" x14ac:dyDescent="0.25">
      <c r="A1010" t="s">
        <v>852</v>
      </c>
      <c r="B1010">
        <v>60611</v>
      </c>
    </row>
    <row r="1011" spans="1:2" x14ac:dyDescent="0.25">
      <c r="A1011" t="s">
        <v>853</v>
      </c>
      <c r="B1011">
        <v>60612</v>
      </c>
    </row>
    <row r="1012" spans="1:2" x14ac:dyDescent="0.25">
      <c r="A1012" t="s">
        <v>854</v>
      </c>
      <c r="B1012">
        <v>60613</v>
      </c>
    </row>
    <row r="1013" spans="1:2" x14ac:dyDescent="0.25">
      <c r="A1013" t="s">
        <v>855</v>
      </c>
      <c r="B1013">
        <v>60614</v>
      </c>
    </row>
    <row r="1014" spans="1:2" x14ac:dyDescent="0.25">
      <c r="A1014" t="s">
        <v>856</v>
      </c>
      <c r="B1014">
        <v>60615</v>
      </c>
    </row>
    <row r="1015" spans="1:2" x14ac:dyDescent="0.25">
      <c r="A1015" t="s">
        <v>857</v>
      </c>
      <c r="B1015">
        <v>60618</v>
      </c>
    </row>
    <row r="1016" spans="1:2" x14ac:dyDescent="0.25">
      <c r="A1016" t="s">
        <v>858</v>
      </c>
      <c r="B1016">
        <v>60619</v>
      </c>
    </row>
    <row r="1017" spans="1:2" x14ac:dyDescent="0.25">
      <c r="A1017" t="s">
        <v>859</v>
      </c>
      <c r="B1017">
        <v>60620</v>
      </c>
    </row>
    <row r="1018" spans="1:2" x14ac:dyDescent="0.25">
      <c r="A1018" t="s">
        <v>860</v>
      </c>
      <c r="B1018">
        <v>60621</v>
      </c>
    </row>
    <row r="1019" spans="1:2" x14ac:dyDescent="0.25">
      <c r="A1019" t="s">
        <v>861</v>
      </c>
      <c r="B1019">
        <v>60622</v>
      </c>
    </row>
    <row r="1020" spans="1:2" x14ac:dyDescent="0.25">
      <c r="A1020" t="s">
        <v>862</v>
      </c>
      <c r="B1020">
        <v>60623</v>
      </c>
    </row>
    <row r="1021" spans="1:2" x14ac:dyDescent="0.25">
      <c r="A1021" t="s">
        <v>863</v>
      </c>
      <c r="B1021">
        <v>60624</v>
      </c>
    </row>
    <row r="1022" spans="1:2" x14ac:dyDescent="0.25">
      <c r="A1022" t="s">
        <v>864</v>
      </c>
      <c r="B1022">
        <v>60625</v>
      </c>
    </row>
    <row r="1023" spans="1:2" x14ac:dyDescent="0.25">
      <c r="A1023" t="s">
        <v>865</v>
      </c>
      <c r="B1023">
        <v>60626</v>
      </c>
    </row>
    <row r="1024" spans="1:2" x14ac:dyDescent="0.25">
      <c r="A1024" t="s">
        <v>866</v>
      </c>
      <c r="B1024">
        <v>60627</v>
      </c>
    </row>
    <row r="1025" spans="1:2" x14ac:dyDescent="0.25">
      <c r="A1025" t="s">
        <v>867</v>
      </c>
      <c r="B1025">
        <v>60628</v>
      </c>
    </row>
    <row r="1026" spans="1:2" x14ac:dyDescent="0.25">
      <c r="A1026" t="s">
        <v>868</v>
      </c>
      <c r="B1026">
        <v>60629</v>
      </c>
    </row>
    <row r="1027" spans="1:2" x14ac:dyDescent="0.25">
      <c r="A1027" t="s">
        <v>869</v>
      </c>
      <c r="B1027">
        <v>60630</v>
      </c>
    </row>
    <row r="1028" spans="1:2" x14ac:dyDescent="0.25">
      <c r="A1028" t="s">
        <v>870</v>
      </c>
      <c r="B1028">
        <v>60631</v>
      </c>
    </row>
    <row r="1029" spans="1:2" x14ac:dyDescent="0.25">
      <c r="A1029" t="s">
        <v>871</v>
      </c>
      <c r="B1029">
        <v>60632</v>
      </c>
    </row>
    <row r="1030" spans="1:2" x14ac:dyDescent="0.25">
      <c r="A1030" t="s">
        <v>872</v>
      </c>
      <c r="B1030">
        <v>60633</v>
      </c>
    </row>
    <row r="1031" spans="1:2" x14ac:dyDescent="0.25">
      <c r="A1031" t="s">
        <v>873</v>
      </c>
      <c r="B1031">
        <v>60634</v>
      </c>
    </row>
    <row r="1032" spans="1:2" x14ac:dyDescent="0.25">
      <c r="A1032" t="s">
        <v>874</v>
      </c>
      <c r="B1032">
        <v>60635</v>
      </c>
    </row>
    <row r="1033" spans="1:2" x14ac:dyDescent="0.25">
      <c r="A1033" t="s">
        <v>875</v>
      </c>
      <c r="B1033">
        <v>60636</v>
      </c>
    </row>
    <row r="1034" spans="1:2" x14ac:dyDescent="0.25">
      <c r="A1034" t="s">
        <v>876</v>
      </c>
      <c r="B1034">
        <v>60637</v>
      </c>
    </row>
    <row r="1035" spans="1:2" x14ac:dyDescent="0.25">
      <c r="A1035" t="s">
        <v>877</v>
      </c>
      <c r="B1035">
        <v>60638</v>
      </c>
    </row>
    <row r="1036" spans="1:2" x14ac:dyDescent="0.25">
      <c r="A1036" t="s">
        <v>878</v>
      </c>
      <c r="B1036">
        <v>60639</v>
      </c>
    </row>
    <row r="1037" spans="1:2" x14ac:dyDescent="0.25">
      <c r="A1037" t="s">
        <v>879</v>
      </c>
      <c r="B1037">
        <v>60640</v>
      </c>
    </row>
    <row r="1038" spans="1:2" x14ac:dyDescent="0.25">
      <c r="A1038" t="s">
        <v>880</v>
      </c>
      <c r="B1038">
        <v>60641</v>
      </c>
    </row>
    <row r="1039" spans="1:2" x14ac:dyDescent="0.25">
      <c r="A1039" t="s">
        <v>881</v>
      </c>
      <c r="B1039">
        <v>60642</v>
      </c>
    </row>
    <row r="1040" spans="1:2" x14ac:dyDescent="0.25">
      <c r="A1040" t="s">
        <v>882</v>
      </c>
      <c r="B1040">
        <v>60643</v>
      </c>
    </row>
    <row r="1041" spans="1:2" x14ac:dyDescent="0.25">
      <c r="A1041" t="s">
        <v>883</v>
      </c>
      <c r="B1041">
        <v>60644</v>
      </c>
    </row>
    <row r="1042" spans="1:2" x14ac:dyDescent="0.25">
      <c r="A1042" t="s">
        <v>884</v>
      </c>
      <c r="B1042">
        <v>60645</v>
      </c>
    </row>
    <row r="1043" spans="1:2" x14ac:dyDescent="0.25">
      <c r="A1043" t="s">
        <v>885</v>
      </c>
      <c r="B1043">
        <v>60646</v>
      </c>
    </row>
    <row r="1044" spans="1:2" x14ac:dyDescent="0.25">
      <c r="A1044" t="s">
        <v>886</v>
      </c>
      <c r="B1044">
        <v>60647</v>
      </c>
    </row>
    <row r="1045" spans="1:2" x14ac:dyDescent="0.25">
      <c r="A1045" t="s">
        <v>887</v>
      </c>
      <c r="B1045">
        <v>60648</v>
      </c>
    </row>
    <row r="1046" spans="1:2" x14ac:dyDescent="0.25">
      <c r="A1046" t="s">
        <v>888</v>
      </c>
      <c r="B1046">
        <v>60649</v>
      </c>
    </row>
    <row r="1047" spans="1:2" x14ac:dyDescent="0.25">
      <c r="A1047" t="s">
        <v>889</v>
      </c>
      <c r="B1047">
        <v>60650</v>
      </c>
    </row>
    <row r="1048" spans="1:2" x14ac:dyDescent="0.25">
      <c r="A1048" t="s">
        <v>890</v>
      </c>
      <c r="B1048">
        <v>60651</v>
      </c>
    </row>
    <row r="1049" spans="1:2" x14ac:dyDescent="0.25">
      <c r="A1049" t="s">
        <v>891</v>
      </c>
      <c r="B1049">
        <v>60652</v>
      </c>
    </row>
    <row r="1050" spans="1:2" x14ac:dyDescent="0.25">
      <c r="A1050" t="s">
        <v>892</v>
      </c>
      <c r="B1050">
        <v>60653</v>
      </c>
    </row>
    <row r="1051" spans="1:2" x14ac:dyDescent="0.25">
      <c r="A1051" t="s">
        <v>893</v>
      </c>
      <c r="B1051">
        <v>60654</v>
      </c>
    </row>
    <row r="1052" spans="1:2" x14ac:dyDescent="0.25">
      <c r="A1052" t="s">
        <v>894</v>
      </c>
      <c r="B1052">
        <v>60655</v>
      </c>
    </row>
    <row r="1053" spans="1:2" x14ac:dyDescent="0.25">
      <c r="A1053" t="s">
        <v>895</v>
      </c>
      <c r="B1053">
        <v>60656</v>
      </c>
    </row>
    <row r="1054" spans="1:2" x14ac:dyDescent="0.25">
      <c r="A1054" t="s">
        <v>896</v>
      </c>
      <c r="B1054">
        <v>60657</v>
      </c>
    </row>
    <row r="1055" spans="1:2" x14ac:dyDescent="0.25">
      <c r="A1055" t="s">
        <v>897</v>
      </c>
      <c r="B1055">
        <v>60658</v>
      </c>
    </row>
    <row r="1056" spans="1:2" x14ac:dyDescent="0.25">
      <c r="A1056" t="s">
        <v>898</v>
      </c>
      <c r="B1056">
        <v>60659</v>
      </c>
    </row>
    <row r="1057" spans="1:2" x14ac:dyDescent="0.25">
      <c r="A1057" t="s">
        <v>899</v>
      </c>
      <c r="B1057">
        <v>60660</v>
      </c>
    </row>
    <row r="1058" spans="1:2" x14ac:dyDescent="0.25">
      <c r="A1058" t="s">
        <v>900</v>
      </c>
      <c r="B1058">
        <v>60661</v>
      </c>
    </row>
    <row r="1059" spans="1:2" x14ac:dyDescent="0.25">
      <c r="A1059" t="s">
        <v>901</v>
      </c>
      <c r="B1059">
        <v>60666</v>
      </c>
    </row>
    <row r="1060" spans="1:2" x14ac:dyDescent="0.25">
      <c r="A1060" t="s">
        <v>902</v>
      </c>
      <c r="B1060">
        <v>60667</v>
      </c>
    </row>
    <row r="1061" spans="1:2" x14ac:dyDescent="0.25">
      <c r="A1061" t="s">
        <v>903</v>
      </c>
      <c r="B1061">
        <v>60728</v>
      </c>
    </row>
    <row r="1062" spans="1:2" x14ac:dyDescent="0.25">
      <c r="A1062" t="s">
        <v>904</v>
      </c>
      <c r="B1062">
        <v>60729</v>
      </c>
    </row>
    <row r="1063" spans="1:2" x14ac:dyDescent="0.25">
      <c r="A1063" t="s">
        <v>905</v>
      </c>
      <c r="B1063">
        <v>60730</v>
      </c>
    </row>
    <row r="1064" spans="1:2" x14ac:dyDescent="0.25">
      <c r="A1064" t="s">
        <v>906</v>
      </c>
      <c r="B1064">
        <v>60731</v>
      </c>
    </row>
    <row r="1065" spans="1:2" x14ac:dyDescent="0.25">
      <c r="A1065" t="s">
        <v>907</v>
      </c>
      <c r="B1065">
        <v>60732</v>
      </c>
    </row>
    <row r="1066" spans="1:2" x14ac:dyDescent="0.25">
      <c r="A1066" t="s">
        <v>908</v>
      </c>
      <c r="B1066">
        <v>60733</v>
      </c>
    </row>
    <row r="1067" spans="1:2" x14ac:dyDescent="0.25">
      <c r="A1067" t="s">
        <v>909</v>
      </c>
      <c r="B1067">
        <v>60734</v>
      </c>
    </row>
    <row r="1068" spans="1:2" x14ac:dyDescent="0.25">
      <c r="A1068" t="s">
        <v>910</v>
      </c>
      <c r="B1068">
        <v>60735</v>
      </c>
    </row>
    <row r="1069" spans="1:2" x14ac:dyDescent="0.25">
      <c r="A1069" t="s">
        <v>911</v>
      </c>
      <c r="B1069">
        <v>60736</v>
      </c>
    </row>
    <row r="1070" spans="1:2" x14ac:dyDescent="0.25">
      <c r="A1070" t="s">
        <v>912</v>
      </c>
      <c r="B1070">
        <v>60737</v>
      </c>
    </row>
    <row r="1071" spans="1:2" x14ac:dyDescent="0.25">
      <c r="A1071" t="s">
        <v>913</v>
      </c>
      <c r="B1071">
        <v>60738</v>
      </c>
    </row>
    <row r="1072" spans="1:2" x14ac:dyDescent="0.25">
      <c r="A1072" t="s">
        <v>914</v>
      </c>
      <c r="B1072">
        <v>60739</v>
      </c>
    </row>
    <row r="1073" spans="1:2" x14ac:dyDescent="0.25">
      <c r="A1073" t="s">
        <v>915</v>
      </c>
      <c r="B1073">
        <v>60740</v>
      </c>
    </row>
    <row r="1074" spans="1:2" x14ac:dyDescent="0.25">
      <c r="A1074" t="s">
        <v>916</v>
      </c>
      <c r="B1074">
        <v>60741</v>
      </c>
    </row>
    <row r="1075" spans="1:2" x14ac:dyDescent="0.25">
      <c r="A1075" t="s">
        <v>917</v>
      </c>
      <c r="B1075">
        <v>60742</v>
      </c>
    </row>
    <row r="1076" spans="1:2" x14ac:dyDescent="0.25">
      <c r="A1076" t="s">
        <v>918</v>
      </c>
      <c r="B1076">
        <v>60743</v>
      </c>
    </row>
    <row r="1077" spans="1:2" x14ac:dyDescent="0.25">
      <c r="A1077" t="s">
        <v>919</v>
      </c>
      <c r="B1077">
        <v>60744</v>
      </c>
    </row>
    <row r="1078" spans="1:2" x14ac:dyDescent="0.25">
      <c r="A1078" t="s">
        <v>920</v>
      </c>
      <c r="B1078">
        <v>60745</v>
      </c>
    </row>
    <row r="1079" spans="1:2" x14ac:dyDescent="0.25">
      <c r="A1079" t="s">
        <v>921</v>
      </c>
      <c r="B1079">
        <v>60746</v>
      </c>
    </row>
    <row r="1080" spans="1:2" x14ac:dyDescent="0.25">
      <c r="A1080" t="s">
        <v>922</v>
      </c>
      <c r="B1080">
        <v>60747</v>
      </c>
    </row>
    <row r="1081" spans="1:2" x14ac:dyDescent="0.25">
      <c r="A1081" t="s">
        <v>923</v>
      </c>
      <c r="B1081">
        <v>60748</v>
      </c>
    </row>
    <row r="1082" spans="1:2" x14ac:dyDescent="0.25">
      <c r="A1082" t="s">
        <v>924</v>
      </c>
      <c r="B1082">
        <v>60749</v>
      </c>
    </row>
    <row r="1083" spans="1:2" x14ac:dyDescent="0.25">
      <c r="A1083" t="s">
        <v>925</v>
      </c>
      <c r="B1083">
        <v>60751</v>
      </c>
    </row>
    <row r="1084" spans="1:2" x14ac:dyDescent="0.25">
      <c r="A1084" t="s">
        <v>926</v>
      </c>
      <c r="B1084">
        <v>60752</v>
      </c>
    </row>
    <row r="1085" spans="1:2" x14ac:dyDescent="0.25">
      <c r="A1085" t="s">
        <v>927</v>
      </c>
      <c r="B1085">
        <v>60753</v>
      </c>
    </row>
    <row r="1086" spans="1:2" x14ac:dyDescent="0.25">
      <c r="A1086" t="s">
        <v>928</v>
      </c>
      <c r="B1086">
        <v>60754</v>
      </c>
    </row>
    <row r="1087" spans="1:2" x14ac:dyDescent="0.25">
      <c r="A1087" t="s">
        <v>929</v>
      </c>
      <c r="B1087">
        <v>60755</v>
      </c>
    </row>
    <row r="1088" spans="1:2" x14ac:dyDescent="0.25">
      <c r="A1088" t="s">
        <v>930</v>
      </c>
      <c r="B1088">
        <v>60756</v>
      </c>
    </row>
    <row r="1089" spans="1:2" x14ac:dyDescent="0.25">
      <c r="A1089" t="s">
        <v>931</v>
      </c>
      <c r="B1089">
        <v>60757</v>
      </c>
    </row>
    <row r="1090" spans="1:2" x14ac:dyDescent="0.25">
      <c r="A1090" t="s">
        <v>932</v>
      </c>
      <c r="B1090">
        <v>60758</v>
      </c>
    </row>
    <row r="1091" spans="1:2" x14ac:dyDescent="0.25">
      <c r="A1091" t="s">
        <v>933</v>
      </c>
      <c r="B1091">
        <v>60759</v>
      </c>
    </row>
    <row r="1092" spans="1:2" x14ac:dyDescent="0.25">
      <c r="A1092" t="s">
        <v>934</v>
      </c>
      <c r="B1092">
        <v>60760</v>
      </c>
    </row>
    <row r="1093" spans="1:2" x14ac:dyDescent="0.25">
      <c r="A1093" t="s">
        <v>935</v>
      </c>
      <c r="B1093">
        <v>60761</v>
      </c>
    </row>
    <row r="1094" spans="1:2" x14ac:dyDescent="0.25">
      <c r="A1094" t="s">
        <v>936</v>
      </c>
      <c r="B1094">
        <v>60762</v>
      </c>
    </row>
    <row r="1095" spans="1:2" x14ac:dyDescent="0.25">
      <c r="A1095" t="s">
        <v>937</v>
      </c>
      <c r="B1095">
        <v>60763</v>
      </c>
    </row>
    <row r="1096" spans="1:2" x14ac:dyDescent="0.25">
      <c r="A1096" t="s">
        <v>938</v>
      </c>
      <c r="B1096">
        <v>60764</v>
      </c>
    </row>
    <row r="1097" spans="1:2" x14ac:dyDescent="0.25">
      <c r="A1097" t="s">
        <v>939</v>
      </c>
      <c r="B1097">
        <v>60765</v>
      </c>
    </row>
    <row r="1098" spans="1:2" x14ac:dyDescent="0.25">
      <c r="A1098" t="s">
        <v>940</v>
      </c>
      <c r="B1098">
        <v>60766</v>
      </c>
    </row>
    <row r="1099" spans="1:2" x14ac:dyDescent="0.25">
      <c r="A1099" t="s">
        <v>941</v>
      </c>
      <c r="B1099">
        <v>60767</v>
      </c>
    </row>
    <row r="1100" spans="1:2" x14ac:dyDescent="0.25">
      <c r="A1100" t="s">
        <v>942</v>
      </c>
      <c r="B1100">
        <v>60768</v>
      </c>
    </row>
    <row r="1101" spans="1:2" x14ac:dyDescent="0.25">
      <c r="A1101" t="s">
        <v>943</v>
      </c>
      <c r="B1101">
        <v>60769</v>
      </c>
    </row>
    <row r="1102" spans="1:2" x14ac:dyDescent="0.25">
      <c r="A1102" t="s">
        <v>944</v>
      </c>
      <c r="B1102">
        <v>60776</v>
      </c>
    </row>
    <row r="1103" spans="1:2" x14ac:dyDescent="0.25">
      <c r="A1103" t="s">
        <v>945</v>
      </c>
      <c r="B1103">
        <v>60779</v>
      </c>
    </row>
    <row r="1104" spans="1:2" x14ac:dyDescent="0.25">
      <c r="A1104" t="s">
        <v>946</v>
      </c>
      <c r="B1104">
        <v>60780</v>
      </c>
    </row>
    <row r="1105" spans="1:2" x14ac:dyDescent="0.25">
      <c r="A1105" t="s">
        <v>947</v>
      </c>
      <c r="B1105">
        <v>60783</v>
      </c>
    </row>
    <row r="1106" spans="1:2" x14ac:dyDescent="0.25">
      <c r="A1106" t="s">
        <v>948</v>
      </c>
      <c r="B1106">
        <v>60784</v>
      </c>
    </row>
    <row r="1107" spans="1:2" x14ac:dyDescent="0.25">
      <c r="A1107" t="s">
        <v>949</v>
      </c>
      <c r="B1107">
        <v>60785</v>
      </c>
    </row>
    <row r="1108" spans="1:2" x14ac:dyDescent="0.25">
      <c r="A1108" t="s">
        <v>950</v>
      </c>
      <c r="B1108">
        <v>60786</v>
      </c>
    </row>
    <row r="1109" spans="1:2" x14ac:dyDescent="0.25">
      <c r="A1109" t="s">
        <v>951</v>
      </c>
      <c r="B1109">
        <v>60789</v>
      </c>
    </row>
    <row r="1110" spans="1:2" x14ac:dyDescent="0.25">
      <c r="A1110" t="s">
        <v>952</v>
      </c>
      <c r="B1110">
        <v>60790</v>
      </c>
    </row>
    <row r="1111" spans="1:2" x14ac:dyDescent="0.25">
      <c r="A1111" t="s">
        <v>953</v>
      </c>
      <c r="B1111">
        <v>60791</v>
      </c>
    </row>
    <row r="1112" spans="1:2" x14ac:dyDescent="0.25">
      <c r="A1112" t="s">
        <v>954</v>
      </c>
      <c r="B1112">
        <v>60792</v>
      </c>
    </row>
    <row r="1113" spans="1:2" x14ac:dyDescent="0.25">
      <c r="A1113" t="s">
        <v>955</v>
      </c>
      <c r="B1113">
        <v>60793</v>
      </c>
    </row>
    <row r="1114" spans="1:2" x14ac:dyDescent="0.25">
      <c r="A1114" t="s">
        <v>956</v>
      </c>
      <c r="B1114">
        <v>60794</v>
      </c>
    </row>
    <row r="1115" spans="1:2" x14ac:dyDescent="0.25">
      <c r="A1115" t="s">
        <v>957</v>
      </c>
      <c r="B1115">
        <v>60795</v>
      </c>
    </row>
    <row r="1116" spans="1:2" x14ac:dyDescent="0.25">
      <c r="A1116" t="s">
        <v>958</v>
      </c>
      <c r="B1116">
        <v>60796</v>
      </c>
    </row>
    <row r="1117" spans="1:2" x14ac:dyDescent="0.25">
      <c r="A1117" t="s">
        <v>959</v>
      </c>
      <c r="B1117">
        <v>60805</v>
      </c>
    </row>
    <row r="1118" spans="1:2" x14ac:dyDescent="0.25">
      <c r="A1118" t="s">
        <v>960</v>
      </c>
      <c r="B1118">
        <v>60807</v>
      </c>
    </row>
    <row r="1119" spans="1:2" x14ac:dyDescent="0.25">
      <c r="A1119" t="s">
        <v>961</v>
      </c>
      <c r="B1119">
        <v>60808</v>
      </c>
    </row>
    <row r="1120" spans="1:2" x14ac:dyDescent="0.25">
      <c r="A1120" t="s">
        <v>962</v>
      </c>
      <c r="B1120">
        <v>60809</v>
      </c>
    </row>
    <row r="1121" spans="1:2" x14ac:dyDescent="0.25">
      <c r="A1121" t="s">
        <v>963</v>
      </c>
      <c r="B1121">
        <v>60810</v>
      </c>
    </row>
    <row r="1122" spans="1:2" x14ac:dyDescent="0.25">
      <c r="A1122" t="s">
        <v>1185</v>
      </c>
      <c r="B1122">
        <v>60811</v>
      </c>
    </row>
    <row r="1123" spans="1:2" x14ac:dyDescent="0.25">
      <c r="A1123" t="s">
        <v>1186</v>
      </c>
      <c r="B1123">
        <v>60812</v>
      </c>
    </row>
    <row r="1124" spans="1:2" x14ac:dyDescent="0.25">
      <c r="A1124" t="s">
        <v>1187</v>
      </c>
      <c r="B1124">
        <v>60813</v>
      </c>
    </row>
    <row r="1125" spans="1:2" x14ac:dyDescent="0.25">
      <c r="A1125" t="s">
        <v>1188</v>
      </c>
      <c r="B1125">
        <v>60814</v>
      </c>
    </row>
    <row r="1126" spans="1:2" x14ac:dyDescent="0.25">
      <c r="A1126" t="s">
        <v>1189</v>
      </c>
      <c r="B1126">
        <v>60815</v>
      </c>
    </row>
    <row r="1127" spans="1:2" x14ac:dyDescent="0.25">
      <c r="A1127" t="s">
        <v>1190</v>
      </c>
      <c r="B1127">
        <v>60816</v>
      </c>
    </row>
    <row r="1128" spans="1:2" x14ac:dyDescent="0.25">
      <c r="A1128" t="s">
        <v>1201</v>
      </c>
      <c r="B1128">
        <v>60817</v>
      </c>
    </row>
    <row r="1129" spans="1:2" x14ac:dyDescent="0.25">
      <c r="A1129" t="s">
        <v>1202</v>
      </c>
      <c r="B1129">
        <v>60818</v>
      </c>
    </row>
    <row r="1130" spans="1:2" x14ac:dyDescent="0.25">
      <c r="A1130" t="s">
        <v>1203</v>
      </c>
      <c r="B1130">
        <v>60819</v>
      </c>
    </row>
    <row r="1131" spans="1:2" x14ac:dyDescent="0.25">
      <c r="A1131" t="s">
        <v>1204</v>
      </c>
      <c r="B1131">
        <v>60820</v>
      </c>
    </row>
    <row r="1132" spans="1:2" x14ac:dyDescent="0.25">
      <c r="A1132" t="s">
        <v>1205</v>
      </c>
      <c r="B1132">
        <v>60821</v>
      </c>
    </row>
    <row r="1133" spans="1:2" x14ac:dyDescent="0.25">
      <c r="A1133" t="s">
        <v>1206</v>
      </c>
      <c r="B1133">
        <v>60822</v>
      </c>
    </row>
    <row r="1134" spans="1:2" x14ac:dyDescent="0.25">
      <c r="A1134" t="s">
        <v>1207</v>
      </c>
      <c r="B1134">
        <v>60823</v>
      </c>
    </row>
    <row r="1135" spans="1:2" x14ac:dyDescent="0.25">
      <c r="A1135" t="s">
        <v>1208</v>
      </c>
      <c r="B1135">
        <v>60824</v>
      </c>
    </row>
    <row r="1136" spans="1:2" x14ac:dyDescent="0.25">
      <c r="A1136" t="s">
        <v>1541</v>
      </c>
      <c r="B1136">
        <v>60825</v>
      </c>
    </row>
    <row r="1137" spans="1:2" x14ac:dyDescent="0.25">
      <c r="A1137" t="s">
        <v>1542</v>
      </c>
      <c r="B1137">
        <v>60826</v>
      </c>
    </row>
    <row r="1138" spans="1:2" x14ac:dyDescent="0.25">
      <c r="A1138" t="s">
        <v>1543</v>
      </c>
      <c r="B1138">
        <v>60827</v>
      </c>
    </row>
    <row r="1139" spans="1:2" x14ac:dyDescent="0.25">
      <c r="A1139" t="s">
        <v>1544</v>
      </c>
      <c r="B1139">
        <v>60828</v>
      </c>
    </row>
    <row r="1140" spans="1:2" x14ac:dyDescent="0.25">
      <c r="A1140" t="s">
        <v>1545</v>
      </c>
      <c r="B1140">
        <v>60829</v>
      </c>
    </row>
    <row r="1141" spans="1:2" x14ac:dyDescent="0.25">
      <c r="A1141" t="s">
        <v>1546</v>
      </c>
      <c r="B1141">
        <v>60830</v>
      </c>
    </row>
    <row r="1142" spans="1:2" x14ac:dyDescent="0.25">
      <c r="A1142" t="s">
        <v>1551</v>
      </c>
      <c r="B1142">
        <v>60831</v>
      </c>
    </row>
    <row r="1143" spans="1:2" x14ac:dyDescent="0.25">
      <c r="A1143" t="s">
        <v>1552</v>
      </c>
      <c r="B1143">
        <v>60832</v>
      </c>
    </row>
    <row r="1144" spans="1:2" x14ac:dyDescent="0.25">
      <c r="A1144" t="s">
        <v>1553</v>
      </c>
      <c r="B1144">
        <v>60833</v>
      </c>
    </row>
    <row r="1145" spans="1:2" x14ac:dyDescent="0.25">
      <c r="A1145" t="s">
        <v>1554</v>
      </c>
      <c r="B1145">
        <v>60834</v>
      </c>
    </row>
    <row r="1146" spans="1:2" x14ac:dyDescent="0.25">
      <c r="A1146" t="s">
        <v>1556</v>
      </c>
      <c r="B1146">
        <v>60835</v>
      </c>
    </row>
    <row r="1147" spans="1:2" x14ac:dyDescent="0.25">
      <c r="A1147" t="s">
        <v>1557</v>
      </c>
      <c r="B1147">
        <v>60836</v>
      </c>
    </row>
    <row r="1148" spans="1:2" x14ac:dyDescent="0.25">
      <c r="A1148" t="s">
        <v>1615</v>
      </c>
      <c r="B1148">
        <v>60837</v>
      </c>
    </row>
    <row r="1149" spans="1:2" x14ac:dyDescent="0.25">
      <c r="A1149" t="s">
        <v>1616</v>
      </c>
      <c r="B1149">
        <v>60838</v>
      </c>
    </row>
    <row r="1150" spans="1:2" x14ac:dyDescent="0.25">
      <c r="A1150" t="s">
        <v>1617</v>
      </c>
      <c r="B1150">
        <v>60839</v>
      </c>
    </row>
    <row r="1151" spans="1:2" x14ac:dyDescent="0.25">
      <c r="A1151" t="s">
        <v>1618</v>
      </c>
      <c r="B1151">
        <v>60840</v>
      </c>
    </row>
    <row r="1152" spans="1:2" x14ac:dyDescent="0.25">
      <c r="A1152" t="s">
        <v>1619</v>
      </c>
      <c r="B1152">
        <v>60841</v>
      </c>
    </row>
    <row r="1153" spans="1:2" x14ac:dyDescent="0.25">
      <c r="A1153" t="s">
        <v>1620</v>
      </c>
      <c r="B1153">
        <v>60842</v>
      </c>
    </row>
    <row r="1154" spans="1:2" x14ac:dyDescent="0.25">
      <c r="A1154" t="s">
        <v>153</v>
      </c>
      <c r="B1154">
        <v>61195</v>
      </c>
    </row>
    <row r="1155" spans="1:2" x14ac:dyDescent="0.25">
      <c r="A1155" t="s">
        <v>154</v>
      </c>
      <c r="B1155">
        <v>61196</v>
      </c>
    </row>
    <row r="1156" spans="1:2" x14ac:dyDescent="0.25">
      <c r="A1156" t="s">
        <v>964</v>
      </c>
      <c r="B1156">
        <v>61199</v>
      </c>
    </row>
    <row r="1157" spans="1:2" x14ac:dyDescent="0.25">
      <c r="A1157" t="s">
        <v>965</v>
      </c>
      <c r="B1157">
        <v>61200</v>
      </c>
    </row>
    <row r="1158" spans="1:2" x14ac:dyDescent="0.25">
      <c r="A1158" t="s">
        <v>966</v>
      </c>
      <c r="B1158">
        <v>61203</v>
      </c>
    </row>
    <row r="1159" spans="1:2" x14ac:dyDescent="0.25">
      <c r="A1159" t="s">
        <v>967</v>
      </c>
      <c r="B1159">
        <v>61358</v>
      </c>
    </row>
    <row r="1160" spans="1:2" x14ac:dyDescent="0.25">
      <c r="A1160" t="s">
        <v>968</v>
      </c>
      <c r="B1160">
        <v>61361</v>
      </c>
    </row>
    <row r="1161" spans="1:2" x14ac:dyDescent="0.25">
      <c r="A1161" t="s">
        <v>969</v>
      </c>
      <c r="B1161">
        <v>61362</v>
      </c>
    </row>
    <row r="1162" spans="1:2" x14ac:dyDescent="0.25">
      <c r="A1162" t="s">
        <v>970</v>
      </c>
      <c r="B1162">
        <v>61363</v>
      </c>
    </row>
    <row r="1163" spans="1:2" x14ac:dyDescent="0.25">
      <c r="A1163" t="s">
        <v>971</v>
      </c>
      <c r="B1163">
        <v>61718</v>
      </c>
    </row>
    <row r="1164" spans="1:2" x14ac:dyDescent="0.25">
      <c r="A1164" t="s">
        <v>972</v>
      </c>
      <c r="B1164">
        <v>61719</v>
      </c>
    </row>
    <row r="1165" spans="1:2" x14ac:dyDescent="0.25">
      <c r="A1165" t="s">
        <v>973</v>
      </c>
      <c r="B1165">
        <v>61720</v>
      </c>
    </row>
    <row r="1166" spans="1:2" x14ac:dyDescent="0.25">
      <c r="A1166" t="s">
        <v>974</v>
      </c>
      <c r="B1166">
        <v>61721</v>
      </c>
    </row>
    <row r="1167" spans="1:2" x14ac:dyDescent="0.25">
      <c r="A1167" t="s">
        <v>975</v>
      </c>
      <c r="B1167">
        <v>61722</v>
      </c>
    </row>
    <row r="1168" spans="1:2" x14ac:dyDescent="0.25">
      <c r="A1168" t="s">
        <v>976</v>
      </c>
      <c r="B1168">
        <v>61723</v>
      </c>
    </row>
    <row r="1169" spans="1:2" x14ac:dyDescent="0.25">
      <c r="A1169" t="s">
        <v>977</v>
      </c>
      <c r="B1169">
        <v>61983</v>
      </c>
    </row>
    <row r="1170" spans="1:2" x14ac:dyDescent="0.25">
      <c r="A1170" t="s">
        <v>978</v>
      </c>
      <c r="B1170">
        <v>61984</v>
      </c>
    </row>
    <row r="1171" spans="1:2" x14ac:dyDescent="0.25">
      <c r="A1171" t="s">
        <v>979</v>
      </c>
      <c r="B1171">
        <v>62434</v>
      </c>
    </row>
    <row r="1172" spans="1:2" x14ac:dyDescent="0.25">
      <c r="A1172" t="s">
        <v>980</v>
      </c>
      <c r="B1172">
        <v>62435</v>
      </c>
    </row>
    <row r="1173" spans="1:2" x14ac:dyDescent="0.25">
      <c r="A1173" t="s">
        <v>981</v>
      </c>
      <c r="B1173">
        <v>62436</v>
      </c>
    </row>
    <row r="1174" spans="1:2" x14ac:dyDescent="0.25">
      <c r="A1174" t="s">
        <v>982</v>
      </c>
      <c r="B1174">
        <v>62437</v>
      </c>
    </row>
    <row r="1175" spans="1:2" x14ac:dyDescent="0.25">
      <c r="A1175" t="s">
        <v>983</v>
      </c>
      <c r="B1175">
        <v>62662</v>
      </c>
    </row>
    <row r="1176" spans="1:2" x14ac:dyDescent="0.25">
      <c r="A1176" t="s">
        <v>984</v>
      </c>
      <c r="B1176">
        <v>62663</v>
      </c>
    </row>
    <row r="1177" spans="1:2" x14ac:dyDescent="0.25">
      <c r="A1177" t="s">
        <v>985</v>
      </c>
      <c r="B1177">
        <v>62664</v>
      </c>
    </row>
    <row r="1178" spans="1:2" x14ac:dyDescent="0.25">
      <c r="A1178" t="s">
        <v>986</v>
      </c>
      <c r="B1178">
        <v>63050</v>
      </c>
    </row>
    <row r="1179" spans="1:2" x14ac:dyDescent="0.25">
      <c r="A1179" t="s">
        <v>987</v>
      </c>
      <c r="B1179">
        <v>63051</v>
      </c>
    </row>
    <row r="1180" spans="1:2" x14ac:dyDescent="0.25">
      <c r="A1180" t="s">
        <v>988</v>
      </c>
      <c r="B1180">
        <v>63052</v>
      </c>
    </row>
    <row r="1181" spans="1:2" x14ac:dyDescent="0.25">
      <c r="A1181" t="s">
        <v>989</v>
      </c>
      <c r="B1181">
        <v>63098</v>
      </c>
    </row>
    <row r="1182" spans="1:2" x14ac:dyDescent="0.25">
      <c r="A1182" t="s">
        <v>990</v>
      </c>
      <c r="B1182">
        <v>63099</v>
      </c>
    </row>
    <row r="1183" spans="1:2" x14ac:dyDescent="0.25">
      <c r="A1183" t="s">
        <v>991</v>
      </c>
      <c r="B1183">
        <v>63102</v>
      </c>
    </row>
    <row r="1184" spans="1:2" x14ac:dyDescent="0.25">
      <c r="A1184" t="s">
        <v>992</v>
      </c>
      <c r="B1184">
        <v>63103</v>
      </c>
    </row>
    <row r="1185" spans="1:2" x14ac:dyDescent="0.25">
      <c r="A1185" t="s">
        <v>993</v>
      </c>
      <c r="B1185">
        <v>63111</v>
      </c>
    </row>
    <row r="1186" spans="1:2" x14ac:dyDescent="0.25">
      <c r="A1186" t="s">
        <v>994</v>
      </c>
      <c r="B1186">
        <v>63112</v>
      </c>
    </row>
    <row r="1187" spans="1:2" x14ac:dyDescent="0.25">
      <c r="A1187" t="s">
        <v>995</v>
      </c>
      <c r="B1187">
        <v>63114</v>
      </c>
    </row>
    <row r="1188" spans="1:2" x14ac:dyDescent="0.25">
      <c r="A1188" t="s">
        <v>996</v>
      </c>
      <c r="B1188">
        <v>63115</v>
      </c>
    </row>
    <row r="1189" spans="1:2" x14ac:dyDescent="0.25">
      <c r="A1189" t="s">
        <v>997</v>
      </c>
      <c r="B1189">
        <v>63116</v>
      </c>
    </row>
    <row r="1190" spans="1:2" x14ac:dyDescent="0.25">
      <c r="A1190" t="s">
        <v>998</v>
      </c>
      <c r="B1190">
        <v>63117</v>
      </c>
    </row>
    <row r="1191" spans="1:2" x14ac:dyDescent="0.25">
      <c r="A1191" t="s">
        <v>999</v>
      </c>
      <c r="B1191">
        <v>63118</v>
      </c>
    </row>
    <row r="1192" spans="1:2" x14ac:dyDescent="0.25">
      <c r="A1192" t="s">
        <v>1000</v>
      </c>
      <c r="B1192">
        <v>63121</v>
      </c>
    </row>
    <row r="1193" spans="1:2" x14ac:dyDescent="0.25">
      <c r="A1193" t="s">
        <v>1001</v>
      </c>
      <c r="B1193">
        <v>63122</v>
      </c>
    </row>
    <row r="1194" spans="1:2" x14ac:dyDescent="0.25">
      <c r="A1194" t="s">
        <v>1002</v>
      </c>
      <c r="B1194">
        <v>63123</v>
      </c>
    </row>
    <row r="1195" spans="1:2" x14ac:dyDescent="0.25">
      <c r="A1195" t="s">
        <v>1003</v>
      </c>
      <c r="B1195">
        <v>63124</v>
      </c>
    </row>
    <row r="1196" spans="1:2" x14ac:dyDescent="0.25">
      <c r="A1196" t="s">
        <v>1004</v>
      </c>
      <c r="B1196">
        <v>63125</v>
      </c>
    </row>
    <row r="1197" spans="1:2" x14ac:dyDescent="0.25">
      <c r="A1197" t="s">
        <v>1005</v>
      </c>
      <c r="B1197">
        <v>63126</v>
      </c>
    </row>
    <row r="1198" spans="1:2" x14ac:dyDescent="0.25">
      <c r="A1198" t="s">
        <v>644</v>
      </c>
      <c r="B1198">
        <v>63139</v>
      </c>
    </row>
    <row r="1199" spans="1:2" x14ac:dyDescent="0.25">
      <c r="A1199" t="s">
        <v>645</v>
      </c>
      <c r="B1199">
        <v>63140</v>
      </c>
    </row>
    <row r="1200" spans="1:2" x14ac:dyDescent="0.25">
      <c r="A1200" t="s">
        <v>137</v>
      </c>
      <c r="B1200">
        <v>63141</v>
      </c>
    </row>
    <row r="1201" spans="1:2" x14ac:dyDescent="0.25">
      <c r="A1201" t="s">
        <v>138</v>
      </c>
      <c r="B1201">
        <v>63142</v>
      </c>
    </row>
    <row r="1202" spans="1:2" x14ac:dyDescent="0.25">
      <c r="A1202" t="s">
        <v>139</v>
      </c>
      <c r="B1202">
        <v>63143</v>
      </c>
    </row>
    <row r="1203" spans="1:2" x14ac:dyDescent="0.25">
      <c r="A1203" t="s">
        <v>140</v>
      </c>
      <c r="B1203">
        <v>63144</v>
      </c>
    </row>
    <row r="1204" spans="1:2" x14ac:dyDescent="0.25">
      <c r="A1204" t="s">
        <v>141</v>
      </c>
      <c r="B1204">
        <v>63145</v>
      </c>
    </row>
    <row r="1205" spans="1:2" x14ac:dyDescent="0.25">
      <c r="A1205" t="s">
        <v>142</v>
      </c>
      <c r="B1205">
        <v>63146</v>
      </c>
    </row>
    <row r="1206" spans="1:2" x14ac:dyDescent="0.25">
      <c r="A1206" t="s">
        <v>143</v>
      </c>
      <c r="B1206">
        <v>63147</v>
      </c>
    </row>
    <row r="1207" spans="1:2" x14ac:dyDescent="0.25">
      <c r="A1207" t="s">
        <v>144</v>
      </c>
      <c r="B1207">
        <v>63148</v>
      </c>
    </row>
    <row r="1208" spans="1:2" x14ac:dyDescent="0.25">
      <c r="A1208" t="s">
        <v>145</v>
      </c>
      <c r="B1208">
        <v>63149</v>
      </c>
    </row>
    <row r="1209" spans="1:2" x14ac:dyDescent="0.25">
      <c r="A1209" t="s">
        <v>146</v>
      </c>
      <c r="B1209">
        <v>63150</v>
      </c>
    </row>
    <row r="1210" spans="1:2" x14ac:dyDescent="0.25">
      <c r="A1210" t="s">
        <v>135</v>
      </c>
      <c r="B1210">
        <v>63181</v>
      </c>
    </row>
    <row r="1211" spans="1:2" x14ac:dyDescent="0.25">
      <c r="A1211" t="s">
        <v>136</v>
      </c>
      <c r="B1211">
        <v>63182</v>
      </c>
    </row>
    <row r="1212" spans="1:2" x14ac:dyDescent="0.25">
      <c r="A1212" t="s">
        <v>1621</v>
      </c>
      <c r="B1212">
        <v>64666</v>
      </c>
    </row>
    <row r="1213" spans="1:2" x14ac:dyDescent="0.25">
      <c r="A1213" t="s">
        <v>1622</v>
      </c>
      <c r="B1213">
        <v>64667</v>
      </c>
    </row>
    <row r="1214" spans="1:2" x14ac:dyDescent="0.25">
      <c r="A1214" t="s">
        <v>1623</v>
      </c>
      <c r="B1214">
        <v>64668</v>
      </c>
    </row>
    <row r="1215" spans="1:2" x14ac:dyDescent="0.25">
      <c r="A1215" t="s">
        <v>1624</v>
      </c>
      <c r="B1215">
        <v>64669</v>
      </c>
    </row>
    <row r="1216" spans="1:2" x14ac:dyDescent="0.25">
      <c r="A1216" t="s">
        <v>1625</v>
      </c>
      <c r="B1216">
        <v>64670</v>
      </c>
    </row>
    <row r="1217" spans="1:2" x14ac:dyDescent="0.25">
      <c r="A1217" t="s">
        <v>1626</v>
      </c>
      <c r="B1217">
        <v>64671</v>
      </c>
    </row>
    <row r="1218" spans="1:2" x14ac:dyDescent="0.25">
      <c r="A1218" t="s">
        <v>1627</v>
      </c>
      <c r="B1218">
        <v>64672</v>
      </c>
    </row>
    <row r="1219" spans="1:2" x14ac:dyDescent="0.25">
      <c r="A1219" t="s">
        <v>1628</v>
      </c>
      <c r="B1219">
        <v>64673</v>
      </c>
    </row>
    <row r="1220" spans="1:2" x14ac:dyDescent="0.25">
      <c r="A1220" t="s">
        <v>1629</v>
      </c>
      <c r="B1220">
        <v>64674</v>
      </c>
    </row>
    <row r="1221" spans="1:2" x14ac:dyDescent="0.25">
      <c r="A1221" t="s">
        <v>1630</v>
      </c>
      <c r="B1221">
        <v>64675</v>
      </c>
    </row>
    <row r="1222" spans="1:2" x14ac:dyDescent="0.25">
      <c r="A1222" t="s">
        <v>1631</v>
      </c>
      <c r="B1222">
        <v>64676</v>
      </c>
    </row>
    <row r="1223" spans="1:2" x14ac:dyDescent="0.25">
      <c r="A1223" t="s">
        <v>1632</v>
      </c>
      <c r="B1223">
        <v>64677</v>
      </c>
    </row>
    <row r="1224" spans="1:2" x14ac:dyDescent="0.25">
      <c r="A1224" t="s">
        <v>1633</v>
      </c>
      <c r="B1224">
        <v>64678</v>
      </c>
    </row>
    <row r="1225" spans="1:2" x14ac:dyDescent="0.25">
      <c r="A1225" t="s">
        <v>1634</v>
      </c>
      <c r="B1225">
        <v>64679</v>
      </c>
    </row>
    <row r="1226" spans="1:2" x14ac:dyDescent="0.25">
      <c r="A1226" t="s">
        <v>1635</v>
      </c>
      <c r="B1226">
        <v>64680</v>
      </c>
    </row>
    <row r="1227" spans="1:2" x14ac:dyDescent="0.25">
      <c r="A1227" t="s">
        <v>1636</v>
      </c>
      <c r="B1227">
        <v>64681</v>
      </c>
    </row>
    <row r="1228" spans="1:2" x14ac:dyDescent="0.25">
      <c r="A1228" t="s">
        <v>1637</v>
      </c>
      <c r="B1228">
        <v>64682</v>
      </c>
    </row>
    <row r="1229" spans="1:2" x14ac:dyDescent="0.25">
      <c r="A1229" t="s">
        <v>1638</v>
      </c>
      <c r="B1229">
        <v>64683</v>
      </c>
    </row>
    <row r="1230" spans="1:2" x14ac:dyDescent="0.25">
      <c r="A1230" t="s">
        <v>133</v>
      </c>
      <c r="B1230">
        <v>64684</v>
      </c>
    </row>
    <row r="1231" spans="1:2" x14ac:dyDescent="0.25">
      <c r="A1231" t="s">
        <v>134</v>
      </c>
      <c r="B1231">
        <v>64685</v>
      </c>
    </row>
    <row r="1232" spans="1:2" x14ac:dyDescent="0.25">
      <c r="A1232" t="s">
        <v>646</v>
      </c>
      <c r="B1232">
        <v>64686</v>
      </c>
    </row>
    <row r="1233" spans="1:2" x14ac:dyDescent="0.25">
      <c r="A1233" t="s">
        <v>647</v>
      </c>
      <c r="B1233">
        <v>64687</v>
      </c>
    </row>
    <row r="1234" spans="1:2" x14ac:dyDescent="0.25">
      <c r="A1234" t="s">
        <v>771</v>
      </c>
      <c r="B1234">
        <v>64688</v>
      </c>
    </row>
    <row r="1235" spans="1:2" x14ac:dyDescent="0.25">
      <c r="A1235" t="s">
        <v>772</v>
      </c>
      <c r="B1235">
        <v>64689</v>
      </c>
    </row>
    <row r="1236" spans="1:2" x14ac:dyDescent="0.25">
      <c r="A1236" t="s">
        <v>113</v>
      </c>
      <c r="B1236">
        <v>64690</v>
      </c>
    </row>
    <row r="1237" spans="1:2" x14ac:dyDescent="0.25">
      <c r="A1237" t="s">
        <v>114</v>
      </c>
      <c r="B1237">
        <v>64691</v>
      </c>
    </row>
    <row r="1238" spans="1:2" x14ac:dyDescent="0.25">
      <c r="A1238" t="s">
        <v>1006</v>
      </c>
      <c r="B1238">
        <v>64692</v>
      </c>
    </row>
    <row r="1239" spans="1:2" x14ac:dyDescent="0.25">
      <c r="A1239" t="s">
        <v>1007</v>
      </c>
      <c r="B1239">
        <v>64693</v>
      </c>
    </row>
    <row r="1240" spans="1:2" x14ac:dyDescent="0.25">
      <c r="A1240" t="s">
        <v>1008</v>
      </c>
      <c r="B1240">
        <v>64694</v>
      </c>
    </row>
    <row r="1241" spans="1:2" x14ac:dyDescent="0.25">
      <c r="A1241" t="s">
        <v>1009</v>
      </c>
      <c r="B1241">
        <v>64695</v>
      </c>
    </row>
    <row r="1242" spans="1:2" x14ac:dyDescent="0.25">
      <c r="A1242" t="s">
        <v>1010</v>
      </c>
      <c r="B1242">
        <v>64696</v>
      </c>
    </row>
    <row r="1243" spans="1:2" x14ac:dyDescent="0.25">
      <c r="A1243" t="s">
        <v>1011</v>
      </c>
      <c r="B1243">
        <v>64697</v>
      </c>
    </row>
    <row r="1244" spans="1:2" x14ac:dyDescent="0.25">
      <c r="A1244" t="s">
        <v>630</v>
      </c>
      <c r="B1244">
        <v>64698</v>
      </c>
    </row>
    <row r="1245" spans="1:2" x14ac:dyDescent="0.25">
      <c r="A1245" t="s">
        <v>631</v>
      </c>
      <c r="B1245">
        <v>64699</v>
      </c>
    </row>
    <row r="1246" spans="1:2" x14ac:dyDescent="0.25">
      <c r="A1246" t="s">
        <v>608</v>
      </c>
      <c r="B1246">
        <v>64700</v>
      </c>
    </row>
    <row r="1247" spans="1:2" x14ac:dyDescent="0.25">
      <c r="A1247" t="s">
        <v>609</v>
      </c>
      <c r="B1247">
        <v>64701</v>
      </c>
    </row>
    <row r="1248" spans="1:2" x14ac:dyDescent="0.25">
      <c r="A1248" t="s">
        <v>118</v>
      </c>
      <c r="B1248">
        <v>64702</v>
      </c>
    </row>
    <row r="1249" spans="1:2" x14ac:dyDescent="0.25">
      <c r="A1249" t="s">
        <v>121</v>
      </c>
      <c r="B1249">
        <v>64703</v>
      </c>
    </row>
    <row r="1250" spans="1:2" x14ac:dyDescent="0.25">
      <c r="A1250" t="s">
        <v>60</v>
      </c>
      <c r="B1250">
        <v>64704</v>
      </c>
    </row>
    <row r="1251" spans="1:2" x14ac:dyDescent="0.25">
      <c r="A1251" t="s">
        <v>61</v>
      </c>
      <c r="B1251">
        <v>64705</v>
      </c>
    </row>
    <row r="1252" spans="1:2" x14ac:dyDescent="0.25">
      <c r="A1252" t="s">
        <v>1639</v>
      </c>
      <c r="B1252">
        <v>64706</v>
      </c>
    </row>
    <row r="1253" spans="1:2" x14ac:dyDescent="0.25">
      <c r="A1253" t="s">
        <v>1640</v>
      </c>
      <c r="B1253">
        <v>64707</v>
      </c>
    </row>
    <row r="1254" spans="1:2" x14ac:dyDescent="0.25">
      <c r="A1254" t="s">
        <v>1641</v>
      </c>
      <c r="B1254">
        <v>64708</v>
      </c>
    </row>
    <row r="1255" spans="1:2" x14ac:dyDescent="0.25">
      <c r="A1255" t="s">
        <v>1642</v>
      </c>
      <c r="B1255">
        <v>64709</v>
      </c>
    </row>
    <row r="1256" spans="1:2" x14ac:dyDescent="0.25">
      <c r="A1256" t="s">
        <v>1643</v>
      </c>
      <c r="B1256">
        <v>64710</v>
      </c>
    </row>
    <row r="1257" spans="1:2" x14ac:dyDescent="0.25">
      <c r="A1257" t="s">
        <v>1644</v>
      </c>
      <c r="B1257">
        <v>64711</v>
      </c>
    </row>
    <row r="1258" spans="1:2" x14ac:dyDescent="0.25">
      <c r="A1258" t="s">
        <v>1645</v>
      </c>
      <c r="B1258">
        <v>64737</v>
      </c>
    </row>
    <row r="1259" spans="1:2" x14ac:dyDescent="0.25">
      <c r="A1259" t="s">
        <v>1646</v>
      </c>
      <c r="B1259">
        <v>64738</v>
      </c>
    </row>
    <row r="1260" spans="1:2" x14ac:dyDescent="0.25">
      <c r="A1260" t="s">
        <v>1647</v>
      </c>
      <c r="B1260">
        <v>64739</v>
      </c>
    </row>
    <row r="1261" spans="1:2" x14ac:dyDescent="0.25">
      <c r="A1261" t="s">
        <v>1648</v>
      </c>
      <c r="B1261">
        <v>64754</v>
      </c>
    </row>
    <row r="1262" spans="1:2" x14ac:dyDescent="0.25">
      <c r="A1262" t="s">
        <v>1649</v>
      </c>
      <c r="B1262">
        <v>64755</v>
      </c>
    </row>
    <row r="1263" spans="1:2" x14ac:dyDescent="0.25">
      <c r="A1263" t="s">
        <v>1650</v>
      </c>
      <c r="B1263">
        <v>64756</v>
      </c>
    </row>
    <row r="1264" spans="1:2" x14ac:dyDescent="0.25">
      <c r="A1264" t="s">
        <v>1651</v>
      </c>
      <c r="B1264">
        <v>64763</v>
      </c>
    </row>
    <row r="1265" spans="1:2" x14ac:dyDescent="0.25">
      <c r="A1265" t="s">
        <v>1652</v>
      </c>
      <c r="B1265">
        <v>64764</v>
      </c>
    </row>
    <row r="1266" spans="1:2" x14ac:dyDescent="0.25">
      <c r="A1266" t="s">
        <v>1653</v>
      </c>
      <c r="B1266">
        <v>64768</v>
      </c>
    </row>
    <row r="1267" spans="1:2" x14ac:dyDescent="0.25">
      <c r="A1267" t="s">
        <v>1654</v>
      </c>
      <c r="B1267">
        <v>64769</v>
      </c>
    </row>
    <row r="1268" spans="1:2" x14ac:dyDescent="0.25">
      <c r="A1268" t="s">
        <v>1655</v>
      </c>
      <c r="B1268">
        <v>64770</v>
      </c>
    </row>
    <row r="1269" spans="1:2" x14ac:dyDescent="0.25">
      <c r="A1269" t="s">
        <v>1656</v>
      </c>
      <c r="B1269">
        <v>64771</v>
      </c>
    </row>
    <row r="1270" spans="1:2" x14ac:dyDescent="0.25">
      <c r="A1270" t="s">
        <v>1019</v>
      </c>
      <c r="B1270">
        <v>464927</v>
      </c>
    </row>
    <row r="1271" spans="1:2" x14ac:dyDescent="0.25">
      <c r="A1271" t="s">
        <v>1069</v>
      </c>
      <c r="B1271">
        <v>464928</v>
      </c>
    </row>
    <row r="1272" spans="1:2" x14ac:dyDescent="0.25">
      <c r="A1272" t="s">
        <v>1423</v>
      </c>
      <c r="B1272">
        <v>464929</v>
      </c>
    </row>
    <row r="1273" spans="1:2" x14ac:dyDescent="0.25">
      <c r="A1273" t="s">
        <v>1471</v>
      </c>
      <c r="B1273">
        <v>464930</v>
      </c>
    </row>
    <row r="1274" spans="1:2" x14ac:dyDescent="0.25">
      <c r="A1274" t="s">
        <v>1020</v>
      </c>
      <c r="B1274">
        <v>464931</v>
      </c>
    </row>
    <row r="1275" spans="1:2" x14ac:dyDescent="0.25">
      <c r="A1275" t="s">
        <v>1021</v>
      </c>
      <c r="B1275">
        <v>464932</v>
      </c>
    </row>
    <row r="1276" spans="1:2" x14ac:dyDescent="0.25">
      <c r="A1276" t="s">
        <v>1022</v>
      </c>
      <c r="B1276">
        <v>464933</v>
      </c>
    </row>
    <row r="1277" spans="1:2" x14ac:dyDescent="0.25">
      <c r="A1277" t="s">
        <v>1023</v>
      </c>
      <c r="B1277">
        <v>464934</v>
      </c>
    </row>
    <row r="1278" spans="1:2" x14ac:dyDescent="0.25">
      <c r="A1278" t="s">
        <v>1024</v>
      </c>
      <c r="B1278">
        <v>464935</v>
      </c>
    </row>
    <row r="1279" spans="1:2" x14ac:dyDescent="0.25">
      <c r="A1279" t="s">
        <v>1025</v>
      </c>
      <c r="B1279">
        <v>464936</v>
      </c>
    </row>
    <row r="1280" spans="1:2" x14ac:dyDescent="0.25">
      <c r="A1280" t="s">
        <v>1026</v>
      </c>
      <c r="B1280">
        <v>464937</v>
      </c>
    </row>
    <row r="1281" spans="1:2" x14ac:dyDescent="0.25">
      <c r="A1281" t="s">
        <v>1027</v>
      </c>
      <c r="B1281">
        <v>464938</v>
      </c>
    </row>
    <row r="1282" spans="1:2" x14ac:dyDescent="0.25">
      <c r="A1282" t="s">
        <v>1028</v>
      </c>
      <c r="B1282">
        <v>464939</v>
      </c>
    </row>
    <row r="1283" spans="1:2" x14ac:dyDescent="0.25">
      <c r="A1283" t="s">
        <v>1029</v>
      </c>
      <c r="B1283">
        <v>464940</v>
      </c>
    </row>
    <row r="1284" spans="1:2" x14ac:dyDescent="0.25">
      <c r="A1284" t="s">
        <v>1030</v>
      </c>
      <c r="B1284">
        <v>464941</v>
      </c>
    </row>
    <row r="1285" spans="1:2" x14ac:dyDescent="0.25">
      <c r="A1285" t="s">
        <v>1031</v>
      </c>
      <c r="B1285">
        <v>464942</v>
      </c>
    </row>
    <row r="1286" spans="1:2" x14ac:dyDescent="0.25">
      <c r="A1286" t="s">
        <v>1032</v>
      </c>
      <c r="B1286">
        <v>464943</v>
      </c>
    </row>
    <row r="1287" spans="1:2" x14ac:dyDescent="0.25">
      <c r="A1287" t="s">
        <v>1033</v>
      </c>
      <c r="B1287">
        <v>464944</v>
      </c>
    </row>
    <row r="1288" spans="1:2" x14ac:dyDescent="0.25">
      <c r="A1288" t="s">
        <v>1034</v>
      </c>
      <c r="B1288">
        <v>464945</v>
      </c>
    </row>
    <row r="1289" spans="1:2" x14ac:dyDescent="0.25">
      <c r="A1289" t="s">
        <v>1035</v>
      </c>
      <c r="B1289">
        <v>464946</v>
      </c>
    </row>
    <row r="1290" spans="1:2" x14ac:dyDescent="0.25">
      <c r="A1290" t="s">
        <v>1036</v>
      </c>
      <c r="B1290">
        <v>464947</v>
      </c>
    </row>
    <row r="1291" spans="1:2" x14ac:dyDescent="0.25">
      <c r="A1291" t="s">
        <v>1037</v>
      </c>
      <c r="B1291">
        <v>464948</v>
      </c>
    </row>
    <row r="1292" spans="1:2" x14ac:dyDescent="0.25">
      <c r="A1292" t="s">
        <v>1038</v>
      </c>
      <c r="B1292">
        <v>464949</v>
      </c>
    </row>
    <row r="1293" spans="1:2" x14ac:dyDescent="0.25">
      <c r="A1293" t="s">
        <v>1118</v>
      </c>
      <c r="B1293">
        <v>464950</v>
      </c>
    </row>
    <row r="1294" spans="1:2" x14ac:dyDescent="0.25">
      <c r="A1294" t="s">
        <v>1119</v>
      </c>
      <c r="B1294">
        <v>464951</v>
      </c>
    </row>
    <row r="1295" spans="1:2" x14ac:dyDescent="0.25">
      <c r="A1295" t="s">
        <v>1120</v>
      </c>
      <c r="B1295">
        <v>464952</v>
      </c>
    </row>
    <row r="1296" spans="1:2" x14ac:dyDescent="0.25">
      <c r="A1296" t="s">
        <v>1124</v>
      </c>
      <c r="B1296">
        <v>464953</v>
      </c>
    </row>
    <row r="1297" spans="1:2" x14ac:dyDescent="0.25">
      <c r="A1297" t="s">
        <v>1399</v>
      </c>
      <c r="B1297">
        <v>464954</v>
      </c>
    </row>
    <row r="1298" spans="1:2" x14ac:dyDescent="0.25">
      <c r="A1298" t="s">
        <v>1018</v>
      </c>
      <c r="B1298">
        <v>464955</v>
      </c>
    </row>
    <row r="1299" spans="1:2" x14ac:dyDescent="0.25">
      <c r="A1299" t="s">
        <v>1017</v>
      </c>
      <c r="B1299">
        <v>464956</v>
      </c>
    </row>
    <row r="1300" spans="1:2" x14ac:dyDescent="0.25">
      <c r="A1300" t="s">
        <v>1016</v>
      </c>
      <c r="B1300">
        <v>464957</v>
      </c>
    </row>
    <row r="1301" spans="1:2" x14ac:dyDescent="0.25">
      <c r="A1301" t="s">
        <v>1015</v>
      </c>
      <c r="B1301">
        <v>464958</v>
      </c>
    </row>
    <row r="1302" spans="1:2" x14ac:dyDescent="0.25">
      <c r="A1302" t="s">
        <v>1014</v>
      </c>
      <c r="B1302">
        <v>464959</v>
      </c>
    </row>
    <row r="1303" spans="1:2" x14ac:dyDescent="0.25">
      <c r="A1303" t="s">
        <v>1012</v>
      </c>
      <c r="B1303">
        <v>464960</v>
      </c>
    </row>
    <row r="1304" spans="1:2" x14ac:dyDescent="0.25">
      <c r="A1304" t="s">
        <v>1039</v>
      </c>
      <c r="B1304">
        <v>464961</v>
      </c>
    </row>
    <row r="1305" spans="1:2" x14ac:dyDescent="0.25">
      <c r="A1305" t="s">
        <v>1040</v>
      </c>
      <c r="B1305">
        <v>464962</v>
      </c>
    </row>
    <row r="1306" spans="1:2" x14ac:dyDescent="0.25">
      <c r="A1306" t="s">
        <v>1041</v>
      </c>
      <c r="B1306">
        <v>464963</v>
      </c>
    </row>
    <row r="1307" spans="1:2" x14ac:dyDescent="0.25">
      <c r="A1307" t="s">
        <v>1042</v>
      </c>
      <c r="B1307">
        <v>464964</v>
      </c>
    </row>
    <row r="1308" spans="1:2" x14ac:dyDescent="0.25">
      <c r="A1308" t="s">
        <v>1043</v>
      </c>
      <c r="B1308">
        <v>464965</v>
      </c>
    </row>
    <row r="1309" spans="1:2" x14ac:dyDescent="0.25">
      <c r="A1309" t="s">
        <v>1044</v>
      </c>
      <c r="B1309">
        <v>464966</v>
      </c>
    </row>
    <row r="1310" spans="1:2" x14ac:dyDescent="0.25">
      <c r="A1310" t="s">
        <v>1045</v>
      </c>
      <c r="B1310">
        <v>464967</v>
      </c>
    </row>
    <row r="1311" spans="1:2" x14ac:dyDescent="0.25">
      <c r="A1311" t="s">
        <v>1046</v>
      </c>
      <c r="B1311">
        <v>464968</v>
      </c>
    </row>
    <row r="1312" spans="1:2" x14ac:dyDescent="0.25">
      <c r="A1312" t="s">
        <v>1047</v>
      </c>
      <c r="B1312">
        <v>464969</v>
      </c>
    </row>
    <row r="1313" spans="1:2" x14ac:dyDescent="0.25">
      <c r="A1313" t="s">
        <v>1048</v>
      </c>
      <c r="B1313">
        <v>464970</v>
      </c>
    </row>
    <row r="1314" spans="1:2" x14ac:dyDescent="0.25">
      <c r="A1314" t="s">
        <v>1049</v>
      </c>
      <c r="B1314">
        <v>464971</v>
      </c>
    </row>
    <row r="1315" spans="1:2" x14ac:dyDescent="0.25">
      <c r="A1315" t="s">
        <v>1050</v>
      </c>
      <c r="B1315">
        <v>464972</v>
      </c>
    </row>
    <row r="1316" spans="1:2" x14ac:dyDescent="0.25">
      <c r="A1316" t="s">
        <v>1051</v>
      </c>
      <c r="B1316">
        <v>464973</v>
      </c>
    </row>
    <row r="1317" spans="1:2" x14ac:dyDescent="0.25">
      <c r="A1317" t="s">
        <v>1052</v>
      </c>
      <c r="B1317">
        <v>464974</v>
      </c>
    </row>
    <row r="1318" spans="1:2" x14ac:dyDescent="0.25">
      <c r="A1318" t="s">
        <v>1053</v>
      </c>
      <c r="B1318">
        <v>464975</v>
      </c>
    </row>
    <row r="1319" spans="1:2" x14ac:dyDescent="0.25">
      <c r="A1319" t="s">
        <v>1054</v>
      </c>
      <c r="B1319">
        <v>464976</v>
      </c>
    </row>
    <row r="1320" spans="1:2" x14ac:dyDescent="0.25">
      <c r="A1320" t="s">
        <v>1055</v>
      </c>
      <c r="B1320">
        <v>464977</v>
      </c>
    </row>
    <row r="1321" spans="1:2" x14ac:dyDescent="0.25">
      <c r="A1321" t="s">
        <v>1056</v>
      </c>
      <c r="B1321">
        <v>464978</v>
      </c>
    </row>
    <row r="1322" spans="1:2" x14ac:dyDescent="0.25">
      <c r="A1322" t="s">
        <v>1057</v>
      </c>
      <c r="B1322">
        <v>464979</v>
      </c>
    </row>
    <row r="1323" spans="1:2" x14ac:dyDescent="0.25">
      <c r="A1323" t="s">
        <v>1058</v>
      </c>
      <c r="B1323">
        <v>464980</v>
      </c>
    </row>
    <row r="1324" spans="1:2" x14ac:dyDescent="0.25">
      <c r="A1324" t="s">
        <v>1070</v>
      </c>
      <c r="B1324">
        <v>464981</v>
      </c>
    </row>
    <row r="1325" spans="1:2" x14ac:dyDescent="0.25">
      <c r="A1325" t="s">
        <v>1071</v>
      </c>
      <c r="B1325">
        <v>464982</v>
      </c>
    </row>
    <row r="1326" spans="1:2" x14ac:dyDescent="0.25">
      <c r="A1326" t="s">
        <v>1072</v>
      </c>
      <c r="B1326">
        <v>464983</v>
      </c>
    </row>
    <row r="1327" spans="1:2" x14ac:dyDescent="0.25">
      <c r="A1327" t="s">
        <v>1073</v>
      </c>
      <c r="B1327">
        <v>464984</v>
      </c>
    </row>
    <row r="1328" spans="1:2" x14ac:dyDescent="0.25">
      <c r="A1328" t="s">
        <v>1074</v>
      </c>
      <c r="B1328">
        <v>464985</v>
      </c>
    </row>
    <row r="1329" spans="1:2" x14ac:dyDescent="0.25">
      <c r="A1329" t="s">
        <v>1075</v>
      </c>
      <c r="B1329">
        <v>464986</v>
      </c>
    </row>
    <row r="1330" spans="1:2" x14ac:dyDescent="0.25">
      <c r="A1330" t="s">
        <v>1076</v>
      </c>
      <c r="B1330">
        <v>464987</v>
      </c>
    </row>
    <row r="1331" spans="1:2" x14ac:dyDescent="0.25">
      <c r="A1331" t="s">
        <v>1077</v>
      </c>
      <c r="B1331">
        <v>464988</v>
      </c>
    </row>
    <row r="1332" spans="1:2" x14ac:dyDescent="0.25">
      <c r="A1332" t="s">
        <v>1078</v>
      </c>
      <c r="B1332">
        <v>464989</v>
      </c>
    </row>
    <row r="1333" spans="1:2" x14ac:dyDescent="0.25">
      <c r="A1333" t="s">
        <v>1079</v>
      </c>
      <c r="B1333">
        <v>464990</v>
      </c>
    </row>
    <row r="1334" spans="1:2" x14ac:dyDescent="0.25">
      <c r="A1334" t="s">
        <v>1080</v>
      </c>
      <c r="B1334">
        <v>464991</v>
      </c>
    </row>
    <row r="1335" spans="1:2" x14ac:dyDescent="0.25">
      <c r="A1335" t="s">
        <v>1081</v>
      </c>
      <c r="B1335">
        <v>464992</v>
      </c>
    </row>
    <row r="1336" spans="1:2" x14ac:dyDescent="0.25">
      <c r="A1336" t="s">
        <v>1082</v>
      </c>
      <c r="B1336">
        <v>464993</v>
      </c>
    </row>
    <row r="1337" spans="1:2" x14ac:dyDescent="0.25">
      <c r="A1337" t="s">
        <v>1083</v>
      </c>
      <c r="B1337">
        <v>464994</v>
      </c>
    </row>
    <row r="1338" spans="1:2" x14ac:dyDescent="0.25">
      <c r="A1338" t="s">
        <v>1084</v>
      </c>
      <c r="B1338">
        <v>464995</v>
      </c>
    </row>
    <row r="1339" spans="1:2" x14ac:dyDescent="0.25">
      <c r="A1339" t="s">
        <v>1085</v>
      </c>
      <c r="B1339">
        <v>464996</v>
      </c>
    </row>
    <row r="1340" spans="1:2" x14ac:dyDescent="0.25">
      <c r="A1340" t="s">
        <v>1086</v>
      </c>
      <c r="B1340">
        <v>464997</v>
      </c>
    </row>
    <row r="1341" spans="1:2" x14ac:dyDescent="0.25">
      <c r="A1341" t="s">
        <v>1087</v>
      </c>
      <c r="B1341">
        <v>464998</v>
      </c>
    </row>
    <row r="1342" spans="1:2" x14ac:dyDescent="0.25">
      <c r="A1342" t="s">
        <v>1088</v>
      </c>
      <c r="B1342">
        <v>464999</v>
      </c>
    </row>
    <row r="1343" spans="1:2" x14ac:dyDescent="0.25">
      <c r="A1343" t="s">
        <v>1121</v>
      </c>
      <c r="B1343">
        <v>465000</v>
      </c>
    </row>
    <row r="1344" spans="1:2" x14ac:dyDescent="0.25">
      <c r="A1344" t="s">
        <v>1122</v>
      </c>
      <c r="B1344">
        <v>465001</v>
      </c>
    </row>
    <row r="1345" spans="1:2" x14ac:dyDescent="0.25">
      <c r="A1345" t="s">
        <v>1123</v>
      </c>
      <c r="B1345">
        <v>465002</v>
      </c>
    </row>
    <row r="1346" spans="1:2" x14ac:dyDescent="0.25">
      <c r="A1346" t="s">
        <v>1125</v>
      </c>
      <c r="B1346">
        <v>465003</v>
      </c>
    </row>
    <row r="1347" spans="1:2" x14ac:dyDescent="0.25">
      <c r="A1347" t="s">
        <v>1404</v>
      </c>
      <c r="B1347">
        <v>465004</v>
      </c>
    </row>
    <row r="1348" spans="1:2" x14ac:dyDescent="0.25">
      <c r="A1348" t="s">
        <v>1068</v>
      </c>
      <c r="B1348">
        <v>465005</v>
      </c>
    </row>
    <row r="1349" spans="1:2" x14ac:dyDescent="0.25">
      <c r="A1349" t="s">
        <v>1067</v>
      </c>
      <c r="B1349">
        <v>465006</v>
      </c>
    </row>
    <row r="1350" spans="1:2" x14ac:dyDescent="0.25">
      <c r="A1350" t="s">
        <v>1066</v>
      </c>
      <c r="B1350">
        <v>465007</v>
      </c>
    </row>
    <row r="1351" spans="1:2" x14ac:dyDescent="0.25">
      <c r="A1351" t="s">
        <v>1065</v>
      </c>
      <c r="B1351">
        <v>465008</v>
      </c>
    </row>
    <row r="1352" spans="1:2" x14ac:dyDescent="0.25">
      <c r="A1352" t="s">
        <v>1064</v>
      </c>
      <c r="B1352">
        <v>465009</v>
      </c>
    </row>
    <row r="1353" spans="1:2" x14ac:dyDescent="0.25">
      <c r="A1353" t="s">
        <v>1013</v>
      </c>
      <c r="B1353">
        <v>465010</v>
      </c>
    </row>
    <row r="1354" spans="1:2" x14ac:dyDescent="0.25">
      <c r="A1354" t="s">
        <v>1089</v>
      </c>
      <c r="B1354">
        <v>465011</v>
      </c>
    </row>
    <row r="1355" spans="1:2" x14ac:dyDescent="0.25">
      <c r="A1355" t="s">
        <v>1090</v>
      </c>
      <c r="B1355">
        <v>465012</v>
      </c>
    </row>
    <row r="1356" spans="1:2" x14ac:dyDescent="0.25">
      <c r="A1356" t="s">
        <v>1091</v>
      </c>
      <c r="B1356">
        <v>465013</v>
      </c>
    </row>
    <row r="1357" spans="1:2" x14ac:dyDescent="0.25">
      <c r="A1357" t="s">
        <v>1092</v>
      </c>
      <c r="B1357">
        <v>465014</v>
      </c>
    </row>
    <row r="1358" spans="1:2" x14ac:dyDescent="0.25">
      <c r="A1358" t="s">
        <v>1093</v>
      </c>
      <c r="B1358">
        <v>465015</v>
      </c>
    </row>
    <row r="1359" spans="1:2" x14ac:dyDescent="0.25">
      <c r="A1359" t="s">
        <v>1094</v>
      </c>
      <c r="B1359">
        <v>465016</v>
      </c>
    </row>
    <row r="1360" spans="1:2" x14ac:dyDescent="0.25">
      <c r="A1360" t="s">
        <v>1095</v>
      </c>
      <c r="B1360">
        <v>465017</v>
      </c>
    </row>
    <row r="1361" spans="1:2" x14ac:dyDescent="0.25">
      <c r="A1361" t="s">
        <v>1096</v>
      </c>
      <c r="B1361">
        <v>465018</v>
      </c>
    </row>
    <row r="1362" spans="1:2" x14ac:dyDescent="0.25">
      <c r="A1362" t="s">
        <v>1097</v>
      </c>
      <c r="B1362">
        <v>465019</v>
      </c>
    </row>
    <row r="1363" spans="1:2" x14ac:dyDescent="0.25">
      <c r="A1363" t="s">
        <v>1098</v>
      </c>
      <c r="B1363">
        <v>465020</v>
      </c>
    </row>
    <row r="1364" spans="1:2" x14ac:dyDescent="0.25">
      <c r="A1364" t="s">
        <v>1099</v>
      </c>
      <c r="B1364">
        <v>465021</v>
      </c>
    </row>
    <row r="1365" spans="1:2" x14ac:dyDescent="0.25">
      <c r="A1365" t="s">
        <v>1100</v>
      </c>
      <c r="B1365">
        <v>465022</v>
      </c>
    </row>
    <row r="1366" spans="1:2" x14ac:dyDescent="0.25">
      <c r="A1366" t="s">
        <v>1101</v>
      </c>
      <c r="B1366">
        <v>465023</v>
      </c>
    </row>
    <row r="1367" spans="1:2" x14ac:dyDescent="0.25">
      <c r="A1367" t="s">
        <v>1102</v>
      </c>
      <c r="B1367">
        <v>465024</v>
      </c>
    </row>
    <row r="1368" spans="1:2" x14ac:dyDescent="0.25">
      <c r="A1368" t="s">
        <v>1103</v>
      </c>
      <c r="B1368">
        <v>465025</v>
      </c>
    </row>
    <row r="1369" spans="1:2" x14ac:dyDescent="0.25">
      <c r="A1369" t="s">
        <v>1104</v>
      </c>
      <c r="B1369">
        <v>465026</v>
      </c>
    </row>
    <row r="1370" spans="1:2" x14ac:dyDescent="0.25">
      <c r="A1370" t="s">
        <v>1105</v>
      </c>
      <c r="B1370">
        <v>465027</v>
      </c>
    </row>
    <row r="1371" spans="1:2" x14ac:dyDescent="0.25">
      <c r="A1371" t="s">
        <v>1106</v>
      </c>
      <c r="B1371">
        <v>465028</v>
      </c>
    </row>
    <row r="1372" spans="1:2" x14ac:dyDescent="0.25">
      <c r="A1372" t="s">
        <v>1107</v>
      </c>
      <c r="B1372">
        <v>465029</v>
      </c>
    </row>
    <row r="1373" spans="1:2" x14ac:dyDescent="0.25">
      <c r="A1373" t="s">
        <v>1108</v>
      </c>
      <c r="B1373">
        <v>465030</v>
      </c>
    </row>
    <row r="1374" spans="1:2" x14ac:dyDescent="0.25">
      <c r="A1374" t="s">
        <v>1424</v>
      </c>
      <c r="B1374">
        <v>465389</v>
      </c>
    </row>
    <row r="1375" spans="1:2" x14ac:dyDescent="0.25">
      <c r="A1375" t="s">
        <v>1425</v>
      </c>
      <c r="B1375">
        <v>465390</v>
      </c>
    </row>
    <row r="1376" spans="1:2" x14ac:dyDescent="0.25">
      <c r="A1376" t="s">
        <v>1426</v>
      </c>
      <c r="B1376">
        <v>465391</v>
      </c>
    </row>
    <row r="1377" spans="1:2" x14ac:dyDescent="0.25">
      <c r="A1377" t="s">
        <v>1427</v>
      </c>
      <c r="B1377">
        <v>465392</v>
      </c>
    </row>
    <row r="1378" spans="1:2" x14ac:dyDescent="0.25">
      <c r="A1378" t="s">
        <v>1428</v>
      </c>
      <c r="B1378">
        <v>465393</v>
      </c>
    </row>
    <row r="1379" spans="1:2" x14ac:dyDescent="0.25">
      <c r="A1379" t="s">
        <v>1429</v>
      </c>
      <c r="B1379">
        <v>465394</v>
      </c>
    </row>
    <row r="1380" spans="1:2" x14ac:dyDescent="0.25">
      <c r="A1380" t="s">
        <v>1430</v>
      </c>
      <c r="B1380">
        <v>465395</v>
      </c>
    </row>
    <row r="1381" spans="1:2" x14ac:dyDescent="0.25">
      <c r="A1381" t="s">
        <v>1431</v>
      </c>
      <c r="B1381">
        <v>465396</v>
      </c>
    </row>
    <row r="1382" spans="1:2" x14ac:dyDescent="0.25">
      <c r="A1382" t="s">
        <v>1432</v>
      </c>
      <c r="B1382">
        <v>465397</v>
      </c>
    </row>
    <row r="1383" spans="1:2" x14ac:dyDescent="0.25">
      <c r="A1383" t="s">
        <v>1433</v>
      </c>
      <c r="B1383">
        <v>465398</v>
      </c>
    </row>
    <row r="1384" spans="1:2" x14ac:dyDescent="0.25">
      <c r="A1384" t="s">
        <v>1434</v>
      </c>
      <c r="B1384">
        <v>465399</v>
      </c>
    </row>
    <row r="1385" spans="1:2" x14ac:dyDescent="0.25">
      <c r="A1385" t="s">
        <v>1435</v>
      </c>
      <c r="B1385">
        <v>465400</v>
      </c>
    </row>
    <row r="1386" spans="1:2" x14ac:dyDescent="0.25">
      <c r="A1386" t="s">
        <v>1436</v>
      </c>
      <c r="B1386">
        <v>465401</v>
      </c>
    </row>
    <row r="1387" spans="1:2" x14ac:dyDescent="0.25">
      <c r="A1387" t="s">
        <v>1437</v>
      </c>
      <c r="B1387">
        <v>465402</v>
      </c>
    </row>
    <row r="1388" spans="1:2" x14ac:dyDescent="0.25">
      <c r="A1388" t="s">
        <v>1438</v>
      </c>
      <c r="B1388">
        <v>465403</v>
      </c>
    </row>
    <row r="1389" spans="1:2" x14ac:dyDescent="0.25">
      <c r="A1389" t="s">
        <v>1510</v>
      </c>
      <c r="B1389">
        <v>465404</v>
      </c>
    </row>
    <row r="1390" spans="1:2" x14ac:dyDescent="0.25">
      <c r="A1390" t="s">
        <v>1511</v>
      </c>
      <c r="B1390">
        <v>465405</v>
      </c>
    </row>
    <row r="1391" spans="1:2" x14ac:dyDescent="0.25">
      <c r="A1391" t="s">
        <v>1512</v>
      </c>
      <c r="B1391">
        <v>465406</v>
      </c>
    </row>
    <row r="1392" spans="1:2" x14ac:dyDescent="0.25">
      <c r="A1392" t="s">
        <v>1513</v>
      </c>
      <c r="B1392">
        <v>465407</v>
      </c>
    </row>
    <row r="1393" spans="1:2" x14ac:dyDescent="0.25">
      <c r="A1393" t="s">
        <v>1514</v>
      </c>
      <c r="B1393">
        <v>465408</v>
      </c>
    </row>
    <row r="1394" spans="1:2" x14ac:dyDescent="0.25">
      <c r="A1394" t="s">
        <v>1520</v>
      </c>
      <c r="B1394">
        <v>465409</v>
      </c>
    </row>
    <row r="1395" spans="1:2" x14ac:dyDescent="0.25">
      <c r="A1395" t="s">
        <v>1521</v>
      </c>
      <c r="B1395">
        <v>465410</v>
      </c>
    </row>
    <row r="1396" spans="1:2" x14ac:dyDescent="0.25">
      <c r="A1396" t="s">
        <v>1522</v>
      </c>
      <c r="B1396">
        <v>465411</v>
      </c>
    </row>
    <row r="1397" spans="1:2" x14ac:dyDescent="0.25">
      <c r="A1397" t="s">
        <v>1523</v>
      </c>
      <c r="B1397">
        <v>465412</v>
      </c>
    </row>
    <row r="1398" spans="1:2" x14ac:dyDescent="0.25">
      <c r="A1398" t="s">
        <v>1524</v>
      </c>
      <c r="B1398">
        <v>465413</v>
      </c>
    </row>
    <row r="1399" spans="1:2" x14ac:dyDescent="0.25">
      <c r="A1399" t="s">
        <v>1422</v>
      </c>
      <c r="B1399">
        <v>465414</v>
      </c>
    </row>
    <row r="1400" spans="1:2" x14ac:dyDescent="0.25">
      <c r="A1400" t="s">
        <v>1421</v>
      </c>
      <c r="B1400">
        <v>465415</v>
      </c>
    </row>
    <row r="1401" spans="1:2" x14ac:dyDescent="0.25">
      <c r="A1401" t="s">
        <v>1420</v>
      </c>
      <c r="B1401">
        <v>465416</v>
      </c>
    </row>
    <row r="1402" spans="1:2" x14ac:dyDescent="0.25">
      <c r="A1402" t="s">
        <v>1419</v>
      </c>
      <c r="B1402">
        <v>465417</v>
      </c>
    </row>
    <row r="1403" spans="1:2" x14ac:dyDescent="0.25">
      <c r="A1403" t="s">
        <v>1418</v>
      </c>
      <c r="B1403">
        <v>465418</v>
      </c>
    </row>
    <row r="1404" spans="1:2" x14ac:dyDescent="0.25">
      <c r="A1404" t="s">
        <v>1417</v>
      </c>
      <c r="B1404">
        <v>465419</v>
      </c>
    </row>
    <row r="1405" spans="1:2" x14ac:dyDescent="0.25">
      <c r="A1405" t="s">
        <v>1416</v>
      </c>
      <c r="B1405">
        <v>465420</v>
      </c>
    </row>
    <row r="1406" spans="1:2" x14ac:dyDescent="0.25">
      <c r="A1406" t="s">
        <v>1415</v>
      </c>
      <c r="B1406">
        <v>465421</v>
      </c>
    </row>
    <row r="1407" spans="1:2" x14ac:dyDescent="0.25">
      <c r="A1407" t="s">
        <v>1414</v>
      </c>
      <c r="B1407">
        <v>465422</v>
      </c>
    </row>
    <row r="1408" spans="1:2" x14ac:dyDescent="0.25">
      <c r="A1408" t="s">
        <v>1412</v>
      </c>
      <c r="B1408">
        <v>465423</v>
      </c>
    </row>
    <row r="1409" spans="1:2" x14ac:dyDescent="0.25">
      <c r="A1409" t="s">
        <v>1439</v>
      </c>
      <c r="B1409">
        <v>465424</v>
      </c>
    </row>
    <row r="1410" spans="1:2" x14ac:dyDescent="0.25">
      <c r="A1410" t="s">
        <v>1440</v>
      </c>
      <c r="B1410">
        <v>465425</v>
      </c>
    </row>
    <row r="1411" spans="1:2" x14ac:dyDescent="0.25">
      <c r="A1411" t="s">
        <v>1441</v>
      </c>
      <c r="B1411">
        <v>465426</v>
      </c>
    </row>
    <row r="1412" spans="1:2" x14ac:dyDescent="0.25">
      <c r="A1412" t="s">
        <v>1442</v>
      </c>
      <c r="B1412">
        <v>465427</v>
      </c>
    </row>
    <row r="1413" spans="1:2" x14ac:dyDescent="0.25">
      <c r="A1413" t="s">
        <v>1443</v>
      </c>
      <c r="B1413">
        <v>465428</v>
      </c>
    </row>
    <row r="1414" spans="1:2" x14ac:dyDescent="0.25">
      <c r="A1414" t="s">
        <v>1444</v>
      </c>
      <c r="B1414">
        <v>465429</v>
      </c>
    </row>
    <row r="1415" spans="1:2" x14ac:dyDescent="0.25">
      <c r="A1415" t="s">
        <v>1445</v>
      </c>
      <c r="B1415">
        <v>465430</v>
      </c>
    </row>
    <row r="1416" spans="1:2" x14ac:dyDescent="0.25">
      <c r="A1416" t="s">
        <v>1446</v>
      </c>
      <c r="B1416">
        <v>465431</v>
      </c>
    </row>
    <row r="1417" spans="1:2" x14ac:dyDescent="0.25">
      <c r="A1417" t="s">
        <v>1447</v>
      </c>
      <c r="B1417">
        <v>465432</v>
      </c>
    </row>
    <row r="1418" spans="1:2" x14ac:dyDescent="0.25">
      <c r="A1418" t="s">
        <v>1448</v>
      </c>
      <c r="B1418">
        <v>465433</v>
      </c>
    </row>
    <row r="1419" spans="1:2" x14ac:dyDescent="0.25">
      <c r="A1419" t="s">
        <v>1449</v>
      </c>
      <c r="B1419">
        <v>465434</v>
      </c>
    </row>
    <row r="1420" spans="1:2" x14ac:dyDescent="0.25">
      <c r="A1420" t="s">
        <v>1450</v>
      </c>
      <c r="B1420">
        <v>465435</v>
      </c>
    </row>
    <row r="1421" spans="1:2" x14ac:dyDescent="0.25">
      <c r="A1421" t="s">
        <v>1451</v>
      </c>
      <c r="B1421">
        <v>465436</v>
      </c>
    </row>
    <row r="1422" spans="1:2" x14ac:dyDescent="0.25">
      <c r="A1422" t="s">
        <v>1452</v>
      </c>
      <c r="B1422">
        <v>465437</v>
      </c>
    </row>
    <row r="1423" spans="1:2" x14ac:dyDescent="0.25">
      <c r="A1423" t="s">
        <v>1453</v>
      </c>
      <c r="B1423">
        <v>465438</v>
      </c>
    </row>
    <row r="1424" spans="1:2" x14ac:dyDescent="0.25">
      <c r="A1424" t="s">
        <v>1472</v>
      </c>
      <c r="B1424">
        <v>465439</v>
      </c>
    </row>
    <row r="1425" spans="1:2" x14ac:dyDescent="0.25">
      <c r="A1425" t="s">
        <v>1473</v>
      </c>
      <c r="B1425">
        <v>465440</v>
      </c>
    </row>
    <row r="1426" spans="1:2" x14ac:dyDescent="0.25">
      <c r="A1426" t="s">
        <v>1474</v>
      </c>
      <c r="B1426">
        <v>465441</v>
      </c>
    </row>
    <row r="1427" spans="1:2" x14ac:dyDescent="0.25">
      <c r="A1427" t="s">
        <v>1475</v>
      </c>
      <c r="B1427">
        <v>465442</v>
      </c>
    </row>
    <row r="1428" spans="1:2" x14ac:dyDescent="0.25">
      <c r="A1428" t="s">
        <v>1476</v>
      </c>
      <c r="B1428">
        <v>465443</v>
      </c>
    </row>
    <row r="1429" spans="1:2" x14ac:dyDescent="0.25">
      <c r="A1429" t="s">
        <v>1477</v>
      </c>
      <c r="B1429">
        <v>465444</v>
      </c>
    </row>
    <row r="1430" spans="1:2" x14ac:dyDescent="0.25">
      <c r="A1430" t="s">
        <v>1478</v>
      </c>
      <c r="B1430">
        <v>465445</v>
      </c>
    </row>
    <row r="1431" spans="1:2" x14ac:dyDescent="0.25">
      <c r="A1431" t="s">
        <v>1479</v>
      </c>
      <c r="B1431">
        <v>465446</v>
      </c>
    </row>
    <row r="1432" spans="1:2" x14ac:dyDescent="0.25">
      <c r="A1432" t="s">
        <v>1480</v>
      </c>
      <c r="B1432">
        <v>465447</v>
      </c>
    </row>
    <row r="1433" spans="1:2" x14ac:dyDescent="0.25">
      <c r="A1433" t="s">
        <v>1481</v>
      </c>
      <c r="B1433">
        <v>465448</v>
      </c>
    </row>
    <row r="1434" spans="1:2" x14ac:dyDescent="0.25">
      <c r="A1434" t="s">
        <v>1482</v>
      </c>
      <c r="B1434">
        <v>465449</v>
      </c>
    </row>
    <row r="1435" spans="1:2" x14ac:dyDescent="0.25">
      <c r="A1435" t="s">
        <v>1483</v>
      </c>
      <c r="B1435">
        <v>465450</v>
      </c>
    </row>
    <row r="1436" spans="1:2" x14ac:dyDescent="0.25">
      <c r="A1436" t="s">
        <v>1484</v>
      </c>
      <c r="B1436">
        <v>465451</v>
      </c>
    </row>
    <row r="1437" spans="1:2" x14ac:dyDescent="0.25">
      <c r="A1437" t="s">
        <v>1485</v>
      </c>
      <c r="B1437">
        <v>465452</v>
      </c>
    </row>
    <row r="1438" spans="1:2" x14ac:dyDescent="0.25">
      <c r="A1438" t="s">
        <v>1486</v>
      </c>
      <c r="B1438">
        <v>465453</v>
      </c>
    </row>
    <row r="1439" spans="1:2" x14ac:dyDescent="0.25">
      <c r="A1439" t="s">
        <v>1515</v>
      </c>
      <c r="B1439">
        <v>465454</v>
      </c>
    </row>
    <row r="1440" spans="1:2" x14ac:dyDescent="0.25">
      <c r="A1440" t="s">
        <v>1516</v>
      </c>
      <c r="B1440">
        <v>465455</v>
      </c>
    </row>
    <row r="1441" spans="1:2" x14ac:dyDescent="0.25">
      <c r="A1441" t="s">
        <v>1517</v>
      </c>
      <c r="B1441">
        <v>465456</v>
      </c>
    </row>
    <row r="1442" spans="1:2" x14ac:dyDescent="0.25">
      <c r="A1442" t="s">
        <v>1518</v>
      </c>
      <c r="B1442">
        <v>465457</v>
      </c>
    </row>
    <row r="1443" spans="1:2" x14ac:dyDescent="0.25">
      <c r="A1443" t="s">
        <v>1519</v>
      </c>
      <c r="B1443">
        <v>465458</v>
      </c>
    </row>
    <row r="1444" spans="1:2" x14ac:dyDescent="0.25">
      <c r="A1444" t="s">
        <v>1529</v>
      </c>
      <c r="B1444">
        <v>465459</v>
      </c>
    </row>
    <row r="1445" spans="1:2" x14ac:dyDescent="0.25">
      <c r="A1445" t="s">
        <v>1530</v>
      </c>
      <c r="B1445">
        <v>465460</v>
      </c>
    </row>
    <row r="1446" spans="1:2" x14ac:dyDescent="0.25">
      <c r="A1446" t="s">
        <v>1531</v>
      </c>
      <c r="B1446">
        <v>465461</v>
      </c>
    </row>
    <row r="1447" spans="1:2" x14ac:dyDescent="0.25">
      <c r="A1447" t="s">
        <v>1532</v>
      </c>
      <c r="B1447">
        <v>465462</v>
      </c>
    </row>
    <row r="1448" spans="1:2" x14ac:dyDescent="0.25">
      <c r="A1448" t="s">
        <v>1533</v>
      </c>
      <c r="B1448">
        <v>465463</v>
      </c>
    </row>
    <row r="1449" spans="1:2" x14ac:dyDescent="0.25">
      <c r="A1449" t="s">
        <v>1470</v>
      </c>
      <c r="B1449">
        <v>465464</v>
      </c>
    </row>
    <row r="1450" spans="1:2" x14ac:dyDescent="0.25">
      <c r="A1450" t="s">
        <v>1469</v>
      </c>
      <c r="B1450">
        <v>465465</v>
      </c>
    </row>
    <row r="1451" spans="1:2" x14ac:dyDescent="0.25">
      <c r="A1451" t="s">
        <v>1468</v>
      </c>
      <c r="B1451">
        <v>465466</v>
      </c>
    </row>
    <row r="1452" spans="1:2" x14ac:dyDescent="0.25">
      <c r="A1452" t="s">
        <v>1467</v>
      </c>
      <c r="B1452">
        <v>465467</v>
      </c>
    </row>
    <row r="1453" spans="1:2" x14ac:dyDescent="0.25">
      <c r="A1453" t="s">
        <v>1466</v>
      </c>
      <c r="B1453">
        <v>465468</v>
      </c>
    </row>
    <row r="1454" spans="1:2" x14ac:dyDescent="0.25">
      <c r="A1454" t="s">
        <v>1465</v>
      </c>
      <c r="B1454">
        <v>465469</v>
      </c>
    </row>
    <row r="1455" spans="1:2" x14ac:dyDescent="0.25">
      <c r="A1455" t="s">
        <v>1464</v>
      </c>
      <c r="B1455">
        <v>465470</v>
      </c>
    </row>
    <row r="1456" spans="1:2" x14ac:dyDescent="0.25">
      <c r="A1456" t="s">
        <v>1463</v>
      </c>
      <c r="B1456">
        <v>465471</v>
      </c>
    </row>
    <row r="1457" spans="1:2" x14ac:dyDescent="0.25">
      <c r="A1457" t="s">
        <v>1462</v>
      </c>
      <c r="B1457">
        <v>465472</v>
      </c>
    </row>
    <row r="1458" spans="1:2" x14ac:dyDescent="0.25">
      <c r="A1458" t="s">
        <v>1413</v>
      </c>
      <c r="B1458">
        <v>465473</v>
      </c>
    </row>
    <row r="1459" spans="1:2" x14ac:dyDescent="0.25">
      <c r="A1459" t="s">
        <v>1487</v>
      </c>
      <c r="B1459">
        <v>465474</v>
      </c>
    </row>
    <row r="1460" spans="1:2" x14ac:dyDescent="0.25">
      <c r="A1460" t="s">
        <v>1488</v>
      </c>
      <c r="B1460">
        <v>465475</v>
      </c>
    </row>
    <row r="1461" spans="1:2" x14ac:dyDescent="0.25">
      <c r="A1461" t="s">
        <v>1489</v>
      </c>
      <c r="B1461">
        <v>465476</v>
      </c>
    </row>
    <row r="1462" spans="1:2" x14ac:dyDescent="0.25">
      <c r="A1462" t="s">
        <v>1490</v>
      </c>
      <c r="B1462">
        <v>465477</v>
      </c>
    </row>
    <row r="1463" spans="1:2" x14ac:dyDescent="0.25">
      <c r="A1463" t="s">
        <v>1491</v>
      </c>
      <c r="B1463">
        <v>465478</v>
      </c>
    </row>
    <row r="1464" spans="1:2" x14ac:dyDescent="0.25">
      <c r="A1464" t="s">
        <v>1492</v>
      </c>
      <c r="B1464">
        <v>465479</v>
      </c>
    </row>
    <row r="1465" spans="1:2" x14ac:dyDescent="0.25">
      <c r="A1465" t="s">
        <v>1493</v>
      </c>
      <c r="B1465">
        <v>465480</v>
      </c>
    </row>
    <row r="1466" spans="1:2" x14ac:dyDescent="0.25">
      <c r="A1466" t="s">
        <v>1494</v>
      </c>
      <c r="B1466">
        <v>465481</v>
      </c>
    </row>
    <row r="1467" spans="1:2" x14ac:dyDescent="0.25">
      <c r="A1467" t="s">
        <v>1495</v>
      </c>
      <c r="B1467">
        <v>465482</v>
      </c>
    </row>
    <row r="1468" spans="1:2" x14ac:dyDescent="0.25">
      <c r="A1468" t="s">
        <v>1496</v>
      </c>
      <c r="B1468">
        <v>465483</v>
      </c>
    </row>
    <row r="1469" spans="1:2" x14ac:dyDescent="0.25">
      <c r="A1469" t="s">
        <v>1497</v>
      </c>
      <c r="B1469">
        <v>465484</v>
      </c>
    </row>
    <row r="1470" spans="1:2" x14ac:dyDescent="0.25">
      <c r="A1470" t="s">
        <v>1498</v>
      </c>
      <c r="B1470">
        <v>465485</v>
      </c>
    </row>
    <row r="1471" spans="1:2" x14ac:dyDescent="0.25">
      <c r="A1471" t="s">
        <v>1499</v>
      </c>
      <c r="B1471">
        <v>465486</v>
      </c>
    </row>
    <row r="1472" spans="1:2" x14ac:dyDescent="0.25">
      <c r="A1472" t="s">
        <v>1500</v>
      </c>
      <c r="B1472">
        <v>465487</v>
      </c>
    </row>
    <row r="1473" spans="1:2" x14ac:dyDescent="0.25">
      <c r="A1473" t="s">
        <v>1501</v>
      </c>
      <c r="B1473">
        <v>465488</v>
      </c>
    </row>
    <row r="1474" spans="1:2" x14ac:dyDescent="0.25">
      <c r="A1474" t="s">
        <v>1400</v>
      </c>
      <c r="B1474">
        <v>465489</v>
      </c>
    </row>
    <row r="1475" spans="1:2" x14ac:dyDescent="0.25">
      <c r="A1475" t="s">
        <v>1401</v>
      </c>
      <c r="B1475">
        <v>465490</v>
      </c>
    </row>
    <row r="1476" spans="1:2" x14ac:dyDescent="0.25">
      <c r="A1476" t="s">
        <v>1405</v>
      </c>
      <c r="B1476">
        <v>465491</v>
      </c>
    </row>
    <row r="1477" spans="1:2" x14ac:dyDescent="0.25">
      <c r="A1477" t="s">
        <v>1406</v>
      </c>
      <c r="B1477">
        <v>465492</v>
      </c>
    </row>
    <row r="1478" spans="1:2" x14ac:dyDescent="0.25">
      <c r="A1478" t="s">
        <v>1525</v>
      </c>
      <c r="B1478">
        <v>465745</v>
      </c>
    </row>
    <row r="1479" spans="1:2" x14ac:dyDescent="0.25">
      <c r="A1479" t="s">
        <v>1526</v>
      </c>
      <c r="B1479">
        <v>465746</v>
      </c>
    </row>
    <row r="1480" spans="1:2" x14ac:dyDescent="0.25">
      <c r="A1480" t="s">
        <v>1534</v>
      </c>
      <c r="B1480">
        <v>465747</v>
      </c>
    </row>
    <row r="1481" spans="1:2" x14ac:dyDescent="0.25">
      <c r="A1481" t="s">
        <v>1535</v>
      </c>
      <c r="B1481">
        <v>465748</v>
      </c>
    </row>
    <row r="1482" spans="1:2" x14ac:dyDescent="0.25">
      <c r="A1482" t="s">
        <v>1059</v>
      </c>
      <c r="B1482">
        <v>465851</v>
      </c>
    </row>
    <row r="1483" spans="1:2" x14ac:dyDescent="0.25">
      <c r="A1483" t="s">
        <v>1109</v>
      </c>
      <c r="B1483">
        <v>465852</v>
      </c>
    </row>
    <row r="1484" spans="1:2" x14ac:dyDescent="0.25">
      <c r="A1484" t="s">
        <v>1454</v>
      </c>
      <c r="B1484">
        <v>465915</v>
      </c>
    </row>
    <row r="1485" spans="1:2" x14ac:dyDescent="0.25">
      <c r="A1485" t="s">
        <v>1502</v>
      </c>
      <c r="B1485">
        <v>465916</v>
      </c>
    </row>
    <row r="1486" spans="1:2" x14ac:dyDescent="0.25">
      <c r="A1486" t="s">
        <v>1060</v>
      </c>
      <c r="B1486">
        <v>465979</v>
      </c>
    </row>
    <row r="1487" spans="1:2" x14ac:dyDescent="0.25">
      <c r="A1487" t="s">
        <v>1061</v>
      </c>
      <c r="B1487">
        <v>465980</v>
      </c>
    </row>
    <row r="1488" spans="1:2" x14ac:dyDescent="0.25">
      <c r="A1488" t="s">
        <v>1062</v>
      </c>
      <c r="B1488">
        <v>465981</v>
      </c>
    </row>
    <row r="1489" spans="1:2" x14ac:dyDescent="0.25">
      <c r="A1489" t="s">
        <v>1110</v>
      </c>
      <c r="B1489">
        <v>465982</v>
      </c>
    </row>
    <row r="1490" spans="1:2" x14ac:dyDescent="0.25">
      <c r="A1490" t="s">
        <v>1111</v>
      </c>
      <c r="B1490">
        <v>465983</v>
      </c>
    </row>
    <row r="1491" spans="1:2" x14ac:dyDescent="0.25">
      <c r="A1491" t="s">
        <v>1112</v>
      </c>
      <c r="B1491">
        <v>465984</v>
      </c>
    </row>
    <row r="1492" spans="1:2" x14ac:dyDescent="0.25">
      <c r="A1492" t="s">
        <v>1455</v>
      </c>
      <c r="B1492">
        <v>465987</v>
      </c>
    </row>
    <row r="1493" spans="1:2" x14ac:dyDescent="0.25">
      <c r="A1493" t="s">
        <v>1456</v>
      </c>
      <c r="B1493">
        <v>465988</v>
      </c>
    </row>
    <row r="1494" spans="1:2" x14ac:dyDescent="0.25">
      <c r="A1494" t="s">
        <v>1457</v>
      </c>
      <c r="B1494">
        <v>465989</v>
      </c>
    </row>
    <row r="1495" spans="1:2" x14ac:dyDescent="0.25">
      <c r="A1495" t="s">
        <v>1503</v>
      </c>
      <c r="B1495">
        <v>465990</v>
      </c>
    </row>
    <row r="1496" spans="1:2" x14ac:dyDescent="0.25">
      <c r="A1496" t="s">
        <v>1504</v>
      </c>
      <c r="B1496">
        <v>465991</v>
      </c>
    </row>
    <row r="1497" spans="1:2" x14ac:dyDescent="0.25">
      <c r="A1497" t="s">
        <v>1505</v>
      </c>
      <c r="B1497">
        <v>465992</v>
      </c>
    </row>
    <row r="1498" spans="1:2" x14ac:dyDescent="0.25">
      <c r="A1498" t="s">
        <v>1063</v>
      </c>
      <c r="B1498">
        <v>465997</v>
      </c>
    </row>
    <row r="1499" spans="1:2" x14ac:dyDescent="0.25">
      <c r="A1499" t="s">
        <v>1114</v>
      </c>
      <c r="B1499">
        <v>465998</v>
      </c>
    </row>
    <row r="1500" spans="1:2" x14ac:dyDescent="0.25">
      <c r="A1500" t="s">
        <v>1115</v>
      </c>
      <c r="B1500">
        <v>465999</v>
      </c>
    </row>
    <row r="1501" spans="1:2" x14ac:dyDescent="0.25">
      <c r="A1501" t="s">
        <v>1126</v>
      </c>
      <c r="B1501">
        <v>466000</v>
      </c>
    </row>
    <row r="1502" spans="1:2" x14ac:dyDescent="0.25">
      <c r="A1502" t="s">
        <v>1113</v>
      </c>
      <c r="B1502">
        <v>466001</v>
      </c>
    </row>
    <row r="1503" spans="1:2" x14ac:dyDescent="0.25">
      <c r="A1503" t="s">
        <v>1116</v>
      </c>
      <c r="B1503">
        <v>466002</v>
      </c>
    </row>
    <row r="1504" spans="1:2" x14ac:dyDescent="0.25">
      <c r="A1504" t="s">
        <v>1117</v>
      </c>
      <c r="B1504">
        <v>466003</v>
      </c>
    </row>
    <row r="1505" spans="1:2" x14ac:dyDescent="0.25">
      <c r="A1505" t="s">
        <v>1127</v>
      </c>
      <c r="B1505">
        <v>466004</v>
      </c>
    </row>
    <row r="1506" spans="1:2" x14ac:dyDescent="0.25">
      <c r="A1506" t="s">
        <v>1458</v>
      </c>
      <c r="B1506">
        <v>466005</v>
      </c>
    </row>
    <row r="1507" spans="1:2" x14ac:dyDescent="0.25">
      <c r="A1507" t="s">
        <v>1459</v>
      </c>
      <c r="B1507">
        <v>466006</v>
      </c>
    </row>
    <row r="1508" spans="1:2" x14ac:dyDescent="0.25">
      <c r="A1508" t="s">
        <v>1460</v>
      </c>
      <c r="B1508">
        <v>466007</v>
      </c>
    </row>
    <row r="1509" spans="1:2" x14ac:dyDescent="0.25">
      <c r="A1509" t="s">
        <v>1461</v>
      </c>
      <c r="B1509">
        <v>466008</v>
      </c>
    </row>
    <row r="1510" spans="1:2" x14ac:dyDescent="0.25">
      <c r="A1510" t="s">
        <v>1506</v>
      </c>
      <c r="B1510">
        <v>466009</v>
      </c>
    </row>
    <row r="1511" spans="1:2" x14ac:dyDescent="0.25">
      <c r="A1511" t="s">
        <v>1507</v>
      </c>
      <c r="B1511">
        <v>466010</v>
      </c>
    </row>
    <row r="1512" spans="1:2" x14ac:dyDescent="0.25">
      <c r="A1512" t="s">
        <v>1508</v>
      </c>
      <c r="B1512">
        <v>466011</v>
      </c>
    </row>
    <row r="1513" spans="1:2" x14ac:dyDescent="0.25">
      <c r="A1513" t="s">
        <v>1509</v>
      </c>
      <c r="B1513">
        <v>466012</v>
      </c>
    </row>
    <row r="1514" spans="1:2" x14ac:dyDescent="0.25">
      <c r="A1514" t="s">
        <v>1402</v>
      </c>
      <c r="B1514">
        <v>466376</v>
      </c>
    </row>
    <row r="1515" spans="1:2" x14ac:dyDescent="0.25">
      <c r="A1515" t="s">
        <v>1407</v>
      </c>
      <c r="B1515">
        <v>466377</v>
      </c>
    </row>
    <row r="1516" spans="1:2" x14ac:dyDescent="0.25">
      <c r="A1516" t="s">
        <v>1527</v>
      </c>
      <c r="B1516">
        <v>466557</v>
      </c>
    </row>
    <row r="1517" spans="1:2" x14ac:dyDescent="0.25">
      <c r="A1517" t="s">
        <v>1536</v>
      </c>
      <c r="B1517">
        <v>466558</v>
      </c>
    </row>
    <row r="1518" spans="1:2" x14ac:dyDescent="0.25">
      <c r="A1518" t="s">
        <v>1403</v>
      </c>
      <c r="B1518">
        <v>466572</v>
      </c>
    </row>
    <row r="1519" spans="1:2" x14ac:dyDescent="0.25">
      <c r="A1519" t="s">
        <v>1409</v>
      </c>
      <c r="B1519">
        <v>466573</v>
      </c>
    </row>
    <row r="1520" spans="1:2" x14ac:dyDescent="0.25">
      <c r="A1520" t="s">
        <v>1408</v>
      </c>
      <c r="B1520">
        <v>466574</v>
      </c>
    </row>
    <row r="1521" spans="1:2" x14ac:dyDescent="0.25">
      <c r="A1521" t="s">
        <v>1410</v>
      </c>
      <c r="B1521">
        <v>466575</v>
      </c>
    </row>
    <row r="1522" spans="1:2" x14ac:dyDescent="0.25">
      <c r="A1522" t="s">
        <v>1528</v>
      </c>
      <c r="B1522">
        <v>466580</v>
      </c>
    </row>
    <row r="1523" spans="1:2" x14ac:dyDescent="0.25">
      <c r="A1523" t="s">
        <v>1537</v>
      </c>
      <c r="B1523">
        <v>466581</v>
      </c>
    </row>
    <row r="1524" spans="1:2" x14ac:dyDescent="0.25">
      <c r="A1524" t="s">
        <v>1538</v>
      </c>
      <c r="B1524">
        <v>467166</v>
      </c>
    </row>
    <row r="1525" spans="1:2" x14ac:dyDescent="0.25">
      <c r="A1525" t="s">
        <v>1539</v>
      </c>
      <c r="B1525">
        <v>467218</v>
      </c>
    </row>
  </sheetData>
  <sortState xmlns:xlrd2="http://schemas.microsoft.com/office/spreadsheetml/2017/richdata2" ref="A2:B1257">
    <sortCondition ref="A2:A12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4FBE-D76B-4B54-9E0C-901230A38848}">
  <sheetPr codeName="Sheet4"/>
  <dimension ref="A1:E5"/>
  <sheetViews>
    <sheetView workbookViewId="0">
      <selection activeCell="E5" sqref="E5"/>
    </sheetView>
  </sheetViews>
  <sheetFormatPr defaultRowHeight="15" x14ac:dyDescent="0.25"/>
  <cols>
    <col min="1" max="1" width="22.28515625" bestFit="1" customWidth="1"/>
    <col min="2" max="2" width="22.85546875" bestFit="1" customWidth="1"/>
    <col min="4" max="4" width="11" bestFit="1" customWidth="1"/>
  </cols>
  <sheetData>
    <row r="1" spans="1:5" x14ac:dyDescent="0.25">
      <c r="A1" t="s">
        <v>40</v>
      </c>
      <c r="B1" t="s">
        <v>41</v>
      </c>
      <c r="C1" t="s">
        <v>1547</v>
      </c>
      <c r="D1" t="s">
        <v>1664</v>
      </c>
      <c r="E1" t="s">
        <v>1663</v>
      </c>
    </row>
    <row r="2" spans="1:5" x14ac:dyDescent="0.25">
      <c r="A2" t="s">
        <v>43</v>
      </c>
      <c r="B2">
        <v>13</v>
      </c>
      <c r="C2">
        <v>75</v>
      </c>
      <c r="D2">
        <v>1800</v>
      </c>
      <c r="E2">
        <v>24</v>
      </c>
    </row>
    <row r="3" spans="1:5" x14ac:dyDescent="0.25">
      <c r="A3" t="s">
        <v>44</v>
      </c>
      <c r="B3">
        <v>25</v>
      </c>
      <c r="C3">
        <v>35</v>
      </c>
      <c r="D3">
        <v>600</v>
      </c>
      <c r="E3">
        <v>17</v>
      </c>
    </row>
    <row r="4" spans="1:5" x14ac:dyDescent="0.25">
      <c r="A4" t="s">
        <v>42</v>
      </c>
      <c r="B4">
        <v>455865</v>
      </c>
      <c r="C4">
        <v>100</v>
      </c>
      <c r="D4">
        <v>100</v>
      </c>
      <c r="E4">
        <v>1</v>
      </c>
    </row>
    <row r="5" spans="1:5" x14ac:dyDescent="0.25">
      <c r="A5" t="s">
        <v>1411</v>
      </c>
      <c r="B5">
        <v>455866</v>
      </c>
      <c r="C5">
        <v>10</v>
      </c>
      <c r="D5">
        <v>100</v>
      </c>
      <c r="E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CD5B-D3BC-4F86-A24A-79774DBFB8C1}">
  <sheetPr codeName="Sheet5"/>
  <dimension ref="A1:AD780"/>
  <sheetViews>
    <sheetView workbookViewId="0">
      <pane ySplit="1" topLeftCell="A2" activePane="bottomLeft" state="frozen"/>
      <selection activeCell="B1" sqref="B1"/>
      <selection pane="bottomLeft" activeCell="B5" sqref="B5"/>
    </sheetView>
  </sheetViews>
  <sheetFormatPr defaultRowHeight="15" x14ac:dyDescent="0.25"/>
  <cols>
    <col min="1" max="1" width="12.42578125" customWidth="1"/>
    <col min="2" max="2" width="18.85546875" style="15" bestFit="1" customWidth="1"/>
    <col min="3" max="3" width="12" customWidth="1"/>
    <col min="4" max="4" width="16.42578125" customWidth="1"/>
    <col min="5" max="5" width="16.28515625" bestFit="1" customWidth="1"/>
    <col min="6" max="6" width="15.28515625" customWidth="1"/>
    <col min="7" max="7" width="17.5703125" customWidth="1"/>
    <col min="8" max="8" width="12.140625" customWidth="1"/>
    <col min="9" max="9" width="22.5703125" bestFit="1" customWidth="1"/>
    <col min="10" max="11" width="14.140625" customWidth="1"/>
    <col min="12" max="12" width="9.7109375" bestFit="1" customWidth="1"/>
    <col min="13" max="13" width="14.7109375" bestFit="1" customWidth="1"/>
    <col min="14" max="14" width="14.7109375" customWidth="1"/>
    <col min="15" max="15" width="11.28515625" customWidth="1"/>
    <col min="16" max="16" width="26.42578125" style="17" bestFit="1" customWidth="1"/>
    <col min="17" max="18" width="15.85546875" customWidth="1"/>
    <col min="19" max="19" width="13.5703125" customWidth="1"/>
    <col min="20" max="20" width="14.42578125" customWidth="1"/>
    <col min="21" max="21" width="13.5703125" bestFit="1" customWidth="1"/>
    <col min="22" max="22" width="18.85546875" bestFit="1" customWidth="1"/>
  </cols>
  <sheetData>
    <row r="1" spans="1:30" x14ac:dyDescent="0.25">
      <c r="A1" t="s">
        <v>1130</v>
      </c>
      <c r="B1" s="12" t="s">
        <v>1131</v>
      </c>
      <c r="C1" t="s">
        <v>1132</v>
      </c>
      <c r="D1" t="s">
        <v>1133</v>
      </c>
      <c r="E1" t="s">
        <v>1134</v>
      </c>
      <c r="F1" t="s">
        <v>1135</v>
      </c>
      <c r="G1" t="s">
        <v>1136</v>
      </c>
      <c r="H1" t="s">
        <v>1137</v>
      </c>
      <c r="I1" t="s">
        <v>1138</v>
      </c>
      <c r="J1" t="s">
        <v>1139</v>
      </c>
      <c r="K1" t="s">
        <v>1140</v>
      </c>
      <c r="L1" t="s">
        <v>1141</v>
      </c>
      <c r="M1" t="s">
        <v>1142</v>
      </c>
      <c r="N1" t="s">
        <v>1143</v>
      </c>
      <c r="O1" t="s">
        <v>1144</v>
      </c>
      <c r="P1" s="17" t="s">
        <v>1145</v>
      </c>
      <c r="Q1" t="s">
        <v>1146</v>
      </c>
      <c r="R1" t="s">
        <v>1147</v>
      </c>
      <c r="S1" t="s">
        <v>1148</v>
      </c>
      <c r="T1" t="s">
        <v>1168</v>
      </c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x14ac:dyDescent="0.25">
      <c r="A2">
        <v>1108346504</v>
      </c>
      <c r="B2" s="12">
        <v>32250923449602</v>
      </c>
      <c r="C2">
        <v>1500000068202780</v>
      </c>
      <c r="D2">
        <v>3774974</v>
      </c>
      <c r="E2" t="s">
        <v>1149</v>
      </c>
      <c r="F2" t="s">
        <v>1152</v>
      </c>
      <c r="G2" t="s">
        <v>1153</v>
      </c>
      <c r="H2" t="s">
        <v>1154</v>
      </c>
      <c r="I2" t="s">
        <v>1581</v>
      </c>
      <c r="K2">
        <v>47754</v>
      </c>
      <c r="L2">
        <v>225</v>
      </c>
      <c r="M2">
        <v>24.85</v>
      </c>
      <c r="N2" s="6">
        <v>45923.446875000001</v>
      </c>
      <c r="O2" s="6">
        <v>45923.446875000001</v>
      </c>
      <c r="P2" s="17">
        <v>45923.446875000001</v>
      </c>
      <c r="Q2" s="7">
        <v>45923</v>
      </c>
      <c r="R2" t="s">
        <v>1150</v>
      </c>
      <c r="S2">
        <v>25100</v>
      </c>
      <c r="AA2" s="10"/>
    </row>
    <row r="3" spans="1:30" x14ac:dyDescent="0.25">
      <c r="A3">
        <v>1108346504</v>
      </c>
      <c r="B3" s="12">
        <v>32250923474202</v>
      </c>
      <c r="C3" s="10">
        <v>1500000073466040</v>
      </c>
      <c r="D3" s="10">
        <v>3988029</v>
      </c>
      <c r="E3" s="10" t="s">
        <v>1149</v>
      </c>
      <c r="F3" s="10" t="s">
        <v>1152</v>
      </c>
      <c r="G3" s="10" t="s">
        <v>1153</v>
      </c>
      <c r="H3" s="10" t="s">
        <v>1154</v>
      </c>
      <c r="I3" s="10" t="s">
        <v>1581</v>
      </c>
      <c r="J3" s="10"/>
      <c r="K3" s="10">
        <v>47754</v>
      </c>
      <c r="L3" s="10">
        <v>375</v>
      </c>
      <c r="M3" s="10">
        <v>24.75</v>
      </c>
      <c r="N3" s="6">
        <v>45923.453518518516</v>
      </c>
      <c r="O3" s="6">
        <v>45923.453518518516</v>
      </c>
      <c r="P3" s="17">
        <v>45923.453518518516</v>
      </c>
      <c r="Q3" s="7">
        <v>45923</v>
      </c>
      <c r="R3" s="10" t="s">
        <v>1150</v>
      </c>
      <c r="S3" s="10">
        <v>25100</v>
      </c>
      <c r="T3" s="10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x14ac:dyDescent="0.25">
      <c r="A4">
        <v>1108346504</v>
      </c>
      <c r="B4" s="12">
        <v>32250923561702</v>
      </c>
      <c r="C4" s="10">
        <v>1400000083377530</v>
      </c>
      <c r="D4" s="10">
        <v>2832895</v>
      </c>
      <c r="E4" s="10" t="s">
        <v>1151</v>
      </c>
      <c r="F4" s="10" t="s">
        <v>1152</v>
      </c>
      <c r="G4" s="10" t="s">
        <v>1153</v>
      </c>
      <c r="H4" s="10" t="s">
        <v>1154</v>
      </c>
      <c r="I4" s="10" t="s">
        <v>1580</v>
      </c>
      <c r="J4" s="10"/>
      <c r="K4" s="10">
        <v>47752</v>
      </c>
      <c r="L4" s="10">
        <v>150</v>
      </c>
      <c r="M4" s="10">
        <v>19.5</v>
      </c>
      <c r="N4" s="6">
        <v>45923.471956018519</v>
      </c>
      <c r="O4" s="6">
        <v>45923.471956018519</v>
      </c>
      <c r="P4" s="17">
        <v>45923.471956018519</v>
      </c>
      <c r="Q4" s="7">
        <v>45923</v>
      </c>
      <c r="R4" s="10" t="s">
        <v>1150</v>
      </c>
      <c r="S4" s="10">
        <v>25050</v>
      </c>
      <c r="T4" s="10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x14ac:dyDescent="0.25">
      <c r="A5">
        <v>1108346504</v>
      </c>
      <c r="B5" s="12">
        <v>32250923561702</v>
      </c>
      <c r="C5" s="10">
        <v>1400000083377530</v>
      </c>
      <c r="D5" s="10">
        <v>2832901</v>
      </c>
      <c r="E5" s="10" t="s">
        <v>1151</v>
      </c>
      <c r="F5" s="10" t="s">
        <v>1152</v>
      </c>
      <c r="G5" s="10" t="s">
        <v>1153</v>
      </c>
      <c r="H5" s="10" t="s">
        <v>1154</v>
      </c>
      <c r="I5" s="10" t="s">
        <v>1580</v>
      </c>
      <c r="J5" s="10"/>
      <c r="K5" s="10">
        <v>47752</v>
      </c>
      <c r="L5" s="10">
        <v>300</v>
      </c>
      <c r="M5" s="10">
        <v>19.5</v>
      </c>
      <c r="N5" s="6">
        <v>45923.471956018519</v>
      </c>
      <c r="O5" s="6">
        <v>45923.471956018519</v>
      </c>
      <c r="P5" s="17">
        <v>45923.471956018519</v>
      </c>
      <c r="Q5" s="7">
        <v>45923</v>
      </c>
      <c r="R5" s="10" t="s">
        <v>1150</v>
      </c>
      <c r="S5" s="10">
        <v>25050</v>
      </c>
      <c r="T5" s="10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x14ac:dyDescent="0.25">
      <c r="A6">
        <v>1108346504</v>
      </c>
      <c r="B6" s="12">
        <v>32250923932202</v>
      </c>
      <c r="C6" s="10">
        <v>1000000183221380</v>
      </c>
      <c r="D6" s="10">
        <v>10588831</v>
      </c>
      <c r="E6" s="10" t="s">
        <v>1151</v>
      </c>
      <c r="F6" s="10" t="s">
        <v>1152</v>
      </c>
      <c r="G6" s="10" t="s">
        <v>1153</v>
      </c>
      <c r="H6" s="10" t="s">
        <v>1154</v>
      </c>
      <c r="I6" s="10" t="s">
        <v>1582</v>
      </c>
      <c r="J6" s="10"/>
      <c r="K6" s="10">
        <v>47757</v>
      </c>
      <c r="L6" s="10">
        <v>75</v>
      </c>
      <c r="M6" s="10">
        <v>31.75</v>
      </c>
      <c r="N6" s="6">
        <v>45923.553483796299</v>
      </c>
      <c r="O6" s="6">
        <v>45923.553483796299</v>
      </c>
      <c r="P6" s="17">
        <v>45923.553483796299</v>
      </c>
      <c r="Q6" s="7">
        <v>45923</v>
      </c>
      <c r="R6" s="10" t="s">
        <v>1150</v>
      </c>
      <c r="S6" s="10">
        <v>25200</v>
      </c>
      <c r="T6" s="10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25">
      <c r="A7">
        <v>1108346504</v>
      </c>
      <c r="B7" s="12">
        <v>32250923932202</v>
      </c>
      <c r="C7" s="10">
        <v>1000000183221380</v>
      </c>
      <c r="D7" s="10">
        <v>10588832</v>
      </c>
      <c r="E7" s="10" t="s">
        <v>1151</v>
      </c>
      <c r="F7" s="10" t="s">
        <v>1152</v>
      </c>
      <c r="G7" s="10" t="s">
        <v>1153</v>
      </c>
      <c r="H7" s="10" t="s">
        <v>1154</v>
      </c>
      <c r="I7" s="10" t="s">
        <v>1582</v>
      </c>
      <c r="J7" s="10"/>
      <c r="K7" s="10">
        <v>47757</v>
      </c>
      <c r="L7" s="10">
        <v>150</v>
      </c>
      <c r="M7" s="10">
        <v>31.75</v>
      </c>
      <c r="N7" s="6">
        <v>45923.553483796299</v>
      </c>
      <c r="O7" s="6">
        <v>45923.553483796299</v>
      </c>
      <c r="P7" s="17">
        <v>45923.553483796299</v>
      </c>
      <c r="Q7" s="7">
        <v>45923</v>
      </c>
      <c r="R7" s="10" t="s">
        <v>1150</v>
      </c>
      <c r="S7" s="10">
        <v>25200</v>
      </c>
      <c r="T7" s="10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25">
      <c r="A8">
        <v>1108346504</v>
      </c>
      <c r="B8" s="12">
        <v>92250923424402</v>
      </c>
      <c r="C8" s="10">
        <v>1500000063888680</v>
      </c>
      <c r="D8" s="10">
        <v>3589341</v>
      </c>
      <c r="E8" s="10" t="s">
        <v>1151</v>
      </c>
      <c r="F8" s="10" t="s">
        <v>1152</v>
      </c>
      <c r="G8" s="10" t="s">
        <v>1153</v>
      </c>
      <c r="H8" s="10" t="s">
        <v>1154</v>
      </c>
      <c r="I8" s="10" t="s">
        <v>1581</v>
      </c>
      <c r="J8" s="10"/>
      <c r="K8" s="10">
        <v>47754</v>
      </c>
      <c r="L8" s="10">
        <v>150</v>
      </c>
      <c r="M8" s="10">
        <v>24.1</v>
      </c>
      <c r="N8" s="6">
        <v>45923.443009259259</v>
      </c>
      <c r="O8" s="6">
        <v>45923.443009259259</v>
      </c>
      <c r="P8" s="17">
        <v>45923.443009259259</v>
      </c>
      <c r="Q8" s="7">
        <v>45923</v>
      </c>
      <c r="R8" s="10" t="s">
        <v>1150</v>
      </c>
      <c r="S8" s="10">
        <v>25100</v>
      </c>
      <c r="T8" s="10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25">
      <c r="A9">
        <v>1108346504</v>
      </c>
      <c r="B9" s="12">
        <v>92250923424402</v>
      </c>
      <c r="C9" s="10">
        <v>1500000063888680</v>
      </c>
      <c r="D9" s="10">
        <v>3589342</v>
      </c>
      <c r="E9" s="10" t="s">
        <v>1151</v>
      </c>
      <c r="F9" s="10" t="s">
        <v>1152</v>
      </c>
      <c r="G9" s="10" t="s">
        <v>1153</v>
      </c>
      <c r="H9" s="10" t="s">
        <v>1154</v>
      </c>
      <c r="I9" s="10" t="s">
        <v>1581</v>
      </c>
      <c r="J9" s="10"/>
      <c r="K9" s="10">
        <v>47754</v>
      </c>
      <c r="L9" s="10">
        <v>75</v>
      </c>
      <c r="M9" s="10">
        <v>24.1</v>
      </c>
      <c r="N9" s="6">
        <v>45923.443009259259</v>
      </c>
      <c r="O9" s="6">
        <v>45923.443009259259</v>
      </c>
      <c r="P9" s="17">
        <v>45923.443009259259</v>
      </c>
      <c r="Q9" s="7">
        <v>45923</v>
      </c>
      <c r="R9" s="10" t="s">
        <v>1150</v>
      </c>
      <c r="S9" s="10">
        <v>25100</v>
      </c>
      <c r="T9" s="10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25">
      <c r="A10">
        <v>1108346504</v>
      </c>
      <c r="B10" s="12">
        <v>92250923528402</v>
      </c>
      <c r="C10">
        <v>1400000081755820</v>
      </c>
      <c r="D10">
        <v>2759601</v>
      </c>
      <c r="E10" t="s">
        <v>1149</v>
      </c>
      <c r="F10" t="s">
        <v>1152</v>
      </c>
      <c r="G10" t="s">
        <v>1153</v>
      </c>
      <c r="H10" t="s">
        <v>1154</v>
      </c>
      <c r="I10" t="s">
        <v>1580</v>
      </c>
      <c r="K10">
        <v>47752</v>
      </c>
      <c r="L10">
        <v>525</v>
      </c>
      <c r="M10">
        <v>17.25</v>
      </c>
      <c r="N10" s="6">
        <v>45923.470034722224</v>
      </c>
      <c r="O10" s="6">
        <v>45923.470034722224</v>
      </c>
      <c r="P10" s="17">
        <v>45923.470034722224</v>
      </c>
      <c r="Q10" s="7">
        <v>45923</v>
      </c>
      <c r="R10" t="s">
        <v>1150</v>
      </c>
      <c r="S10">
        <v>25050</v>
      </c>
      <c r="T10" s="10"/>
      <c r="U10" s="10"/>
      <c r="V10" s="10"/>
      <c r="W10" s="10"/>
      <c r="X10" s="10"/>
      <c r="Y10" s="10"/>
      <c r="Z10" s="10"/>
      <c r="AA10" s="10"/>
      <c r="AB10" s="10"/>
    </row>
    <row r="11" spans="1:30" x14ac:dyDescent="0.25">
      <c r="A11">
        <v>1108346504</v>
      </c>
      <c r="B11" s="12">
        <v>92250923532402</v>
      </c>
      <c r="C11">
        <v>1400000082466930</v>
      </c>
      <c r="D11">
        <v>2789587</v>
      </c>
      <c r="E11" t="s">
        <v>1149</v>
      </c>
      <c r="F11" t="s">
        <v>1152</v>
      </c>
      <c r="G11" t="s">
        <v>1153</v>
      </c>
      <c r="H11" t="s">
        <v>1154</v>
      </c>
      <c r="I11" t="s">
        <v>1580</v>
      </c>
      <c r="K11">
        <v>47752</v>
      </c>
      <c r="L11">
        <v>150</v>
      </c>
      <c r="M11">
        <v>18.600000000000001</v>
      </c>
      <c r="N11" s="6">
        <v>45923.47079861111</v>
      </c>
      <c r="O11" s="6">
        <v>45923.47079861111</v>
      </c>
      <c r="P11" s="17">
        <v>45923.47079861111</v>
      </c>
      <c r="Q11" s="7">
        <v>45923</v>
      </c>
      <c r="R11" t="s">
        <v>1150</v>
      </c>
      <c r="S11">
        <v>25050</v>
      </c>
      <c r="T11" s="10"/>
      <c r="U11" s="10"/>
      <c r="V11" s="10"/>
      <c r="W11" s="10"/>
      <c r="X11" s="10"/>
      <c r="Y11" s="10"/>
      <c r="Z11" s="10"/>
      <c r="AA11" s="10"/>
      <c r="AB11" s="10"/>
    </row>
    <row r="12" spans="1:30" x14ac:dyDescent="0.25">
      <c r="A12">
        <v>1108346504</v>
      </c>
      <c r="B12" s="12">
        <v>92250923532402</v>
      </c>
      <c r="C12">
        <v>1400000082466930</v>
      </c>
      <c r="D12">
        <v>2789590</v>
      </c>
      <c r="E12" t="s">
        <v>1149</v>
      </c>
      <c r="F12" t="s">
        <v>1152</v>
      </c>
      <c r="G12" t="s">
        <v>1153</v>
      </c>
      <c r="H12" t="s">
        <v>1154</v>
      </c>
      <c r="I12" t="s">
        <v>1580</v>
      </c>
      <c r="K12">
        <v>47752</v>
      </c>
      <c r="L12">
        <v>225</v>
      </c>
      <c r="M12">
        <v>18.600000000000001</v>
      </c>
      <c r="N12" s="6">
        <v>45923.47079861111</v>
      </c>
      <c r="O12" s="6">
        <v>45923.47079861111</v>
      </c>
      <c r="P12" s="17">
        <v>45923.47079861111</v>
      </c>
      <c r="Q12" s="7">
        <v>45923</v>
      </c>
      <c r="R12" t="s">
        <v>1150</v>
      </c>
      <c r="S12">
        <v>25050</v>
      </c>
      <c r="T12" s="10"/>
      <c r="U12" s="10"/>
      <c r="V12" s="10"/>
      <c r="W12" s="10"/>
      <c r="X12" s="10"/>
      <c r="Y12" s="10"/>
      <c r="Z12" s="10"/>
      <c r="AA12" s="10"/>
      <c r="AB12" s="10"/>
    </row>
    <row r="13" spans="1:30" x14ac:dyDescent="0.25">
      <c r="A13">
        <v>1108346504</v>
      </c>
      <c r="B13" s="12">
        <v>92250923532402</v>
      </c>
      <c r="C13" s="10">
        <v>1400000082466930</v>
      </c>
      <c r="D13" s="10">
        <v>2789592</v>
      </c>
      <c r="E13" s="10" t="s">
        <v>1149</v>
      </c>
      <c r="F13" s="10" t="s">
        <v>1152</v>
      </c>
      <c r="G13" s="10" t="s">
        <v>1153</v>
      </c>
      <c r="H13" s="10" t="s">
        <v>1154</v>
      </c>
      <c r="I13" s="10" t="s">
        <v>1580</v>
      </c>
      <c r="J13" s="10"/>
      <c r="K13" s="10">
        <v>47752</v>
      </c>
      <c r="L13" s="10">
        <v>75</v>
      </c>
      <c r="M13" s="10">
        <v>18.600000000000001</v>
      </c>
      <c r="N13" s="6">
        <v>45923.47079861111</v>
      </c>
      <c r="O13" s="6">
        <v>45923.47079861111</v>
      </c>
      <c r="P13" s="6">
        <v>45923.47079861111</v>
      </c>
      <c r="Q13" s="7">
        <v>45923</v>
      </c>
      <c r="R13" s="10" t="s">
        <v>1150</v>
      </c>
      <c r="S13" s="10">
        <v>25050</v>
      </c>
      <c r="T13" s="10"/>
      <c r="U13" s="10"/>
      <c r="V13" s="10"/>
      <c r="W13" s="10"/>
      <c r="X13" s="10"/>
      <c r="Y13" s="10"/>
      <c r="Z13" s="10"/>
      <c r="AA13" s="10"/>
      <c r="AB13" s="10"/>
    </row>
    <row r="14" spans="1:30" x14ac:dyDescent="0.25">
      <c r="A14">
        <v>1108346504</v>
      </c>
      <c r="B14" s="12">
        <v>92250923565202</v>
      </c>
      <c r="C14">
        <v>1400000088993830</v>
      </c>
      <c r="D14">
        <v>3047447</v>
      </c>
      <c r="E14" t="s">
        <v>1149</v>
      </c>
      <c r="F14" t="s">
        <v>1152</v>
      </c>
      <c r="G14" t="s">
        <v>1153</v>
      </c>
      <c r="H14" t="s">
        <v>1154</v>
      </c>
      <c r="I14" t="s">
        <v>1580</v>
      </c>
      <c r="K14">
        <v>47752</v>
      </c>
      <c r="L14">
        <v>75</v>
      </c>
      <c r="M14">
        <v>15.25</v>
      </c>
      <c r="N14" s="6">
        <v>45923.478726851848</v>
      </c>
      <c r="O14" s="6">
        <v>45923.478726851848</v>
      </c>
      <c r="P14" s="17">
        <v>45923.478726851848</v>
      </c>
      <c r="Q14" s="7">
        <v>45923</v>
      </c>
      <c r="R14" t="s">
        <v>1150</v>
      </c>
      <c r="S14">
        <v>25050</v>
      </c>
      <c r="T14" s="10"/>
      <c r="U14" s="10"/>
      <c r="V14" s="10"/>
      <c r="W14" s="10"/>
      <c r="X14" s="10"/>
      <c r="Y14" s="10"/>
      <c r="Z14" s="10"/>
      <c r="AA14" s="10"/>
      <c r="AB14" s="10"/>
    </row>
    <row r="15" spans="1:30" x14ac:dyDescent="0.25">
      <c r="A15">
        <v>1108346504</v>
      </c>
      <c r="B15" s="12">
        <v>92250923565202</v>
      </c>
      <c r="C15">
        <v>1400000088993830</v>
      </c>
      <c r="D15">
        <v>3047448</v>
      </c>
      <c r="E15" t="s">
        <v>1149</v>
      </c>
      <c r="F15" t="s">
        <v>1152</v>
      </c>
      <c r="G15" t="s">
        <v>1153</v>
      </c>
      <c r="H15" t="s">
        <v>1154</v>
      </c>
      <c r="I15" t="s">
        <v>1580</v>
      </c>
      <c r="K15">
        <v>47752</v>
      </c>
      <c r="L15">
        <v>300</v>
      </c>
      <c r="M15">
        <v>15.25</v>
      </c>
      <c r="N15" s="6">
        <v>45923.478726851848</v>
      </c>
      <c r="O15" s="6">
        <v>45923.478726851848</v>
      </c>
      <c r="P15" s="17">
        <v>45923.478726851848</v>
      </c>
      <c r="Q15" s="7">
        <v>45923</v>
      </c>
      <c r="R15" t="s">
        <v>1150</v>
      </c>
      <c r="S15">
        <v>25050</v>
      </c>
      <c r="T15" s="10"/>
      <c r="U15" s="10"/>
      <c r="V15" s="10"/>
      <c r="W15" s="10"/>
      <c r="X15" s="10"/>
      <c r="Y15" s="10"/>
      <c r="Z15" s="10"/>
      <c r="AA15" s="10"/>
      <c r="AB15" s="10"/>
    </row>
    <row r="16" spans="1:30" x14ac:dyDescent="0.25">
      <c r="A16">
        <v>1108346504</v>
      </c>
      <c r="B16" s="12">
        <v>92250923565202</v>
      </c>
      <c r="C16" s="10">
        <v>1400000088993830</v>
      </c>
      <c r="D16" s="10">
        <v>3047449</v>
      </c>
      <c r="E16" s="10" t="s">
        <v>1149</v>
      </c>
      <c r="F16" s="10" t="s">
        <v>1152</v>
      </c>
      <c r="G16" s="10" t="s">
        <v>1153</v>
      </c>
      <c r="H16" s="10" t="s">
        <v>1154</v>
      </c>
      <c r="I16" s="10" t="s">
        <v>1580</v>
      </c>
      <c r="J16" s="10"/>
      <c r="K16" s="10">
        <v>47752</v>
      </c>
      <c r="L16" s="10">
        <v>75</v>
      </c>
      <c r="M16" s="10">
        <v>15.25</v>
      </c>
      <c r="N16" s="6">
        <v>45923.478726851848</v>
      </c>
      <c r="O16" s="6">
        <v>45923.478726851848</v>
      </c>
      <c r="P16" s="17">
        <v>45923.478726851848</v>
      </c>
      <c r="Q16" s="7">
        <v>45923</v>
      </c>
      <c r="R16" s="10" t="s">
        <v>1150</v>
      </c>
      <c r="S16" s="10">
        <v>25050</v>
      </c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25">
      <c r="A17">
        <v>1108346504</v>
      </c>
      <c r="B17" s="12">
        <v>92250923565202</v>
      </c>
      <c r="C17" s="10">
        <v>1400000088993830</v>
      </c>
      <c r="D17" s="10">
        <v>3047450</v>
      </c>
      <c r="E17" s="10" t="s">
        <v>1149</v>
      </c>
      <c r="F17" s="10" t="s">
        <v>1152</v>
      </c>
      <c r="G17" s="10" t="s">
        <v>1153</v>
      </c>
      <c r="H17" s="10" t="s">
        <v>1154</v>
      </c>
      <c r="I17" s="10" t="s">
        <v>1580</v>
      </c>
      <c r="J17" s="10"/>
      <c r="K17" s="10">
        <v>47752</v>
      </c>
      <c r="L17" s="10">
        <v>150</v>
      </c>
      <c r="M17" s="10">
        <v>15.25</v>
      </c>
      <c r="N17" s="6">
        <v>45923.478726851848</v>
      </c>
      <c r="O17" s="6">
        <v>45923.478726851848</v>
      </c>
      <c r="P17" s="17">
        <v>45923.478726851848</v>
      </c>
      <c r="Q17" s="7">
        <v>45923</v>
      </c>
      <c r="R17" s="10" t="s">
        <v>1150</v>
      </c>
      <c r="S17" s="10">
        <v>25050</v>
      </c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25">
      <c r="A18">
        <v>1108346504</v>
      </c>
      <c r="B18" s="12">
        <v>312250923272402</v>
      </c>
      <c r="C18" s="10">
        <v>1400000050523150</v>
      </c>
      <c r="D18" s="10">
        <v>1830832</v>
      </c>
      <c r="E18" s="10" t="s">
        <v>1149</v>
      </c>
      <c r="F18" s="10" t="s">
        <v>1152</v>
      </c>
      <c r="G18" s="10" t="s">
        <v>1153</v>
      </c>
      <c r="H18" s="10" t="s">
        <v>1154</v>
      </c>
      <c r="I18" s="10" t="s">
        <v>1580</v>
      </c>
      <c r="J18" s="10"/>
      <c r="K18" s="10">
        <v>47752</v>
      </c>
      <c r="L18" s="10">
        <v>525</v>
      </c>
      <c r="M18" s="10">
        <v>17.649999999999999</v>
      </c>
      <c r="N18" s="6">
        <v>45923.432893518519</v>
      </c>
      <c r="O18" s="6">
        <v>45923.432893518519</v>
      </c>
      <c r="P18" s="17">
        <v>45923.432893518519</v>
      </c>
      <c r="Q18" s="7">
        <v>45923</v>
      </c>
      <c r="R18" s="10" t="s">
        <v>1150</v>
      </c>
      <c r="S18" s="10">
        <v>25050</v>
      </c>
      <c r="T18" s="10"/>
      <c r="U18" s="10"/>
      <c r="V18" s="10"/>
      <c r="W18" s="10"/>
      <c r="X18" s="10"/>
      <c r="Y18" s="10"/>
      <c r="Z18" s="10"/>
      <c r="AA18" s="10"/>
      <c r="AB18" s="10"/>
    </row>
    <row r="19" spans="1:28" x14ac:dyDescent="0.25">
      <c r="A19">
        <v>1108346504</v>
      </c>
      <c r="B19" s="12">
        <v>312250923293602</v>
      </c>
      <c r="C19" s="10">
        <v>1400000057626920</v>
      </c>
      <c r="D19" s="10">
        <v>2030612</v>
      </c>
      <c r="E19" s="10" t="s">
        <v>1151</v>
      </c>
      <c r="F19" s="10" t="s">
        <v>1152</v>
      </c>
      <c r="G19" s="10" t="s">
        <v>1153</v>
      </c>
      <c r="H19" s="10" t="s">
        <v>1154</v>
      </c>
      <c r="I19" s="10" t="s">
        <v>1580</v>
      </c>
      <c r="J19" s="10"/>
      <c r="K19" s="10">
        <v>47752</v>
      </c>
      <c r="L19" s="10">
        <v>600</v>
      </c>
      <c r="M19" s="10">
        <v>13.6</v>
      </c>
      <c r="N19" s="6">
        <v>45923.440763888888</v>
      </c>
      <c r="O19" s="6">
        <v>45923.440763888888</v>
      </c>
      <c r="P19" s="17">
        <v>45923.440763888888</v>
      </c>
      <c r="Q19" s="7">
        <v>45923</v>
      </c>
      <c r="R19" s="10" t="s">
        <v>1150</v>
      </c>
      <c r="S19" s="10">
        <v>25050</v>
      </c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25">
      <c r="A20">
        <v>1108346504</v>
      </c>
      <c r="B20" s="12">
        <v>312250923320602</v>
      </c>
      <c r="C20" s="10">
        <v>1500000071211010</v>
      </c>
      <c r="D20" s="10">
        <v>3891506</v>
      </c>
      <c r="E20" s="10" t="s">
        <v>1149</v>
      </c>
      <c r="F20" s="10" t="s">
        <v>1152</v>
      </c>
      <c r="G20" s="10" t="s">
        <v>1153</v>
      </c>
      <c r="H20" s="10" t="s">
        <v>1154</v>
      </c>
      <c r="I20" s="10" t="s">
        <v>1581</v>
      </c>
      <c r="J20" s="10"/>
      <c r="K20" s="10">
        <v>47754</v>
      </c>
      <c r="L20" s="10">
        <v>150</v>
      </c>
      <c r="M20" s="10">
        <v>24.6</v>
      </c>
      <c r="N20" s="6">
        <v>45923.450567129628</v>
      </c>
      <c r="O20" s="6">
        <v>45923.450567129628</v>
      </c>
      <c r="P20" s="17">
        <v>45923.450567129628</v>
      </c>
      <c r="Q20" s="7">
        <v>45923</v>
      </c>
      <c r="R20" s="10" t="s">
        <v>1150</v>
      </c>
      <c r="S20" s="10">
        <v>25100</v>
      </c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25">
      <c r="A21">
        <v>1108346504</v>
      </c>
      <c r="B21" s="12">
        <v>322250923272502</v>
      </c>
      <c r="C21" s="10">
        <v>1400000057568710</v>
      </c>
      <c r="D21" s="10">
        <v>2028596</v>
      </c>
      <c r="E21" s="10" t="s">
        <v>1149</v>
      </c>
      <c r="F21" s="10" t="s">
        <v>1152</v>
      </c>
      <c r="G21" s="10" t="s">
        <v>1153</v>
      </c>
      <c r="H21" s="10" t="s">
        <v>1154</v>
      </c>
      <c r="I21" s="10" t="s">
        <v>1580</v>
      </c>
      <c r="J21" s="10"/>
      <c r="K21" s="10">
        <v>47752</v>
      </c>
      <c r="L21" s="10">
        <v>75</v>
      </c>
      <c r="M21" s="10">
        <v>13</v>
      </c>
      <c r="N21" s="6">
        <v>45923.440625000003</v>
      </c>
      <c r="O21" s="6">
        <v>45923.440625000003</v>
      </c>
      <c r="P21" s="17">
        <v>45923.440625000003</v>
      </c>
      <c r="Q21" s="7">
        <v>45923</v>
      </c>
      <c r="R21" s="10" t="s">
        <v>1150</v>
      </c>
      <c r="S21" s="10">
        <v>25050</v>
      </c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25">
      <c r="A22">
        <v>1108346504</v>
      </c>
      <c r="B22" s="12">
        <v>322250923272502</v>
      </c>
      <c r="C22">
        <v>1400000057568710</v>
      </c>
      <c r="D22">
        <v>2028597</v>
      </c>
      <c r="E22" t="s">
        <v>1149</v>
      </c>
      <c r="F22" t="s">
        <v>1152</v>
      </c>
      <c r="G22" t="s">
        <v>1153</v>
      </c>
      <c r="H22" t="s">
        <v>1154</v>
      </c>
      <c r="I22" t="s">
        <v>1580</v>
      </c>
      <c r="K22">
        <v>47752</v>
      </c>
      <c r="L22">
        <v>525</v>
      </c>
      <c r="M22">
        <v>13</v>
      </c>
      <c r="N22" s="6">
        <v>45923.440625000003</v>
      </c>
      <c r="O22" s="6">
        <v>45923.440625000003</v>
      </c>
      <c r="P22" s="17">
        <v>45923.440625000003</v>
      </c>
      <c r="Q22" s="7">
        <v>45923</v>
      </c>
      <c r="R22" t="s">
        <v>1150</v>
      </c>
      <c r="S22">
        <v>25050</v>
      </c>
      <c r="T22" s="10"/>
      <c r="U22" s="10"/>
      <c r="V22" s="10"/>
      <c r="W22" s="10"/>
      <c r="X22" s="10"/>
      <c r="Y22" s="10"/>
      <c r="Z22" s="10"/>
      <c r="AA22" s="10"/>
      <c r="AB22" s="10"/>
    </row>
    <row r="23" spans="1:28" x14ac:dyDescent="0.25">
      <c r="A23">
        <v>1108346504</v>
      </c>
      <c r="B23" s="12">
        <v>342250923102302</v>
      </c>
      <c r="C23">
        <v>1500000072150030</v>
      </c>
      <c r="D23">
        <v>3932060</v>
      </c>
      <c r="E23" t="s">
        <v>1151</v>
      </c>
      <c r="F23" t="s">
        <v>1152</v>
      </c>
      <c r="G23" t="s">
        <v>1153</v>
      </c>
      <c r="H23" t="s">
        <v>1154</v>
      </c>
      <c r="I23" t="s">
        <v>1581</v>
      </c>
      <c r="K23">
        <v>47754</v>
      </c>
      <c r="L23">
        <v>150</v>
      </c>
      <c r="M23">
        <v>25.8</v>
      </c>
      <c r="N23" s="6">
        <v>45923.451956018522</v>
      </c>
      <c r="O23" s="6">
        <v>45923.451956018522</v>
      </c>
      <c r="P23" s="17">
        <v>45923.451956018522</v>
      </c>
      <c r="Q23" s="7">
        <v>45923</v>
      </c>
      <c r="R23" t="s">
        <v>1150</v>
      </c>
      <c r="S23">
        <v>25100</v>
      </c>
      <c r="T23" s="10"/>
      <c r="U23" s="10"/>
      <c r="V23" s="10"/>
      <c r="W23" s="10"/>
      <c r="X23" s="10"/>
      <c r="Y23" s="10"/>
      <c r="Z23" s="10"/>
      <c r="AA23" s="10"/>
      <c r="AB23" s="10"/>
    </row>
    <row r="24" spans="1:28" x14ac:dyDescent="0.25">
      <c r="A24">
        <v>1108346504</v>
      </c>
      <c r="B24" s="12">
        <v>342250923118802</v>
      </c>
      <c r="C24" s="10">
        <v>1400000081909350</v>
      </c>
      <c r="D24" s="10">
        <v>2766291</v>
      </c>
      <c r="E24" s="10" t="s">
        <v>1151</v>
      </c>
      <c r="F24" s="10" t="s">
        <v>1152</v>
      </c>
      <c r="G24" s="10" t="s">
        <v>1153</v>
      </c>
      <c r="H24" s="10" t="s">
        <v>1154</v>
      </c>
      <c r="I24" s="10" t="s">
        <v>1580</v>
      </c>
      <c r="J24" s="10"/>
      <c r="K24" s="10">
        <v>47752</v>
      </c>
      <c r="L24" s="10">
        <v>150</v>
      </c>
      <c r="M24" s="10">
        <v>18.100000000000001</v>
      </c>
      <c r="N24" s="6">
        <v>45923.470185185186</v>
      </c>
      <c r="O24" s="6">
        <v>45923.470185185186</v>
      </c>
      <c r="P24" s="17">
        <v>45923.470185185186</v>
      </c>
      <c r="Q24" s="7">
        <v>45923</v>
      </c>
      <c r="R24" s="10" t="s">
        <v>1150</v>
      </c>
      <c r="S24" s="10">
        <v>25050</v>
      </c>
      <c r="T24" s="10"/>
      <c r="U24" s="10"/>
      <c r="V24" s="10"/>
      <c r="W24" s="10"/>
      <c r="X24" s="10"/>
      <c r="Y24" s="10"/>
      <c r="Z24" s="10"/>
      <c r="AA24" s="10"/>
      <c r="AB24" s="10"/>
    </row>
    <row r="25" spans="1:28" x14ac:dyDescent="0.25">
      <c r="A25">
        <v>1108346504</v>
      </c>
      <c r="B25" s="12">
        <v>342250923118802</v>
      </c>
      <c r="C25">
        <v>1400000081909350</v>
      </c>
      <c r="D25">
        <v>2766292</v>
      </c>
      <c r="E25" t="s">
        <v>1151</v>
      </c>
      <c r="F25" t="s">
        <v>1152</v>
      </c>
      <c r="G25" t="s">
        <v>1153</v>
      </c>
      <c r="H25" t="s">
        <v>1154</v>
      </c>
      <c r="I25" t="s">
        <v>1580</v>
      </c>
      <c r="K25">
        <v>47752</v>
      </c>
      <c r="L25">
        <v>375</v>
      </c>
      <c r="M25">
        <v>18.100000000000001</v>
      </c>
      <c r="N25" s="6">
        <v>45923.470185185186</v>
      </c>
      <c r="O25" s="6">
        <v>45923.470185185186</v>
      </c>
      <c r="P25" s="17">
        <v>45923.470185185186</v>
      </c>
      <c r="Q25" s="7">
        <v>45923</v>
      </c>
      <c r="R25" t="s">
        <v>1150</v>
      </c>
      <c r="S25">
        <v>25050</v>
      </c>
      <c r="T25" s="10"/>
      <c r="U25" s="10"/>
      <c r="V25" s="10"/>
      <c r="W25" s="10"/>
      <c r="X25" s="10"/>
      <c r="Y25" s="10"/>
      <c r="Z25" s="10"/>
      <c r="AA25" s="10"/>
      <c r="AB25" s="10"/>
    </row>
    <row r="26" spans="1:28" x14ac:dyDescent="0.25">
      <c r="A26">
        <v>1108346504</v>
      </c>
      <c r="B26" s="12">
        <v>352250923262902</v>
      </c>
      <c r="C26">
        <v>1400000050680240</v>
      </c>
      <c r="D26">
        <v>1862279</v>
      </c>
      <c r="E26" t="s">
        <v>1151</v>
      </c>
      <c r="F26" t="s">
        <v>1152</v>
      </c>
      <c r="G26" t="s">
        <v>1153</v>
      </c>
      <c r="H26" t="s">
        <v>1154</v>
      </c>
      <c r="I26" t="s">
        <v>1580</v>
      </c>
      <c r="K26">
        <v>47752</v>
      </c>
      <c r="L26">
        <v>525</v>
      </c>
      <c r="M26">
        <v>15.2</v>
      </c>
      <c r="N26" s="6">
        <v>45923.433877314812</v>
      </c>
      <c r="O26" s="6">
        <v>45923.433877314812</v>
      </c>
      <c r="P26" s="17">
        <v>45923.433877314812</v>
      </c>
      <c r="Q26" s="7">
        <v>45923</v>
      </c>
      <c r="R26" t="s">
        <v>1150</v>
      </c>
      <c r="S26">
        <v>25050</v>
      </c>
      <c r="T26" s="10"/>
      <c r="U26" s="10"/>
      <c r="V26" s="10"/>
      <c r="W26" s="10"/>
      <c r="X26" s="10"/>
      <c r="Y26" s="10"/>
      <c r="Z26" s="10"/>
      <c r="AA26" s="10"/>
      <c r="AB26" s="10"/>
    </row>
    <row r="27" spans="1:28" x14ac:dyDescent="0.25">
      <c r="A27">
        <v>1108346504</v>
      </c>
      <c r="B27" s="12">
        <v>352250923606202</v>
      </c>
      <c r="C27">
        <v>1000000182934650</v>
      </c>
      <c r="D27">
        <v>10564142</v>
      </c>
      <c r="E27" t="s">
        <v>1149</v>
      </c>
      <c r="F27" t="s">
        <v>1152</v>
      </c>
      <c r="G27" t="s">
        <v>1153</v>
      </c>
      <c r="H27" t="s">
        <v>1154</v>
      </c>
      <c r="I27" t="s">
        <v>1582</v>
      </c>
      <c r="K27">
        <v>47757</v>
      </c>
      <c r="L27">
        <v>225</v>
      </c>
      <c r="M27">
        <v>37.15</v>
      </c>
      <c r="N27" s="6">
        <v>45923.552951388891</v>
      </c>
      <c r="O27" s="6">
        <v>45923.552951388891</v>
      </c>
      <c r="P27" s="17">
        <v>45923.552951388891</v>
      </c>
      <c r="Q27" s="7">
        <v>45923</v>
      </c>
      <c r="R27" t="s">
        <v>1150</v>
      </c>
      <c r="S27">
        <v>25200</v>
      </c>
      <c r="T27" s="10"/>
      <c r="U27" s="10"/>
      <c r="V27" s="10"/>
      <c r="W27" s="10"/>
      <c r="X27" s="10"/>
      <c r="Y27" s="10"/>
      <c r="Z27" s="10"/>
      <c r="AA27" s="10"/>
      <c r="AB27" s="10"/>
    </row>
    <row r="28" spans="1:28" x14ac:dyDescent="0.25">
      <c r="A28">
        <v>1108346504</v>
      </c>
      <c r="B28" s="12">
        <v>362250923291702</v>
      </c>
      <c r="C28" s="10">
        <v>1500000063838110</v>
      </c>
      <c r="D28" s="10">
        <v>3553261</v>
      </c>
      <c r="E28" s="10" t="s">
        <v>1149</v>
      </c>
      <c r="F28" s="10" t="s">
        <v>1152</v>
      </c>
      <c r="G28" s="10" t="s">
        <v>1153</v>
      </c>
      <c r="H28" s="10" t="s">
        <v>1154</v>
      </c>
      <c r="I28" s="10" t="s">
        <v>1581</v>
      </c>
      <c r="J28" s="10"/>
      <c r="K28" s="10">
        <v>47754</v>
      </c>
      <c r="L28" s="10">
        <v>225</v>
      </c>
      <c r="M28" s="10">
        <v>28.25</v>
      </c>
      <c r="N28" s="6">
        <v>45923.442060185182</v>
      </c>
      <c r="O28" s="6">
        <v>45923.442060185182</v>
      </c>
      <c r="P28" s="17">
        <v>45923.442060185182</v>
      </c>
      <c r="Q28" s="7">
        <v>45923</v>
      </c>
      <c r="R28" s="10" t="s">
        <v>1150</v>
      </c>
      <c r="S28" s="10">
        <v>25100</v>
      </c>
      <c r="T28" s="10"/>
      <c r="U28" s="10"/>
      <c r="V28" s="10"/>
      <c r="W28" s="10"/>
      <c r="X28" s="10"/>
      <c r="Y28" s="10"/>
      <c r="Z28" s="10"/>
      <c r="AA28" s="10"/>
      <c r="AB28" s="10"/>
    </row>
    <row r="29" spans="1:28" x14ac:dyDescent="0.25">
      <c r="A29">
        <v>1108346504</v>
      </c>
      <c r="B29" s="12">
        <v>362250923307802</v>
      </c>
      <c r="C29" s="10">
        <v>1500000068267830</v>
      </c>
      <c r="D29" s="10">
        <v>3805660</v>
      </c>
      <c r="E29" s="10" t="s">
        <v>1151</v>
      </c>
      <c r="F29" s="10" t="s">
        <v>1152</v>
      </c>
      <c r="G29" s="10" t="s">
        <v>1153</v>
      </c>
      <c r="H29" s="10" t="s">
        <v>1154</v>
      </c>
      <c r="I29" s="10" t="s">
        <v>1581</v>
      </c>
      <c r="J29" s="10"/>
      <c r="K29" s="10">
        <v>47754</v>
      </c>
      <c r="L29" s="10">
        <v>225</v>
      </c>
      <c r="M29" s="10">
        <v>21.4</v>
      </c>
      <c r="N29" s="6">
        <v>45923.447939814818</v>
      </c>
      <c r="O29" s="6">
        <v>45923.447939814818</v>
      </c>
      <c r="P29" s="17">
        <v>45923.447939814818</v>
      </c>
      <c r="Q29" s="7">
        <v>45923</v>
      </c>
      <c r="R29" s="10" t="s">
        <v>1150</v>
      </c>
      <c r="S29" s="10">
        <v>25100</v>
      </c>
      <c r="T29" s="10"/>
      <c r="U29" s="10"/>
      <c r="V29" s="10"/>
      <c r="W29" s="10"/>
      <c r="X29" s="10"/>
      <c r="Y29" s="10"/>
      <c r="Z29" s="10"/>
      <c r="AA29" s="10"/>
      <c r="AB29" s="10"/>
    </row>
    <row r="30" spans="1:28" x14ac:dyDescent="0.25">
      <c r="A30">
        <v>1108346504</v>
      </c>
      <c r="B30" s="12">
        <v>362250923326702</v>
      </c>
      <c r="C30" s="10">
        <v>1500000075144830</v>
      </c>
      <c r="D30" s="10">
        <v>4061225</v>
      </c>
      <c r="E30" s="10" t="s">
        <v>1151</v>
      </c>
      <c r="F30" s="10" t="s">
        <v>1152</v>
      </c>
      <c r="G30" s="10" t="s">
        <v>1153</v>
      </c>
      <c r="H30" s="10" t="s">
        <v>1577</v>
      </c>
      <c r="I30" s="10" t="s">
        <v>1581</v>
      </c>
      <c r="J30" s="10"/>
      <c r="K30" s="10">
        <v>47754</v>
      </c>
      <c r="L30" s="10">
        <v>375</v>
      </c>
      <c r="M30" s="10">
        <v>21</v>
      </c>
      <c r="N30" s="6">
        <v>45923.455590277779</v>
      </c>
      <c r="O30" s="6">
        <v>45923.455590277779</v>
      </c>
      <c r="P30" s="17">
        <v>45923.455590277779</v>
      </c>
      <c r="Q30" s="7">
        <v>45923</v>
      </c>
      <c r="R30" s="10" t="s">
        <v>1150</v>
      </c>
      <c r="S30" s="10">
        <v>25100</v>
      </c>
      <c r="T30" s="10"/>
      <c r="U30" s="10"/>
      <c r="V30" s="10"/>
      <c r="W30" s="10"/>
      <c r="X30" s="10"/>
      <c r="Y30" s="10"/>
      <c r="Z30" s="10"/>
      <c r="AA30" s="10"/>
      <c r="AB30" s="10"/>
    </row>
    <row r="31" spans="1:28" x14ac:dyDescent="0.25">
      <c r="A31">
        <v>1108346504</v>
      </c>
      <c r="B31" s="12">
        <v>362250923397202</v>
      </c>
      <c r="C31" s="10">
        <v>1400000089598880</v>
      </c>
      <c r="D31" s="10">
        <v>3071068</v>
      </c>
      <c r="E31" s="10" t="s">
        <v>1151</v>
      </c>
      <c r="F31" s="10" t="s">
        <v>1152</v>
      </c>
      <c r="G31" s="10" t="s">
        <v>1153</v>
      </c>
      <c r="H31" s="10" t="s">
        <v>1154</v>
      </c>
      <c r="I31" s="10" t="s">
        <v>1580</v>
      </c>
      <c r="J31" s="10"/>
      <c r="K31" s="10">
        <v>47752</v>
      </c>
      <c r="L31" s="10">
        <v>600</v>
      </c>
      <c r="M31" s="10">
        <v>16.100000000000001</v>
      </c>
      <c r="N31" s="6">
        <v>45923.479490740741</v>
      </c>
      <c r="O31" s="6">
        <v>45923.479490740741</v>
      </c>
      <c r="P31" s="17">
        <v>45923.479490740741</v>
      </c>
      <c r="Q31" s="7">
        <v>45923</v>
      </c>
      <c r="R31" s="10" t="s">
        <v>1150</v>
      </c>
      <c r="S31" s="10">
        <v>25050</v>
      </c>
      <c r="T31" s="10"/>
      <c r="U31" s="10"/>
      <c r="V31" s="10"/>
      <c r="W31" s="10"/>
      <c r="X31" s="10"/>
      <c r="Y31" s="10"/>
      <c r="Z31" s="10"/>
      <c r="AA31" s="10"/>
      <c r="AB31" s="10"/>
    </row>
    <row r="32" spans="1:28" x14ac:dyDescent="0.25">
      <c r="A32">
        <v>1108346504</v>
      </c>
      <c r="B32" s="12">
        <v>362250923601702</v>
      </c>
      <c r="C32" s="10">
        <v>1000000171044770</v>
      </c>
      <c r="D32" s="10">
        <v>9891386</v>
      </c>
      <c r="E32" s="10" t="s">
        <v>1149</v>
      </c>
      <c r="F32" s="10" t="s">
        <v>1152</v>
      </c>
      <c r="G32" s="10" t="s">
        <v>1153</v>
      </c>
      <c r="H32" s="10" t="s">
        <v>1154</v>
      </c>
      <c r="I32" s="10" t="s">
        <v>1582</v>
      </c>
      <c r="J32" s="10"/>
      <c r="K32" s="10">
        <v>47757</v>
      </c>
      <c r="L32" s="10">
        <v>225</v>
      </c>
      <c r="M32" s="10">
        <v>37.85</v>
      </c>
      <c r="N32" s="6">
        <v>45923.542800925927</v>
      </c>
      <c r="O32" s="6">
        <v>45923.542800925927</v>
      </c>
      <c r="P32" s="17">
        <v>45923.542800925927</v>
      </c>
      <c r="Q32" s="7">
        <v>45923</v>
      </c>
      <c r="R32" s="10" t="s">
        <v>1150</v>
      </c>
      <c r="S32" s="10">
        <v>25200</v>
      </c>
      <c r="T32" s="10"/>
      <c r="U32" s="10"/>
      <c r="V32" s="10"/>
      <c r="W32" s="10"/>
      <c r="X32" s="10"/>
      <c r="Y32" s="10"/>
      <c r="Z32" s="10"/>
      <c r="AA32" s="10"/>
      <c r="AB32" s="10"/>
    </row>
    <row r="33" spans="1:28" x14ac:dyDescent="0.25">
      <c r="A33">
        <v>1108346504</v>
      </c>
      <c r="B33" s="12">
        <v>362250923601902</v>
      </c>
      <c r="C33" s="10">
        <v>1000000171094600</v>
      </c>
      <c r="D33" s="10">
        <v>9905133</v>
      </c>
      <c r="E33" s="10" t="s">
        <v>1151</v>
      </c>
      <c r="F33" s="10" t="s">
        <v>1152</v>
      </c>
      <c r="G33" s="10" t="s">
        <v>1153</v>
      </c>
      <c r="H33" s="10" t="s">
        <v>1154</v>
      </c>
      <c r="I33" s="10" t="s">
        <v>1582</v>
      </c>
      <c r="J33" s="10"/>
      <c r="K33" s="10">
        <v>47757</v>
      </c>
      <c r="L33" s="10">
        <v>75</v>
      </c>
      <c r="M33" s="10">
        <v>39.700000000000003</v>
      </c>
      <c r="N33" s="6">
        <v>45923.542928240742</v>
      </c>
      <c r="O33" s="6">
        <v>45923.542928240742</v>
      </c>
      <c r="P33" s="17">
        <v>45923.542928240742</v>
      </c>
      <c r="Q33" s="7">
        <v>45923</v>
      </c>
      <c r="R33" s="10" t="s">
        <v>1150</v>
      </c>
      <c r="S33" s="10">
        <v>25200</v>
      </c>
      <c r="T33" s="10"/>
      <c r="U33" s="10"/>
      <c r="V33" s="10"/>
      <c r="W33" s="10"/>
      <c r="X33" s="10"/>
      <c r="Y33" s="10"/>
      <c r="Z33" s="10"/>
      <c r="AA33" s="10"/>
      <c r="AB33" s="10"/>
    </row>
    <row r="34" spans="1:28" x14ac:dyDescent="0.25">
      <c r="A34">
        <v>1108346504</v>
      </c>
      <c r="B34" s="12">
        <v>362250923601902</v>
      </c>
      <c r="C34">
        <v>1000000171094600</v>
      </c>
      <c r="D34">
        <v>9905224</v>
      </c>
      <c r="E34" t="s">
        <v>1151</v>
      </c>
      <c r="F34" t="s">
        <v>1152</v>
      </c>
      <c r="G34" t="s">
        <v>1153</v>
      </c>
      <c r="H34" t="s">
        <v>1154</v>
      </c>
      <c r="I34" t="s">
        <v>1582</v>
      </c>
      <c r="K34">
        <v>47757</v>
      </c>
      <c r="L34">
        <v>150</v>
      </c>
      <c r="M34">
        <v>39.700000000000003</v>
      </c>
      <c r="N34" s="6">
        <v>45923.542928240742</v>
      </c>
      <c r="O34" s="6">
        <v>45923.542928240742</v>
      </c>
      <c r="P34" s="17">
        <v>45923.542928240742</v>
      </c>
      <c r="Q34" s="7">
        <v>45923</v>
      </c>
      <c r="R34" t="s">
        <v>1150</v>
      </c>
      <c r="S34">
        <v>25200</v>
      </c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25">
      <c r="B35" s="12"/>
      <c r="N35" s="6"/>
      <c r="O35" s="6"/>
      <c r="Q35" s="7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x14ac:dyDescent="0.25">
      <c r="B36" s="12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6"/>
      <c r="O36" s="6"/>
      <c r="Q36" s="7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x14ac:dyDescent="0.25">
      <c r="B37" s="12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6"/>
      <c r="O37" s="6"/>
      <c r="Q37" s="7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x14ac:dyDescent="0.25">
      <c r="B38" s="12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6"/>
      <c r="O38" s="6"/>
      <c r="Q38" s="7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x14ac:dyDescent="0.25">
      <c r="B39" s="12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6"/>
      <c r="O39" s="6"/>
      <c r="P39" s="6"/>
      <c r="Q39" s="7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x14ac:dyDescent="0.25">
      <c r="B40" s="12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6"/>
      <c r="O40" s="6"/>
      <c r="P40" s="6"/>
      <c r="Q40" s="7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x14ac:dyDescent="0.25">
      <c r="B41" s="1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6"/>
      <c r="O41" s="6"/>
      <c r="P41" s="6"/>
      <c r="Q41" s="7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x14ac:dyDescent="0.25">
      <c r="B42" s="12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6"/>
      <c r="O42" s="6"/>
      <c r="Q42" s="7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x14ac:dyDescent="0.25">
      <c r="B43" s="12"/>
      <c r="N43" s="6"/>
      <c r="O43" s="6"/>
      <c r="Q43" s="7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x14ac:dyDescent="0.25">
      <c r="B44" s="12"/>
      <c r="N44" s="6"/>
      <c r="O44" s="6"/>
      <c r="P44" s="6"/>
      <c r="Q44" s="7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x14ac:dyDescent="0.25">
      <c r="B45" s="1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3"/>
      <c r="O45" s="13"/>
      <c r="P45" s="13"/>
      <c r="Q45" s="14"/>
      <c r="R45" s="11"/>
      <c r="S45" s="11"/>
      <c r="T45" s="11"/>
      <c r="U45" s="10"/>
      <c r="V45" s="10"/>
      <c r="W45" s="10"/>
      <c r="X45" s="10"/>
      <c r="Y45" s="10"/>
      <c r="Z45" s="10"/>
      <c r="AA45" s="10"/>
      <c r="AB45" s="10"/>
    </row>
    <row r="46" spans="1:28" x14ac:dyDescent="0.25">
      <c r="B46" s="16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3"/>
      <c r="O46" s="13"/>
      <c r="P46" s="13"/>
      <c r="Q46" s="14"/>
      <c r="R46" s="11"/>
      <c r="S46" s="11"/>
      <c r="T46" s="11"/>
      <c r="U46" s="10"/>
      <c r="V46" s="10"/>
      <c r="W46" s="10"/>
      <c r="X46" s="10"/>
      <c r="Y46" s="10"/>
      <c r="Z46" s="10"/>
      <c r="AA46" s="10"/>
      <c r="AB46" s="10"/>
    </row>
    <row r="47" spans="1:28" x14ac:dyDescent="0.25">
      <c r="B47" s="16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3"/>
      <c r="O47" s="13"/>
      <c r="P47" s="13"/>
      <c r="Q47" s="14"/>
      <c r="R47" s="11"/>
      <c r="S47" s="11"/>
      <c r="T47" s="11"/>
      <c r="U47" s="10"/>
      <c r="V47" s="10"/>
      <c r="W47" s="10"/>
      <c r="X47" s="10"/>
      <c r="Y47" s="10"/>
      <c r="Z47" s="10"/>
      <c r="AA47" s="10"/>
      <c r="AB47" s="10"/>
    </row>
    <row r="48" spans="1:28" x14ac:dyDescent="0.25">
      <c r="B48" s="16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3"/>
      <c r="O48" s="13"/>
      <c r="P48" s="13"/>
      <c r="Q48" s="14"/>
      <c r="R48" s="11"/>
      <c r="S48" s="11"/>
      <c r="T48" s="11"/>
      <c r="U48" s="10"/>
      <c r="V48" s="10"/>
      <c r="W48" s="10"/>
      <c r="X48" s="10"/>
      <c r="Y48" s="10"/>
      <c r="Z48" s="10"/>
      <c r="AA48" s="10"/>
      <c r="AB48" s="10"/>
    </row>
    <row r="49" spans="2:28" x14ac:dyDescent="0.25">
      <c r="B49" s="12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6"/>
      <c r="O49" s="6"/>
      <c r="Q49" s="7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2:28" x14ac:dyDescent="0.25">
      <c r="B50" s="1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6"/>
      <c r="O50" s="6"/>
      <c r="Q50" s="7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2:28" x14ac:dyDescent="0.25">
      <c r="B51" s="12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6"/>
      <c r="O51" s="6"/>
      <c r="Q51" s="7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2:28" x14ac:dyDescent="0.25">
      <c r="B52" s="12"/>
      <c r="N52" s="6"/>
      <c r="O52" s="6"/>
      <c r="Q52" s="7"/>
      <c r="T52" s="10"/>
      <c r="U52" s="10"/>
      <c r="V52" s="10"/>
      <c r="W52" s="10"/>
      <c r="X52" s="10"/>
      <c r="Y52" s="10"/>
      <c r="Z52" s="10"/>
      <c r="AA52" s="10"/>
      <c r="AB52" s="10"/>
    </row>
    <row r="53" spans="2:28" x14ac:dyDescent="0.25">
      <c r="B53" s="12"/>
      <c r="N53" s="6"/>
      <c r="O53" s="6"/>
      <c r="Q53" s="7"/>
      <c r="T53" s="10"/>
      <c r="U53" s="10"/>
      <c r="V53" s="10"/>
      <c r="W53" s="10"/>
      <c r="X53" s="10"/>
      <c r="Y53" s="10"/>
      <c r="Z53" s="10"/>
      <c r="AA53" s="10"/>
      <c r="AB53" s="10"/>
    </row>
    <row r="54" spans="2:28" x14ac:dyDescent="0.25">
      <c r="B54" s="12"/>
      <c r="N54" s="6"/>
      <c r="O54" s="6"/>
      <c r="Q54" s="7"/>
      <c r="T54" s="10"/>
      <c r="U54" s="10"/>
      <c r="V54" s="10"/>
      <c r="W54" s="10"/>
      <c r="X54" s="10"/>
      <c r="Y54" s="10"/>
      <c r="Z54" s="10"/>
      <c r="AA54" s="10"/>
      <c r="AB54" s="10"/>
    </row>
    <row r="55" spans="2:28" x14ac:dyDescent="0.25">
      <c r="B55" s="12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6"/>
      <c r="O55" s="6"/>
      <c r="Q55" s="7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2:28" x14ac:dyDescent="0.25">
      <c r="B56" s="12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6"/>
      <c r="O56" s="6"/>
      <c r="Q56" s="7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2:28" x14ac:dyDescent="0.25">
      <c r="B57" s="12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6"/>
      <c r="O57" s="6"/>
      <c r="Q57" s="7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2:28" x14ac:dyDescent="0.25">
      <c r="B58" s="12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6"/>
      <c r="O58" s="6"/>
      <c r="Q58" s="7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2:28" x14ac:dyDescent="0.25">
      <c r="B59" s="1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6"/>
      <c r="O59" s="6"/>
      <c r="Q59" s="7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2:28" x14ac:dyDescent="0.25">
      <c r="B60" s="12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6"/>
      <c r="O60" s="6"/>
      <c r="Q60" s="7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2:28" x14ac:dyDescent="0.25">
      <c r="B61" s="16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3"/>
      <c r="O61" s="13"/>
      <c r="P61" s="13"/>
      <c r="Q61" s="14"/>
      <c r="R61" s="11"/>
      <c r="S61" s="11"/>
      <c r="T61" s="11"/>
      <c r="U61" s="10"/>
      <c r="V61" s="10"/>
      <c r="W61" s="10"/>
      <c r="X61" s="10"/>
      <c r="Y61" s="10"/>
      <c r="Z61" s="10"/>
      <c r="AA61" s="10"/>
      <c r="AB61" s="10"/>
    </row>
    <row r="62" spans="2:28" x14ac:dyDescent="0.25">
      <c r="B62" s="1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3"/>
      <c r="O62" s="13"/>
      <c r="P62" s="13"/>
      <c r="Q62" s="14"/>
      <c r="R62" s="11"/>
      <c r="S62" s="11"/>
      <c r="T62" s="11"/>
      <c r="U62" s="10"/>
      <c r="V62" s="10"/>
      <c r="W62" s="10"/>
      <c r="X62" s="10"/>
      <c r="Y62" s="10"/>
      <c r="Z62" s="10"/>
      <c r="AA62" s="10"/>
      <c r="AB62" s="10"/>
    </row>
    <row r="63" spans="2:28" x14ac:dyDescent="0.25">
      <c r="B63" s="12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6"/>
      <c r="O63" s="6"/>
      <c r="Q63" s="7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2:28" x14ac:dyDescent="0.25">
      <c r="B64" s="12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6"/>
      <c r="O64" s="6"/>
      <c r="Q64" s="7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2:28" x14ac:dyDescent="0.25">
      <c r="B65" s="12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6"/>
      <c r="O65" s="6"/>
      <c r="Q65" s="7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2:28" x14ac:dyDescent="0.25">
      <c r="B66" s="12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6"/>
      <c r="O66" s="6"/>
      <c r="P66" s="6"/>
      <c r="Q66" s="7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2:28" x14ac:dyDescent="0.25">
      <c r="B67" s="12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6"/>
      <c r="O67" s="6"/>
      <c r="Q67" s="7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2:28" x14ac:dyDescent="0.25">
      <c r="B68" s="1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6"/>
      <c r="O68" s="6"/>
      <c r="Q68" s="7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2:28" x14ac:dyDescent="0.25">
      <c r="B69" s="12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6"/>
      <c r="O69" s="6"/>
      <c r="Q69" s="7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2:28" x14ac:dyDescent="0.25">
      <c r="B70" s="12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6"/>
      <c r="O70" s="6"/>
      <c r="P70" s="6"/>
      <c r="Q70" s="7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2:28" x14ac:dyDescent="0.25">
      <c r="B71" s="12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6"/>
      <c r="O71" s="6"/>
      <c r="P71" s="6"/>
      <c r="Q71" s="7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2:28" x14ac:dyDescent="0.25">
      <c r="B72" s="12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6"/>
      <c r="O72" s="6"/>
      <c r="Q72" s="7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2:28" x14ac:dyDescent="0.25">
      <c r="B73" s="12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6"/>
      <c r="O73" s="6"/>
      <c r="P73" s="6"/>
      <c r="Q73" s="7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2:28" x14ac:dyDescent="0.25">
      <c r="B74" s="12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6"/>
      <c r="O74" s="6"/>
      <c r="Q74" s="7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2:28" x14ac:dyDescent="0.25">
      <c r="B75" s="12"/>
      <c r="N75" s="6"/>
      <c r="O75" s="6"/>
      <c r="Q75" s="7"/>
      <c r="T75" s="10"/>
      <c r="U75" s="10"/>
      <c r="V75" s="10"/>
      <c r="W75" s="10"/>
      <c r="X75" s="10"/>
      <c r="Y75" s="10"/>
      <c r="Z75" s="10"/>
      <c r="AA75" s="10"/>
      <c r="AB75" s="10"/>
    </row>
    <row r="76" spans="2:28" x14ac:dyDescent="0.25">
      <c r="B76" s="12"/>
      <c r="N76" s="6"/>
      <c r="O76" s="6"/>
      <c r="P76" s="6"/>
      <c r="Q76" s="7"/>
      <c r="T76" s="10"/>
      <c r="U76" s="10"/>
      <c r="V76" s="10"/>
      <c r="W76" s="10"/>
      <c r="X76" s="10"/>
      <c r="Y76" s="10"/>
      <c r="Z76" s="10"/>
      <c r="AA76" s="10"/>
      <c r="AB76" s="10"/>
    </row>
    <row r="77" spans="2:28" x14ac:dyDescent="0.25">
      <c r="B77" s="12"/>
      <c r="N77" s="6"/>
      <c r="O77" s="6"/>
      <c r="P77" s="6"/>
      <c r="Q77" s="7"/>
      <c r="T77" s="10"/>
      <c r="U77" s="10"/>
      <c r="V77" s="10"/>
      <c r="W77" s="10"/>
      <c r="X77" s="10"/>
      <c r="Y77" s="10"/>
      <c r="Z77" s="10"/>
      <c r="AA77" s="10"/>
      <c r="AB77" s="10"/>
    </row>
    <row r="78" spans="2:28" x14ac:dyDescent="0.25">
      <c r="B78" s="12"/>
      <c r="N78" s="6"/>
      <c r="O78" s="6"/>
      <c r="P78" s="6"/>
      <c r="Q78" s="7"/>
      <c r="T78" s="10"/>
      <c r="U78" s="10"/>
      <c r="V78" s="10"/>
      <c r="W78" s="10"/>
      <c r="X78" s="10"/>
      <c r="Y78" s="10"/>
      <c r="Z78" s="10"/>
      <c r="AA78" s="10"/>
      <c r="AB78" s="10"/>
    </row>
    <row r="79" spans="2:28" x14ac:dyDescent="0.25">
      <c r="B79" s="12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6"/>
      <c r="O79" s="6"/>
      <c r="Q79" s="7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2:28" x14ac:dyDescent="0.25">
      <c r="B80" s="12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6"/>
      <c r="O80" s="6"/>
      <c r="P80" s="6"/>
      <c r="Q80" s="7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2:28" x14ac:dyDescent="0.25">
      <c r="B81" s="12"/>
      <c r="N81" s="6"/>
      <c r="O81" s="6"/>
      <c r="P81" s="6"/>
      <c r="Q81" s="7"/>
      <c r="T81" s="10"/>
      <c r="U81" s="10"/>
      <c r="V81" s="10"/>
      <c r="W81" s="10"/>
      <c r="X81" s="10"/>
      <c r="Y81" s="10"/>
      <c r="Z81" s="10"/>
      <c r="AA81" s="10"/>
      <c r="AB81" s="10"/>
    </row>
    <row r="82" spans="2:28" x14ac:dyDescent="0.25">
      <c r="B82" s="12"/>
      <c r="N82" s="6"/>
      <c r="O82" s="6"/>
      <c r="Q82" s="7"/>
      <c r="T82" s="10"/>
      <c r="U82" s="10"/>
      <c r="V82" s="10"/>
      <c r="W82" s="10"/>
      <c r="X82" s="10"/>
      <c r="Y82" s="10"/>
      <c r="Z82" s="10"/>
      <c r="AA82" s="10"/>
      <c r="AB82" s="10"/>
    </row>
    <row r="83" spans="2:28" x14ac:dyDescent="0.25">
      <c r="B83" s="12"/>
      <c r="N83" s="6"/>
      <c r="O83" s="6"/>
      <c r="Q83" s="7"/>
      <c r="T83" s="10"/>
      <c r="U83" s="10"/>
      <c r="V83" s="10"/>
      <c r="W83" s="10"/>
      <c r="X83" s="10"/>
      <c r="Y83" s="10"/>
      <c r="Z83" s="10"/>
      <c r="AA83" s="10"/>
      <c r="AB83" s="10"/>
    </row>
    <row r="84" spans="2:28" x14ac:dyDescent="0.25">
      <c r="B84" s="12"/>
      <c r="N84" s="6"/>
      <c r="O84" s="6"/>
      <c r="Q84" s="7"/>
      <c r="T84" s="10"/>
      <c r="U84" s="10"/>
      <c r="V84" s="10"/>
      <c r="W84" s="10"/>
      <c r="X84" s="10"/>
      <c r="Y84" s="10"/>
      <c r="Z84" s="10"/>
      <c r="AA84" s="10"/>
      <c r="AB84" s="10"/>
    </row>
    <row r="85" spans="2:28" x14ac:dyDescent="0.25">
      <c r="B85" s="12"/>
      <c r="N85" s="6"/>
      <c r="O85" s="6"/>
      <c r="Q85" s="7"/>
      <c r="T85" s="10"/>
      <c r="U85" s="10"/>
      <c r="V85" s="10"/>
      <c r="W85" s="10"/>
      <c r="X85" s="10"/>
      <c r="Y85" s="10"/>
      <c r="Z85" s="10"/>
      <c r="AA85" s="10"/>
      <c r="AB85" s="10"/>
    </row>
    <row r="86" spans="2:28" x14ac:dyDescent="0.25">
      <c r="B86" s="12"/>
      <c r="N86" s="6"/>
      <c r="O86" s="6"/>
      <c r="Q86" s="7"/>
      <c r="T86" s="10"/>
      <c r="U86" s="10"/>
      <c r="V86" s="10"/>
      <c r="W86" s="10"/>
      <c r="X86" s="10"/>
      <c r="Y86" s="10"/>
      <c r="Z86" s="10"/>
      <c r="AA86" s="10"/>
      <c r="AB86" s="10"/>
    </row>
    <row r="87" spans="2:28" x14ac:dyDescent="0.25">
      <c r="B87" s="12"/>
      <c r="N87" s="6"/>
      <c r="O87" s="6"/>
      <c r="P87" s="6"/>
      <c r="Q87" s="7"/>
      <c r="T87" s="10"/>
      <c r="U87" s="10"/>
      <c r="V87" s="10"/>
      <c r="W87" s="10"/>
      <c r="X87" s="10"/>
      <c r="Y87" s="10"/>
      <c r="Z87" s="10"/>
      <c r="AA87" s="10"/>
      <c r="AB87" s="10"/>
    </row>
    <row r="88" spans="2:28" x14ac:dyDescent="0.25">
      <c r="B88" s="12"/>
      <c r="N88" s="6"/>
      <c r="O88" s="6"/>
      <c r="Q88" s="7"/>
      <c r="T88" s="10"/>
      <c r="U88" s="10"/>
      <c r="V88" s="10"/>
      <c r="W88" s="10"/>
      <c r="X88" s="10"/>
      <c r="Y88" s="10"/>
      <c r="Z88" s="10"/>
      <c r="AA88" s="10"/>
      <c r="AB88" s="10"/>
    </row>
    <row r="89" spans="2:28" x14ac:dyDescent="0.25">
      <c r="B89" s="12"/>
      <c r="N89" s="6"/>
      <c r="O89" s="6"/>
      <c r="Q89" s="7"/>
      <c r="T89" s="10"/>
      <c r="U89" s="10"/>
      <c r="V89" s="10"/>
      <c r="W89" s="10"/>
      <c r="X89" s="10"/>
      <c r="Y89" s="10"/>
      <c r="Z89" s="10"/>
      <c r="AA89" s="10"/>
      <c r="AB89" s="10"/>
    </row>
    <row r="90" spans="2:28" x14ac:dyDescent="0.25">
      <c r="B90" s="12"/>
      <c r="N90" s="6"/>
      <c r="O90" s="6"/>
      <c r="Q90" s="7"/>
      <c r="T90" s="10"/>
      <c r="U90" s="10"/>
      <c r="V90" s="10"/>
      <c r="W90" s="10"/>
      <c r="X90" s="10"/>
      <c r="Y90" s="10"/>
      <c r="Z90" s="10"/>
      <c r="AA90" s="10"/>
      <c r="AB90" s="10"/>
    </row>
    <row r="91" spans="2:28" x14ac:dyDescent="0.25">
      <c r="B91" s="12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6"/>
      <c r="O91" s="6"/>
      <c r="Q91" s="7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2:28" x14ac:dyDescent="0.25">
      <c r="B92" s="12"/>
      <c r="N92" s="6"/>
      <c r="O92" s="6"/>
      <c r="Q92" s="7"/>
      <c r="T92" s="10"/>
      <c r="U92" s="10"/>
      <c r="V92" s="10"/>
      <c r="W92" s="10"/>
      <c r="X92" s="10"/>
      <c r="Y92" s="10"/>
      <c r="Z92" s="10"/>
      <c r="AA92" s="10"/>
      <c r="AB92" s="10"/>
    </row>
    <row r="93" spans="2:28" x14ac:dyDescent="0.25">
      <c r="B93" s="12"/>
      <c r="N93" s="6"/>
      <c r="O93" s="6"/>
      <c r="Q93" s="7"/>
      <c r="T93" s="10"/>
      <c r="U93" s="10"/>
      <c r="V93" s="10"/>
      <c r="W93" s="10"/>
      <c r="X93" s="10"/>
      <c r="Y93" s="10"/>
      <c r="Z93" s="10"/>
      <c r="AA93" s="10"/>
      <c r="AB93" s="10"/>
    </row>
    <row r="94" spans="2:28" x14ac:dyDescent="0.25">
      <c r="B94" s="12"/>
      <c r="N94" s="6"/>
      <c r="O94" s="6"/>
      <c r="P94" s="6"/>
      <c r="Q94" s="7"/>
      <c r="T94" s="10"/>
      <c r="U94" s="10"/>
      <c r="V94" s="10"/>
      <c r="W94" s="10"/>
      <c r="X94" s="10"/>
      <c r="Y94" s="10"/>
      <c r="Z94" s="10"/>
      <c r="AA94" s="10"/>
      <c r="AB94" s="10"/>
    </row>
    <row r="95" spans="2:28" x14ac:dyDescent="0.25">
      <c r="B95" s="12"/>
      <c r="N95" s="6"/>
      <c r="O95" s="6"/>
      <c r="Q95" s="7"/>
      <c r="T95" s="10"/>
      <c r="U95" s="10"/>
      <c r="V95" s="10"/>
      <c r="W95" s="10"/>
      <c r="X95" s="10"/>
      <c r="Y95" s="10"/>
      <c r="Z95" s="10"/>
      <c r="AA95" s="10"/>
      <c r="AB95" s="10"/>
    </row>
    <row r="96" spans="2:28" x14ac:dyDescent="0.25">
      <c r="B96" s="12"/>
      <c r="N96" s="6"/>
      <c r="O96" s="6"/>
      <c r="P96" s="6"/>
      <c r="Q96" s="7"/>
      <c r="T96" s="10"/>
      <c r="U96" s="10"/>
      <c r="V96" s="10"/>
      <c r="W96" s="10"/>
      <c r="X96" s="10"/>
      <c r="Y96" s="10"/>
      <c r="Z96" s="10"/>
      <c r="AA96" s="10"/>
      <c r="AB96" s="10"/>
    </row>
    <row r="97" spans="2:28" x14ac:dyDescent="0.25">
      <c r="B97" s="12"/>
      <c r="N97" s="6"/>
      <c r="O97" s="6"/>
      <c r="Q97" s="7"/>
      <c r="T97" s="10"/>
      <c r="U97" s="10"/>
      <c r="V97" s="10"/>
      <c r="W97" s="10"/>
      <c r="X97" s="10"/>
      <c r="Y97" s="10"/>
      <c r="Z97" s="10"/>
      <c r="AA97" s="10"/>
      <c r="AB97" s="10"/>
    </row>
    <row r="98" spans="2:28" x14ac:dyDescent="0.25">
      <c r="B98" s="12"/>
      <c r="N98" s="6"/>
      <c r="O98" s="6"/>
      <c r="P98" s="6"/>
      <c r="Q98" s="7"/>
      <c r="T98" s="10"/>
      <c r="U98" s="10"/>
      <c r="V98" s="10"/>
      <c r="W98" s="10"/>
      <c r="X98" s="10"/>
      <c r="Y98" s="10"/>
      <c r="Z98" s="10"/>
      <c r="AA98" s="10"/>
      <c r="AB98" s="10"/>
    </row>
    <row r="99" spans="2:28" x14ac:dyDescent="0.25">
      <c r="B99" s="16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3"/>
      <c r="O99" s="13"/>
      <c r="P99" s="13"/>
      <c r="Q99" s="14"/>
      <c r="R99" s="11"/>
      <c r="S99" s="11"/>
      <c r="T99" s="11"/>
      <c r="U99" s="10"/>
      <c r="V99" s="10"/>
      <c r="W99" s="10"/>
      <c r="X99" s="10"/>
      <c r="Y99" s="10"/>
      <c r="Z99" s="10"/>
      <c r="AA99" s="10"/>
      <c r="AB99" s="10"/>
    </row>
    <row r="100" spans="2:28" x14ac:dyDescent="0.25">
      <c r="B100" s="12"/>
      <c r="N100" s="6"/>
      <c r="O100" s="6"/>
      <c r="Q100" s="7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2:28" x14ac:dyDescent="0.25">
      <c r="B101" s="12"/>
      <c r="N101" s="6"/>
      <c r="O101" s="6"/>
      <c r="Q101" s="7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2:28" x14ac:dyDescent="0.25">
      <c r="B102" s="12"/>
      <c r="N102" s="6"/>
      <c r="O102" s="6"/>
      <c r="Q102" s="7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2:28" x14ac:dyDescent="0.25">
      <c r="B103" s="12"/>
      <c r="N103" s="6"/>
      <c r="O103" s="6"/>
      <c r="Q103" s="7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2:28" x14ac:dyDescent="0.25">
      <c r="B104" s="12"/>
      <c r="N104" s="6"/>
      <c r="O104" s="6"/>
      <c r="Q104" s="7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2:28" x14ac:dyDescent="0.25">
      <c r="B105" s="12"/>
      <c r="N105" s="6"/>
      <c r="O105" s="6"/>
      <c r="Q105" s="7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2:28" x14ac:dyDescent="0.25">
      <c r="B106" s="12"/>
      <c r="N106" s="6"/>
      <c r="O106" s="6"/>
      <c r="Q106" s="7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2:28" x14ac:dyDescent="0.25">
      <c r="B107" s="12"/>
      <c r="N107" s="6"/>
      <c r="O107" s="6"/>
      <c r="Q107" s="7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2:28" x14ac:dyDescent="0.25">
      <c r="B108" s="12"/>
      <c r="N108" s="6"/>
      <c r="O108" s="6"/>
      <c r="Q108" s="7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2:28" x14ac:dyDescent="0.25">
      <c r="B109" s="12"/>
      <c r="N109" s="6"/>
      <c r="O109" s="6"/>
      <c r="Q109" s="7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2:28" x14ac:dyDescent="0.25">
      <c r="B110" s="12"/>
      <c r="N110" s="6"/>
      <c r="O110" s="6"/>
      <c r="Q110" s="7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2:28" x14ac:dyDescent="0.25">
      <c r="B111" s="12"/>
      <c r="N111" s="6"/>
      <c r="O111" s="6"/>
      <c r="Q111" s="7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2:28" x14ac:dyDescent="0.25">
      <c r="B112" s="12"/>
      <c r="N112" s="6"/>
      <c r="O112" s="6"/>
      <c r="Q112" s="7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2:28" x14ac:dyDescent="0.25">
      <c r="B113" s="12"/>
      <c r="N113" s="6"/>
      <c r="O113" s="6"/>
      <c r="Q113" s="7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2:28" x14ac:dyDescent="0.25">
      <c r="B114" s="12"/>
      <c r="N114" s="6"/>
      <c r="O114" s="6"/>
      <c r="Q114" s="7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2:28" x14ac:dyDescent="0.25">
      <c r="B115" s="12"/>
      <c r="N115" s="6"/>
      <c r="O115" s="6"/>
      <c r="Q115" s="7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2:28" x14ac:dyDescent="0.25">
      <c r="B116" s="12"/>
      <c r="N116" s="6"/>
      <c r="O116" s="6"/>
      <c r="Q116" s="7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2:28" x14ac:dyDescent="0.25">
      <c r="B117" s="12"/>
      <c r="N117" s="6"/>
      <c r="O117" s="6"/>
      <c r="Q117" s="7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2:28" x14ac:dyDescent="0.25">
      <c r="B118" s="12"/>
      <c r="N118" s="6"/>
      <c r="O118" s="6"/>
      <c r="Q118" s="7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2:28" x14ac:dyDescent="0.25">
      <c r="B119" s="12"/>
      <c r="N119" s="6"/>
      <c r="O119" s="6"/>
      <c r="Q119" s="7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2:28" x14ac:dyDescent="0.25">
      <c r="B120" s="12"/>
      <c r="N120" s="6"/>
      <c r="O120" s="6"/>
      <c r="Q120" s="7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2:28" x14ac:dyDescent="0.25">
      <c r="B121" s="12"/>
      <c r="N121" s="6"/>
      <c r="O121" s="6"/>
      <c r="Q121" s="7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2:28" x14ac:dyDescent="0.25">
      <c r="B122" s="12"/>
      <c r="N122" s="6"/>
      <c r="O122" s="6"/>
      <c r="Q122" s="7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2:28" x14ac:dyDescent="0.25">
      <c r="B123" s="12"/>
      <c r="N123" s="6"/>
      <c r="O123" s="6"/>
      <c r="Q123" s="7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2:28" x14ac:dyDescent="0.25">
      <c r="B124" s="12"/>
      <c r="N124" s="6"/>
      <c r="O124" s="6"/>
      <c r="Q124" s="7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2:28" x14ac:dyDescent="0.25">
      <c r="B125" s="12"/>
      <c r="N125" s="6"/>
      <c r="O125" s="6"/>
      <c r="Q125" s="7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2:28" x14ac:dyDescent="0.25">
      <c r="B126" s="12"/>
      <c r="N126" s="6"/>
      <c r="O126" s="6"/>
      <c r="Q126" s="7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2:28" x14ac:dyDescent="0.25">
      <c r="B127" s="12"/>
      <c r="N127" s="6"/>
      <c r="O127" s="6"/>
      <c r="Q127" s="7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2:28" x14ac:dyDescent="0.25">
      <c r="B128" s="12"/>
      <c r="N128" s="6"/>
      <c r="O128" s="6"/>
      <c r="Q128" s="7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2:28" x14ac:dyDescent="0.25">
      <c r="B129" s="12"/>
      <c r="N129" s="6"/>
      <c r="O129" s="6"/>
      <c r="Q129" s="7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2:28" x14ac:dyDescent="0.25">
      <c r="B130" s="12"/>
      <c r="N130" s="6"/>
      <c r="O130" s="6"/>
      <c r="Q130" s="7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2:28" x14ac:dyDescent="0.25">
      <c r="B131" s="12"/>
      <c r="N131" s="6"/>
      <c r="O131" s="6"/>
      <c r="Q131" s="7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2:28" x14ac:dyDescent="0.25">
      <c r="B132" s="12"/>
      <c r="N132" s="6"/>
      <c r="O132" s="6"/>
      <c r="Q132" s="7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2:28" x14ac:dyDescent="0.25">
      <c r="B133" s="12"/>
      <c r="N133" s="6"/>
      <c r="O133" s="6"/>
      <c r="Q133" s="7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2:28" x14ac:dyDescent="0.25">
      <c r="B134" s="12"/>
      <c r="N134" s="6"/>
      <c r="O134" s="6"/>
      <c r="Q134" s="7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2:28" x14ac:dyDescent="0.25">
      <c r="B135" s="12"/>
      <c r="N135" s="6"/>
      <c r="O135" s="6"/>
      <c r="Q135" s="7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2:28" x14ac:dyDescent="0.25">
      <c r="B136" s="12"/>
      <c r="N136" s="6"/>
      <c r="O136" s="6"/>
      <c r="Q136" s="7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2:28" x14ac:dyDescent="0.25">
      <c r="B137" s="12"/>
      <c r="N137" s="6"/>
      <c r="O137" s="6"/>
      <c r="Q137" s="7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2:28" x14ac:dyDescent="0.25">
      <c r="B138" s="12"/>
      <c r="N138" s="6"/>
      <c r="O138" s="6"/>
      <c r="Q138" s="7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2:28" x14ac:dyDescent="0.25">
      <c r="B139" s="12"/>
      <c r="N139" s="6"/>
      <c r="O139" s="6"/>
      <c r="Q139" s="7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2:28" x14ac:dyDescent="0.25">
      <c r="B140" s="12"/>
      <c r="N140" s="6"/>
      <c r="O140" s="6"/>
      <c r="Q140" s="7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2:28" x14ac:dyDescent="0.25">
      <c r="B141" s="12"/>
      <c r="N141" s="6"/>
      <c r="O141" s="6"/>
      <c r="Q141" s="7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2:28" x14ac:dyDescent="0.25">
      <c r="B142" s="12"/>
      <c r="N142" s="6"/>
      <c r="O142" s="6"/>
      <c r="Q142" s="7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2:28" x14ac:dyDescent="0.25">
      <c r="B143" s="12"/>
      <c r="N143" s="6"/>
      <c r="O143" s="6"/>
      <c r="Q143" s="7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2:28" x14ac:dyDescent="0.25">
      <c r="B144" s="12"/>
      <c r="N144" s="6"/>
      <c r="O144" s="6"/>
      <c r="Q144" s="7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2:28" x14ac:dyDescent="0.25">
      <c r="B145" s="12"/>
      <c r="N145" s="6"/>
      <c r="O145" s="6"/>
      <c r="Q145" s="7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2:28" x14ac:dyDescent="0.25">
      <c r="B146" s="12"/>
      <c r="N146" s="6"/>
      <c r="O146" s="6"/>
      <c r="Q146" s="7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2:28" x14ac:dyDescent="0.25">
      <c r="B147" s="12"/>
      <c r="N147" s="6"/>
      <c r="O147" s="6"/>
      <c r="Q147" s="7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2:28" x14ac:dyDescent="0.25">
      <c r="B148" s="12"/>
      <c r="N148" s="6"/>
      <c r="O148" s="6"/>
      <c r="Q148" s="7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2:28" x14ac:dyDescent="0.25">
      <c r="B149" s="12"/>
      <c r="N149" s="6"/>
      <c r="O149" s="6"/>
      <c r="Q149" s="7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2:28" x14ac:dyDescent="0.25">
      <c r="B150" s="12"/>
      <c r="N150" s="6"/>
      <c r="O150" s="6"/>
      <c r="Q150" s="7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2:28" x14ac:dyDescent="0.25">
      <c r="B151" s="12"/>
      <c r="N151" s="6"/>
      <c r="O151" s="6"/>
      <c r="Q151" s="7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2:28" x14ac:dyDescent="0.25">
      <c r="B152" s="12"/>
      <c r="N152" s="6"/>
      <c r="O152" s="6"/>
      <c r="Q152" s="7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2:28" x14ac:dyDescent="0.25">
      <c r="B153" s="12"/>
      <c r="N153" s="6"/>
      <c r="O153" s="6"/>
      <c r="Q153" s="7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2:28" x14ac:dyDescent="0.25">
      <c r="B154" s="12"/>
      <c r="N154" s="6"/>
      <c r="O154" s="6"/>
      <c r="Q154" s="7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2:28" x14ac:dyDescent="0.25">
      <c r="B155" s="12"/>
      <c r="N155" s="6"/>
      <c r="O155" s="6"/>
      <c r="Q155" s="7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2:28" x14ac:dyDescent="0.25">
      <c r="B156" s="12"/>
      <c r="N156" s="6"/>
      <c r="O156" s="6"/>
      <c r="Q156" s="7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2:28" x14ac:dyDescent="0.25">
      <c r="B157" s="12"/>
      <c r="N157" s="6"/>
      <c r="O157" s="6"/>
      <c r="Q157" s="7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2:28" x14ac:dyDescent="0.25">
      <c r="B158" s="12"/>
      <c r="N158" s="6"/>
      <c r="O158" s="6"/>
      <c r="Q158" s="7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2:28" x14ac:dyDescent="0.25">
      <c r="B159" s="12"/>
      <c r="N159" s="6"/>
      <c r="O159" s="6"/>
      <c r="Q159" s="7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2:28" x14ac:dyDescent="0.25">
      <c r="B160" s="12"/>
      <c r="N160" s="6"/>
      <c r="O160" s="6"/>
      <c r="Q160" s="7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2:28" x14ac:dyDescent="0.25">
      <c r="B161" s="12"/>
      <c r="N161" s="6"/>
      <c r="O161" s="6"/>
      <c r="Q161" s="7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2:28" x14ac:dyDescent="0.25">
      <c r="B162" s="12"/>
      <c r="N162" s="6"/>
      <c r="O162" s="6"/>
      <c r="Q162" s="7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2:28" x14ac:dyDescent="0.25">
      <c r="B163" s="12"/>
      <c r="N163" s="6"/>
      <c r="O163" s="6"/>
      <c r="Q163" s="7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2:28" x14ac:dyDescent="0.25">
      <c r="B164" s="12"/>
      <c r="N164" s="6"/>
      <c r="O164" s="6"/>
      <c r="Q164" s="7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2:28" x14ac:dyDescent="0.25">
      <c r="B165" s="12"/>
      <c r="N165" s="6"/>
      <c r="O165" s="6"/>
      <c r="Q165" s="7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2:28" x14ac:dyDescent="0.25">
      <c r="B166" s="12"/>
      <c r="N166" s="6"/>
      <c r="O166" s="6"/>
      <c r="Q166" s="7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2:28" x14ac:dyDescent="0.25">
      <c r="B167" s="12"/>
      <c r="N167" s="6"/>
      <c r="O167" s="6"/>
      <c r="Q167" s="7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2:28" x14ac:dyDescent="0.25">
      <c r="B168" s="12"/>
      <c r="N168" s="6"/>
      <c r="O168" s="6"/>
      <c r="Q168" s="7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2:28" x14ac:dyDescent="0.25">
      <c r="B169" s="12"/>
      <c r="N169" s="6"/>
      <c r="O169" s="6"/>
      <c r="Q169" s="7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2:28" x14ac:dyDescent="0.25">
      <c r="B170" s="12"/>
      <c r="N170" s="6"/>
      <c r="O170" s="6"/>
      <c r="Q170" s="7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2:28" x14ac:dyDescent="0.25">
      <c r="B171" s="12"/>
      <c r="N171" s="6"/>
      <c r="O171" s="6"/>
      <c r="Q171" s="7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2:28" x14ac:dyDescent="0.25">
      <c r="B172" s="12"/>
      <c r="N172" s="6"/>
      <c r="O172" s="6"/>
      <c r="Q172" s="7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2:28" x14ac:dyDescent="0.25">
      <c r="B173" s="12"/>
      <c r="N173" s="6"/>
      <c r="O173" s="6"/>
      <c r="Q173" s="7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2:28" x14ac:dyDescent="0.25">
      <c r="B174" s="12"/>
      <c r="N174" s="6"/>
      <c r="O174" s="6"/>
      <c r="Q174" s="7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2:28" x14ac:dyDescent="0.25">
      <c r="B175" s="12"/>
      <c r="N175" s="6"/>
      <c r="O175" s="6"/>
      <c r="Q175" s="7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2:28" x14ac:dyDescent="0.25">
      <c r="B176" s="12"/>
      <c r="N176" s="6"/>
      <c r="O176" s="6"/>
      <c r="Q176" s="7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2:28" x14ac:dyDescent="0.25">
      <c r="B177" s="12"/>
      <c r="N177" s="6"/>
      <c r="O177" s="6"/>
      <c r="Q177" s="7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2:28" x14ac:dyDescent="0.25">
      <c r="B178" s="12"/>
      <c r="N178" s="6"/>
      <c r="O178" s="6"/>
      <c r="Q178" s="7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2:28" x14ac:dyDescent="0.25">
      <c r="B179" s="12"/>
      <c r="N179" s="6"/>
      <c r="O179" s="6"/>
      <c r="Q179" s="7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2:28" x14ac:dyDescent="0.25">
      <c r="B180" s="12"/>
      <c r="N180" s="6"/>
      <c r="O180" s="6"/>
      <c r="Q180" s="7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2:28" x14ac:dyDescent="0.25">
      <c r="B181" s="12"/>
      <c r="N181" s="6"/>
      <c r="O181" s="6"/>
      <c r="Q181" s="7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2:28" x14ac:dyDescent="0.25">
      <c r="B182" s="12"/>
      <c r="N182" s="6"/>
      <c r="O182" s="6"/>
      <c r="Q182" s="7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2:28" x14ac:dyDescent="0.25">
      <c r="B183" s="12"/>
      <c r="N183" s="6"/>
      <c r="O183" s="6"/>
      <c r="Q183" s="7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2:28" x14ac:dyDescent="0.25">
      <c r="B184" s="12"/>
      <c r="N184" s="6"/>
      <c r="O184" s="6"/>
      <c r="Q184" s="7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2:28" x14ac:dyDescent="0.25">
      <c r="B185" s="12"/>
      <c r="N185" s="6"/>
      <c r="O185" s="6"/>
      <c r="Q185" s="7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2:28" x14ac:dyDescent="0.25">
      <c r="B186" s="12"/>
      <c r="N186" s="6"/>
      <c r="O186" s="6"/>
      <c r="Q186" s="7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2:28" x14ac:dyDescent="0.25">
      <c r="B187" s="12"/>
      <c r="N187" s="6"/>
      <c r="O187" s="6"/>
      <c r="Q187" s="7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2:28" x14ac:dyDescent="0.25">
      <c r="B188" s="12"/>
      <c r="N188" s="6"/>
      <c r="O188" s="6"/>
      <c r="Q188" s="7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2:28" x14ac:dyDescent="0.25">
      <c r="B189" s="12"/>
      <c r="N189" s="6"/>
      <c r="O189" s="6"/>
      <c r="Q189" s="7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2:28" x14ac:dyDescent="0.25">
      <c r="B190" s="12"/>
      <c r="N190" s="6"/>
      <c r="O190" s="6"/>
      <c r="Q190" s="7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2:28" x14ac:dyDescent="0.25">
      <c r="B191" s="12"/>
      <c r="N191" s="6"/>
      <c r="O191" s="6"/>
      <c r="Q191" s="7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2:28" x14ac:dyDescent="0.25">
      <c r="B192" s="12"/>
      <c r="N192" s="6"/>
      <c r="O192" s="6"/>
      <c r="Q192" s="7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2:28" x14ac:dyDescent="0.25">
      <c r="B193" s="12"/>
      <c r="N193" s="6"/>
      <c r="O193" s="6"/>
      <c r="Q193" s="7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2:28" x14ac:dyDescent="0.25">
      <c r="B194" s="12"/>
      <c r="N194" s="6"/>
      <c r="O194" s="6"/>
      <c r="Q194" s="7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2:28" x14ac:dyDescent="0.25">
      <c r="B195" s="12"/>
      <c r="N195" s="6"/>
      <c r="O195" s="6"/>
      <c r="Q195" s="7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2:28" x14ac:dyDescent="0.25">
      <c r="B196" s="12"/>
      <c r="N196" s="6"/>
      <c r="O196" s="6"/>
      <c r="Q196" s="7"/>
      <c r="T196" s="10" t="str">
        <f t="shared" ref="T196:T257" si="0">IF(A196&lt;&gt;"",L196*M196,"")</f>
        <v/>
      </c>
      <c r="U196" s="10"/>
      <c r="V196" s="10"/>
      <c r="W196" s="10"/>
      <c r="X196" s="10"/>
      <c r="Y196" s="10"/>
      <c r="Z196" s="10"/>
      <c r="AA196" s="10"/>
      <c r="AB196" s="10"/>
    </row>
    <row r="197" spans="2:28" x14ac:dyDescent="0.25">
      <c r="B197" s="12"/>
      <c r="N197" s="6"/>
      <c r="O197" s="6"/>
      <c r="Q197" s="7"/>
      <c r="T197" s="10" t="str">
        <f t="shared" si="0"/>
        <v/>
      </c>
      <c r="U197" s="10"/>
      <c r="V197" s="10"/>
      <c r="W197" s="10"/>
      <c r="X197" s="10"/>
      <c r="Y197" s="10"/>
      <c r="Z197" s="10"/>
      <c r="AA197" s="10"/>
      <c r="AB197" s="10"/>
    </row>
    <row r="198" spans="2:28" x14ac:dyDescent="0.25">
      <c r="B198" s="12"/>
      <c r="N198" s="6"/>
      <c r="O198" s="6"/>
      <c r="Q198" s="7"/>
      <c r="T198" s="10" t="str">
        <f t="shared" si="0"/>
        <v/>
      </c>
      <c r="U198" s="10"/>
      <c r="V198" s="10"/>
      <c r="W198" s="10"/>
      <c r="X198" s="10"/>
      <c r="Y198" s="10"/>
      <c r="Z198" s="10"/>
      <c r="AA198" s="10"/>
      <c r="AB198" s="10"/>
    </row>
    <row r="199" spans="2:28" x14ac:dyDescent="0.25">
      <c r="B199" s="12"/>
      <c r="N199" s="6"/>
      <c r="O199" s="6"/>
      <c r="Q199" s="7"/>
      <c r="T199" s="10" t="str">
        <f t="shared" si="0"/>
        <v/>
      </c>
      <c r="U199" s="10"/>
      <c r="V199" s="10"/>
      <c r="W199" s="10"/>
      <c r="X199" s="10"/>
      <c r="Y199" s="10"/>
      <c r="Z199" s="10"/>
      <c r="AA199" s="10"/>
      <c r="AB199" s="10"/>
    </row>
    <row r="200" spans="2:28" x14ac:dyDescent="0.25">
      <c r="B200" s="12"/>
      <c r="N200" s="6"/>
      <c r="O200" s="6"/>
      <c r="Q200" s="7"/>
      <c r="T200" s="10" t="str">
        <f t="shared" si="0"/>
        <v/>
      </c>
      <c r="U200" s="10"/>
      <c r="V200" s="10"/>
      <c r="W200" s="10"/>
      <c r="X200" s="10"/>
      <c r="Y200" s="10"/>
      <c r="Z200" s="10"/>
      <c r="AA200" s="10"/>
      <c r="AB200" s="10"/>
    </row>
    <row r="201" spans="2:28" x14ac:dyDescent="0.25">
      <c r="B201" s="12"/>
      <c r="N201" s="6"/>
      <c r="O201" s="6"/>
      <c r="Q201" s="7"/>
      <c r="T201" s="10" t="str">
        <f t="shared" si="0"/>
        <v/>
      </c>
      <c r="U201" s="10"/>
      <c r="V201" s="10"/>
      <c r="W201" s="10"/>
      <c r="X201" s="10"/>
      <c r="Y201" s="10"/>
      <c r="Z201" s="10"/>
      <c r="AA201" s="10"/>
      <c r="AB201" s="10"/>
    </row>
    <row r="202" spans="2:28" x14ac:dyDescent="0.25">
      <c r="B202" s="12"/>
      <c r="N202" s="6"/>
      <c r="O202" s="6"/>
      <c r="Q202" s="7"/>
      <c r="T202" s="10" t="str">
        <f t="shared" si="0"/>
        <v/>
      </c>
      <c r="U202" s="10"/>
      <c r="V202" s="10"/>
      <c r="W202" s="10"/>
      <c r="X202" s="10"/>
      <c r="Y202" s="10"/>
      <c r="Z202" s="10"/>
      <c r="AA202" s="10"/>
      <c r="AB202" s="10"/>
    </row>
    <row r="203" spans="2:28" x14ac:dyDescent="0.25">
      <c r="B203" s="12"/>
      <c r="N203" s="6"/>
      <c r="O203" s="6"/>
      <c r="Q203" s="7"/>
      <c r="T203" s="10" t="str">
        <f t="shared" si="0"/>
        <v/>
      </c>
      <c r="U203" s="10"/>
      <c r="V203" s="10"/>
      <c r="W203" s="10"/>
      <c r="X203" s="10"/>
      <c r="Y203" s="10"/>
      <c r="Z203" s="10"/>
      <c r="AA203" s="10"/>
      <c r="AB203" s="10"/>
    </row>
    <row r="204" spans="2:28" x14ac:dyDescent="0.25">
      <c r="B204" s="12"/>
      <c r="N204" s="6"/>
      <c r="O204" s="6"/>
      <c r="Q204" s="7"/>
      <c r="T204" s="10" t="str">
        <f t="shared" si="0"/>
        <v/>
      </c>
      <c r="U204" s="10"/>
      <c r="V204" s="10"/>
      <c r="W204" s="10"/>
      <c r="X204" s="10"/>
      <c r="Y204" s="10"/>
      <c r="Z204" s="10"/>
      <c r="AA204" s="10"/>
      <c r="AB204" s="10"/>
    </row>
    <row r="205" spans="2:28" x14ac:dyDescent="0.25">
      <c r="B205" s="12"/>
      <c r="N205" s="6"/>
      <c r="O205" s="6"/>
      <c r="Q205" s="7"/>
      <c r="T205" s="10" t="str">
        <f t="shared" si="0"/>
        <v/>
      </c>
      <c r="U205" s="10"/>
      <c r="V205" s="10"/>
      <c r="W205" s="10"/>
      <c r="X205" s="10"/>
      <c r="Y205" s="10"/>
      <c r="Z205" s="10"/>
      <c r="AA205" s="10"/>
      <c r="AB205" s="10"/>
    </row>
    <row r="206" spans="2:28" x14ac:dyDescent="0.25">
      <c r="B206" s="12"/>
      <c r="N206" s="6"/>
      <c r="O206" s="6"/>
      <c r="Q206" s="7"/>
      <c r="T206" s="10" t="str">
        <f t="shared" si="0"/>
        <v/>
      </c>
      <c r="U206" s="10"/>
      <c r="V206" s="10"/>
      <c r="W206" s="10"/>
      <c r="X206" s="10"/>
      <c r="Y206" s="10"/>
      <c r="Z206" s="10"/>
      <c r="AA206" s="10"/>
      <c r="AB206" s="10"/>
    </row>
    <row r="207" spans="2:28" x14ac:dyDescent="0.25">
      <c r="B207" s="12"/>
      <c r="N207" s="6"/>
      <c r="O207" s="6"/>
      <c r="Q207" s="7"/>
      <c r="T207" s="10" t="str">
        <f t="shared" si="0"/>
        <v/>
      </c>
      <c r="U207" s="10"/>
      <c r="V207" s="10"/>
      <c r="W207" s="10"/>
      <c r="X207" s="10"/>
      <c r="Y207" s="10"/>
      <c r="Z207" s="10"/>
      <c r="AA207" s="10"/>
      <c r="AB207" s="10"/>
    </row>
    <row r="208" spans="2:28" x14ac:dyDescent="0.25">
      <c r="B208" s="12"/>
      <c r="N208" s="6"/>
      <c r="O208" s="6"/>
      <c r="Q208" s="7"/>
      <c r="T208" s="10" t="str">
        <f t="shared" si="0"/>
        <v/>
      </c>
      <c r="U208" s="10"/>
      <c r="V208" s="10"/>
      <c r="W208" s="10"/>
      <c r="X208" s="10"/>
      <c r="Y208" s="10"/>
      <c r="Z208" s="10"/>
      <c r="AA208" s="10"/>
      <c r="AB208" s="10"/>
    </row>
    <row r="209" spans="2:28" x14ac:dyDescent="0.25">
      <c r="B209" s="12"/>
      <c r="N209" s="6"/>
      <c r="O209" s="6"/>
      <c r="Q209" s="7"/>
      <c r="T209" s="10" t="str">
        <f t="shared" si="0"/>
        <v/>
      </c>
      <c r="U209" s="10"/>
      <c r="V209" s="10"/>
      <c r="W209" s="10"/>
      <c r="X209" s="10"/>
      <c r="Y209" s="10"/>
      <c r="Z209" s="10"/>
      <c r="AA209" s="10"/>
      <c r="AB209" s="10"/>
    </row>
    <row r="210" spans="2:28" x14ac:dyDescent="0.25">
      <c r="B210" s="12"/>
      <c r="N210" s="6"/>
      <c r="O210" s="6"/>
      <c r="Q210" s="7"/>
      <c r="T210" s="10" t="str">
        <f t="shared" si="0"/>
        <v/>
      </c>
      <c r="U210" s="10"/>
      <c r="V210" s="10"/>
      <c r="W210" s="10"/>
      <c r="X210" s="10"/>
      <c r="Y210" s="10"/>
      <c r="Z210" s="10"/>
      <c r="AA210" s="10"/>
      <c r="AB210" s="10"/>
    </row>
    <row r="211" spans="2:28" x14ac:dyDescent="0.25">
      <c r="B211" s="12"/>
      <c r="N211" s="6"/>
      <c r="O211" s="6"/>
      <c r="Q211" s="7"/>
      <c r="T211" s="10" t="str">
        <f t="shared" si="0"/>
        <v/>
      </c>
      <c r="U211" s="10"/>
      <c r="V211" s="10"/>
      <c r="W211" s="10"/>
      <c r="X211" s="10"/>
      <c r="Y211" s="10"/>
      <c r="Z211" s="10"/>
      <c r="AA211" s="10"/>
      <c r="AB211" s="10"/>
    </row>
    <row r="212" spans="2:28" x14ac:dyDescent="0.25">
      <c r="B212" s="12"/>
      <c r="N212" s="6"/>
      <c r="O212" s="6"/>
      <c r="Q212" s="7"/>
      <c r="T212" s="10" t="str">
        <f t="shared" si="0"/>
        <v/>
      </c>
      <c r="U212" s="10"/>
      <c r="V212" s="10"/>
      <c r="W212" s="10"/>
      <c r="X212" s="10"/>
      <c r="Y212" s="10"/>
      <c r="Z212" s="10"/>
      <c r="AA212" s="10"/>
      <c r="AB212" s="10"/>
    </row>
    <row r="213" spans="2:28" x14ac:dyDescent="0.25">
      <c r="B213" s="12"/>
      <c r="N213" s="6"/>
      <c r="O213" s="6"/>
      <c r="Q213" s="7"/>
      <c r="T213" s="10" t="str">
        <f t="shared" si="0"/>
        <v/>
      </c>
      <c r="U213" s="10"/>
      <c r="V213" s="10"/>
      <c r="W213" s="10"/>
      <c r="X213" s="10"/>
      <c r="Y213" s="10"/>
      <c r="Z213" s="10"/>
      <c r="AA213" s="10"/>
      <c r="AB213" s="10"/>
    </row>
    <row r="214" spans="2:28" x14ac:dyDescent="0.25">
      <c r="B214" s="12"/>
      <c r="N214" s="6"/>
      <c r="O214" s="6"/>
      <c r="Q214" s="7"/>
      <c r="T214" s="10" t="str">
        <f t="shared" si="0"/>
        <v/>
      </c>
      <c r="U214" s="10"/>
      <c r="V214" s="10"/>
      <c r="W214" s="10"/>
      <c r="X214" s="10"/>
      <c r="Y214" s="10"/>
      <c r="Z214" s="10"/>
      <c r="AA214" s="10"/>
      <c r="AB214" s="10"/>
    </row>
    <row r="215" spans="2:28" x14ac:dyDescent="0.25">
      <c r="B215" s="12"/>
      <c r="N215" s="6"/>
      <c r="O215" s="6"/>
      <c r="Q215" s="7"/>
      <c r="T215" s="10" t="str">
        <f t="shared" si="0"/>
        <v/>
      </c>
      <c r="U215" s="10"/>
      <c r="V215" s="10"/>
      <c r="W215" s="10"/>
      <c r="X215" s="10"/>
      <c r="Y215" s="10"/>
      <c r="Z215" s="10"/>
      <c r="AA215" s="10"/>
      <c r="AB215" s="10"/>
    </row>
    <row r="216" spans="2:28" x14ac:dyDescent="0.25">
      <c r="B216" s="12"/>
      <c r="N216" s="6"/>
      <c r="O216" s="6"/>
      <c r="Q216" s="7"/>
      <c r="T216" s="10" t="str">
        <f t="shared" si="0"/>
        <v/>
      </c>
      <c r="U216" s="10"/>
      <c r="V216" s="10"/>
      <c r="W216" s="10"/>
      <c r="X216" s="10"/>
      <c r="Y216" s="10"/>
      <c r="Z216" s="10"/>
      <c r="AA216" s="10"/>
      <c r="AB216" s="10"/>
    </row>
    <row r="217" spans="2:28" x14ac:dyDescent="0.25">
      <c r="B217" s="12"/>
      <c r="N217" s="6"/>
      <c r="O217" s="6"/>
      <c r="Q217" s="7"/>
      <c r="T217" s="10" t="str">
        <f t="shared" si="0"/>
        <v/>
      </c>
      <c r="U217" s="10"/>
      <c r="V217" s="10"/>
      <c r="W217" s="10"/>
      <c r="X217" s="10"/>
      <c r="Y217" s="10"/>
      <c r="Z217" s="10"/>
      <c r="AA217" s="10"/>
      <c r="AB217" s="10"/>
    </row>
    <row r="218" spans="2:28" x14ac:dyDescent="0.25">
      <c r="B218" s="12"/>
      <c r="N218" s="6"/>
      <c r="O218" s="6"/>
      <c r="Q218" s="7"/>
      <c r="T218" s="10" t="str">
        <f t="shared" si="0"/>
        <v/>
      </c>
      <c r="U218" s="10"/>
      <c r="V218" s="10"/>
      <c r="W218" s="10"/>
      <c r="X218" s="10"/>
      <c r="Y218" s="10"/>
      <c r="Z218" s="10"/>
      <c r="AA218" s="10"/>
      <c r="AB218" s="10"/>
    </row>
    <row r="219" spans="2:28" x14ac:dyDescent="0.25">
      <c r="B219" s="12"/>
      <c r="N219" s="6"/>
      <c r="O219" s="6"/>
      <c r="Q219" s="7"/>
      <c r="T219" s="10" t="str">
        <f t="shared" si="0"/>
        <v/>
      </c>
      <c r="U219" s="10"/>
      <c r="V219" s="10"/>
      <c r="W219" s="10"/>
      <c r="X219" s="10"/>
      <c r="Y219" s="10"/>
      <c r="Z219" s="10"/>
      <c r="AA219" s="10"/>
      <c r="AB219" s="10"/>
    </row>
    <row r="220" spans="2:28" x14ac:dyDescent="0.25">
      <c r="B220" s="12"/>
      <c r="N220" s="6"/>
      <c r="O220" s="6"/>
      <c r="Q220" s="7"/>
      <c r="T220" s="10" t="str">
        <f t="shared" si="0"/>
        <v/>
      </c>
      <c r="U220" s="10"/>
      <c r="V220" s="10"/>
      <c r="W220" s="10"/>
      <c r="X220" s="10"/>
      <c r="Y220" s="10"/>
      <c r="Z220" s="10"/>
      <c r="AA220" s="10"/>
      <c r="AB220" s="10"/>
    </row>
    <row r="221" spans="2:28" x14ac:dyDescent="0.25">
      <c r="B221" s="12"/>
      <c r="N221" s="6"/>
      <c r="O221" s="6"/>
      <c r="Q221" s="7"/>
      <c r="T221" s="10" t="str">
        <f t="shared" si="0"/>
        <v/>
      </c>
      <c r="U221" s="10"/>
      <c r="V221" s="10"/>
      <c r="W221" s="10"/>
      <c r="X221" s="10"/>
      <c r="Y221" s="10"/>
      <c r="Z221" s="10"/>
      <c r="AA221" s="10"/>
      <c r="AB221" s="10"/>
    </row>
    <row r="222" spans="2:28" x14ac:dyDescent="0.25">
      <c r="B222" s="12"/>
      <c r="N222" s="6"/>
      <c r="O222" s="6"/>
      <c r="Q222" s="7"/>
      <c r="T222" s="10" t="str">
        <f t="shared" si="0"/>
        <v/>
      </c>
      <c r="U222" s="10"/>
      <c r="V222" s="10"/>
      <c r="W222" s="10"/>
      <c r="X222" s="10"/>
      <c r="Y222" s="10"/>
      <c r="Z222" s="10"/>
      <c r="AA222" s="10"/>
      <c r="AB222" s="10"/>
    </row>
    <row r="223" spans="2:28" x14ac:dyDescent="0.25">
      <c r="B223" s="12"/>
      <c r="N223" s="6"/>
      <c r="O223" s="6"/>
      <c r="Q223" s="7"/>
      <c r="T223" s="10" t="str">
        <f t="shared" si="0"/>
        <v/>
      </c>
      <c r="U223" s="10"/>
      <c r="V223" s="10"/>
      <c r="W223" s="10"/>
      <c r="X223" s="10"/>
      <c r="Y223" s="10"/>
      <c r="Z223" s="10"/>
      <c r="AA223" s="10"/>
      <c r="AB223" s="10"/>
    </row>
    <row r="224" spans="2:28" x14ac:dyDescent="0.25">
      <c r="B224" s="12"/>
      <c r="N224" s="6"/>
      <c r="O224" s="6"/>
      <c r="Q224" s="7"/>
      <c r="T224" s="10" t="str">
        <f t="shared" si="0"/>
        <v/>
      </c>
      <c r="U224" s="10"/>
      <c r="V224" s="10"/>
      <c r="W224" s="10"/>
      <c r="X224" s="10"/>
      <c r="Y224" s="10"/>
      <c r="Z224" s="10"/>
      <c r="AA224" s="10"/>
      <c r="AB224" s="10"/>
    </row>
    <row r="225" spans="2:28" x14ac:dyDescent="0.25">
      <c r="B225" s="12"/>
      <c r="N225" s="6"/>
      <c r="O225" s="6"/>
      <c r="Q225" s="7"/>
      <c r="T225" s="10" t="str">
        <f t="shared" si="0"/>
        <v/>
      </c>
      <c r="U225" s="10"/>
      <c r="V225" s="10"/>
      <c r="W225" s="10"/>
      <c r="X225" s="10"/>
      <c r="Y225" s="10"/>
      <c r="Z225" s="10"/>
      <c r="AA225" s="10"/>
      <c r="AB225" s="10"/>
    </row>
    <row r="226" spans="2:28" x14ac:dyDescent="0.25">
      <c r="B226" s="12"/>
      <c r="N226" s="6"/>
      <c r="O226" s="6"/>
      <c r="Q226" s="7"/>
      <c r="T226" s="10" t="str">
        <f t="shared" si="0"/>
        <v/>
      </c>
      <c r="U226" s="10"/>
      <c r="V226" s="10"/>
      <c r="W226" s="10"/>
      <c r="X226" s="10"/>
      <c r="Y226" s="10"/>
      <c r="Z226" s="10"/>
      <c r="AA226" s="10"/>
      <c r="AB226" s="10"/>
    </row>
    <row r="227" spans="2:28" x14ac:dyDescent="0.25">
      <c r="B227" s="12"/>
      <c r="N227" s="6"/>
      <c r="O227" s="6"/>
      <c r="Q227" s="7"/>
      <c r="T227" s="10" t="str">
        <f t="shared" si="0"/>
        <v/>
      </c>
      <c r="U227" s="10"/>
      <c r="V227" s="10"/>
      <c r="W227" s="10"/>
      <c r="X227" s="10"/>
      <c r="Y227" s="10"/>
      <c r="Z227" s="10"/>
      <c r="AA227" s="10"/>
      <c r="AB227" s="10"/>
    </row>
    <row r="228" spans="2:28" x14ac:dyDescent="0.25">
      <c r="B228" s="12"/>
      <c r="N228" s="6"/>
      <c r="O228" s="6"/>
      <c r="Q228" s="7"/>
      <c r="T228" s="10" t="str">
        <f t="shared" si="0"/>
        <v/>
      </c>
      <c r="U228" s="10"/>
      <c r="V228" s="10"/>
      <c r="W228" s="10"/>
      <c r="X228" s="10"/>
      <c r="Y228" s="10"/>
      <c r="Z228" s="10"/>
      <c r="AA228" s="10"/>
      <c r="AB228" s="10"/>
    </row>
    <row r="229" spans="2:28" x14ac:dyDescent="0.25">
      <c r="B229" s="12"/>
      <c r="N229" s="6"/>
      <c r="O229" s="6"/>
      <c r="Q229" s="7"/>
      <c r="T229" s="10" t="str">
        <f t="shared" si="0"/>
        <v/>
      </c>
      <c r="U229" s="10"/>
      <c r="V229" s="10"/>
      <c r="W229" s="10"/>
      <c r="X229" s="10"/>
      <c r="Y229" s="10"/>
      <c r="Z229" s="10"/>
      <c r="AA229" s="10"/>
      <c r="AB229" s="10"/>
    </row>
    <row r="230" spans="2:28" x14ac:dyDescent="0.25">
      <c r="B230" s="12"/>
      <c r="N230" s="6"/>
      <c r="O230" s="6"/>
      <c r="Q230" s="7"/>
      <c r="T230" s="10" t="str">
        <f t="shared" si="0"/>
        <v/>
      </c>
      <c r="U230" s="10"/>
      <c r="V230" s="10"/>
      <c r="W230" s="10"/>
      <c r="X230" s="10"/>
      <c r="Y230" s="10"/>
      <c r="Z230" s="10"/>
      <c r="AA230" s="10"/>
      <c r="AB230" s="10"/>
    </row>
    <row r="231" spans="2:28" x14ac:dyDescent="0.25">
      <c r="B231" s="12"/>
      <c r="N231" s="6"/>
      <c r="O231" s="6"/>
      <c r="Q231" s="7"/>
      <c r="T231" s="10" t="str">
        <f t="shared" si="0"/>
        <v/>
      </c>
      <c r="U231" s="10"/>
      <c r="V231" s="10"/>
      <c r="W231" s="10"/>
      <c r="X231" s="10"/>
      <c r="Y231" s="10"/>
      <c r="Z231" s="10"/>
      <c r="AA231" s="10"/>
      <c r="AB231" s="10"/>
    </row>
    <row r="232" spans="2:28" x14ac:dyDescent="0.25">
      <c r="B232" s="12"/>
      <c r="N232" s="6"/>
      <c r="O232" s="6"/>
      <c r="Q232" s="7"/>
      <c r="T232" s="10" t="str">
        <f t="shared" si="0"/>
        <v/>
      </c>
      <c r="U232" s="10"/>
      <c r="V232" s="10"/>
      <c r="W232" s="10"/>
      <c r="X232" s="10"/>
      <c r="Y232" s="10"/>
      <c r="Z232" s="10"/>
      <c r="AA232" s="10"/>
      <c r="AB232" s="10"/>
    </row>
    <row r="233" spans="2:28" x14ac:dyDescent="0.25">
      <c r="B233" s="12"/>
      <c r="N233" s="6"/>
      <c r="O233" s="6"/>
      <c r="Q233" s="7"/>
      <c r="T233" s="10" t="str">
        <f t="shared" si="0"/>
        <v/>
      </c>
      <c r="U233" s="10"/>
      <c r="V233" s="10"/>
      <c r="W233" s="10"/>
      <c r="X233" s="10"/>
      <c r="Y233" s="10"/>
      <c r="Z233" s="10"/>
      <c r="AA233" s="10"/>
      <c r="AB233" s="10"/>
    </row>
    <row r="234" spans="2:28" x14ac:dyDescent="0.25">
      <c r="B234" s="12"/>
      <c r="N234" s="6"/>
      <c r="O234" s="6"/>
      <c r="Q234" s="7"/>
      <c r="T234" s="10" t="str">
        <f t="shared" si="0"/>
        <v/>
      </c>
      <c r="U234" s="10"/>
      <c r="V234" s="10"/>
      <c r="W234" s="10"/>
      <c r="X234" s="10"/>
      <c r="Y234" s="10"/>
      <c r="Z234" s="10"/>
      <c r="AA234" s="10"/>
      <c r="AB234" s="10"/>
    </row>
    <row r="235" spans="2:28" x14ac:dyDescent="0.25">
      <c r="B235" s="12"/>
      <c r="N235" s="6"/>
      <c r="O235" s="6"/>
      <c r="Q235" s="7"/>
      <c r="T235" s="10" t="str">
        <f t="shared" si="0"/>
        <v/>
      </c>
      <c r="U235" s="10"/>
      <c r="V235" s="10"/>
      <c r="W235" s="10"/>
      <c r="X235" s="10"/>
      <c r="Y235" s="10"/>
      <c r="Z235" s="10"/>
      <c r="AA235" s="10"/>
      <c r="AB235" s="10"/>
    </row>
    <row r="236" spans="2:28" x14ac:dyDescent="0.25">
      <c r="B236" s="12"/>
      <c r="N236" s="6"/>
      <c r="O236" s="6"/>
      <c r="Q236" s="7"/>
      <c r="T236" s="10" t="str">
        <f t="shared" si="0"/>
        <v/>
      </c>
      <c r="U236" s="10"/>
      <c r="V236" s="10"/>
      <c r="W236" s="10"/>
      <c r="X236" s="10"/>
      <c r="Y236" s="10"/>
      <c r="Z236" s="10"/>
      <c r="AA236" s="10"/>
      <c r="AB236" s="10"/>
    </row>
    <row r="237" spans="2:28" x14ac:dyDescent="0.25">
      <c r="B237" s="12"/>
      <c r="N237" s="6"/>
      <c r="O237" s="6"/>
      <c r="Q237" s="7"/>
      <c r="T237" s="10" t="str">
        <f t="shared" si="0"/>
        <v/>
      </c>
      <c r="U237" s="10"/>
      <c r="V237" s="10"/>
      <c r="W237" s="10"/>
      <c r="X237" s="10"/>
      <c r="Y237" s="10"/>
      <c r="Z237" s="10"/>
      <c r="AA237" s="10"/>
      <c r="AB237" s="10"/>
    </row>
    <row r="238" spans="2:28" x14ac:dyDescent="0.25">
      <c r="B238" s="12"/>
      <c r="N238" s="6"/>
      <c r="O238" s="6"/>
      <c r="Q238" s="7"/>
      <c r="T238" s="10" t="str">
        <f t="shared" si="0"/>
        <v/>
      </c>
      <c r="U238" s="10"/>
      <c r="V238" s="10"/>
      <c r="W238" s="10"/>
      <c r="X238" s="10"/>
      <c r="Y238" s="10"/>
      <c r="Z238" s="10"/>
      <c r="AA238" s="10"/>
      <c r="AB238" s="10"/>
    </row>
    <row r="239" spans="2:28" x14ac:dyDescent="0.25">
      <c r="B239" s="12"/>
      <c r="N239" s="6"/>
      <c r="O239" s="6"/>
      <c r="Q239" s="7"/>
      <c r="T239" s="10" t="str">
        <f t="shared" si="0"/>
        <v/>
      </c>
      <c r="U239" s="10"/>
      <c r="V239" s="10"/>
      <c r="W239" s="10"/>
      <c r="X239" s="10"/>
      <c r="Y239" s="10"/>
      <c r="Z239" s="10"/>
      <c r="AA239" s="10"/>
      <c r="AB239" s="10"/>
    </row>
    <row r="240" spans="2:28" x14ac:dyDescent="0.25">
      <c r="B240" s="12"/>
      <c r="N240" s="6"/>
      <c r="O240" s="6"/>
      <c r="Q240" s="7"/>
      <c r="T240" s="10" t="str">
        <f t="shared" si="0"/>
        <v/>
      </c>
      <c r="U240" s="10"/>
      <c r="V240" s="10"/>
      <c r="W240" s="10"/>
      <c r="X240" s="10"/>
      <c r="Y240" s="10"/>
      <c r="Z240" s="10"/>
      <c r="AA240" s="10"/>
      <c r="AB240" s="10"/>
    </row>
    <row r="241" spans="2:28" x14ac:dyDescent="0.25">
      <c r="B241" s="12"/>
      <c r="N241" s="6"/>
      <c r="O241" s="6"/>
      <c r="Q241" s="7"/>
      <c r="T241" s="10" t="str">
        <f t="shared" si="0"/>
        <v/>
      </c>
      <c r="U241" s="10"/>
      <c r="V241" s="10"/>
      <c r="W241" s="10"/>
      <c r="X241" s="10"/>
      <c r="Y241" s="10"/>
      <c r="Z241" s="10"/>
      <c r="AA241" s="10"/>
      <c r="AB241" s="10"/>
    </row>
    <row r="242" spans="2:28" x14ac:dyDescent="0.25">
      <c r="B242" s="12"/>
      <c r="N242" s="6"/>
      <c r="O242" s="6"/>
      <c r="Q242" s="7"/>
      <c r="T242" s="10" t="str">
        <f t="shared" si="0"/>
        <v/>
      </c>
      <c r="U242" s="10"/>
      <c r="V242" s="10"/>
      <c r="W242" s="10"/>
      <c r="X242" s="10"/>
      <c r="Y242" s="10"/>
      <c r="Z242" s="10"/>
      <c r="AA242" s="10"/>
      <c r="AB242" s="10"/>
    </row>
    <row r="243" spans="2:28" x14ac:dyDescent="0.25">
      <c r="B243" s="12"/>
      <c r="N243" s="6"/>
      <c r="O243" s="6"/>
      <c r="Q243" s="7"/>
      <c r="T243" s="10" t="str">
        <f t="shared" si="0"/>
        <v/>
      </c>
      <c r="U243" s="10"/>
      <c r="V243" s="10"/>
      <c r="W243" s="10"/>
      <c r="X243" s="10"/>
      <c r="Y243" s="10"/>
      <c r="Z243" s="10"/>
      <c r="AA243" s="10"/>
      <c r="AB243" s="10"/>
    </row>
    <row r="244" spans="2:28" x14ac:dyDescent="0.25">
      <c r="B244" s="12"/>
      <c r="N244" s="6"/>
      <c r="O244" s="6"/>
      <c r="Q244" s="7"/>
      <c r="T244" s="10" t="str">
        <f t="shared" si="0"/>
        <v/>
      </c>
      <c r="U244" s="10"/>
      <c r="V244" s="10"/>
      <c r="W244" s="10"/>
      <c r="X244" s="10"/>
      <c r="Y244" s="10"/>
      <c r="Z244" s="10"/>
      <c r="AA244" s="10"/>
      <c r="AB244" s="10"/>
    </row>
    <row r="245" spans="2:28" x14ac:dyDescent="0.25">
      <c r="B245" s="12"/>
      <c r="N245" s="6"/>
      <c r="O245" s="6"/>
      <c r="Q245" s="7"/>
      <c r="T245" s="10" t="str">
        <f t="shared" si="0"/>
        <v/>
      </c>
      <c r="U245" s="10"/>
      <c r="V245" s="10"/>
      <c r="W245" s="10"/>
      <c r="X245" s="10"/>
      <c r="Y245" s="10"/>
      <c r="Z245" s="10"/>
      <c r="AA245" s="10"/>
      <c r="AB245" s="10"/>
    </row>
    <row r="246" spans="2:28" x14ac:dyDescent="0.25">
      <c r="B246" s="12"/>
      <c r="N246" s="6"/>
      <c r="O246" s="6"/>
      <c r="Q246" s="7"/>
      <c r="T246" s="10" t="str">
        <f t="shared" si="0"/>
        <v/>
      </c>
      <c r="U246" s="10"/>
      <c r="V246" s="10"/>
      <c r="W246" s="10"/>
      <c r="X246" s="10"/>
      <c r="Y246" s="10"/>
      <c r="Z246" s="10"/>
      <c r="AA246" s="10"/>
      <c r="AB246" s="10"/>
    </row>
    <row r="247" spans="2:28" x14ac:dyDescent="0.25">
      <c r="B247" s="12"/>
      <c r="N247" s="6"/>
      <c r="O247" s="6"/>
      <c r="Q247" s="7"/>
      <c r="T247" s="10" t="str">
        <f t="shared" si="0"/>
        <v/>
      </c>
      <c r="U247" s="10"/>
      <c r="V247" s="10"/>
      <c r="W247" s="10"/>
      <c r="X247" s="10"/>
      <c r="Y247" s="10"/>
      <c r="Z247" s="10"/>
      <c r="AA247" s="10"/>
      <c r="AB247" s="10"/>
    </row>
    <row r="248" spans="2:28" x14ac:dyDescent="0.25">
      <c r="B248" s="12"/>
      <c r="N248" s="6"/>
      <c r="O248" s="6"/>
      <c r="Q248" s="7"/>
      <c r="T248" s="10" t="str">
        <f t="shared" si="0"/>
        <v/>
      </c>
      <c r="U248" s="10"/>
      <c r="V248" s="10"/>
      <c r="W248" s="10"/>
      <c r="X248" s="10"/>
      <c r="Y248" s="10"/>
      <c r="Z248" s="10"/>
      <c r="AA248" s="10"/>
      <c r="AB248" s="10"/>
    </row>
    <row r="249" spans="2:28" x14ac:dyDescent="0.25">
      <c r="B249" s="12"/>
      <c r="N249" s="6"/>
      <c r="O249" s="6"/>
      <c r="Q249" s="7"/>
      <c r="T249" s="10" t="str">
        <f t="shared" si="0"/>
        <v/>
      </c>
      <c r="U249" s="10"/>
      <c r="V249" s="10"/>
      <c r="W249" s="10"/>
      <c r="X249" s="10"/>
      <c r="Y249" s="10"/>
      <c r="Z249" s="10"/>
      <c r="AA249" s="10"/>
      <c r="AB249" s="10"/>
    </row>
    <row r="250" spans="2:28" x14ac:dyDescent="0.25">
      <c r="B250" s="12"/>
      <c r="N250" s="6"/>
      <c r="O250" s="6"/>
      <c r="Q250" s="7"/>
      <c r="T250" s="10" t="str">
        <f t="shared" si="0"/>
        <v/>
      </c>
      <c r="U250" s="10"/>
      <c r="V250" s="10"/>
      <c r="W250" s="10"/>
      <c r="X250" s="10"/>
      <c r="Y250" s="10"/>
      <c r="Z250" s="10"/>
      <c r="AA250" s="10"/>
      <c r="AB250" s="10"/>
    </row>
    <row r="251" spans="2:28" x14ac:dyDescent="0.25">
      <c r="B251" s="12"/>
      <c r="N251" s="6"/>
      <c r="O251" s="6"/>
      <c r="Q251" s="7"/>
      <c r="T251" s="10" t="str">
        <f t="shared" si="0"/>
        <v/>
      </c>
      <c r="U251" s="10"/>
      <c r="V251" s="10"/>
      <c r="W251" s="10"/>
      <c r="X251" s="10"/>
      <c r="Y251" s="10"/>
      <c r="Z251" s="10"/>
      <c r="AA251" s="10"/>
      <c r="AB251" s="10"/>
    </row>
    <row r="252" spans="2:28" x14ac:dyDescent="0.25">
      <c r="B252" s="12"/>
      <c r="N252" s="6"/>
      <c r="O252" s="6"/>
      <c r="Q252" s="7"/>
      <c r="T252" s="10" t="str">
        <f t="shared" si="0"/>
        <v/>
      </c>
      <c r="U252" s="10"/>
      <c r="V252" s="10"/>
      <c r="W252" s="10"/>
      <c r="X252" s="10"/>
      <c r="Y252" s="10"/>
      <c r="Z252" s="10"/>
      <c r="AA252" s="10"/>
      <c r="AB252" s="10"/>
    </row>
    <row r="253" spans="2:28" x14ac:dyDescent="0.25">
      <c r="B253" s="12"/>
      <c r="N253" s="6"/>
      <c r="O253" s="6"/>
      <c r="Q253" s="7"/>
      <c r="T253" s="10" t="str">
        <f t="shared" si="0"/>
        <v/>
      </c>
      <c r="U253" s="10"/>
      <c r="V253" s="10"/>
      <c r="W253" s="10"/>
      <c r="X253" s="10"/>
      <c r="Y253" s="10"/>
      <c r="Z253" s="10"/>
      <c r="AA253" s="10"/>
      <c r="AB253" s="10"/>
    </row>
    <row r="254" spans="2:28" x14ac:dyDescent="0.25">
      <c r="B254" s="12"/>
      <c r="N254" s="6"/>
      <c r="O254" s="6"/>
      <c r="Q254" s="7"/>
      <c r="T254" s="10" t="str">
        <f t="shared" si="0"/>
        <v/>
      </c>
      <c r="U254" s="10"/>
      <c r="V254" s="10"/>
      <c r="W254" s="10"/>
      <c r="X254" s="10"/>
      <c r="Y254" s="10"/>
      <c r="Z254" s="10"/>
      <c r="AA254" s="10"/>
      <c r="AB254" s="10"/>
    </row>
    <row r="255" spans="2:28" x14ac:dyDescent="0.25">
      <c r="B255" s="12"/>
      <c r="N255" s="6"/>
      <c r="O255" s="6"/>
      <c r="Q255" s="7"/>
      <c r="T255" s="10" t="str">
        <f t="shared" si="0"/>
        <v/>
      </c>
      <c r="U255" s="10"/>
      <c r="V255" s="10"/>
      <c r="W255" s="10"/>
      <c r="X255" s="10"/>
      <c r="Y255" s="10"/>
      <c r="Z255" s="10"/>
      <c r="AA255" s="10"/>
      <c r="AB255" s="10"/>
    </row>
    <row r="256" spans="2:28" x14ac:dyDescent="0.25">
      <c r="B256" s="12"/>
      <c r="N256" s="6"/>
      <c r="O256" s="6"/>
      <c r="Q256" s="7"/>
      <c r="T256" s="10" t="str">
        <f t="shared" si="0"/>
        <v/>
      </c>
      <c r="U256" s="10"/>
      <c r="V256" s="10"/>
      <c r="W256" s="10"/>
      <c r="X256" s="10"/>
      <c r="Y256" s="10"/>
      <c r="Z256" s="10"/>
      <c r="AA256" s="10"/>
      <c r="AB256" s="10"/>
    </row>
    <row r="257" spans="2:28" x14ac:dyDescent="0.25">
      <c r="B257" s="12"/>
      <c r="N257" s="6"/>
      <c r="O257" s="6"/>
      <c r="Q257" s="7"/>
      <c r="T257" s="10" t="str">
        <f t="shared" si="0"/>
        <v/>
      </c>
      <c r="U257" s="10"/>
      <c r="V257" s="10"/>
      <c r="W257" s="10"/>
      <c r="X257" s="10"/>
      <c r="Y257" s="10"/>
      <c r="Z257" s="10"/>
      <c r="AA257" s="10"/>
      <c r="AB257" s="10"/>
    </row>
    <row r="258" spans="2:28" x14ac:dyDescent="0.25">
      <c r="B258" s="12"/>
      <c r="N258" s="6"/>
      <c r="O258" s="6"/>
      <c r="Q258" s="7"/>
      <c r="T258" s="10" t="str">
        <f t="shared" ref="T258:T321" si="1">IF(A258&lt;&gt;"",L258*M258,"")</f>
        <v/>
      </c>
      <c r="U258" s="10"/>
      <c r="V258" s="10"/>
      <c r="W258" s="10"/>
      <c r="X258" s="10"/>
      <c r="Y258" s="10"/>
      <c r="Z258" s="10"/>
      <c r="AA258" s="10"/>
      <c r="AB258" s="10"/>
    </row>
    <row r="259" spans="2:28" x14ac:dyDescent="0.25">
      <c r="B259" s="12"/>
      <c r="N259" s="6"/>
      <c r="O259" s="6"/>
      <c r="Q259" s="7"/>
      <c r="T259" s="10" t="str">
        <f t="shared" si="1"/>
        <v/>
      </c>
      <c r="U259" s="10"/>
      <c r="V259" s="10"/>
      <c r="W259" s="10"/>
      <c r="X259" s="10"/>
      <c r="Y259" s="10"/>
      <c r="Z259" s="10"/>
      <c r="AA259" s="10"/>
      <c r="AB259" s="10"/>
    </row>
    <row r="260" spans="2:28" x14ac:dyDescent="0.25">
      <c r="B260" s="12"/>
      <c r="N260" s="6"/>
      <c r="O260" s="6"/>
      <c r="Q260" s="7"/>
      <c r="T260" s="10" t="str">
        <f t="shared" si="1"/>
        <v/>
      </c>
      <c r="U260" s="10"/>
      <c r="V260" s="10"/>
      <c r="W260" s="10"/>
      <c r="X260" s="10"/>
      <c r="Y260" s="10"/>
      <c r="Z260" s="10"/>
      <c r="AA260" s="10"/>
      <c r="AB260" s="10"/>
    </row>
    <row r="261" spans="2:28" x14ac:dyDescent="0.25">
      <c r="B261" s="12"/>
      <c r="N261" s="6"/>
      <c r="O261" s="6"/>
      <c r="Q261" s="7"/>
      <c r="T261" s="10" t="str">
        <f t="shared" si="1"/>
        <v/>
      </c>
      <c r="U261" s="10"/>
      <c r="V261" s="10"/>
      <c r="W261" s="10"/>
      <c r="X261" s="10"/>
      <c r="Y261" s="10"/>
      <c r="Z261" s="10"/>
      <c r="AA261" s="10"/>
      <c r="AB261" s="10"/>
    </row>
    <row r="262" spans="2:28" x14ac:dyDescent="0.25">
      <c r="B262" s="12"/>
      <c r="N262" s="6"/>
      <c r="O262" s="6"/>
      <c r="Q262" s="7"/>
      <c r="T262" s="10" t="str">
        <f t="shared" si="1"/>
        <v/>
      </c>
      <c r="U262" s="10"/>
      <c r="V262" s="10"/>
      <c r="W262" s="10"/>
      <c r="X262" s="10"/>
      <c r="Y262" s="10"/>
      <c r="Z262" s="10"/>
      <c r="AA262" s="10"/>
      <c r="AB262" s="10"/>
    </row>
    <row r="263" spans="2:28" x14ac:dyDescent="0.25">
      <c r="B263" s="12"/>
      <c r="N263" s="6"/>
      <c r="O263" s="6"/>
      <c r="Q263" s="7"/>
      <c r="T263" s="10" t="str">
        <f t="shared" si="1"/>
        <v/>
      </c>
      <c r="U263" s="10"/>
      <c r="V263" s="10"/>
      <c r="W263" s="10"/>
      <c r="X263" s="10"/>
      <c r="Y263" s="10"/>
      <c r="Z263" s="10"/>
      <c r="AA263" s="10"/>
      <c r="AB263" s="10"/>
    </row>
    <row r="264" spans="2:28" x14ac:dyDescent="0.25">
      <c r="B264" s="12"/>
      <c r="N264" s="6"/>
      <c r="O264" s="6"/>
      <c r="Q264" s="7"/>
      <c r="T264" s="10" t="str">
        <f t="shared" si="1"/>
        <v/>
      </c>
      <c r="U264" s="10"/>
      <c r="V264" s="10"/>
      <c r="W264" s="10"/>
      <c r="X264" s="10"/>
      <c r="Y264" s="10"/>
      <c r="Z264" s="10"/>
      <c r="AA264" s="10"/>
      <c r="AB264" s="10"/>
    </row>
    <row r="265" spans="2:28" x14ac:dyDescent="0.25">
      <c r="B265" s="12"/>
      <c r="N265" s="6"/>
      <c r="O265" s="6"/>
      <c r="Q265" s="7"/>
      <c r="T265" s="10" t="str">
        <f t="shared" si="1"/>
        <v/>
      </c>
      <c r="U265" s="10"/>
      <c r="V265" s="10"/>
      <c r="W265" s="10"/>
      <c r="X265" s="10"/>
      <c r="Y265" s="10"/>
      <c r="Z265" s="10"/>
      <c r="AA265" s="10"/>
      <c r="AB265" s="10"/>
    </row>
    <row r="266" spans="2:28" x14ac:dyDescent="0.25">
      <c r="B266" s="12"/>
      <c r="N266" s="6"/>
      <c r="O266" s="6"/>
      <c r="Q266" s="7"/>
      <c r="T266" s="10" t="str">
        <f t="shared" si="1"/>
        <v/>
      </c>
      <c r="U266" s="10"/>
      <c r="V266" s="10"/>
      <c r="W266" s="10"/>
      <c r="X266" s="10"/>
      <c r="Y266" s="10"/>
      <c r="Z266" s="10"/>
      <c r="AA266" s="10"/>
      <c r="AB266" s="10"/>
    </row>
    <row r="267" spans="2:28" x14ac:dyDescent="0.25">
      <c r="B267" s="12"/>
      <c r="N267" s="6"/>
      <c r="O267" s="6"/>
      <c r="Q267" s="7"/>
      <c r="T267" s="10" t="str">
        <f t="shared" si="1"/>
        <v/>
      </c>
      <c r="U267" s="10"/>
      <c r="V267" s="10"/>
      <c r="W267" s="10"/>
      <c r="X267" s="10"/>
      <c r="Y267" s="10"/>
      <c r="Z267" s="10"/>
      <c r="AA267" s="10"/>
      <c r="AB267" s="10"/>
    </row>
    <row r="268" spans="2:28" x14ac:dyDescent="0.25">
      <c r="B268" s="12"/>
      <c r="N268" s="6"/>
      <c r="O268" s="6"/>
      <c r="Q268" s="7"/>
      <c r="T268" s="10" t="str">
        <f t="shared" si="1"/>
        <v/>
      </c>
      <c r="U268" s="10"/>
      <c r="V268" s="10"/>
      <c r="W268" s="10"/>
      <c r="X268" s="10"/>
      <c r="Y268" s="10"/>
      <c r="Z268" s="10"/>
      <c r="AA268" s="10"/>
      <c r="AB268" s="10"/>
    </row>
    <row r="269" spans="2:28" x14ac:dyDescent="0.25">
      <c r="B269" s="12"/>
      <c r="N269" s="6"/>
      <c r="O269" s="6"/>
      <c r="Q269" s="7"/>
      <c r="T269" s="10" t="str">
        <f t="shared" si="1"/>
        <v/>
      </c>
      <c r="U269" s="10"/>
      <c r="V269" s="10"/>
      <c r="W269" s="10"/>
      <c r="X269" s="10"/>
      <c r="Y269" s="10"/>
      <c r="Z269" s="10"/>
      <c r="AA269" s="10"/>
      <c r="AB269" s="10"/>
    </row>
    <row r="270" spans="2:28" x14ac:dyDescent="0.25">
      <c r="B270" s="12"/>
      <c r="N270" s="6"/>
      <c r="O270" s="6"/>
      <c r="Q270" s="7"/>
      <c r="T270" s="10" t="str">
        <f t="shared" si="1"/>
        <v/>
      </c>
      <c r="U270" s="10"/>
      <c r="V270" s="10"/>
      <c r="W270" s="10"/>
      <c r="X270" s="10"/>
      <c r="Y270" s="10"/>
      <c r="Z270" s="10"/>
      <c r="AA270" s="10"/>
      <c r="AB270" s="10"/>
    </row>
    <row r="271" spans="2:28" x14ac:dyDescent="0.25">
      <c r="B271" s="12"/>
      <c r="N271" s="6"/>
      <c r="O271" s="6"/>
      <c r="Q271" s="7"/>
      <c r="T271" s="10" t="str">
        <f t="shared" si="1"/>
        <v/>
      </c>
      <c r="U271" s="10"/>
      <c r="V271" s="10"/>
      <c r="W271" s="10"/>
      <c r="X271" s="10"/>
      <c r="Y271" s="10"/>
      <c r="Z271" s="10"/>
      <c r="AA271" s="10"/>
      <c r="AB271" s="10"/>
    </row>
    <row r="272" spans="2:28" x14ac:dyDescent="0.25">
      <c r="B272" s="12"/>
      <c r="N272" s="6"/>
      <c r="O272" s="6"/>
      <c r="Q272" s="7"/>
      <c r="T272" s="10" t="str">
        <f t="shared" si="1"/>
        <v/>
      </c>
      <c r="U272" s="10"/>
      <c r="V272" s="10"/>
      <c r="W272" s="10"/>
      <c r="X272" s="10"/>
      <c r="Y272" s="10"/>
      <c r="Z272" s="10"/>
      <c r="AA272" s="10"/>
      <c r="AB272" s="10"/>
    </row>
    <row r="273" spans="2:28" x14ac:dyDescent="0.25">
      <c r="B273" s="12"/>
      <c r="N273" s="6"/>
      <c r="O273" s="6"/>
      <c r="Q273" s="7"/>
      <c r="T273" s="10" t="str">
        <f t="shared" si="1"/>
        <v/>
      </c>
      <c r="U273" s="10"/>
      <c r="V273" s="10"/>
      <c r="W273" s="10"/>
      <c r="X273" s="10"/>
      <c r="Y273" s="10"/>
      <c r="Z273" s="10"/>
      <c r="AA273" s="10"/>
      <c r="AB273" s="10"/>
    </row>
    <row r="274" spans="2:28" x14ac:dyDescent="0.25">
      <c r="B274" s="12"/>
      <c r="N274" s="6"/>
      <c r="O274" s="6"/>
      <c r="Q274" s="7"/>
      <c r="T274" s="10" t="str">
        <f t="shared" si="1"/>
        <v/>
      </c>
      <c r="U274" s="10"/>
      <c r="V274" s="10"/>
      <c r="W274" s="10"/>
      <c r="X274" s="10"/>
      <c r="Y274" s="10"/>
      <c r="Z274" s="10"/>
      <c r="AA274" s="10"/>
      <c r="AB274" s="10"/>
    </row>
    <row r="275" spans="2:28" x14ac:dyDescent="0.25">
      <c r="B275" s="12"/>
      <c r="N275" s="6"/>
      <c r="O275" s="6"/>
      <c r="Q275" s="7"/>
      <c r="T275" s="10" t="str">
        <f t="shared" si="1"/>
        <v/>
      </c>
      <c r="U275" s="10"/>
      <c r="V275" s="10"/>
      <c r="W275" s="10"/>
      <c r="X275" s="10"/>
      <c r="Y275" s="10"/>
      <c r="Z275" s="10"/>
      <c r="AA275" s="10"/>
      <c r="AB275" s="10"/>
    </row>
    <row r="276" spans="2:28" x14ac:dyDescent="0.25">
      <c r="B276" s="12"/>
      <c r="N276" s="6"/>
      <c r="O276" s="6"/>
      <c r="Q276" s="7"/>
      <c r="T276" s="10" t="str">
        <f t="shared" si="1"/>
        <v/>
      </c>
      <c r="U276" s="10"/>
      <c r="V276" s="10"/>
      <c r="W276" s="10"/>
      <c r="X276" s="10"/>
      <c r="Y276" s="10"/>
      <c r="Z276" s="10"/>
      <c r="AA276" s="10"/>
      <c r="AB276" s="10"/>
    </row>
    <row r="277" spans="2:28" x14ac:dyDescent="0.25">
      <c r="B277" s="12"/>
      <c r="N277" s="6"/>
      <c r="O277" s="6"/>
      <c r="Q277" s="7"/>
      <c r="T277" s="10" t="str">
        <f t="shared" si="1"/>
        <v/>
      </c>
      <c r="U277" s="10"/>
      <c r="V277" s="10"/>
      <c r="W277" s="10"/>
      <c r="X277" s="10"/>
      <c r="Y277" s="10"/>
      <c r="Z277" s="10"/>
      <c r="AA277" s="10"/>
      <c r="AB277" s="10"/>
    </row>
    <row r="278" spans="2:28" x14ac:dyDescent="0.25">
      <c r="B278" s="12"/>
      <c r="N278" s="6"/>
      <c r="O278" s="6"/>
      <c r="Q278" s="7"/>
      <c r="T278" s="10" t="str">
        <f t="shared" si="1"/>
        <v/>
      </c>
      <c r="U278" s="10"/>
      <c r="V278" s="10"/>
      <c r="W278" s="10"/>
      <c r="X278" s="10"/>
      <c r="Y278" s="10"/>
      <c r="Z278" s="10"/>
      <c r="AA278" s="10"/>
      <c r="AB278" s="10"/>
    </row>
    <row r="279" spans="2:28" x14ac:dyDescent="0.25">
      <c r="B279" s="12"/>
      <c r="N279" s="6"/>
      <c r="O279" s="6"/>
      <c r="Q279" s="7"/>
      <c r="T279" s="10" t="str">
        <f t="shared" si="1"/>
        <v/>
      </c>
      <c r="U279" s="10"/>
      <c r="V279" s="10"/>
      <c r="W279" s="10"/>
      <c r="X279" s="10"/>
      <c r="Y279" s="10"/>
      <c r="Z279" s="10"/>
      <c r="AA279" s="10"/>
      <c r="AB279" s="10"/>
    </row>
    <row r="280" spans="2:28" x14ac:dyDescent="0.25">
      <c r="B280" s="12"/>
      <c r="N280" s="6"/>
      <c r="O280" s="6"/>
      <c r="Q280" s="7"/>
      <c r="T280" s="10" t="str">
        <f t="shared" si="1"/>
        <v/>
      </c>
      <c r="U280" s="10"/>
      <c r="V280" s="10"/>
      <c r="W280" s="10"/>
      <c r="X280" s="10"/>
      <c r="Y280" s="10"/>
      <c r="Z280" s="10"/>
      <c r="AA280" s="10"/>
      <c r="AB280" s="10"/>
    </row>
    <row r="281" spans="2:28" x14ac:dyDescent="0.25">
      <c r="B281" s="12"/>
      <c r="N281" s="6"/>
      <c r="O281" s="6"/>
      <c r="Q281" s="7"/>
      <c r="T281" s="10" t="str">
        <f t="shared" si="1"/>
        <v/>
      </c>
      <c r="U281" s="10"/>
      <c r="V281" s="10"/>
      <c r="W281" s="10"/>
      <c r="X281" s="10"/>
      <c r="Y281" s="10"/>
      <c r="Z281" s="10"/>
      <c r="AA281" s="10"/>
      <c r="AB281" s="10"/>
    </row>
    <row r="282" spans="2:28" x14ac:dyDescent="0.25">
      <c r="B282" s="12"/>
      <c r="N282" s="6"/>
      <c r="O282" s="6"/>
      <c r="Q282" s="7"/>
      <c r="T282" s="10" t="str">
        <f t="shared" si="1"/>
        <v/>
      </c>
      <c r="U282" s="10"/>
      <c r="V282" s="10"/>
      <c r="W282" s="10"/>
      <c r="X282" s="10"/>
      <c r="Y282" s="10"/>
      <c r="Z282" s="10"/>
      <c r="AA282" s="10"/>
      <c r="AB282" s="10"/>
    </row>
    <row r="283" spans="2:28" x14ac:dyDescent="0.25">
      <c r="B283" s="12"/>
      <c r="N283" s="6"/>
      <c r="O283" s="6"/>
      <c r="Q283" s="7"/>
      <c r="T283" s="10" t="str">
        <f t="shared" si="1"/>
        <v/>
      </c>
      <c r="U283" s="10"/>
      <c r="V283" s="10"/>
      <c r="W283" s="10"/>
      <c r="X283" s="10"/>
      <c r="Y283" s="10"/>
      <c r="Z283" s="10"/>
      <c r="AA283" s="10"/>
      <c r="AB283" s="10"/>
    </row>
    <row r="284" spans="2:28" x14ac:dyDescent="0.25">
      <c r="B284" s="12"/>
      <c r="N284" s="6"/>
      <c r="O284" s="6"/>
      <c r="Q284" s="7"/>
      <c r="T284" s="10" t="str">
        <f t="shared" si="1"/>
        <v/>
      </c>
      <c r="U284" s="10"/>
      <c r="V284" s="10"/>
      <c r="W284" s="10"/>
      <c r="X284" s="10"/>
      <c r="Y284" s="10"/>
      <c r="Z284" s="10"/>
      <c r="AA284" s="10"/>
      <c r="AB284" s="10"/>
    </row>
    <row r="285" spans="2:28" x14ac:dyDescent="0.25">
      <c r="B285" s="12"/>
      <c r="N285" s="6"/>
      <c r="O285" s="6"/>
      <c r="Q285" s="7"/>
      <c r="T285" s="10" t="str">
        <f t="shared" si="1"/>
        <v/>
      </c>
      <c r="U285" s="10"/>
      <c r="V285" s="10"/>
      <c r="W285" s="10"/>
      <c r="X285" s="10"/>
      <c r="Y285" s="10"/>
      <c r="Z285" s="10"/>
      <c r="AA285" s="10"/>
      <c r="AB285" s="10"/>
    </row>
    <row r="286" spans="2:28" x14ac:dyDescent="0.25">
      <c r="B286" s="12"/>
      <c r="N286" s="6"/>
      <c r="O286" s="6"/>
      <c r="Q286" s="7"/>
      <c r="T286" s="10" t="str">
        <f t="shared" si="1"/>
        <v/>
      </c>
      <c r="U286" s="10"/>
      <c r="V286" s="10"/>
      <c r="W286" s="10"/>
      <c r="X286" s="10"/>
      <c r="Y286" s="10"/>
      <c r="Z286" s="10"/>
      <c r="AA286" s="10"/>
      <c r="AB286" s="10"/>
    </row>
    <row r="287" spans="2:28" x14ac:dyDescent="0.25">
      <c r="B287" s="12"/>
      <c r="N287" s="6"/>
      <c r="O287" s="6"/>
      <c r="Q287" s="7"/>
      <c r="T287" s="10" t="str">
        <f t="shared" si="1"/>
        <v/>
      </c>
      <c r="U287" s="10"/>
      <c r="V287" s="10"/>
      <c r="W287" s="10"/>
      <c r="X287" s="10"/>
      <c r="Y287" s="10"/>
      <c r="Z287" s="10"/>
      <c r="AA287" s="10"/>
      <c r="AB287" s="10"/>
    </row>
    <row r="288" spans="2:28" x14ac:dyDescent="0.25">
      <c r="B288" s="12"/>
      <c r="N288" s="6"/>
      <c r="O288" s="6"/>
      <c r="Q288" s="7"/>
      <c r="T288" s="10" t="str">
        <f t="shared" si="1"/>
        <v/>
      </c>
      <c r="U288" s="10"/>
      <c r="V288" s="10"/>
      <c r="W288" s="10"/>
      <c r="X288" s="10"/>
      <c r="Y288" s="10"/>
      <c r="Z288" s="10"/>
      <c r="AA288" s="10"/>
      <c r="AB288" s="10"/>
    </row>
    <row r="289" spans="2:28" x14ac:dyDescent="0.25">
      <c r="B289" s="12"/>
      <c r="N289" s="6"/>
      <c r="O289" s="6"/>
      <c r="Q289" s="7"/>
      <c r="T289" s="10" t="str">
        <f t="shared" si="1"/>
        <v/>
      </c>
      <c r="U289" s="10"/>
      <c r="V289" s="10"/>
      <c r="W289" s="10"/>
      <c r="X289" s="10"/>
      <c r="Y289" s="10"/>
      <c r="Z289" s="10"/>
      <c r="AA289" s="10"/>
      <c r="AB289" s="10"/>
    </row>
    <row r="290" spans="2:28" x14ac:dyDescent="0.25">
      <c r="B290" s="12"/>
      <c r="N290" s="6"/>
      <c r="O290" s="6"/>
      <c r="Q290" s="7"/>
      <c r="T290" s="10" t="str">
        <f t="shared" si="1"/>
        <v/>
      </c>
      <c r="U290" s="10"/>
      <c r="V290" s="10"/>
      <c r="W290" s="10"/>
      <c r="X290" s="10"/>
      <c r="Y290" s="10"/>
      <c r="Z290" s="10"/>
      <c r="AA290" s="10"/>
      <c r="AB290" s="10"/>
    </row>
    <row r="291" spans="2:28" x14ac:dyDescent="0.25">
      <c r="B291" s="12"/>
      <c r="N291" s="6"/>
      <c r="O291" s="6"/>
      <c r="Q291" s="7"/>
      <c r="T291" s="10" t="str">
        <f t="shared" si="1"/>
        <v/>
      </c>
      <c r="U291" s="10"/>
      <c r="V291" s="10"/>
      <c r="W291" s="10"/>
      <c r="X291" s="10"/>
      <c r="Y291" s="10"/>
      <c r="Z291" s="10"/>
      <c r="AA291" s="10"/>
      <c r="AB291" s="10"/>
    </row>
    <row r="292" spans="2:28" x14ac:dyDescent="0.25">
      <c r="B292" s="12"/>
      <c r="N292" s="6"/>
      <c r="O292" s="6"/>
      <c r="Q292" s="7"/>
      <c r="T292" s="10" t="str">
        <f t="shared" si="1"/>
        <v/>
      </c>
      <c r="U292" s="10"/>
      <c r="V292" s="10"/>
      <c r="W292" s="10"/>
      <c r="X292" s="10"/>
      <c r="Y292" s="10"/>
      <c r="Z292" s="10"/>
      <c r="AA292" s="10"/>
      <c r="AB292" s="10"/>
    </row>
    <row r="293" spans="2:28" x14ac:dyDescent="0.25">
      <c r="B293" s="12"/>
      <c r="N293" s="6"/>
      <c r="O293" s="6"/>
      <c r="Q293" s="7"/>
      <c r="T293" s="10" t="str">
        <f t="shared" si="1"/>
        <v/>
      </c>
      <c r="U293" s="10"/>
      <c r="V293" s="10"/>
      <c r="W293" s="10"/>
      <c r="X293" s="10"/>
      <c r="Y293" s="10"/>
      <c r="Z293" s="10"/>
      <c r="AA293" s="10"/>
      <c r="AB293" s="10"/>
    </row>
    <row r="294" spans="2:28" x14ac:dyDescent="0.25">
      <c r="B294" s="12"/>
      <c r="N294" s="6"/>
      <c r="O294" s="6"/>
      <c r="Q294" s="7"/>
      <c r="T294" s="10" t="str">
        <f t="shared" si="1"/>
        <v/>
      </c>
      <c r="U294" s="10"/>
      <c r="V294" s="10"/>
      <c r="W294" s="10"/>
      <c r="X294" s="10"/>
      <c r="Y294" s="10"/>
      <c r="Z294" s="10"/>
      <c r="AA294" s="10"/>
      <c r="AB294" s="10"/>
    </row>
    <row r="295" spans="2:28" x14ac:dyDescent="0.25">
      <c r="B295" s="12"/>
      <c r="N295" s="6"/>
      <c r="O295" s="6"/>
      <c r="Q295" s="7"/>
      <c r="T295" s="10" t="str">
        <f t="shared" si="1"/>
        <v/>
      </c>
      <c r="U295" s="10"/>
      <c r="V295" s="10"/>
      <c r="W295" s="10"/>
      <c r="X295" s="10"/>
      <c r="Y295" s="10"/>
      <c r="Z295" s="10"/>
      <c r="AA295" s="10"/>
      <c r="AB295" s="10"/>
    </row>
    <row r="296" spans="2:28" x14ac:dyDescent="0.25">
      <c r="B296" s="12"/>
      <c r="N296" s="6"/>
      <c r="O296" s="6"/>
      <c r="Q296" s="7"/>
      <c r="T296" s="10" t="str">
        <f t="shared" si="1"/>
        <v/>
      </c>
      <c r="U296" s="10"/>
      <c r="V296" s="10"/>
      <c r="W296" s="10"/>
      <c r="X296" s="10"/>
      <c r="Y296" s="10"/>
      <c r="Z296" s="10"/>
      <c r="AA296" s="10"/>
      <c r="AB296" s="10"/>
    </row>
    <row r="297" spans="2:28" x14ac:dyDescent="0.25">
      <c r="B297" s="12"/>
      <c r="N297" s="6"/>
      <c r="O297" s="6"/>
      <c r="Q297" s="7"/>
      <c r="T297" s="10" t="str">
        <f t="shared" si="1"/>
        <v/>
      </c>
      <c r="U297" s="10"/>
      <c r="V297" s="10"/>
      <c r="W297" s="10"/>
      <c r="X297" s="10"/>
      <c r="Y297" s="10"/>
      <c r="Z297" s="10"/>
      <c r="AA297" s="10"/>
      <c r="AB297" s="10"/>
    </row>
    <row r="298" spans="2:28" x14ac:dyDescent="0.25">
      <c r="B298" s="12"/>
      <c r="N298" s="6"/>
      <c r="O298" s="6"/>
      <c r="Q298" s="7"/>
      <c r="T298" s="10" t="str">
        <f t="shared" si="1"/>
        <v/>
      </c>
      <c r="U298" s="10"/>
      <c r="V298" s="10"/>
      <c r="W298" s="10"/>
      <c r="X298" s="10"/>
      <c r="Y298" s="10"/>
      <c r="Z298" s="10"/>
      <c r="AA298" s="10"/>
      <c r="AB298" s="10"/>
    </row>
    <row r="299" spans="2:28" x14ac:dyDescent="0.25">
      <c r="B299" s="12"/>
      <c r="N299" s="6"/>
      <c r="O299" s="6"/>
      <c r="Q299" s="7"/>
      <c r="T299" s="10" t="str">
        <f t="shared" si="1"/>
        <v/>
      </c>
      <c r="U299" s="10"/>
      <c r="V299" s="10"/>
      <c r="W299" s="10"/>
      <c r="X299" s="10"/>
      <c r="Y299" s="10"/>
      <c r="Z299" s="10"/>
      <c r="AA299" s="10"/>
      <c r="AB299" s="10"/>
    </row>
    <row r="300" spans="2:28" x14ac:dyDescent="0.25">
      <c r="B300" s="12"/>
      <c r="N300" s="6"/>
      <c r="O300" s="6"/>
      <c r="Q300" s="7"/>
      <c r="T300" s="10" t="str">
        <f t="shared" si="1"/>
        <v/>
      </c>
      <c r="U300" s="10"/>
      <c r="V300" s="10"/>
      <c r="W300" s="10"/>
      <c r="X300" s="10"/>
      <c r="Y300" s="10"/>
      <c r="Z300" s="10"/>
      <c r="AA300" s="10"/>
      <c r="AB300" s="10"/>
    </row>
    <row r="301" spans="2:28" x14ac:dyDescent="0.25">
      <c r="B301" s="12"/>
      <c r="N301" s="6"/>
      <c r="O301" s="6"/>
      <c r="Q301" s="7"/>
      <c r="T301" s="10" t="str">
        <f t="shared" si="1"/>
        <v/>
      </c>
      <c r="U301" s="10"/>
      <c r="V301" s="10"/>
      <c r="W301" s="10"/>
      <c r="X301" s="10"/>
      <c r="Y301" s="10"/>
      <c r="Z301" s="10"/>
      <c r="AA301" s="10"/>
      <c r="AB301" s="10"/>
    </row>
    <row r="302" spans="2:28" x14ac:dyDescent="0.25">
      <c r="B302" s="12"/>
      <c r="N302" s="6"/>
      <c r="O302" s="6"/>
      <c r="Q302" s="7"/>
      <c r="T302" s="10" t="str">
        <f t="shared" si="1"/>
        <v/>
      </c>
      <c r="U302" s="10"/>
      <c r="V302" s="10"/>
      <c r="W302" s="10"/>
      <c r="X302" s="10"/>
      <c r="Y302" s="10"/>
      <c r="Z302" s="10"/>
      <c r="AA302" s="10"/>
      <c r="AB302" s="10"/>
    </row>
    <row r="303" spans="2:28" x14ac:dyDescent="0.25">
      <c r="B303" s="12"/>
      <c r="N303" s="6"/>
      <c r="O303" s="6"/>
      <c r="Q303" s="7"/>
      <c r="T303" s="10" t="str">
        <f t="shared" si="1"/>
        <v/>
      </c>
      <c r="U303" s="10"/>
      <c r="V303" s="10"/>
      <c r="W303" s="10"/>
      <c r="X303" s="10"/>
      <c r="Y303" s="10"/>
      <c r="Z303" s="10"/>
      <c r="AA303" s="10"/>
      <c r="AB303" s="10"/>
    </row>
    <row r="304" spans="2:28" x14ac:dyDescent="0.25">
      <c r="B304" s="12"/>
      <c r="N304" s="6"/>
      <c r="O304" s="6"/>
      <c r="Q304" s="7"/>
      <c r="T304" s="10" t="str">
        <f t="shared" si="1"/>
        <v/>
      </c>
      <c r="U304" s="10"/>
      <c r="V304" s="10"/>
      <c r="W304" s="10"/>
      <c r="X304" s="10"/>
      <c r="Y304" s="10"/>
      <c r="Z304" s="10"/>
      <c r="AA304" s="10"/>
      <c r="AB304" s="10"/>
    </row>
    <row r="305" spans="2:28" x14ac:dyDescent="0.25">
      <c r="B305" s="12"/>
      <c r="N305" s="6"/>
      <c r="O305" s="6"/>
      <c r="Q305" s="7"/>
      <c r="T305" s="10" t="str">
        <f t="shared" si="1"/>
        <v/>
      </c>
      <c r="U305" s="10"/>
      <c r="V305" s="10"/>
      <c r="W305" s="10"/>
      <c r="X305" s="10"/>
      <c r="Y305" s="10"/>
      <c r="Z305" s="10"/>
      <c r="AA305" s="10"/>
      <c r="AB305" s="10"/>
    </row>
    <row r="306" spans="2:28" x14ac:dyDescent="0.25">
      <c r="B306" s="12"/>
      <c r="N306" s="6"/>
      <c r="O306" s="6"/>
      <c r="Q306" s="7"/>
      <c r="T306" s="10" t="str">
        <f t="shared" si="1"/>
        <v/>
      </c>
      <c r="U306" s="10"/>
      <c r="V306" s="10"/>
      <c r="W306" s="10"/>
      <c r="X306" s="10"/>
      <c r="Y306" s="10"/>
      <c r="Z306" s="10"/>
      <c r="AA306" s="10"/>
      <c r="AB306" s="10"/>
    </row>
    <row r="307" spans="2:28" x14ac:dyDescent="0.25">
      <c r="B307" s="12"/>
      <c r="N307" s="6"/>
      <c r="O307" s="6"/>
      <c r="Q307" s="7"/>
      <c r="T307" s="10" t="str">
        <f t="shared" si="1"/>
        <v/>
      </c>
      <c r="U307" s="10"/>
      <c r="V307" s="10"/>
      <c r="W307" s="10"/>
      <c r="X307" s="10"/>
      <c r="Y307" s="10"/>
      <c r="Z307" s="10"/>
      <c r="AA307" s="10"/>
      <c r="AB307" s="10"/>
    </row>
    <row r="308" spans="2:28" x14ac:dyDescent="0.25">
      <c r="B308" s="12"/>
      <c r="N308" s="6"/>
      <c r="O308" s="6"/>
      <c r="Q308" s="7"/>
      <c r="T308" s="10" t="str">
        <f t="shared" si="1"/>
        <v/>
      </c>
      <c r="U308" s="10"/>
      <c r="V308" s="10"/>
      <c r="W308" s="10"/>
      <c r="X308" s="10"/>
      <c r="Y308" s="10"/>
      <c r="Z308" s="10"/>
      <c r="AA308" s="10"/>
      <c r="AB308" s="10"/>
    </row>
    <row r="309" spans="2:28" x14ac:dyDescent="0.25">
      <c r="B309" s="12"/>
      <c r="N309" s="6"/>
      <c r="O309" s="6"/>
      <c r="Q309" s="7"/>
      <c r="T309" s="10" t="str">
        <f t="shared" si="1"/>
        <v/>
      </c>
      <c r="U309" s="10"/>
      <c r="V309" s="10"/>
      <c r="W309" s="10"/>
      <c r="X309" s="10"/>
      <c r="Y309" s="10"/>
      <c r="Z309" s="10"/>
      <c r="AA309" s="10"/>
      <c r="AB309" s="10"/>
    </row>
    <row r="310" spans="2:28" x14ac:dyDescent="0.25">
      <c r="B310" s="12"/>
      <c r="N310" s="6"/>
      <c r="O310" s="6"/>
      <c r="Q310" s="7"/>
      <c r="T310" s="10" t="str">
        <f t="shared" si="1"/>
        <v/>
      </c>
      <c r="U310" s="10"/>
      <c r="V310" s="10"/>
      <c r="W310" s="10"/>
      <c r="X310" s="10"/>
      <c r="Y310" s="10"/>
      <c r="Z310" s="10"/>
      <c r="AA310" s="10"/>
      <c r="AB310" s="10"/>
    </row>
    <row r="311" spans="2:28" x14ac:dyDescent="0.25">
      <c r="B311" s="12"/>
      <c r="N311" s="6"/>
      <c r="O311" s="6"/>
      <c r="Q311" s="7"/>
      <c r="T311" s="10" t="str">
        <f t="shared" si="1"/>
        <v/>
      </c>
      <c r="U311" s="10"/>
      <c r="V311" s="10"/>
      <c r="W311" s="10"/>
      <c r="X311" s="10"/>
      <c r="Y311" s="10"/>
      <c r="Z311" s="10"/>
      <c r="AA311" s="10"/>
      <c r="AB311" s="10"/>
    </row>
    <row r="312" spans="2:28" x14ac:dyDescent="0.25">
      <c r="B312" s="12"/>
      <c r="N312" s="6"/>
      <c r="O312" s="6"/>
      <c r="Q312" s="7"/>
      <c r="T312" s="10" t="str">
        <f t="shared" si="1"/>
        <v/>
      </c>
      <c r="U312" s="10"/>
      <c r="V312" s="10"/>
      <c r="W312" s="10"/>
      <c r="X312" s="10"/>
      <c r="Y312" s="10"/>
      <c r="Z312" s="10"/>
      <c r="AA312" s="10"/>
      <c r="AB312" s="10"/>
    </row>
    <row r="313" spans="2:28" x14ac:dyDescent="0.25">
      <c r="B313" s="12"/>
      <c r="N313" s="6"/>
      <c r="O313" s="6"/>
      <c r="Q313" s="7"/>
      <c r="T313" s="10" t="str">
        <f t="shared" si="1"/>
        <v/>
      </c>
      <c r="U313" s="10"/>
      <c r="V313" s="10"/>
      <c r="W313" s="10"/>
      <c r="X313" s="10"/>
      <c r="Y313" s="10"/>
      <c r="Z313" s="10"/>
      <c r="AA313" s="10"/>
      <c r="AB313" s="10"/>
    </row>
    <row r="314" spans="2:28" x14ac:dyDescent="0.25">
      <c r="B314" s="12"/>
      <c r="N314" s="6"/>
      <c r="O314" s="6"/>
      <c r="Q314" s="7"/>
      <c r="T314" s="10" t="str">
        <f t="shared" si="1"/>
        <v/>
      </c>
      <c r="U314" s="10"/>
      <c r="V314" s="10"/>
      <c r="W314" s="10"/>
      <c r="X314" s="10"/>
      <c r="Y314" s="10"/>
      <c r="Z314" s="10"/>
      <c r="AA314" s="10"/>
      <c r="AB314" s="10"/>
    </row>
    <row r="315" spans="2:28" x14ac:dyDescent="0.25">
      <c r="B315" s="12"/>
      <c r="N315" s="6"/>
      <c r="O315" s="6"/>
      <c r="Q315" s="7"/>
      <c r="T315" s="10" t="str">
        <f t="shared" si="1"/>
        <v/>
      </c>
      <c r="U315" s="10"/>
      <c r="V315" s="10"/>
      <c r="W315" s="10"/>
      <c r="X315" s="10"/>
      <c r="Y315" s="10"/>
      <c r="Z315" s="10"/>
      <c r="AA315" s="10"/>
      <c r="AB315" s="10"/>
    </row>
    <row r="316" spans="2:28" x14ac:dyDescent="0.25">
      <c r="B316" s="12"/>
      <c r="N316" s="6"/>
      <c r="O316" s="6"/>
      <c r="Q316" s="7"/>
      <c r="T316" s="10" t="str">
        <f t="shared" si="1"/>
        <v/>
      </c>
      <c r="U316" s="10"/>
      <c r="V316" s="10"/>
      <c r="W316" s="10"/>
      <c r="X316" s="10"/>
      <c r="Y316" s="10"/>
      <c r="Z316" s="10"/>
      <c r="AA316" s="10"/>
      <c r="AB316" s="10"/>
    </row>
    <row r="317" spans="2:28" x14ac:dyDescent="0.25">
      <c r="B317" s="12"/>
      <c r="N317" s="6"/>
      <c r="O317" s="6"/>
      <c r="Q317" s="7"/>
      <c r="T317" s="10" t="str">
        <f t="shared" si="1"/>
        <v/>
      </c>
      <c r="U317" s="10"/>
      <c r="V317" s="10"/>
      <c r="W317" s="10"/>
      <c r="X317" s="10"/>
      <c r="Y317" s="10"/>
      <c r="Z317" s="10"/>
      <c r="AA317" s="10"/>
      <c r="AB317" s="10"/>
    </row>
    <row r="318" spans="2:28" x14ac:dyDescent="0.25">
      <c r="B318" s="12"/>
      <c r="N318" s="6"/>
      <c r="O318" s="6"/>
      <c r="Q318" s="7"/>
      <c r="T318" s="10" t="str">
        <f t="shared" si="1"/>
        <v/>
      </c>
      <c r="U318" s="10"/>
      <c r="V318" s="10"/>
      <c r="W318" s="10"/>
      <c r="X318" s="10"/>
      <c r="Y318" s="10"/>
      <c r="Z318" s="10"/>
      <c r="AA318" s="10"/>
      <c r="AB318" s="10"/>
    </row>
    <row r="319" spans="2:28" x14ac:dyDescent="0.25">
      <c r="B319" s="12"/>
      <c r="N319" s="6"/>
      <c r="O319" s="6"/>
      <c r="Q319" s="7"/>
      <c r="T319" s="10" t="str">
        <f t="shared" si="1"/>
        <v/>
      </c>
      <c r="U319" s="10"/>
      <c r="V319" s="10"/>
      <c r="W319" s="10"/>
      <c r="X319" s="10"/>
      <c r="Y319" s="10"/>
      <c r="Z319" s="10"/>
      <c r="AA319" s="10"/>
      <c r="AB319" s="10"/>
    </row>
    <row r="320" spans="2:28" x14ac:dyDescent="0.25">
      <c r="B320" s="12"/>
      <c r="N320" s="6"/>
      <c r="O320" s="6"/>
      <c r="Q320" s="7"/>
      <c r="T320" s="10" t="str">
        <f t="shared" si="1"/>
        <v/>
      </c>
      <c r="U320" s="10"/>
      <c r="V320" s="10"/>
      <c r="W320" s="10"/>
      <c r="X320" s="10"/>
      <c r="Y320" s="10"/>
      <c r="Z320" s="10"/>
      <c r="AA320" s="10"/>
      <c r="AB320" s="10"/>
    </row>
    <row r="321" spans="2:28" x14ac:dyDescent="0.25">
      <c r="B321" s="12"/>
      <c r="N321" s="6"/>
      <c r="O321" s="6"/>
      <c r="Q321" s="7"/>
      <c r="T321" s="10" t="str">
        <f t="shared" si="1"/>
        <v/>
      </c>
      <c r="U321" s="10"/>
      <c r="V321" s="10"/>
      <c r="W321" s="10"/>
      <c r="X321" s="10"/>
      <c r="Y321" s="10"/>
      <c r="Z321" s="10"/>
      <c r="AA321" s="10"/>
      <c r="AB321" s="10"/>
    </row>
    <row r="322" spans="2:28" x14ac:dyDescent="0.25">
      <c r="B322" s="12"/>
      <c r="N322" s="6"/>
      <c r="O322" s="6"/>
      <c r="Q322" s="7"/>
      <c r="T322" s="10" t="str">
        <f t="shared" ref="T322:T385" si="2">IF(A322&lt;&gt;"",L322*M322,"")</f>
        <v/>
      </c>
      <c r="U322" s="10"/>
      <c r="V322" s="10"/>
      <c r="W322" s="10"/>
      <c r="X322" s="10"/>
      <c r="Y322" s="10"/>
      <c r="Z322" s="10"/>
      <c r="AA322" s="10"/>
      <c r="AB322" s="10"/>
    </row>
    <row r="323" spans="2:28" x14ac:dyDescent="0.25">
      <c r="B323" s="12"/>
      <c r="N323" s="6"/>
      <c r="O323" s="6"/>
      <c r="Q323" s="7"/>
      <c r="T323" s="10" t="str">
        <f t="shared" si="2"/>
        <v/>
      </c>
      <c r="U323" s="10"/>
      <c r="V323" s="10"/>
      <c r="W323" s="10"/>
      <c r="X323" s="10"/>
      <c r="Y323" s="10"/>
      <c r="Z323" s="10"/>
      <c r="AA323" s="10"/>
      <c r="AB323" s="10"/>
    </row>
    <row r="324" spans="2:28" x14ac:dyDescent="0.25">
      <c r="B324" s="12"/>
      <c r="N324" s="6"/>
      <c r="O324" s="6"/>
      <c r="Q324" s="7"/>
      <c r="T324" s="10" t="str">
        <f t="shared" si="2"/>
        <v/>
      </c>
      <c r="U324" s="10"/>
      <c r="V324" s="10"/>
      <c r="W324" s="10"/>
      <c r="X324" s="10"/>
      <c r="Y324" s="10"/>
      <c r="Z324" s="10"/>
      <c r="AA324" s="10"/>
      <c r="AB324" s="10"/>
    </row>
    <row r="325" spans="2:28" x14ac:dyDescent="0.25">
      <c r="B325" s="12"/>
      <c r="N325" s="6"/>
      <c r="O325" s="6"/>
      <c r="Q325" s="7"/>
      <c r="T325" s="10" t="str">
        <f t="shared" si="2"/>
        <v/>
      </c>
      <c r="U325" s="10"/>
      <c r="V325" s="10"/>
      <c r="W325" s="10"/>
      <c r="X325" s="10"/>
      <c r="Y325" s="10"/>
      <c r="Z325" s="10"/>
      <c r="AA325" s="10"/>
      <c r="AB325" s="10"/>
    </row>
    <row r="326" spans="2:28" x14ac:dyDescent="0.25">
      <c r="B326" s="12"/>
      <c r="N326" s="6"/>
      <c r="O326" s="6"/>
      <c r="Q326" s="7"/>
      <c r="T326" s="10" t="str">
        <f t="shared" si="2"/>
        <v/>
      </c>
      <c r="U326" s="10"/>
      <c r="V326" s="10"/>
      <c r="W326" s="10"/>
      <c r="X326" s="10"/>
      <c r="Y326" s="10"/>
      <c r="Z326" s="10"/>
      <c r="AA326" s="10"/>
      <c r="AB326" s="10"/>
    </row>
    <row r="327" spans="2:28" x14ac:dyDescent="0.25">
      <c r="B327" s="12"/>
      <c r="N327" s="6"/>
      <c r="O327" s="6"/>
      <c r="Q327" s="7"/>
      <c r="T327" s="10" t="str">
        <f t="shared" si="2"/>
        <v/>
      </c>
      <c r="U327" s="10"/>
      <c r="V327" s="10"/>
      <c r="W327" s="10"/>
      <c r="X327" s="10"/>
      <c r="Y327" s="10"/>
      <c r="Z327" s="10"/>
      <c r="AA327" s="10"/>
      <c r="AB327" s="10"/>
    </row>
    <row r="328" spans="2:28" x14ac:dyDescent="0.25">
      <c r="B328" s="12"/>
      <c r="N328" s="6"/>
      <c r="O328" s="6"/>
      <c r="Q328" s="7"/>
      <c r="T328" s="10" t="str">
        <f t="shared" si="2"/>
        <v/>
      </c>
      <c r="U328" s="10"/>
      <c r="V328" s="10"/>
      <c r="W328" s="10"/>
      <c r="X328" s="10"/>
      <c r="Y328" s="10"/>
      <c r="Z328" s="10"/>
      <c r="AA328" s="10"/>
      <c r="AB328" s="10"/>
    </row>
    <row r="329" spans="2:28" x14ac:dyDescent="0.25">
      <c r="B329" s="12"/>
      <c r="N329" s="6"/>
      <c r="O329" s="6"/>
      <c r="Q329" s="7"/>
      <c r="T329" s="10" t="str">
        <f t="shared" si="2"/>
        <v/>
      </c>
      <c r="U329" s="10"/>
      <c r="V329" s="10"/>
      <c r="W329" s="10"/>
      <c r="X329" s="10"/>
      <c r="Y329" s="10"/>
      <c r="Z329" s="10"/>
      <c r="AA329" s="10"/>
      <c r="AB329" s="10"/>
    </row>
    <row r="330" spans="2:28" x14ac:dyDescent="0.25">
      <c r="B330" s="12"/>
      <c r="N330" s="6"/>
      <c r="O330" s="6"/>
      <c r="Q330" s="7"/>
      <c r="T330" s="10" t="str">
        <f t="shared" si="2"/>
        <v/>
      </c>
      <c r="U330" s="10"/>
      <c r="V330" s="10"/>
      <c r="W330" s="10"/>
      <c r="X330" s="10"/>
      <c r="Y330" s="10"/>
      <c r="Z330" s="10"/>
      <c r="AA330" s="10"/>
      <c r="AB330" s="10"/>
    </row>
    <row r="331" spans="2:28" x14ac:dyDescent="0.25">
      <c r="B331" s="12"/>
      <c r="N331" s="6"/>
      <c r="O331" s="6"/>
      <c r="Q331" s="7"/>
      <c r="T331" s="10" t="str">
        <f t="shared" si="2"/>
        <v/>
      </c>
      <c r="U331" s="10"/>
      <c r="V331" s="10"/>
      <c r="W331" s="10"/>
      <c r="X331" s="10"/>
      <c r="Y331" s="10"/>
      <c r="Z331" s="10"/>
      <c r="AA331" s="10"/>
      <c r="AB331" s="10"/>
    </row>
    <row r="332" spans="2:28" x14ac:dyDescent="0.25">
      <c r="B332" s="12"/>
      <c r="N332" s="6"/>
      <c r="O332" s="6"/>
      <c r="Q332" s="7"/>
      <c r="T332" s="10" t="str">
        <f t="shared" si="2"/>
        <v/>
      </c>
      <c r="U332" s="10"/>
      <c r="V332" s="10"/>
      <c r="W332" s="10"/>
      <c r="X332" s="10"/>
      <c r="Y332" s="10"/>
      <c r="Z332" s="10"/>
      <c r="AA332" s="10"/>
      <c r="AB332" s="10"/>
    </row>
    <row r="333" spans="2:28" x14ac:dyDescent="0.25">
      <c r="B333" s="12"/>
      <c r="N333" s="6"/>
      <c r="O333" s="6"/>
      <c r="Q333" s="7"/>
      <c r="T333" s="10" t="str">
        <f t="shared" si="2"/>
        <v/>
      </c>
      <c r="U333" s="10"/>
      <c r="V333" s="10"/>
      <c r="W333" s="10"/>
      <c r="X333" s="10"/>
      <c r="Y333" s="10"/>
      <c r="Z333" s="10"/>
      <c r="AA333" s="10"/>
      <c r="AB333" s="10"/>
    </row>
    <row r="334" spans="2:28" x14ac:dyDescent="0.25">
      <c r="B334" s="12"/>
      <c r="N334" s="6"/>
      <c r="O334" s="6"/>
      <c r="Q334" s="7"/>
      <c r="T334" s="10" t="str">
        <f t="shared" si="2"/>
        <v/>
      </c>
      <c r="U334" s="10"/>
      <c r="V334" s="10"/>
      <c r="W334" s="10"/>
      <c r="X334" s="10"/>
      <c r="Y334" s="10"/>
      <c r="Z334" s="10"/>
      <c r="AA334" s="10"/>
      <c r="AB334" s="10"/>
    </row>
    <row r="335" spans="2:28" x14ac:dyDescent="0.25">
      <c r="B335" s="12"/>
      <c r="N335" s="6"/>
      <c r="O335" s="6"/>
      <c r="Q335" s="7"/>
      <c r="T335" s="10" t="str">
        <f t="shared" si="2"/>
        <v/>
      </c>
      <c r="U335" s="10"/>
      <c r="V335" s="10"/>
      <c r="W335" s="10"/>
      <c r="X335" s="10"/>
      <c r="Y335" s="10"/>
      <c r="Z335" s="10"/>
      <c r="AA335" s="10"/>
      <c r="AB335" s="10"/>
    </row>
    <row r="336" spans="2:28" x14ac:dyDescent="0.25">
      <c r="B336" s="12"/>
      <c r="N336" s="6"/>
      <c r="O336" s="6"/>
      <c r="Q336" s="7"/>
      <c r="T336" s="10" t="str">
        <f t="shared" si="2"/>
        <v/>
      </c>
      <c r="U336" s="10"/>
      <c r="V336" s="10"/>
      <c r="W336" s="10"/>
      <c r="X336" s="10"/>
      <c r="Y336" s="10"/>
      <c r="Z336" s="10"/>
      <c r="AA336" s="10"/>
      <c r="AB336" s="10"/>
    </row>
    <row r="337" spans="2:28" x14ac:dyDescent="0.25">
      <c r="B337" s="12"/>
      <c r="N337" s="6"/>
      <c r="O337" s="6"/>
      <c r="Q337" s="7"/>
      <c r="T337" s="10" t="str">
        <f t="shared" si="2"/>
        <v/>
      </c>
      <c r="U337" s="10"/>
      <c r="V337" s="10"/>
      <c r="W337" s="10"/>
      <c r="X337" s="10"/>
      <c r="Y337" s="10"/>
      <c r="Z337" s="10"/>
      <c r="AA337" s="10"/>
      <c r="AB337" s="10"/>
    </row>
    <row r="338" spans="2:28" x14ac:dyDescent="0.25">
      <c r="B338" s="12"/>
      <c r="N338" s="6"/>
      <c r="O338" s="6"/>
      <c r="Q338" s="7"/>
      <c r="T338" s="10" t="str">
        <f t="shared" si="2"/>
        <v/>
      </c>
      <c r="U338" s="10"/>
      <c r="V338" s="10"/>
      <c r="W338" s="10"/>
      <c r="X338" s="10"/>
      <c r="Y338" s="10"/>
      <c r="Z338" s="10"/>
      <c r="AA338" s="10"/>
      <c r="AB338" s="10"/>
    </row>
    <row r="339" spans="2:28" x14ac:dyDescent="0.25">
      <c r="B339" s="12"/>
      <c r="N339" s="6"/>
      <c r="O339" s="6"/>
      <c r="Q339" s="7"/>
      <c r="T339" s="10" t="str">
        <f t="shared" si="2"/>
        <v/>
      </c>
      <c r="U339" s="10"/>
      <c r="V339" s="10"/>
      <c r="W339" s="10"/>
      <c r="X339" s="10"/>
      <c r="Y339" s="10"/>
      <c r="Z339" s="10"/>
      <c r="AA339" s="10"/>
      <c r="AB339" s="10"/>
    </row>
    <row r="340" spans="2:28" x14ac:dyDescent="0.25">
      <c r="B340" s="12"/>
      <c r="N340" s="6"/>
      <c r="O340" s="6"/>
      <c r="Q340" s="7"/>
      <c r="T340" s="10" t="str">
        <f t="shared" si="2"/>
        <v/>
      </c>
      <c r="U340" s="10"/>
      <c r="V340" s="10"/>
      <c r="W340" s="10"/>
      <c r="X340" s="10"/>
      <c r="Y340" s="10"/>
      <c r="Z340" s="10"/>
      <c r="AA340" s="10"/>
      <c r="AB340" s="10"/>
    </row>
    <row r="341" spans="2:28" x14ac:dyDescent="0.25">
      <c r="B341" s="12"/>
      <c r="N341" s="6"/>
      <c r="O341" s="6"/>
      <c r="Q341" s="7"/>
      <c r="T341" s="10" t="str">
        <f t="shared" si="2"/>
        <v/>
      </c>
      <c r="U341" s="10"/>
      <c r="V341" s="10"/>
      <c r="W341" s="10"/>
      <c r="X341" s="10"/>
      <c r="Y341" s="10"/>
      <c r="Z341" s="10"/>
      <c r="AA341" s="10"/>
      <c r="AB341" s="10"/>
    </row>
    <row r="342" spans="2:28" x14ac:dyDescent="0.25">
      <c r="B342" s="12"/>
      <c r="N342" s="6"/>
      <c r="O342" s="6"/>
      <c r="Q342" s="7"/>
      <c r="T342" s="10" t="str">
        <f t="shared" si="2"/>
        <v/>
      </c>
      <c r="U342" s="10"/>
      <c r="V342" s="10"/>
      <c r="W342" s="10"/>
      <c r="X342" s="10"/>
      <c r="Y342" s="10"/>
      <c r="Z342" s="10"/>
      <c r="AA342" s="10"/>
      <c r="AB342" s="10"/>
    </row>
    <row r="343" spans="2:28" x14ac:dyDescent="0.25">
      <c r="B343" s="12"/>
      <c r="N343" s="6"/>
      <c r="O343" s="6"/>
      <c r="Q343" s="7"/>
      <c r="T343" s="10" t="str">
        <f t="shared" si="2"/>
        <v/>
      </c>
      <c r="U343" s="10"/>
      <c r="V343" s="10"/>
      <c r="W343" s="10"/>
      <c r="X343" s="10"/>
      <c r="Y343" s="10"/>
      <c r="Z343" s="10"/>
      <c r="AA343" s="10"/>
      <c r="AB343" s="10"/>
    </row>
    <row r="344" spans="2:28" x14ac:dyDescent="0.25">
      <c r="B344" s="12"/>
      <c r="N344" s="6"/>
      <c r="O344" s="6"/>
      <c r="Q344" s="7"/>
      <c r="T344" s="10" t="str">
        <f t="shared" si="2"/>
        <v/>
      </c>
      <c r="U344" s="10"/>
      <c r="V344" s="10"/>
      <c r="W344" s="10"/>
      <c r="X344" s="10"/>
      <c r="Y344" s="10"/>
      <c r="Z344" s="10"/>
      <c r="AA344" s="10"/>
      <c r="AB344" s="10"/>
    </row>
    <row r="345" spans="2:28" x14ac:dyDescent="0.25">
      <c r="B345" s="12"/>
      <c r="N345" s="6"/>
      <c r="O345" s="6"/>
      <c r="Q345" s="7"/>
      <c r="T345" s="10" t="str">
        <f t="shared" si="2"/>
        <v/>
      </c>
      <c r="U345" s="10"/>
      <c r="V345" s="10"/>
      <c r="W345" s="10"/>
      <c r="X345" s="10"/>
      <c r="Y345" s="10"/>
      <c r="Z345" s="10"/>
      <c r="AA345" s="10"/>
      <c r="AB345" s="10"/>
    </row>
    <row r="346" spans="2:28" x14ac:dyDescent="0.25">
      <c r="B346" s="12"/>
      <c r="N346" s="6"/>
      <c r="O346" s="6"/>
      <c r="Q346" s="7"/>
      <c r="T346" s="10" t="str">
        <f t="shared" si="2"/>
        <v/>
      </c>
      <c r="U346" s="10"/>
      <c r="V346" s="10"/>
      <c r="W346" s="10"/>
      <c r="X346" s="10"/>
      <c r="Y346" s="10"/>
      <c r="Z346" s="10"/>
      <c r="AA346" s="10"/>
      <c r="AB346" s="10"/>
    </row>
    <row r="347" spans="2:28" x14ac:dyDescent="0.25">
      <c r="B347" s="12"/>
      <c r="N347" s="6"/>
      <c r="O347" s="6"/>
      <c r="Q347" s="7"/>
      <c r="T347" s="10" t="str">
        <f t="shared" si="2"/>
        <v/>
      </c>
      <c r="U347" s="10"/>
      <c r="V347" s="10"/>
      <c r="W347" s="10"/>
      <c r="X347" s="10"/>
      <c r="Y347" s="10"/>
      <c r="Z347" s="10"/>
      <c r="AA347" s="10"/>
      <c r="AB347" s="10"/>
    </row>
    <row r="348" spans="2:28" x14ac:dyDescent="0.25">
      <c r="B348" s="12"/>
      <c r="N348" s="6"/>
      <c r="O348" s="6"/>
      <c r="Q348" s="7"/>
      <c r="T348" s="10" t="str">
        <f t="shared" si="2"/>
        <v/>
      </c>
      <c r="U348" s="10"/>
      <c r="V348" s="10"/>
      <c r="W348" s="10"/>
      <c r="X348" s="10"/>
      <c r="Y348" s="10"/>
      <c r="Z348" s="10"/>
      <c r="AA348" s="10"/>
      <c r="AB348" s="10"/>
    </row>
    <row r="349" spans="2:28" x14ac:dyDescent="0.25">
      <c r="B349" s="12"/>
      <c r="N349" s="6"/>
      <c r="O349" s="6"/>
      <c r="Q349" s="7"/>
      <c r="T349" s="10" t="str">
        <f t="shared" si="2"/>
        <v/>
      </c>
      <c r="U349" s="10"/>
      <c r="V349" s="10"/>
      <c r="W349" s="10"/>
      <c r="X349" s="10"/>
      <c r="Y349" s="10"/>
      <c r="Z349" s="10"/>
      <c r="AA349" s="10"/>
      <c r="AB349" s="10"/>
    </row>
    <row r="350" spans="2:28" x14ac:dyDescent="0.25">
      <c r="B350" s="12"/>
      <c r="N350" s="6"/>
      <c r="O350" s="6"/>
      <c r="Q350" s="7"/>
      <c r="T350" s="10" t="str">
        <f t="shared" si="2"/>
        <v/>
      </c>
      <c r="U350" s="10"/>
      <c r="V350" s="10"/>
      <c r="W350" s="10"/>
      <c r="X350" s="10"/>
      <c r="Y350" s="10"/>
      <c r="Z350" s="10"/>
      <c r="AA350" s="10"/>
      <c r="AB350" s="10"/>
    </row>
    <row r="351" spans="2:28" x14ac:dyDescent="0.25">
      <c r="B351" s="12"/>
      <c r="N351" s="6"/>
      <c r="O351" s="6"/>
      <c r="Q351" s="7"/>
      <c r="T351" s="10" t="str">
        <f t="shared" si="2"/>
        <v/>
      </c>
      <c r="U351" s="10"/>
      <c r="V351" s="10"/>
      <c r="W351" s="10"/>
      <c r="X351" s="10"/>
      <c r="Y351" s="10"/>
      <c r="Z351" s="10"/>
      <c r="AA351" s="10"/>
      <c r="AB351" s="10"/>
    </row>
    <row r="352" spans="2:28" x14ac:dyDescent="0.25">
      <c r="B352" s="12"/>
      <c r="N352" s="6"/>
      <c r="O352" s="6"/>
      <c r="Q352" s="7"/>
      <c r="T352" s="10" t="str">
        <f t="shared" si="2"/>
        <v/>
      </c>
      <c r="U352" s="10"/>
      <c r="V352" s="10"/>
      <c r="W352" s="10"/>
      <c r="X352" s="10"/>
      <c r="Y352" s="10"/>
      <c r="Z352" s="10"/>
      <c r="AA352" s="10"/>
      <c r="AB352" s="10"/>
    </row>
    <row r="353" spans="2:28" x14ac:dyDescent="0.25">
      <c r="B353" s="12"/>
      <c r="N353" s="6"/>
      <c r="O353" s="6"/>
      <c r="Q353" s="7"/>
      <c r="T353" s="10" t="str">
        <f t="shared" si="2"/>
        <v/>
      </c>
      <c r="U353" s="10"/>
      <c r="V353" s="10"/>
      <c r="W353" s="10"/>
      <c r="X353" s="10"/>
      <c r="Y353" s="10"/>
      <c r="Z353" s="10"/>
      <c r="AA353" s="10"/>
      <c r="AB353" s="10"/>
    </row>
    <row r="354" spans="2:28" x14ac:dyDescent="0.25">
      <c r="B354" s="12"/>
      <c r="N354" s="6"/>
      <c r="O354" s="6"/>
      <c r="Q354" s="7"/>
      <c r="T354" s="10" t="str">
        <f t="shared" si="2"/>
        <v/>
      </c>
      <c r="U354" s="10"/>
      <c r="V354" s="10"/>
      <c r="W354" s="10"/>
      <c r="X354" s="10"/>
      <c r="Y354" s="10"/>
      <c r="Z354" s="10"/>
      <c r="AA354" s="10"/>
      <c r="AB354" s="10"/>
    </row>
    <row r="355" spans="2:28" x14ac:dyDescent="0.25">
      <c r="B355" s="12"/>
      <c r="N355" s="6"/>
      <c r="O355" s="6"/>
      <c r="Q355" s="7"/>
      <c r="T355" s="10" t="str">
        <f t="shared" si="2"/>
        <v/>
      </c>
      <c r="U355" s="10"/>
      <c r="V355" s="10"/>
      <c r="W355" s="10"/>
      <c r="X355" s="10"/>
      <c r="Y355" s="10"/>
      <c r="Z355" s="10"/>
      <c r="AA355" s="10"/>
      <c r="AB355" s="10"/>
    </row>
    <row r="356" spans="2:28" x14ac:dyDescent="0.25">
      <c r="B356" s="12"/>
      <c r="N356" s="6"/>
      <c r="O356" s="6"/>
      <c r="Q356" s="7"/>
      <c r="T356" s="10" t="str">
        <f t="shared" si="2"/>
        <v/>
      </c>
      <c r="U356" s="10"/>
      <c r="V356" s="10"/>
      <c r="W356" s="10"/>
      <c r="X356" s="10"/>
      <c r="Y356" s="10"/>
      <c r="Z356" s="10"/>
      <c r="AA356" s="10"/>
      <c r="AB356" s="10"/>
    </row>
    <row r="357" spans="2:28" x14ac:dyDescent="0.25">
      <c r="B357" s="12"/>
      <c r="N357" s="6"/>
      <c r="O357" s="6"/>
      <c r="Q357" s="7"/>
      <c r="T357" s="10" t="str">
        <f t="shared" si="2"/>
        <v/>
      </c>
      <c r="U357" s="10"/>
      <c r="V357" s="10"/>
      <c r="W357" s="10"/>
      <c r="X357" s="10"/>
      <c r="Y357" s="10"/>
      <c r="Z357" s="10"/>
      <c r="AA357" s="10"/>
      <c r="AB357" s="10"/>
    </row>
    <row r="358" spans="2:28" x14ac:dyDescent="0.25">
      <c r="B358" s="12"/>
      <c r="N358" s="6"/>
      <c r="O358" s="6"/>
      <c r="Q358" s="7"/>
      <c r="T358" s="10" t="str">
        <f t="shared" si="2"/>
        <v/>
      </c>
      <c r="U358" s="10"/>
      <c r="V358" s="10"/>
      <c r="W358" s="10"/>
      <c r="X358" s="10"/>
      <c r="Y358" s="10"/>
      <c r="Z358" s="10"/>
      <c r="AA358" s="10"/>
      <c r="AB358" s="10"/>
    </row>
    <row r="359" spans="2:28" x14ac:dyDescent="0.25">
      <c r="B359" s="12"/>
      <c r="N359" s="6"/>
      <c r="O359" s="6"/>
      <c r="Q359" s="7"/>
      <c r="T359" s="10" t="str">
        <f t="shared" si="2"/>
        <v/>
      </c>
      <c r="U359" s="10"/>
      <c r="V359" s="10"/>
      <c r="W359" s="10"/>
      <c r="X359" s="10"/>
      <c r="Y359" s="10"/>
      <c r="Z359" s="10"/>
      <c r="AA359" s="10"/>
      <c r="AB359" s="10"/>
    </row>
    <row r="360" spans="2:28" x14ac:dyDescent="0.25">
      <c r="B360" s="12"/>
      <c r="N360" s="6"/>
      <c r="O360" s="6"/>
      <c r="Q360" s="7"/>
      <c r="T360" s="10" t="str">
        <f t="shared" si="2"/>
        <v/>
      </c>
      <c r="U360" s="10"/>
      <c r="V360" s="10"/>
      <c r="W360" s="10"/>
      <c r="X360" s="10"/>
      <c r="Y360" s="10"/>
      <c r="Z360" s="10"/>
      <c r="AA360" s="10"/>
      <c r="AB360" s="10"/>
    </row>
    <row r="361" spans="2:28" x14ac:dyDescent="0.25">
      <c r="B361" s="12"/>
      <c r="N361" s="6"/>
      <c r="O361" s="6"/>
      <c r="Q361" s="7"/>
      <c r="T361" s="10" t="str">
        <f t="shared" si="2"/>
        <v/>
      </c>
      <c r="U361" s="10"/>
      <c r="V361" s="10"/>
      <c r="W361" s="10"/>
      <c r="X361" s="10"/>
      <c r="Y361" s="10"/>
      <c r="Z361" s="10"/>
      <c r="AA361" s="10"/>
      <c r="AB361" s="10"/>
    </row>
    <row r="362" spans="2:28" x14ac:dyDescent="0.25">
      <c r="B362" s="12"/>
      <c r="N362" s="6"/>
      <c r="O362" s="6"/>
      <c r="Q362" s="7"/>
      <c r="T362" s="10" t="str">
        <f t="shared" si="2"/>
        <v/>
      </c>
      <c r="U362" s="10"/>
      <c r="V362" s="10"/>
      <c r="W362" s="10"/>
      <c r="X362" s="10"/>
      <c r="Y362" s="10"/>
      <c r="Z362" s="10"/>
      <c r="AA362" s="10"/>
      <c r="AB362" s="10"/>
    </row>
    <row r="363" spans="2:28" x14ac:dyDescent="0.25">
      <c r="B363" s="12"/>
      <c r="N363" s="6"/>
      <c r="O363" s="6"/>
      <c r="Q363" s="7"/>
      <c r="T363" s="10" t="str">
        <f t="shared" si="2"/>
        <v/>
      </c>
      <c r="U363" s="10"/>
      <c r="V363" s="10"/>
      <c r="W363" s="10"/>
      <c r="X363" s="10"/>
      <c r="Y363" s="10"/>
      <c r="Z363" s="10"/>
      <c r="AA363" s="10"/>
      <c r="AB363" s="10"/>
    </row>
    <row r="364" spans="2:28" x14ac:dyDescent="0.25">
      <c r="B364" s="12"/>
      <c r="N364" s="6"/>
      <c r="O364" s="6"/>
      <c r="P364" s="6"/>
      <c r="Q364" s="7"/>
      <c r="T364" s="10" t="str">
        <f t="shared" si="2"/>
        <v/>
      </c>
      <c r="U364" s="10"/>
      <c r="V364" s="10"/>
      <c r="W364" s="10"/>
      <c r="X364" s="10"/>
      <c r="Y364" s="10"/>
      <c r="Z364" s="10"/>
      <c r="AA364" s="10"/>
      <c r="AB364" s="10"/>
    </row>
    <row r="365" spans="2:28" x14ac:dyDescent="0.25">
      <c r="B365" s="12"/>
      <c r="N365" s="6"/>
      <c r="O365" s="6"/>
      <c r="P365" s="6"/>
      <c r="Q365" s="7"/>
      <c r="T365" s="10" t="str">
        <f t="shared" si="2"/>
        <v/>
      </c>
      <c r="U365" s="10"/>
      <c r="V365" s="10"/>
      <c r="W365" s="10"/>
      <c r="X365" s="10"/>
      <c r="Y365" s="10"/>
      <c r="Z365" s="10"/>
      <c r="AA365" s="10"/>
      <c r="AB365" s="10"/>
    </row>
    <row r="366" spans="2:28" x14ac:dyDescent="0.25">
      <c r="B366" s="12"/>
      <c r="N366" s="6"/>
      <c r="O366" s="6"/>
      <c r="P366" s="6"/>
      <c r="Q366" s="7"/>
      <c r="T366" s="10" t="str">
        <f t="shared" si="2"/>
        <v/>
      </c>
      <c r="U366" s="10"/>
      <c r="V366" s="10"/>
      <c r="W366" s="10"/>
      <c r="X366" s="10"/>
      <c r="Y366" s="10"/>
      <c r="Z366" s="10"/>
      <c r="AA366" s="10"/>
      <c r="AB366" s="10"/>
    </row>
    <row r="367" spans="2:28" x14ac:dyDescent="0.25">
      <c r="B367" s="12"/>
      <c r="N367" s="6"/>
      <c r="O367" s="6"/>
      <c r="P367" s="6"/>
      <c r="Q367" s="7"/>
      <c r="T367" s="10" t="str">
        <f t="shared" si="2"/>
        <v/>
      </c>
      <c r="U367" s="10"/>
      <c r="V367" s="10"/>
      <c r="W367" s="10"/>
      <c r="X367" s="10"/>
      <c r="Y367" s="10"/>
      <c r="Z367" s="10"/>
      <c r="AA367" s="10"/>
      <c r="AB367" s="10"/>
    </row>
    <row r="368" spans="2:28" x14ac:dyDescent="0.25">
      <c r="B368" s="12"/>
      <c r="N368" s="6"/>
      <c r="O368" s="6"/>
      <c r="P368" s="6"/>
      <c r="Q368" s="7"/>
      <c r="T368" s="10" t="str">
        <f t="shared" si="2"/>
        <v/>
      </c>
      <c r="U368" s="10"/>
      <c r="V368" s="10"/>
      <c r="W368" s="10"/>
      <c r="X368" s="10"/>
      <c r="Y368" s="10"/>
      <c r="Z368" s="10"/>
      <c r="AA368" s="10"/>
      <c r="AB368" s="10"/>
    </row>
    <row r="369" spans="2:28" x14ac:dyDescent="0.25">
      <c r="B369" s="12"/>
      <c r="N369" s="6"/>
      <c r="O369" s="6"/>
      <c r="P369" s="6"/>
      <c r="Q369" s="7"/>
      <c r="T369" s="10" t="str">
        <f t="shared" si="2"/>
        <v/>
      </c>
      <c r="U369" s="10"/>
      <c r="V369" s="10"/>
      <c r="W369" s="10"/>
      <c r="X369" s="10"/>
      <c r="Y369" s="10"/>
      <c r="Z369" s="10"/>
      <c r="AA369" s="10"/>
      <c r="AB369" s="10"/>
    </row>
    <row r="370" spans="2:28" x14ac:dyDescent="0.25">
      <c r="B370" s="12"/>
      <c r="N370" s="6"/>
      <c r="O370" s="6"/>
      <c r="P370" s="6"/>
      <c r="Q370" s="7"/>
      <c r="T370" s="10" t="str">
        <f t="shared" si="2"/>
        <v/>
      </c>
      <c r="U370" s="10"/>
      <c r="V370" s="10"/>
      <c r="W370" s="10"/>
      <c r="X370" s="10"/>
      <c r="Y370" s="10"/>
      <c r="Z370" s="10"/>
      <c r="AA370" s="10"/>
      <c r="AB370" s="10"/>
    </row>
    <row r="371" spans="2:28" x14ac:dyDescent="0.25">
      <c r="B371" s="12"/>
      <c r="N371" s="6"/>
      <c r="O371" s="6"/>
      <c r="P371" s="6"/>
      <c r="Q371" s="7"/>
      <c r="T371" s="10" t="str">
        <f t="shared" si="2"/>
        <v/>
      </c>
      <c r="U371" s="10"/>
      <c r="V371" s="10"/>
      <c r="W371" s="10"/>
      <c r="X371" s="10"/>
      <c r="Y371" s="10"/>
      <c r="Z371" s="10"/>
      <c r="AA371" s="10"/>
      <c r="AB371" s="10"/>
    </row>
    <row r="372" spans="2:28" x14ac:dyDescent="0.25">
      <c r="B372" s="12"/>
      <c r="N372" s="6"/>
      <c r="O372" s="6"/>
      <c r="P372" s="6"/>
      <c r="Q372" s="7"/>
      <c r="T372" s="10" t="str">
        <f t="shared" si="2"/>
        <v/>
      </c>
      <c r="U372" s="10"/>
      <c r="V372" s="10"/>
      <c r="W372" s="10"/>
      <c r="X372" s="10"/>
      <c r="Y372" s="10"/>
      <c r="Z372" s="10"/>
      <c r="AA372" s="10"/>
      <c r="AB372" s="10"/>
    </row>
    <row r="373" spans="2:28" x14ac:dyDescent="0.25">
      <c r="B373" s="12"/>
      <c r="N373" s="6"/>
      <c r="O373" s="6"/>
      <c r="Q373" s="7"/>
      <c r="T373" s="10" t="str">
        <f t="shared" si="2"/>
        <v/>
      </c>
      <c r="U373" s="10"/>
      <c r="V373" s="10"/>
      <c r="W373" s="10"/>
      <c r="X373" s="10"/>
      <c r="Y373" s="10"/>
      <c r="Z373" s="10"/>
      <c r="AA373" s="10"/>
      <c r="AB373" s="10"/>
    </row>
    <row r="374" spans="2:28" x14ac:dyDescent="0.25">
      <c r="B374" s="12"/>
      <c r="N374" s="6"/>
      <c r="O374" s="6"/>
      <c r="Q374" s="7"/>
      <c r="T374" s="10" t="str">
        <f t="shared" si="2"/>
        <v/>
      </c>
      <c r="U374" s="10"/>
      <c r="V374" s="10"/>
      <c r="W374" s="10"/>
      <c r="X374" s="10"/>
      <c r="Y374" s="10"/>
      <c r="Z374" s="10"/>
      <c r="AA374" s="10"/>
      <c r="AB374" s="10"/>
    </row>
    <row r="375" spans="2:28" x14ac:dyDescent="0.25">
      <c r="B375" s="12"/>
      <c r="N375" s="6"/>
      <c r="O375" s="6"/>
      <c r="Q375" s="7"/>
      <c r="T375" s="10" t="str">
        <f t="shared" si="2"/>
        <v/>
      </c>
      <c r="U375" s="10"/>
      <c r="V375" s="10"/>
      <c r="W375" s="10"/>
      <c r="X375" s="10"/>
      <c r="Y375" s="10"/>
      <c r="Z375" s="10"/>
      <c r="AA375" s="10"/>
      <c r="AB375" s="10"/>
    </row>
    <row r="376" spans="2:28" x14ac:dyDescent="0.25">
      <c r="B376" s="12"/>
      <c r="N376" s="6"/>
      <c r="O376" s="6"/>
      <c r="Q376" s="7"/>
      <c r="T376" s="10" t="str">
        <f t="shared" si="2"/>
        <v/>
      </c>
      <c r="U376" s="10"/>
      <c r="V376" s="10"/>
      <c r="W376" s="10"/>
      <c r="X376" s="10"/>
      <c r="Y376" s="10"/>
      <c r="Z376" s="10"/>
      <c r="AA376" s="10"/>
      <c r="AB376" s="10"/>
    </row>
    <row r="377" spans="2:28" x14ac:dyDescent="0.25">
      <c r="B377" s="12"/>
      <c r="N377" s="6"/>
      <c r="O377" s="6"/>
      <c r="Q377" s="7"/>
      <c r="T377" s="10" t="str">
        <f t="shared" si="2"/>
        <v/>
      </c>
      <c r="U377" s="10"/>
      <c r="V377" s="10"/>
      <c r="W377" s="10"/>
      <c r="X377" s="10"/>
      <c r="Y377" s="10"/>
      <c r="Z377" s="10"/>
      <c r="AA377" s="10"/>
      <c r="AB377" s="10"/>
    </row>
    <row r="378" spans="2:28" x14ac:dyDescent="0.25">
      <c r="B378" s="12"/>
      <c r="N378" s="6"/>
      <c r="O378" s="6"/>
      <c r="Q378" s="7"/>
      <c r="T378" s="10" t="str">
        <f t="shared" si="2"/>
        <v/>
      </c>
      <c r="U378" s="10"/>
      <c r="V378" s="10"/>
      <c r="W378" s="10"/>
      <c r="X378" s="10"/>
      <c r="Y378" s="10"/>
      <c r="Z378" s="10"/>
      <c r="AA378" s="10"/>
      <c r="AB378" s="10"/>
    </row>
    <row r="379" spans="2:28" x14ac:dyDescent="0.25">
      <c r="B379" s="12"/>
      <c r="N379" s="6"/>
      <c r="O379" s="6"/>
      <c r="Q379" s="7"/>
      <c r="T379" s="10" t="str">
        <f t="shared" si="2"/>
        <v/>
      </c>
      <c r="U379" s="10"/>
      <c r="V379" s="10"/>
      <c r="W379" s="10"/>
      <c r="X379" s="10"/>
      <c r="Y379" s="10"/>
      <c r="Z379" s="10"/>
      <c r="AA379" s="10"/>
      <c r="AB379" s="10"/>
    </row>
    <row r="380" spans="2:28" x14ac:dyDescent="0.25">
      <c r="B380" s="12"/>
      <c r="N380" s="6"/>
      <c r="O380" s="6"/>
      <c r="Q380" s="7"/>
      <c r="T380" s="10" t="str">
        <f t="shared" si="2"/>
        <v/>
      </c>
      <c r="U380" s="10"/>
      <c r="V380" s="10"/>
      <c r="W380" s="10"/>
      <c r="X380" s="10"/>
      <c r="Y380" s="10"/>
      <c r="Z380" s="10"/>
      <c r="AA380" s="10"/>
      <c r="AB380" s="10"/>
    </row>
    <row r="381" spans="2:28" x14ac:dyDescent="0.25">
      <c r="B381" s="12"/>
      <c r="N381" s="6"/>
      <c r="O381" s="6"/>
      <c r="Q381" s="7"/>
      <c r="T381" s="10" t="str">
        <f t="shared" si="2"/>
        <v/>
      </c>
      <c r="U381" s="10"/>
      <c r="V381" s="10"/>
      <c r="W381" s="10"/>
      <c r="X381" s="10"/>
      <c r="Y381" s="10"/>
      <c r="Z381" s="10"/>
      <c r="AA381" s="10"/>
      <c r="AB381" s="10"/>
    </row>
    <row r="382" spans="2:28" x14ac:dyDescent="0.25">
      <c r="B382" s="12"/>
      <c r="N382" s="6"/>
      <c r="O382" s="6"/>
      <c r="Q382" s="7"/>
      <c r="T382" s="10" t="str">
        <f t="shared" si="2"/>
        <v/>
      </c>
      <c r="U382" s="10"/>
      <c r="V382" s="10"/>
      <c r="W382" s="10"/>
      <c r="X382" s="10"/>
      <c r="Y382" s="10"/>
      <c r="Z382" s="10"/>
      <c r="AA382" s="10"/>
      <c r="AB382" s="10"/>
    </row>
    <row r="383" spans="2:28" x14ac:dyDescent="0.25">
      <c r="B383" s="12"/>
      <c r="N383" s="6"/>
      <c r="O383" s="6"/>
      <c r="Q383" s="7"/>
      <c r="T383" s="10" t="str">
        <f t="shared" si="2"/>
        <v/>
      </c>
      <c r="U383" s="10"/>
      <c r="V383" s="10"/>
      <c r="W383" s="10"/>
      <c r="X383" s="10"/>
      <c r="Y383" s="10"/>
      <c r="Z383" s="10"/>
      <c r="AA383" s="10"/>
      <c r="AB383" s="10"/>
    </row>
    <row r="384" spans="2:28" x14ac:dyDescent="0.25">
      <c r="B384" s="12"/>
      <c r="N384" s="6"/>
      <c r="O384" s="6"/>
      <c r="Q384" s="7"/>
      <c r="T384" s="10" t="str">
        <f t="shared" si="2"/>
        <v/>
      </c>
      <c r="U384" s="10"/>
      <c r="V384" s="10"/>
      <c r="W384" s="10"/>
      <c r="X384" s="10"/>
      <c r="Y384" s="10"/>
      <c r="Z384" s="10"/>
      <c r="AA384" s="10"/>
      <c r="AB384" s="10"/>
    </row>
    <row r="385" spans="2:28" x14ac:dyDescent="0.25">
      <c r="B385" s="12"/>
      <c r="N385" s="6"/>
      <c r="O385" s="6"/>
      <c r="Q385" s="7"/>
      <c r="T385" s="10" t="str">
        <f t="shared" si="2"/>
        <v/>
      </c>
      <c r="U385" s="10"/>
      <c r="V385" s="10"/>
      <c r="W385" s="10"/>
      <c r="X385" s="10"/>
      <c r="Y385" s="10"/>
      <c r="Z385" s="10"/>
      <c r="AA385" s="10"/>
      <c r="AB385" s="10"/>
    </row>
    <row r="386" spans="2:28" x14ac:dyDescent="0.25">
      <c r="B386" s="12"/>
      <c r="N386" s="6"/>
      <c r="O386" s="6"/>
      <c r="Q386" s="7"/>
      <c r="T386" s="10" t="str">
        <f t="shared" ref="T386:T449" si="3">IF(A386&lt;&gt;"",L386*M386,"")</f>
        <v/>
      </c>
      <c r="U386" s="10"/>
      <c r="V386" s="10"/>
      <c r="W386" s="10"/>
      <c r="X386" s="10"/>
      <c r="Y386" s="10"/>
      <c r="Z386" s="10"/>
      <c r="AA386" s="10"/>
      <c r="AB386" s="10"/>
    </row>
    <row r="387" spans="2:28" x14ac:dyDescent="0.25">
      <c r="B387" s="12"/>
      <c r="N387" s="6"/>
      <c r="O387" s="6"/>
      <c r="Q387" s="7"/>
      <c r="T387" s="10" t="str">
        <f t="shared" si="3"/>
        <v/>
      </c>
      <c r="U387" s="10"/>
      <c r="V387" s="10"/>
      <c r="W387" s="10"/>
      <c r="X387" s="10"/>
      <c r="Y387" s="10"/>
      <c r="Z387" s="10"/>
      <c r="AA387" s="10"/>
      <c r="AB387" s="10"/>
    </row>
    <row r="388" spans="2:28" x14ac:dyDescent="0.25">
      <c r="B388" s="12"/>
      <c r="N388" s="6"/>
      <c r="O388" s="6"/>
      <c r="Q388" s="7"/>
      <c r="T388" s="10" t="str">
        <f t="shared" si="3"/>
        <v/>
      </c>
      <c r="U388" s="10"/>
      <c r="V388" s="10"/>
      <c r="W388" s="10"/>
      <c r="X388" s="10"/>
      <c r="Y388" s="10"/>
      <c r="Z388" s="10"/>
      <c r="AA388" s="10"/>
      <c r="AB388" s="10"/>
    </row>
    <row r="389" spans="2:28" x14ac:dyDescent="0.25">
      <c r="B389" s="12"/>
      <c r="N389" s="6"/>
      <c r="O389" s="6"/>
      <c r="Q389" s="7"/>
      <c r="T389" s="10" t="str">
        <f t="shared" si="3"/>
        <v/>
      </c>
      <c r="U389" s="10"/>
      <c r="V389" s="10"/>
      <c r="W389" s="10"/>
      <c r="X389" s="10"/>
      <c r="Y389" s="10"/>
      <c r="Z389" s="10"/>
      <c r="AA389" s="10"/>
      <c r="AB389" s="10"/>
    </row>
    <row r="390" spans="2:28" x14ac:dyDescent="0.25">
      <c r="B390" s="12"/>
      <c r="N390" s="6"/>
      <c r="O390" s="6"/>
      <c r="Q390" s="7"/>
      <c r="T390" s="10" t="str">
        <f t="shared" si="3"/>
        <v/>
      </c>
      <c r="U390" s="10"/>
      <c r="V390" s="10"/>
      <c r="W390" s="10"/>
      <c r="X390" s="10"/>
      <c r="Y390" s="10"/>
      <c r="Z390" s="10"/>
      <c r="AA390" s="10"/>
      <c r="AB390" s="10"/>
    </row>
    <row r="391" spans="2:28" x14ac:dyDescent="0.25">
      <c r="B391" s="12"/>
      <c r="N391" s="6"/>
      <c r="O391" s="6"/>
      <c r="Q391" s="7"/>
      <c r="T391" s="10" t="str">
        <f t="shared" si="3"/>
        <v/>
      </c>
      <c r="U391" s="10"/>
      <c r="V391" s="10"/>
      <c r="W391" s="10"/>
      <c r="X391" s="10"/>
      <c r="Y391" s="10"/>
      <c r="Z391" s="10"/>
      <c r="AA391" s="10"/>
      <c r="AB391" s="10"/>
    </row>
    <row r="392" spans="2:28" x14ac:dyDescent="0.25">
      <c r="B392" s="12"/>
      <c r="N392" s="6"/>
      <c r="O392" s="6"/>
      <c r="Q392" s="7"/>
      <c r="T392" s="10" t="str">
        <f t="shared" si="3"/>
        <v/>
      </c>
      <c r="U392" s="10"/>
      <c r="V392" s="10"/>
      <c r="W392" s="10"/>
      <c r="X392" s="10"/>
      <c r="Y392" s="10"/>
      <c r="Z392" s="10"/>
      <c r="AA392" s="10"/>
      <c r="AB392" s="10"/>
    </row>
    <row r="393" spans="2:28" x14ac:dyDescent="0.25">
      <c r="B393" s="12"/>
      <c r="N393" s="6"/>
      <c r="O393" s="6"/>
      <c r="Q393" s="7"/>
      <c r="T393" s="10" t="str">
        <f t="shared" si="3"/>
        <v/>
      </c>
      <c r="U393" s="10"/>
      <c r="V393" s="10"/>
      <c r="W393" s="10"/>
      <c r="X393" s="10"/>
      <c r="Y393" s="10"/>
      <c r="Z393" s="10"/>
      <c r="AA393" s="10"/>
      <c r="AB393" s="10"/>
    </row>
    <row r="394" spans="2:28" x14ac:dyDescent="0.25">
      <c r="B394" s="12"/>
      <c r="N394" s="6"/>
      <c r="O394" s="6"/>
      <c r="Q394" s="7"/>
      <c r="T394" s="10" t="str">
        <f t="shared" si="3"/>
        <v/>
      </c>
      <c r="U394" s="10"/>
      <c r="V394" s="10"/>
      <c r="W394" s="10"/>
      <c r="X394" s="10"/>
      <c r="Y394" s="10"/>
      <c r="Z394" s="10"/>
      <c r="AA394" s="10"/>
      <c r="AB394" s="10"/>
    </row>
    <row r="395" spans="2:28" x14ac:dyDescent="0.25">
      <c r="B395" s="12"/>
      <c r="N395" s="6"/>
      <c r="O395" s="6"/>
      <c r="Q395" s="7"/>
      <c r="T395" s="10" t="str">
        <f t="shared" si="3"/>
        <v/>
      </c>
      <c r="U395" s="10"/>
      <c r="V395" s="10"/>
      <c r="W395" s="10"/>
      <c r="X395" s="10"/>
      <c r="Y395" s="10"/>
      <c r="Z395" s="10"/>
      <c r="AA395" s="10"/>
      <c r="AB395" s="10"/>
    </row>
    <row r="396" spans="2:28" x14ac:dyDescent="0.25">
      <c r="B396" s="12"/>
      <c r="N396" s="6"/>
      <c r="O396" s="6"/>
      <c r="Q396" s="7"/>
      <c r="T396" s="10" t="str">
        <f t="shared" si="3"/>
        <v/>
      </c>
      <c r="U396" s="10"/>
      <c r="V396" s="10"/>
      <c r="W396" s="10"/>
      <c r="X396" s="10"/>
      <c r="Y396" s="10"/>
      <c r="Z396" s="10"/>
      <c r="AA396" s="10"/>
      <c r="AB396" s="10"/>
    </row>
    <row r="397" spans="2:28" x14ac:dyDescent="0.25">
      <c r="B397" s="12"/>
      <c r="N397" s="6"/>
      <c r="O397" s="6"/>
      <c r="Q397" s="7"/>
      <c r="T397" s="10" t="str">
        <f t="shared" si="3"/>
        <v/>
      </c>
      <c r="U397" s="10"/>
      <c r="V397" s="10"/>
      <c r="W397" s="10"/>
      <c r="X397" s="10"/>
      <c r="Y397" s="10"/>
      <c r="Z397" s="10"/>
      <c r="AA397" s="10"/>
      <c r="AB397" s="10"/>
    </row>
    <row r="398" spans="2:28" x14ac:dyDescent="0.25">
      <c r="B398" s="12"/>
      <c r="N398" s="6"/>
      <c r="O398" s="6"/>
      <c r="Q398" s="7"/>
      <c r="T398" s="10" t="str">
        <f t="shared" si="3"/>
        <v/>
      </c>
      <c r="U398" s="10"/>
      <c r="V398" s="10"/>
      <c r="W398" s="10"/>
      <c r="X398" s="10"/>
      <c r="Y398" s="10"/>
      <c r="Z398" s="10"/>
      <c r="AA398" s="10"/>
      <c r="AB398" s="10"/>
    </row>
    <row r="399" spans="2:28" x14ac:dyDescent="0.25">
      <c r="B399" s="12"/>
      <c r="N399" s="6"/>
      <c r="O399" s="6"/>
      <c r="Q399" s="7"/>
      <c r="T399" s="10" t="str">
        <f t="shared" si="3"/>
        <v/>
      </c>
      <c r="U399" s="10"/>
      <c r="V399" s="10"/>
      <c r="W399" s="10"/>
      <c r="X399" s="10"/>
      <c r="Y399" s="10"/>
      <c r="Z399" s="10"/>
      <c r="AA399" s="10"/>
      <c r="AB399" s="10"/>
    </row>
    <row r="400" spans="2:28" x14ac:dyDescent="0.25">
      <c r="B400" s="12"/>
      <c r="N400" s="6"/>
      <c r="O400" s="6"/>
      <c r="Q400" s="7"/>
      <c r="T400" s="10" t="str">
        <f t="shared" si="3"/>
        <v/>
      </c>
      <c r="U400" s="10"/>
      <c r="V400" s="10"/>
      <c r="W400" s="10"/>
      <c r="X400" s="10"/>
      <c r="Y400" s="10"/>
      <c r="Z400" s="10"/>
      <c r="AA400" s="10"/>
      <c r="AB400" s="10"/>
    </row>
    <row r="401" spans="2:28" x14ac:dyDescent="0.25">
      <c r="B401" s="12"/>
      <c r="N401" s="6"/>
      <c r="O401" s="6"/>
      <c r="Q401" s="7"/>
      <c r="T401" s="10" t="str">
        <f t="shared" si="3"/>
        <v/>
      </c>
      <c r="U401" s="10"/>
      <c r="V401" s="10"/>
      <c r="W401" s="10"/>
      <c r="X401" s="10"/>
      <c r="Y401" s="10"/>
      <c r="Z401" s="10"/>
      <c r="AA401" s="10"/>
      <c r="AB401" s="10"/>
    </row>
    <row r="402" spans="2:28" x14ac:dyDescent="0.25">
      <c r="B402" s="12"/>
      <c r="N402" s="6"/>
      <c r="O402" s="6"/>
      <c r="Q402" s="7"/>
      <c r="T402" s="10" t="str">
        <f t="shared" si="3"/>
        <v/>
      </c>
      <c r="U402" s="10"/>
      <c r="V402" s="10"/>
      <c r="W402" s="10"/>
      <c r="X402" s="10"/>
      <c r="Y402" s="10"/>
      <c r="Z402" s="10"/>
      <c r="AA402" s="10"/>
      <c r="AB402" s="10"/>
    </row>
    <row r="403" spans="2:28" x14ac:dyDescent="0.25">
      <c r="B403" s="12"/>
      <c r="N403" s="6"/>
      <c r="O403" s="6"/>
      <c r="Q403" s="7"/>
      <c r="T403" s="10" t="str">
        <f t="shared" si="3"/>
        <v/>
      </c>
      <c r="U403" s="10"/>
      <c r="V403" s="10"/>
      <c r="W403" s="10"/>
      <c r="X403" s="10"/>
      <c r="Y403" s="10"/>
      <c r="Z403" s="10"/>
      <c r="AA403" s="10"/>
      <c r="AB403" s="10"/>
    </row>
    <row r="404" spans="2:28" x14ac:dyDescent="0.25">
      <c r="B404" s="12"/>
      <c r="N404" s="6"/>
      <c r="O404" s="6"/>
      <c r="Q404" s="7"/>
      <c r="T404" s="10" t="str">
        <f t="shared" si="3"/>
        <v/>
      </c>
      <c r="U404" s="10"/>
      <c r="V404" s="10"/>
      <c r="W404" s="10"/>
      <c r="X404" s="10"/>
      <c r="Y404" s="10"/>
      <c r="Z404" s="10"/>
      <c r="AA404" s="10"/>
      <c r="AB404" s="10"/>
    </row>
    <row r="405" spans="2:28" x14ac:dyDescent="0.25">
      <c r="B405" s="12"/>
      <c r="N405" s="6"/>
      <c r="O405" s="6"/>
      <c r="Q405" s="7"/>
      <c r="T405" s="10" t="str">
        <f t="shared" si="3"/>
        <v/>
      </c>
      <c r="U405" s="10"/>
      <c r="V405" s="10"/>
      <c r="W405" s="10"/>
      <c r="X405" s="10"/>
      <c r="Y405" s="10"/>
      <c r="Z405" s="10"/>
      <c r="AA405" s="10"/>
      <c r="AB405" s="10"/>
    </row>
    <row r="406" spans="2:28" x14ac:dyDescent="0.25">
      <c r="B406" s="12"/>
      <c r="N406" s="6"/>
      <c r="O406" s="6"/>
      <c r="Q406" s="7"/>
      <c r="T406" s="10" t="str">
        <f t="shared" si="3"/>
        <v/>
      </c>
      <c r="U406" s="10"/>
      <c r="V406" s="10"/>
      <c r="W406" s="10"/>
      <c r="X406" s="10"/>
      <c r="Y406" s="10"/>
      <c r="Z406" s="10"/>
      <c r="AA406" s="10"/>
      <c r="AB406" s="10"/>
    </row>
    <row r="407" spans="2:28" x14ac:dyDescent="0.25">
      <c r="B407" s="12"/>
      <c r="N407" s="6"/>
      <c r="O407" s="6"/>
      <c r="Q407" s="7"/>
      <c r="T407" s="10" t="str">
        <f t="shared" si="3"/>
        <v/>
      </c>
      <c r="U407" s="10"/>
      <c r="V407" s="10"/>
      <c r="W407" s="10"/>
      <c r="X407" s="10"/>
      <c r="Y407" s="10"/>
      <c r="Z407" s="10"/>
      <c r="AA407" s="10"/>
      <c r="AB407" s="10"/>
    </row>
    <row r="408" spans="2:28" x14ac:dyDescent="0.25">
      <c r="B408" s="12"/>
      <c r="N408" s="6"/>
      <c r="O408" s="6"/>
      <c r="Q408" s="7"/>
      <c r="T408" s="10" t="str">
        <f t="shared" si="3"/>
        <v/>
      </c>
      <c r="U408" s="10"/>
      <c r="V408" s="10"/>
      <c r="W408" s="10"/>
      <c r="X408" s="10"/>
      <c r="Y408" s="10"/>
      <c r="Z408" s="10"/>
      <c r="AA408" s="10"/>
      <c r="AB408" s="10"/>
    </row>
    <row r="409" spans="2:28" x14ac:dyDescent="0.25">
      <c r="B409" s="12"/>
      <c r="N409" s="6"/>
      <c r="O409" s="6"/>
      <c r="Q409" s="7"/>
      <c r="T409" s="10" t="str">
        <f t="shared" si="3"/>
        <v/>
      </c>
      <c r="U409" s="10"/>
      <c r="V409" s="10"/>
      <c r="W409" s="10"/>
      <c r="X409" s="10"/>
      <c r="Y409" s="10"/>
      <c r="Z409" s="10"/>
      <c r="AA409" s="10"/>
      <c r="AB409" s="10"/>
    </row>
    <row r="410" spans="2:28" x14ac:dyDescent="0.25">
      <c r="B410" s="12"/>
      <c r="N410" s="6"/>
      <c r="O410" s="6"/>
      <c r="Q410" s="7"/>
      <c r="T410" s="10" t="str">
        <f t="shared" si="3"/>
        <v/>
      </c>
      <c r="U410" s="10"/>
      <c r="V410" s="10"/>
      <c r="W410" s="10"/>
      <c r="X410" s="10"/>
      <c r="Y410" s="10"/>
      <c r="Z410" s="10"/>
      <c r="AA410" s="10"/>
      <c r="AB410" s="10"/>
    </row>
    <row r="411" spans="2:28" x14ac:dyDescent="0.25">
      <c r="B411" s="12"/>
      <c r="N411" s="6"/>
      <c r="O411" s="6"/>
      <c r="Q411" s="7"/>
      <c r="T411" s="10" t="str">
        <f t="shared" si="3"/>
        <v/>
      </c>
      <c r="U411" s="10"/>
      <c r="V411" s="10"/>
      <c r="W411" s="10"/>
      <c r="X411" s="10"/>
      <c r="Y411" s="10"/>
      <c r="Z411" s="10"/>
      <c r="AA411" s="10"/>
      <c r="AB411" s="10"/>
    </row>
    <row r="412" spans="2:28" x14ac:dyDescent="0.25">
      <c r="B412" s="12"/>
      <c r="N412" s="6"/>
      <c r="O412" s="6"/>
      <c r="Q412" s="7"/>
      <c r="T412" s="10" t="str">
        <f t="shared" si="3"/>
        <v/>
      </c>
      <c r="U412" s="10"/>
      <c r="V412" s="10"/>
      <c r="W412" s="10"/>
      <c r="X412" s="10"/>
      <c r="Y412" s="10"/>
      <c r="Z412" s="10"/>
      <c r="AA412" s="10"/>
      <c r="AB412" s="10"/>
    </row>
    <row r="413" spans="2:28" x14ac:dyDescent="0.25">
      <c r="B413" s="12"/>
      <c r="N413" s="6"/>
      <c r="O413" s="6"/>
      <c r="Q413" s="7"/>
      <c r="T413" s="10" t="str">
        <f t="shared" si="3"/>
        <v/>
      </c>
      <c r="U413" s="10"/>
      <c r="V413" s="10"/>
      <c r="W413" s="10"/>
      <c r="X413" s="10"/>
      <c r="Y413" s="10"/>
      <c r="Z413" s="10"/>
      <c r="AA413" s="10"/>
      <c r="AB413" s="10"/>
    </row>
    <row r="414" spans="2:28" x14ac:dyDescent="0.25">
      <c r="B414" s="12"/>
      <c r="N414" s="6"/>
      <c r="O414" s="6"/>
      <c r="Q414" s="7"/>
      <c r="T414" s="10" t="str">
        <f t="shared" si="3"/>
        <v/>
      </c>
      <c r="U414" s="10"/>
      <c r="V414" s="10"/>
      <c r="W414" s="10"/>
      <c r="X414" s="10"/>
      <c r="Y414" s="10"/>
      <c r="Z414" s="10"/>
      <c r="AA414" s="10"/>
      <c r="AB414" s="10"/>
    </row>
    <row r="415" spans="2:28" x14ac:dyDescent="0.25">
      <c r="B415" s="12"/>
      <c r="N415" s="6"/>
      <c r="O415" s="6"/>
      <c r="Q415" s="7"/>
      <c r="T415" s="10" t="str">
        <f t="shared" si="3"/>
        <v/>
      </c>
      <c r="U415" s="10"/>
      <c r="V415" s="10"/>
      <c r="W415" s="10"/>
      <c r="X415" s="10"/>
      <c r="Y415" s="10"/>
      <c r="Z415" s="10"/>
      <c r="AA415" s="10"/>
      <c r="AB415" s="10"/>
    </row>
    <row r="416" spans="2:28" x14ac:dyDescent="0.25">
      <c r="B416" s="12"/>
      <c r="N416" s="6"/>
      <c r="O416" s="6"/>
      <c r="Q416" s="7"/>
      <c r="T416" s="10" t="str">
        <f t="shared" si="3"/>
        <v/>
      </c>
      <c r="U416" s="10"/>
      <c r="V416" s="10"/>
      <c r="W416" s="10"/>
      <c r="X416" s="10"/>
      <c r="Y416" s="10"/>
      <c r="Z416" s="10"/>
      <c r="AA416" s="10"/>
      <c r="AB416" s="10"/>
    </row>
    <row r="417" spans="2:28" x14ac:dyDescent="0.25">
      <c r="B417" s="12"/>
      <c r="N417" s="6"/>
      <c r="O417" s="6"/>
      <c r="Q417" s="7"/>
      <c r="T417" s="10" t="str">
        <f t="shared" si="3"/>
        <v/>
      </c>
      <c r="U417" s="10"/>
      <c r="V417" s="10"/>
      <c r="W417" s="10"/>
      <c r="X417" s="10"/>
      <c r="Y417" s="10"/>
      <c r="Z417" s="10"/>
      <c r="AA417" s="10"/>
      <c r="AB417" s="10"/>
    </row>
    <row r="418" spans="2:28" x14ac:dyDescent="0.25">
      <c r="B418" s="12"/>
      <c r="N418" s="6"/>
      <c r="O418" s="6"/>
      <c r="Q418" s="7"/>
      <c r="T418" s="10" t="str">
        <f t="shared" si="3"/>
        <v/>
      </c>
      <c r="U418" s="10"/>
      <c r="V418" s="10"/>
      <c r="W418" s="10"/>
      <c r="X418" s="10"/>
      <c r="Y418" s="10"/>
      <c r="Z418" s="10"/>
      <c r="AA418" s="10"/>
      <c r="AB418" s="10"/>
    </row>
    <row r="419" spans="2:28" x14ac:dyDescent="0.25">
      <c r="B419" s="12"/>
      <c r="N419" s="6"/>
      <c r="O419" s="6"/>
      <c r="Q419" s="7"/>
      <c r="T419" s="10" t="str">
        <f t="shared" si="3"/>
        <v/>
      </c>
      <c r="U419" s="10"/>
      <c r="V419" s="10"/>
      <c r="W419" s="10"/>
      <c r="X419" s="10"/>
      <c r="Y419" s="10"/>
      <c r="Z419" s="10"/>
      <c r="AA419" s="10"/>
      <c r="AB419" s="10"/>
    </row>
    <row r="420" spans="2:28" x14ac:dyDescent="0.25">
      <c r="B420" s="12"/>
      <c r="N420" s="6"/>
      <c r="O420" s="6"/>
      <c r="Q420" s="7"/>
      <c r="T420" s="10" t="str">
        <f t="shared" si="3"/>
        <v/>
      </c>
      <c r="U420" s="10"/>
      <c r="V420" s="10"/>
      <c r="W420" s="10"/>
      <c r="X420" s="10"/>
      <c r="Y420" s="10"/>
      <c r="Z420" s="10"/>
      <c r="AA420" s="10"/>
      <c r="AB420" s="10"/>
    </row>
    <row r="421" spans="2:28" x14ac:dyDescent="0.25">
      <c r="B421" s="12"/>
      <c r="N421" s="6"/>
      <c r="O421" s="6"/>
      <c r="Q421" s="7"/>
      <c r="T421" s="10" t="str">
        <f t="shared" si="3"/>
        <v/>
      </c>
      <c r="U421" s="10"/>
      <c r="V421" s="10"/>
      <c r="W421" s="10"/>
      <c r="X421" s="10"/>
      <c r="Y421" s="10"/>
      <c r="Z421" s="10"/>
      <c r="AA421" s="10"/>
      <c r="AB421" s="10"/>
    </row>
    <row r="422" spans="2:28" x14ac:dyDescent="0.25">
      <c r="B422" s="12"/>
      <c r="N422" s="6"/>
      <c r="O422" s="6"/>
      <c r="Q422" s="7"/>
      <c r="T422" s="10" t="str">
        <f t="shared" si="3"/>
        <v/>
      </c>
      <c r="U422" s="10"/>
      <c r="V422" s="10"/>
      <c r="W422" s="10"/>
      <c r="X422" s="10"/>
      <c r="Y422" s="10"/>
      <c r="Z422" s="10"/>
      <c r="AA422" s="10"/>
      <c r="AB422" s="10"/>
    </row>
    <row r="423" spans="2:28" x14ac:dyDescent="0.25">
      <c r="B423" s="12"/>
      <c r="N423" s="6"/>
      <c r="O423" s="6"/>
      <c r="P423" s="6"/>
      <c r="Q423" s="7"/>
      <c r="T423" s="10" t="str">
        <f t="shared" si="3"/>
        <v/>
      </c>
      <c r="U423" s="10"/>
      <c r="V423" s="10"/>
      <c r="W423" s="10"/>
      <c r="X423" s="10"/>
      <c r="Y423" s="10"/>
      <c r="Z423" s="10"/>
      <c r="AA423" s="10"/>
      <c r="AB423" s="10"/>
    </row>
    <row r="424" spans="2:28" x14ac:dyDescent="0.25">
      <c r="B424" s="12"/>
      <c r="N424" s="6"/>
      <c r="O424" s="6"/>
      <c r="Q424" s="7"/>
      <c r="T424" s="10" t="str">
        <f t="shared" si="3"/>
        <v/>
      </c>
      <c r="U424" s="10"/>
      <c r="V424" s="10"/>
      <c r="W424" s="10"/>
      <c r="X424" s="10"/>
      <c r="Y424" s="10"/>
      <c r="Z424" s="10"/>
      <c r="AA424" s="10"/>
      <c r="AB424" s="10"/>
    </row>
    <row r="425" spans="2:28" x14ac:dyDescent="0.25">
      <c r="B425" s="12"/>
      <c r="N425" s="6"/>
      <c r="O425" s="6"/>
      <c r="Q425" s="7"/>
      <c r="T425" s="10" t="str">
        <f t="shared" si="3"/>
        <v/>
      </c>
      <c r="U425" s="10"/>
      <c r="V425" s="10"/>
      <c r="W425" s="10"/>
      <c r="X425" s="10"/>
      <c r="Y425" s="10"/>
      <c r="Z425" s="10"/>
      <c r="AA425" s="10"/>
      <c r="AB425" s="10"/>
    </row>
    <row r="426" spans="2:28" x14ac:dyDescent="0.25">
      <c r="B426" s="12"/>
      <c r="N426" s="6"/>
      <c r="O426" s="6"/>
      <c r="Q426" s="7"/>
      <c r="T426" s="10" t="str">
        <f t="shared" si="3"/>
        <v/>
      </c>
      <c r="U426" s="10"/>
      <c r="V426" s="10"/>
      <c r="W426" s="10"/>
      <c r="X426" s="10"/>
      <c r="Y426" s="10"/>
      <c r="Z426" s="10"/>
      <c r="AA426" s="10"/>
      <c r="AB426" s="10"/>
    </row>
    <row r="427" spans="2:28" x14ac:dyDescent="0.25">
      <c r="B427" s="12"/>
      <c r="N427" s="6"/>
      <c r="O427" s="6"/>
      <c r="Q427" s="7"/>
      <c r="T427" s="10" t="str">
        <f t="shared" si="3"/>
        <v/>
      </c>
      <c r="U427" s="10"/>
      <c r="V427" s="10"/>
      <c r="W427" s="10"/>
      <c r="X427" s="10"/>
      <c r="Y427" s="10"/>
      <c r="Z427" s="10"/>
      <c r="AA427" s="10"/>
      <c r="AB427" s="10"/>
    </row>
    <row r="428" spans="2:28" x14ac:dyDescent="0.25">
      <c r="B428" s="12"/>
      <c r="N428" s="6"/>
      <c r="O428" s="6"/>
      <c r="Q428" s="7"/>
      <c r="T428" s="10" t="str">
        <f t="shared" si="3"/>
        <v/>
      </c>
      <c r="U428" s="10"/>
      <c r="V428" s="10"/>
      <c r="W428" s="10"/>
      <c r="X428" s="10"/>
      <c r="Y428" s="10"/>
      <c r="Z428" s="10"/>
      <c r="AA428" s="10"/>
      <c r="AB428" s="10"/>
    </row>
    <row r="429" spans="2:28" x14ac:dyDescent="0.25">
      <c r="B429" s="12"/>
      <c r="N429" s="6"/>
      <c r="O429" s="6"/>
      <c r="Q429" s="7"/>
      <c r="T429" s="10" t="str">
        <f t="shared" si="3"/>
        <v/>
      </c>
      <c r="U429" s="10"/>
      <c r="V429" s="10"/>
      <c r="W429" s="10"/>
      <c r="X429" s="10"/>
      <c r="Y429" s="10"/>
      <c r="Z429" s="10"/>
      <c r="AA429" s="10"/>
      <c r="AB429" s="10"/>
    </row>
    <row r="430" spans="2:28" x14ac:dyDescent="0.25">
      <c r="T430" s="10" t="str">
        <f t="shared" si="3"/>
        <v/>
      </c>
      <c r="U430" s="10"/>
      <c r="V430" s="10"/>
      <c r="W430" s="10"/>
      <c r="X430" s="10"/>
      <c r="Y430" s="10"/>
      <c r="Z430" s="10"/>
      <c r="AA430" s="10"/>
      <c r="AB430" s="10"/>
    </row>
    <row r="431" spans="2:28" x14ac:dyDescent="0.25">
      <c r="T431" s="10" t="str">
        <f t="shared" si="3"/>
        <v/>
      </c>
      <c r="U431" s="10"/>
      <c r="V431" s="10"/>
      <c r="W431" s="10"/>
      <c r="X431" s="10"/>
      <c r="Y431" s="10"/>
      <c r="Z431" s="10"/>
      <c r="AA431" s="10"/>
      <c r="AB431" s="10"/>
    </row>
    <row r="432" spans="2:28" x14ac:dyDescent="0.25">
      <c r="T432" s="10" t="str">
        <f t="shared" si="3"/>
        <v/>
      </c>
      <c r="U432" s="10"/>
      <c r="V432" s="10"/>
      <c r="W432" s="10"/>
      <c r="X432" s="10"/>
      <c r="Y432" s="10"/>
      <c r="Z432" s="10"/>
      <c r="AA432" s="10"/>
      <c r="AB432" s="10"/>
    </row>
    <row r="433" spans="20:28" x14ac:dyDescent="0.25">
      <c r="T433" s="10" t="str">
        <f t="shared" si="3"/>
        <v/>
      </c>
      <c r="U433" s="10"/>
      <c r="V433" s="10"/>
      <c r="W433" s="10"/>
      <c r="X433" s="10"/>
      <c r="Y433" s="10"/>
      <c r="Z433" s="10"/>
      <c r="AA433" s="10"/>
      <c r="AB433" s="10"/>
    </row>
    <row r="434" spans="20:28" x14ac:dyDescent="0.25">
      <c r="T434" s="10" t="str">
        <f t="shared" si="3"/>
        <v/>
      </c>
      <c r="U434" s="10"/>
      <c r="V434" s="10"/>
      <c r="W434" s="10"/>
      <c r="X434" s="10"/>
      <c r="Y434" s="10"/>
      <c r="Z434" s="10"/>
      <c r="AA434" s="10"/>
      <c r="AB434" s="10"/>
    </row>
    <row r="435" spans="20:28" x14ac:dyDescent="0.25">
      <c r="T435" s="10" t="str">
        <f t="shared" si="3"/>
        <v/>
      </c>
      <c r="U435" s="10"/>
      <c r="V435" s="10"/>
      <c r="W435" s="10"/>
      <c r="X435" s="10"/>
      <c r="Y435" s="10"/>
      <c r="Z435" s="10"/>
      <c r="AA435" s="10"/>
      <c r="AB435" s="10"/>
    </row>
    <row r="436" spans="20:28" x14ac:dyDescent="0.25">
      <c r="T436" s="10" t="str">
        <f t="shared" si="3"/>
        <v/>
      </c>
      <c r="U436" s="10"/>
      <c r="V436" s="10"/>
      <c r="W436" s="10"/>
      <c r="X436" s="10"/>
      <c r="Y436" s="10"/>
      <c r="Z436" s="10"/>
      <c r="AA436" s="10"/>
      <c r="AB436" s="10"/>
    </row>
    <row r="437" spans="20:28" x14ac:dyDescent="0.25">
      <c r="T437" s="10" t="str">
        <f t="shared" si="3"/>
        <v/>
      </c>
      <c r="U437" s="10"/>
      <c r="V437" s="10"/>
      <c r="W437" s="10"/>
      <c r="X437" s="10"/>
      <c r="Y437" s="10"/>
      <c r="Z437" s="10"/>
      <c r="AA437" s="10"/>
      <c r="AB437" s="10"/>
    </row>
    <row r="438" spans="20:28" x14ac:dyDescent="0.25">
      <c r="T438" s="10" t="str">
        <f t="shared" si="3"/>
        <v/>
      </c>
      <c r="U438" s="10"/>
      <c r="V438" s="10"/>
      <c r="W438" s="10"/>
      <c r="X438" s="10"/>
      <c r="Y438" s="10"/>
      <c r="Z438" s="10"/>
      <c r="AA438" s="10"/>
      <c r="AB438" s="10"/>
    </row>
    <row r="439" spans="20:28" x14ac:dyDescent="0.25">
      <c r="T439" s="10" t="str">
        <f t="shared" si="3"/>
        <v/>
      </c>
      <c r="U439" s="10"/>
      <c r="V439" s="10"/>
      <c r="W439" s="10"/>
      <c r="X439" s="10"/>
      <c r="Y439" s="10"/>
      <c r="Z439" s="10"/>
      <c r="AA439" s="10"/>
      <c r="AB439" s="10"/>
    </row>
    <row r="440" spans="20:28" x14ac:dyDescent="0.25">
      <c r="T440" s="10" t="str">
        <f t="shared" si="3"/>
        <v/>
      </c>
      <c r="U440" s="10"/>
      <c r="V440" s="10"/>
      <c r="W440" s="10"/>
      <c r="X440" s="10"/>
      <c r="Y440" s="10"/>
      <c r="Z440" s="10"/>
      <c r="AA440" s="10"/>
      <c r="AB440" s="10"/>
    </row>
    <row r="441" spans="20:28" x14ac:dyDescent="0.25">
      <c r="T441" s="10" t="str">
        <f t="shared" si="3"/>
        <v/>
      </c>
      <c r="U441" s="10"/>
      <c r="V441" s="10"/>
      <c r="W441" s="10"/>
      <c r="X441" s="10"/>
      <c r="Y441" s="10"/>
      <c r="Z441" s="10"/>
      <c r="AA441" s="10"/>
      <c r="AB441" s="10"/>
    </row>
    <row r="442" spans="20:28" x14ac:dyDescent="0.25">
      <c r="T442" s="10" t="str">
        <f t="shared" si="3"/>
        <v/>
      </c>
      <c r="U442" s="10"/>
      <c r="V442" s="10"/>
      <c r="W442" s="10"/>
      <c r="X442" s="10"/>
      <c r="Y442" s="10"/>
      <c r="Z442" s="10"/>
      <c r="AA442" s="10"/>
      <c r="AB442" s="10"/>
    </row>
    <row r="443" spans="20:28" x14ac:dyDescent="0.25">
      <c r="T443" s="10" t="str">
        <f t="shared" si="3"/>
        <v/>
      </c>
      <c r="U443" s="10"/>
      <c r="V443" s="10"/>
      <c r="W443" s="10"/>
      <c r="X443" s="10"/>
      <c r="Y443" s="10"/>
      <c r="Z443" s="10"/>
      <c r="AA443" s="10"/>
      <c r="AB443" s="10"/>
    </row>
    <row r="444" spans="20:28" x14ac:dyDescent="0.25">
      <c r="T444" s="10" t="str">
        <f t="shared" si="3"/>
        <v/>
      </c>
      <c r="U444" s="10"/>
      <c r="V444" s="10"/>
      <c r="W444" s="10"/>
      <c r="X444" s="10"/>
      <c r="Y444" s="10"/>
      <c r="Z444" s="10"/>
      <c r="AA444" s="10"/>
      <c r="AB444" s="10"/>
    </row>
    <row r="445" spans="20:28" x14ac:dyDescent="0.25">
      <c r="T445" s="10" t="str">
        <f t="shared" si="3"/>
        <v/>
      </c>
      <c r="U445" s="10"/>
      <c r="V445" s="10"/>
      <c r="W445" s="10"/>
      <c r="X445" s="10"/>
      <c r="Y445" s="10"/>
      <c r="Z445" s="10"/>
      <c r="AA445" s="10"/>
      <c r="AB445" s="10"/>
    </row>
    <row r="446" spans="20:28" x14ac:dyDescent="0.25">
      <c r="T446" s="10" t="str">
        <f t="shared" si="3"/>
        <v/>
      </c>
      <c r="U446" s="10"/>
      <c r="V446" s="10"/>
      <c r="W446" s="10"/>
      <c r="X446" s="10"/>
      <c r="Y446" s="10"/>
      <c r="Z446" s="10"/>
      <c r="AA446" s="10"/>
      <c r="AB446" s="10"/>
    </row>
    <row r="447" spans="20:28" x14ac:dyDescent="0.25">
      <c r="T447" s="10" t="str">
        <f t="shared" si="3"/>
        <v/>
      </c>
      <c r="U447" s="10"/>
      <c r="V447" s="10"/>
      <c r="W447" s="10"/>
      <c r="X447" s="10"/>
      <c r="Y447" s="10"/>
      <c r="Z447" s="10"/>
      <c r="AA447" s="10"/>
      <c r="AB447" s="10"/>
    </row>
    <row r="448" spans="20:28" x14ac:dyDescent="0.25">
      <c r="T448" s="10" t="str">
        <f t="shared" si="3"/>
        <v/>
      </c>
      <c r="U448" s="10"/>
      <c r="V448" s="10"/>
      <c r="W448" s="10"/>
      <c r="X448" s="10"/>
      <c r="Y448" s="10"/>
      <c r="Z448" s="10"/>
      <c r="AA448" s="10"/>
      <c r="AB448" s="10"/>
    </row>
    <row r="449" spans="20:28" x14ac:dyDescent="0.25">
      <c r="T449" s="10" t="str">
        <f t="shared" si="3"/>
        <v/>
      </c>
      <c r="U449" s="10"/>
      <c r="V449" s="10"/>
      <c r="W449" s="10"/>
      <c r="X449" s="10"/>
      <c r="Y449" s="10"/>
      <c r="Z449" s="10"/>
      <c r="AA449" s="10"/>
      <c r="AB449" s="10"/>
    </row>
    <row r="450" spans="20:28" x14ac:dyDescent="0.25">
      <c r="T450" s="10" t="str">
        <f t="shared" ref="T450:T513" si="4">IF(A450&lt;&gt;"",L450*M450,"")</f>
        <v/>
      </c>
      <c r="U450" s="10"/>
      <c r="V450" s="10"/>
      <c r="W450" s="10"/>
      <c r="X450" s="10"/>
      <c r="Y450" s="10"/>
      <c r="Z450" s="10"/>
      <c r="AA450" s="10"/>
      <c r="AB450" s="10"/>
    </row>
    <row r="451" spans="20:28" x14ac:dyDescent="0.25">
      <c r="T451" s="10" t="str">
        <f t="shared" si="4"/>
        <v/>
      </c>
      <c r="U451" s="10"/>
      <c r="V451" s="10"/>
      <c r="W451" s="10"/>
      <c r="X451" s="10"/>
      <c r="Y451" s="10"/>
      <c r="Z451" s="10"/>
      <c r="AA451" s="10"/>
      <c r="AB451" s="10"/>
    </row>
    <row r="452" spans="20:28" x14ac:dyDescent="0.25">
      <c r="T452" s="10" t="str">
        <f t="shared" si="4"/>
        <v/>
      </c>
      <c r="U452" s="10"/>
      <c r="V452" s="10"/>
      <c r="W452" s="10"/>
      <c r="X452" s="10"/>
      <c r="Y452" s="10"/>
      <c r="Z452" s="10"/>
      <c r="AA452" s="10"/>
      <c r="AB452" s="10"/>
    </row>
    <row r="453" spans="20:28" x14ac:dyDescent="0.25">
      <c r="T453" s="10" t="str">
        <f t="shared" si="4"/>
        <v/>
      </c>
      <c r="U453" s="10"/>
      <c r="V453" s="10"/>
      <c r="W453" s="10"/>
      <c r="X453" s="10"/>
      <c r="Y453" s="10"/>
      <c r="Z453" s="10"/>
      <c r="AA453" s="10"/>
      <c r="AB453" s="10"/>
    </row>
    <row r="454" spans="20:28" x14ac:dyDescent="0.25">
      <c r="T454" s="10" t="str">
        <f t="shared" si="4"/>
        <v/>
      </c>
      <c r="U454" s="10"/>
      <c r="V454" s="10"/>
      <c r="W454" s="10"/>
      <c r="X454" s="10"/>
      <c r="Y454" s="10"/>
      <c r="Z454" s="10"/>
      <c r="AA454" s="10"/>
      <c r="AB454" s="10"/>
    </row>
    <row r="455" spans="20:28" x14ac:dyDescent="0.25">
      <c r="T455" s="10" t="str">
        <f t="shared" si="4"/>
        <v/>
      </c>
      <c r="U455" s="10"/>
      <c r="V455" s="10"/>
      <c r="W455" s="10"/>
      <c r="X455" s="10"/>
      <c r="Y455" s="10"/>
      <c r="Z455" s="10"/>
      <c r="AA455" s="10"/>
      <c r="AB455" s="10"/>
    </row>
    <row r="456" spans="20:28" x14ac:dyDescent="0.25">
      <c r="T456" s="10" t="str">
        <f t="shared" si="4"/>
        <v/>
      </c>
      <c r="U456" s="10"/>
      <c r="V456" s="10"/>
      <c r="W456" s="10"/>
      <c r="X456" s="10"/>
      <c r="Y456" s="10"/>
      <c r="Z456" s="10"/>
      <c r="AA456" s="10"/>
      <c r="AB456" s="10"/>
    </row>
    <row r="457" spans="20:28" x14ac:dyDescent="0.25">
      <c r="T457" s="10" t="str">
        <f t="shared" si="4"/>
        <v/>
      </c>
      <c r="U457" s="10"/>
      <c r="V457" s="10"/>
      <c r="W457" s="10"/>
      <c r="X457" s="10"/>
      <c r="Y457" s="10"/>
      <c r="Z457" s="10"/>
      <c r="AA457" s="10"/>
      <c r="AB457" s="10"/>
    </row>
    <row r="458" spans="20:28" x14ac:dyDescent="0.25">
      <c r="T458" s="10" t="str">
        <f t="shared" si="4"/>
        <v/>
      </c>
      <c r="U458" s="10"/>
      <c r="V458" s="10"/>
      <c r="W458" s="10"/>
      <c r="X458" s="10"/>
      <c r="Y458" s="10"/>
      <c r="Z458" s="10"/>
      <c r="AA458" s="10"/>
      <c r="AB458" s="10"/>
    </row>
    <row r="459" spans="20:28" x14ac:dyDescent="0.25">
      <c r="T459" s="10" t="str">
        <f t="shared" si="4"/>
        <v/>
      </c>
      <c r="U459" s="10"/>
      <c r="V459" s="10"/>
      <c r="W459" s="10"/>
      <c r="X459" s="10"/>
      <c r="Y459" s="10"/>
      <c r="Z459" s="10"/>
      <c r="AA459" s="10"/>
      <c r="AB459" s="10"/>
    </row>
    <row r="460" spans="20:28" x14ac:dyDescent="0.25">
      <c r="T460" s="10" t="str">
        <f t="shared" si="4"/>
        <v/>
      </c>
      <c r="U460" s="10"/>
      <c r="V460" s="10"/>
      <c r="W460" s="10"/>
      <c r="X460" s="10"/>
      <c r="Y460" s="10"/>
      <c r="Z460" s="10"/>
      <c r="AA460" s="10"/>
      <c r="AB460" s="10"/>
    </row>
    <row r="461" spans="20:28" x14ac:dyDescent="0.25">
      <c r="T461" s="10" t="str">
        <f t="shared" si="4"/>
        <v/>
      </c>
      <c r="U461" s="10"/>
      <c r="V461" s="10"/>
      <c r="W461" s="10"/>
      <c r="X461" s="10"/>
      <c r="Y461" s="10"/>
      <c r="Z461" s="10"/>
      <c r="AA461" s="10"/>
      <c r="AB461" s="10"/>
    </row>
    <row r="462" spans="20:28" x14ac:dyDescent="0.25">
      <c r="T462" s="10" t="str">
        <f t="shared" si="4"/>
        <v/>
      </c>
      <c r="U462" s="10"/>
      <c r="V462" s="10"/>
      <c r="W462" s="10"/>
      <c r="X462" s="10"/>
      <c r="Y462" s="10"/>
      <c r="Z462" s="10"/>
      <c r="AA462" s="10"/>
      <c r="AB462" s="10"/>
    </row>
    <row r="463" spans="20:28" x14ac:dyDescent="0.25">
      <c r="T463" s="10" t="str">
        <f t="shared" si="4"/>
        <v/>
      </c>
      <c r="U463" s="10"/>
      <c r="V463" s="10"/>
      <c r="W463" s="10"/>
      <c r="X463" s="10"/>
      <c r="Y463" s="10"/>
      <c r="Z463" s="10"/>
      <c r="AA463" s="10"/>
      <c r="AB463" s="10"/>
    </row>
    <row r="464" spans="20:28" x14ac:dyDescent="0.25">
      <c r="T464" s="10" t="str">
        <f t="shared" si="4"/>
        <v/>
      </c>
      <c r="U464" s="10"/>
      <c r="V464" s="10"/>
      <c r="W464" s="10"/>
      <c r="X464" s="10"/>
      <c r="Y464" s="10"/>
      <c r="Z464" s="10"/>
      <c r="AA464" s="10"/>
      <c r="AB464" s="10"/>
    </row>
    <row r="465" spans="20:28" x14ac:dyDescent="0.25">
      <c r="T465" s="10" t="str">
        <f t="shared" si="4"/>
        <v/>
      </c>
      <c r="U465" s="10"/>
      <c r="V465" s="10"/>
      <c r="W465" s="10"/>
      <c r="X465" s="10"/>
      <c r="Y465" s="10"/>
      <c r="Z465" s="10"/>
      <c r="AA465" s="10"/>
      <c r="AB465" s="10"/>
    </row>
    <row r="466" spans="20:28" x14ac:dyDescent="0.25">
      <c r="T466" s="10" t="str">
        <f t="shared" si="4"/>
        <v/>
      </c>
      <c r="U466" s="10"/>
      <c r="V466" s="10"/>
      <c r="W466" s="10"/>
      <c r="X466" s="10"/>
      <c r="Y466" s="10"/>
      <c r="Z466" s="10"/>
      <c r="AA466" s="10"/>
      <c r="AB466" s="10"/>
    </row>
    <row r="467" spans="20:28" x14ac:dyDescent="0.25">
      <c r="T467" s="10" t="str">
        <f t="shared" si="4"/>
        <v/>
      </c>
      <c r="U467" s="10"/>
      <c r="V467" s="10"/>
      <c r="W467" s="10"/>
      <c r="X467" s="10"/>
      <c r="Y467" s="10"/>
      <c r="Z467" s="10"/>
      <c r="AA467" s="10"/>
      <c r="AB467" s="10"/>
    </row>
    <row r="468" spans="20:28" x14ac:dyDescent="0.25">
      <c r="T468" s="10" t="str">
        <f t="shared" si="4"/>
        <v/>
      </c>
      <c r="U468" s="10"/>
      <c r="V468" s="10"/>
      <c r="W468" s="10"/>
      <c r="X468" s="10"/>
      <c r="Y468" s="10"/>
      <c r="Z468" s="10"/>
      <c r="AA468" s="10"/>
      <c r="AB468" s="10"/>
    </row>
    <row r="469" spans="20:28" x14ac:dyDescent="0.25">
      <c r="T469" s="10" t="str">
        <f t="shared" si="4"/>
        <v/>
      </c>
      <c r="U469" s="10"/>
      <c r="V469" s="10"/>
      <c r="W469" s="10"/>
      <c r="X469" s="10"/>
      <c r="Y469" s="10"/>
      <c r="Z469" s="10"/>
      <c r="AA469" s="10"/>
      <c r="AB469" s="10"/>
    </row>
    <row r="470" spans="20:28" x14ac:dyDescent="0.25">
      <c r="T470" s="10" t="str">
        <f t="shared" si="4"/>
        <v/>
      </c>
      <c r="U470" s="10"/>
      <c r="V470" s="10"/>
      <c r="W470" s="10"/>
      <c r="X470" s="10"/>
      <c r="Y470" s="10"/>
      <c r="Z470" s="10"/>
      <c r="AA470" s="10"/>
      <c r="AB470" s="10"/>
    </row>
    <row r="471" spans="20:28" x14ac:dyDescent="0.25">
      <c r="T471" s="10" t="str">
        <f t="shared" si="4"/>
        <v/>
      </c>
      <c r="U471" s="10"/>
      <c r="V471" s="10"/>
      <c r="W471" s="10"/>
      <c r="X471" s="10"/>
      <c r="Y471" s="10"/>
      <c r="Z471" s="10"/>
      <c r="AA471" s="10"/>
      <c r="AB471" s="10"/>
    </row>
    <row r="472" spans="20:28" x14ac:dyDescent="0.25">
      <c r="T472" s="10" t="str">
        <f t="shared" si="4"/>
        <v/>
      </c>
      <c r="U472" s="10"/>
      <c r="V472" s="10"/>
      <c r="W472" s="10"/>
      <c r="X472" s="10"/>
      <c r="Y472" s="10"/>
      <c r="Z472" s="10"/>
      <c r="AA472" s="10"/>
      <c r="AB472" s="10"/>
    </row>
    <row r="473" spans="20:28" x14ac:dyDescent="0.25">
      <c r="T473" s="10" t="str">
        <f t="shared" si="4"/>
        <v/>
      </c>
      <c r="U473" s="10"/>
      <c r="V473" s="10"/>
      <c r="W473" s="10"/>
      <c r="X473" s="10"/>
      <c r="Y473" s="10"/>
      <c r="Z473" s="10"/>
      <c r="AA473" s="10"/>
      <c r="AB473" s="10"/>
    </row>
    <row r="474" spans="20:28" x14ac:dyDescent="0.25">
      <c r="T474" s="10" t="str">
        <f t="shared" si="4"/>
        <v/>
      </c>
      <c r="U474" s="10"/>
      <c r="V474" s="10"/>
      <c r="W474" s="10"/>
      <c r="X474" s="10"/>
      <c r="Y474" s="10"/>
      <c r="Z474" s="10"/>
      <c r="AA474" s="10"/>
      <c r="AB474" s="10"/>
    </row>
    <row r="475" spans="20:28" x14ac:dyDescent="0.25">
      <c r="T475" s="10" t="str">
        <f t="shared" si="4"/>
        <v/>
      </c>
      <c r="U475" s="10"/>
      <c r="V475" s="10"/>
      <c r="W475" s="10"/>
      <c r="X475" s="10"/>
      <c r="Y475" s="10"/>
      <c r="Z475" s="10"/>
      <c r="AA475" s="10"/>
      <c r="AB475" s="10"/>
    </row>
    <row r="476" spans="20:28" x14ac:dyDescent="0.25">
      <c r="T476" s="10" t="str">
        <f t="shared" si="4"/>
        <v/>
      </c>
      <c r="U476" s="10"/>
      <c r="V476" s="10"/>
      <c r="W476" s="10"/>
      <c r="X476" s="10"/>
      <c r="Y476" s="10"/>
      <c r="Z476" s="10"/>
      <c r="AA476" s="10"/>
      <c r="AB476" s="10"/>
    </row>
    <row r="477" spans="20:28" x14ac:dyDescent="0.25">
      <c r="T477" s="10" t="str">
        <f t="shared" si="4"/>
        <v/>
      </c>
      <c r="U477" s="10"/>
      <c r="V477" s="10"/>
      <c r="W477" s="10"/>
      <c r="X477" s="10"/>
      <c r="Y477" s="10"/>
      <c r="Z477" s="10"/>
      <c r="AA477" s="10"/>
      <c r="AB477" s="10"/>
    </row>
    <row r="478" spans="20:28" x14ac:dyDescent="0.25">
      <c r="T478" s="10" t="str">
        <f t="shared" si="4"/>
        <v/>
      </c>
      <c r="U478" s="10"/>
      <c r="V478" s="10"/>
      <c r="W478" s="10"/>
      <c r="X478" s="10"/>
      <c r="Y478" s="10"/>
      <c r="Z478" s="10"/>
      <c r="AA478" s="10"/>
      <c r="AB478" s="10"/>
    </row>
    <row r="479" spans="20:28" x14ac:dyDescent="0.25">
      <c r="T479" s="10" t="str">
        <f t="shared" si="4"/>
        <v/>
      </c>
      <c r="U479" s="10"/>
      <c r="V479" s="10"/>
      <c r="W479" s="10"/>
      <c r="X479" s="10"/>
      <c r="Y479" s="10"/>
      <c r="Z479" s="10"/>
      <c r="AA479" s="10"/>
      <c r="AB479" s="10"/>
    </row>
    <row r="480" spans="20:28" x14ac:dyDescent="0.25">
      <c r="T480" s="10" t="str">
        <f t="shared" si="4"/>
        <v/>
      </c>
      <c r="U480" s="10"/>
      <c r="V480" s="10"/>
      <c r="W480" s="10"/>
      <c r="X480" s="10"/>
      <c r="Y480" s="10"/>
      <c r="Z480" s="10"/>
      <c r="AA480" s="10"/>
      <c r="AB480" s="10"/>
    </row>
    <row r="481" spans="20:28" x14ac:dyDescent="0.25">
      <c r="T481" s="10" t="str">
        <f t="shared" si="4"/>
        <v/>
      </c>
      <c r="U481" s="10"/>
      <c r="V481" s="10"/>
      <c r="W481" s="10"/>
      <c r="X481" s="10"/>
      <c r="Y481" s="10"/>
      <c r="Z481" s="10"/>
      <c r="AA481" s="10"/>
      <c r="AB481" s="10"/>
    </row>
    <row r="482" spans="20:28" x14ac:dyDescent="0.25">
      <c r="T482" s="10" t="str">
        <f t="shared" si="4"/>
        <v/>
      </c>
      <c r="U482" s="10"/>
      <c r="V482" s="10"/>
      <c r="W482" s="10"/>
      <c r="X482" s="10"/>
      <c r="Y482" s="10"/>
      <c r="Z482" s="10"/>
      <c r="AA482" s="10"/>
      <c r="AB482" s="10"/>
    </row>
    <row r="483" spans="20:28" x14ac:dyDescent="0.25">
      <c r="T483" s="10" t="str">
        <f t="shared" si="4"/>
        <v/>
      </c>
      <c r="U483" s="10"/>
      <c r="V483" s="10"/>
      <c r="W483" s="10"/>
      <c r="X483" s="10"/>
      <c r="Y483" s="10"/>
      <c r="Z483" s="10"/>
      <c r="AA483" s="10"/>
      <c r="AB483" s="10"/>
    </row>
    <row r="484" spans="20:28" x14ac:dyDescent="0.25">
      <c r="T484" s="10" t="str">
        <f t="shared" si="4"/>
        <v/>
      </c>
      <c r="U484" s="10"/>
      <c r="V484" s="10"/>
      <c r="W484" s="10"/>
      <c r="X484" s="10"/>
      <c r="Y484" s="10"/>
      <c r="Z484" s="10"/>
      <c r="AA484" s="10"/>
      <c r="AB484" s="10"/>
    </row>
    <row r="485" spans="20:28" x14ac:dyDescent="0.25">
      <c r="T485" s="10" t="str">
        <f t="shared" si="4"/>
        <v/>
      </c>
      <c r="U485" s="10"/>
      <c r="V485" s="10"/>
      <c r="W485" s="10"/>
      <c r="X485" s="10"/>
      <c r="Y485" s="10"/>
      <c r="Z485" s="10"/>
      <c r="AA485" s="10"/>
      <c r="AB485" s="10"/>
    </row>
    <row r="486" spans="20:28" x14ac:dyDescent="0.25">
      <c r="T486" s="10" t="str">
        <f t="shared" si="4"/>
        <v/>
      </c>
      <c r="U486" s="10"/>
      <c r="V486" s="10"/>
      <c r="W486" s="10"/>
      <c r="X486" s="10"/>
      <c r="Y486" s="10"/>
      <c r="Z486" s="10"/>
      <c r="AA486" s="10"/>
      <c r="AB486" s="10"/>
    </row>
    <row r="487" spans="20:28" x14ac:dyDescent="0.25">
      <c r="T487" s="10" t="str">
        <f t="shared" si="4"/>
        <v/>
      </c>
      <c r="U487" s="10"/>
      <c r="V487" s="10"/>
      <c r="W487" s="10"/>
      <c r="X487" s="10"/>
      <c r="Y487" s="10"/>
      <c r="Z487" s="10"/>
      <c r="AA487" s="10"/>
      <c r="AB487" s="10"/>
    </row>
    <row r="488" spans="20:28" x14ac:dyDescent="0.25">
      <c r="T488" s="10" t="str">
        <f t="shared" si="4"/>
        <v/>
      </c>
      <c r="U488" s="10"/>
      <c r="V488" s="10"/>
      <c r="W488" s="10"/>
      <c r="X488" s="10"/>
      <c r="Y488" s="10"/>
      <c r="Z488" s="10"/>
      <c r="AA488" s="10"/>
      <c r="AB488" s="10"/>
    </row>
    <row r="489" spans="20:28" x14ac:dyDescent="0.25">
      <c r="T489" s="10" t="str">
        <f t="shared" si="4"/>
        <v/>
      </c>
      <c r="U489" s="10"/>
      <c r="V489" s="10"/>
      <c r="W489" s="10"/>
      <c r="X489" s="10"/>
      <c r="Y489" s="10"/>
      <c r="Z489" s="10"/>
      <c r="AA489" s="10"/>
      <c r="AB489" s="10"/>
    </row>
    <row r="490" spans="20:28" x14ac:dyDescent="0.25">
      <c r="T490" s="10" t="str">
        <f t="shared" si="4"/>
        <v/>
      </c>
      <c r="U490" s="10"/>
      <c r="V490" s="10"/>
      <c r="W490" s="10"/>
      <c r="X490" s="10"/>
      <c r="Y490" s="10"/>
      <c r="Z490" s="10"/>
      <c r="AA490" s="10"/>
      <c r="AB490" s="10"/>
    </row>
    <row r="491" spans="20:28" x14ac:dyDescent="0.25">
      <c r="T491" s="10" t="str">
        <f t="shared" si="4"/>
        <v/>
      </c>
      <c r="U491" s="10"/>
      <c r="V491" s="10"/>
      <c r="W491" s="10"/>
      <c r="X491" s="10"/>
      <c r="Y491" s="10"/>
      <c r="Z491" s="10"/>
      <c r="AA491" s="10"/>
      <c r="AB491" s="10"/>
    </row>
    <row r="492" spans="20:28" x14ac:dyDescent="0.25">
      <c r="T492" s="10" t="str">
        <f t="shared" si="4"/>
        <v/>
      </c>
      <c r="U492" s="10"/>
      <c r="V492" s="10"/>
      <c r="W492" s="10"/>
      <c r="X492" s="10"/>
      <c r="Y492" s="10"/>
      <c r="Z492" s="10"/>
      <c r="AA492" s="10"/>
      <c r="AB492" s="10"/>
    </row>
    <row r="493" spans="20:28" x14ac:dyDescent="0.25">
      <c r="T493" s="10" t="str">
        <f t="shared" si="4"/>
        <v/>
      </c>
      <c r="U493" s="10"/>
      <c r="V493" s="10"/>
      <c r="W493" s="10"/>
      <c r="X493" s="10"/>
      <c r="Y493" s="10"/>
      <c r="Z493" s="10"/>
      <c r="AA493" s="10"/>
      <c r="AB493" s="10"/>
    </row>
    <row r="494" spans="20:28" x14ac:dyDescent="0.25">
      <c r="T494" s="10" t="str">
        <f t="shared" si="4"/>
        <v/>
      </c>
      <c r="U494" s="10"/>
      <c r="V494" s="10"/>
      <c r="W494" s="10"/>
      <c r="X494" s="10"/>
      <c r="Y494" s="10"/>
      <c r="Z494" s="10"/>
      <c r="AA494" s="10"/>
      <c r="AB494" s="10"/>
    </row>
    <row r="495" spans="20:28" x14ac:dyDescent="0.25">
      <c r="T495" s="10" t="str">
        <f t="shared" si="4"/>
        <v/>
      </c>
      <c r="U495" s="10"/>
      <c r="V495" s="10"/>
      <c r="W495" s="10"/>
      <c r="X495" s="10"/>
      <c r="Y495" s="10"/>
      <c r="Z495" s="10"/>
      <c r="AA495" s="10"/>
      <c r="AB495" s="10"/>
    </row>
    <row r="496" spans="20:28" x14ac:dyDescent="0.25">
      <c r="T496" s="10" t="str">
        <f t="shared" si="4"/>
        <v/>
      </c>
      <c r="U496" s="10"/>
      <c r="V496" s="10"/>
      <c r="W496" s="10"/>
      <c r="X496" s="10"/>
      <c r="Y496" s="10"/>
      <c r="Z496" s="10"/>
      <c r="AA496" s="10"/>
      <c r="AB496" s="10"/>
    </row>
    <row r="497" spans="20:28" x14ac:dyDescent="0.25">
      <c r="T497" s="10" t="str">
        <f t="shared" si="4"/>
        <v/>
      </c>
      <c r="U497" s="10"/>
      <c r="V497" s="10"/>
      <c r="W497" s="10"/>
      <c r="X497" s="10"/>
      <c r="Y497" s="10"/>
      <c r="Z497" s="10"/>
      <c r="AA497" s="10"/>
      <c r="AB497" s="10"/>
    </row>
    <row r="498" spans="20:28" x14ac:dyDescent="0.25">
      <c r="T498" s="10" t="str">
        <f t="shared" si="4"/>
        <v/>
      </c>
      <c r="U498" s="10"/>
      <c r="V498" s="10"/>
      <c r="W498" s="10"/>
      <c r="X498" s="10"/>
      <c r="Y498" s="10"/>
      <c r="Z498" s="10"/>
      <c r="AA498" s="10"/>
      <c r="AB498" s="10"/>
    </row>
    <row r="499" spans="20:28" x14ac:dyDescent="0.25">
      <c r="T499" s="10" t="str">
        <f t="shared" si="4"/>
        <v/>
      </c>
      <c r="U499" s="10"/>
      <c r="V499" s="10"/>
      <c r="W499" s="10"/>
      <c r="X499" s="10"/>
      <c r="Y499" s="10"/>
      <c r="Z499" s="10"/>
      <c r="AA499" s="10"/>
      <c r="AB499" s="10"/>
    </row>
    <row r="500" spans="20:28" x14ac:dyDescent="0.25">
      <c r="T500" s="10" t="str">
        <f t="shared" si="4"/>
        <v/>
      </c>
      <c r="U500" s="10"/>
      <c r="V500" s="10"/>
      <c r="W500" s="10"/>
      <c r="X500" s="10"/>
      <c r="Y500" s="10"/>
      <c r="Z500" s="10"/>
      <c r="AA500" s="10"/>
      <c r="AB500" s="10"/>
    </row>
    <row r="501" spans="20:28" x14ac:dyDescent="0.25">
      <c r="T501" s="10" t="str">
        <f t="shared" si="4"/>
        <v/>
      </c>
      <c r="U501" s="10"/>
      <c r="V501" s="10"/>
      <c r="W501" s="10"/>
      <c r="X501" s="10"/>
      <c r="Y501" s="10"/>
      <c r="Z501" s="10"/>
      <c r="AA501" s="10"/>
      <c r="AB501" s="10"/>
    </row>
    <row r="502" spans="20:28" x14ac:dyDescent="0.25">
      <c r="T502" s="10" t="str">
        <f t="shared" si="4"/>
        <v/>
      </c>
      <c r="U502" s="10"/>
      <c r="V502" s="10"/>
      <c r="W502" s="10"/>
      <c r="X502" s="10"/>
      <c r="Y502" s="10"/>
      <c r="Z502" s="10"/>
      <c r="AA502" s="10"/>
      <c r="AB502" s="10"/>
    </row>
    <row r="503" spans="20:28" x14ac:dyDescent="0.25">
      <c r="T503" s="10" t="str">
        <f t="shared" si="4"/>
        <v/>
      </c>
      <c r="U503" s="10"/>
      <c r="V503" s="10"/>
      <c r="W503" s="10"/>
      <c r="X503" s="10"/>
      <c r="Y503" s="10"/>
      <c r="Z503" s="10"/>
      <c r="AA503" s="10"/>
      <c r="AB503" s="10"/>
    </row>
    <row r="504" spans="20:28" x14ac:dyDescent="0.25">
      <c r="T504" s="10" t="str">
        <f t="shared" si="4"/>
        <v/>
      </c>
      <c r="U504" s="10"/>
      <c r="V504" s="10"/>
      <c r="W504" s="10"/>
      <c r="X504" s="10"/>
      <c r="Y504" s="10"/>
      <c r="Z504" s="10"/>
      <c r="AA504" s="10"/>
      <c r="AB504" s="10"/>
    </row>
    <row r="505" spans="20:28" x14ac:dyDescent="0.25">
      <c r="T505" s="10" t="str">
        <f t="shared" si="4"/>
        <v/>
      </c>
      <c r="U505" s="10"/>
      <c r="V505" s="10"/>
      <c r="W505" s="10"/>
      <c r="X505" s="10"/>
      <c r="Y505" s="10"/>
      <c r="Z505" s="10"/>
      <c r="AA505" s="10"/>
      <c r="AB505" s="10"/>
    </row>
    <row r="506" spans="20:28" x14ac:dyDescent="0.25">
      <c r="T506" s="10" t="str">
        <f t="shared" si="4"/>
        <v/>
      </c>
      <c r="U506" s="10"/>
      <c r="V506" s="10"/>
      <c r="W506" s="10"/>
      <c r="X506" s="10"/>
      <c r="Y506" s="10"/>
      <c r="Z506" s="10"/>
      <c r="AA506" s="10"/>
      <c r="AB506" s="10"/>
    </row>
    <row r="507" spans="20:28" x14ac:dyDescent="0.25">
      <c r="T507" s="10" t="str">
        <f t="shared" si="4"/>
        <v/>
      </c>
      <c r="U507" s="10"/>
      <c r="V507" s="10"/>
      <c r="W507" s="10"/>
      <c r="X507" s="10"/>
      <c r="Y507" s="10"/>
      <c r="Z507" s="10"/>
      <c r="AA507" s="10"/>
      <c r="AB507" s="10"/>
    </row>
    <row r="508" spans="20:28" x14ac:dyDescent="0.25">
      <c r="T508" s="10" t="str">
        <f t="shared" si="4"/>
        <v/>
      </c>
      <c r="U508" s="10"/>
      <c r="V508" s="10"/>
      <c r="W508" s="10"/>
      <c r="X508" s="10"/>
      <c r="Y508" s="10"/>
      <c r="Z508" s="10"/>
      <c r="AA508" s="10"/>
      <c r="AB508" s="10"/>
    </row>
    <row r="509" spans="20:28" x14ac:dyDescent="0.25">
      <c r="T509" s="10" t="str">
        <f t="shared" si="4"/>
        <v/>
      </c>
      <c r="U509" s="10"/>
      <c r="V509" s="10"/>
      <c r="W509" s="10"/>
      <c r="X509" s="10"/>
      <c r="Y509" s="10"/>
      <c r="Z509" s="10"/>
      <c r="AA509" s="10"/>
      <c r="AB509" s="10"/>
    </row>
    <row r="510" spans="20:28" x14ac:dyDescent="0.25">
      <c r="T510" s="10" t="str">
        <f t="shared" si="4"/>
        <v/>
      </c>
      <c r="U510" s="10"/>
      <c r="V510" s="10"/>
      <c r="W510" s="10"/>
      <c r="X510" s="10"/>
      <c r="Y510" s="10"/>
      <c r="Z510" s="10"/>
      <c r="AA510" s="10"/>
      <c r="AB510" s="10"/>
    </row>
    <row r="511" spans="20:28" x14ac:dyDescent="0.25">
      <c r="T511" s="10" t="str">
        <f t="shared" si="4"/>
        <v/>
      </c>
      <c r="U511" s="10"/>
      <c r="V511" s="10"/>
      <c r="W511" s="10"/>
      <c r="X511" s="10"/>
      <c r="Y511" s="10"/>
      <c r="Z511" s="10"/>
      <c r="AA511" s="10"/>
      <c r="AB511" s="10"/>
    </row>
    <row r="512" spans="20:28" x14ac:dyDescent="0.25">
      <c r="T512" s="10" t="str">
        <f t="shared" si="4"/>
        <v/>
      </c>
      <c r="U512" s="10"/>
      <c r="V512" s="10"/>
      <c r="W512" s="10"/>
      <c r="X512" s="10"/>
      <c r="Y512" s="10"/>
      <c r="Z512" s="10"/>
      <c r="AA512" s="10"/>
      <c r="AB512" s="10"/>
    </row>
    <row r="513" spans="20:28" x14ac:dyDescent="0.25">
      <c r="T513" s="10" t="str">
        <f t="shared" si="4"/>
        <v/>
      </c>
      <c r="U513" s="10"/>
      <c r="V513" s="10"/>
      <c r="W513" s="10"/>
      <c r="X513" s="10"/>
      <c r="Y513" s="10"/>
      <c r="Z513" s="10"/>
      <c r="AA513" s="10"/>
      <c r="AB513" s="10"/>
    </row>
    <row r="514" spans="20:28" x14ac:dyDescent="0.25">
      <c r="T514" s="10" t="str">
        <f t="shared" ref="T514:T577" si="5">IF(A514&lt;&gt;"",L514*M514,"")</f>
        <v/>
      </c>
      <c r="U514" s="10"/>
      <c r="V514" s="10"/>
      <c r="W514" s="10"/>
      <c r="X514" s="10"/>
      <c r="Y514" s="10"/>
      <c r="Z514" s="10"/>
      <c r="AA514" s="10"/>
      <c r="AB514" s="10"/>
    </row>
    <row r="515" spans="20:28" x14ac:dyDescent="0.25">
      <c r="T515" s="10" t="str">
        <f t="shared" si="5"/>
        <v/>
      </c>
      <c r="U515" s="10"/>
      <c r="V515" s="10"/>
      <c r="W515" s="10"/>
      <c r="X515" s="10"/>
      <c r="Y515" s="10"/>
      <c r="Z515" s="10"/>
      <c r="AA515" s="10"/>
      <c r="AB515" s="10"/>
    </row>
    <row r="516" spans="20:28" x14ac:dyDescent="0.25">
      <c r="T516" s="10" t="str">
        <f t="shared" si="5"/>
        <v/>
      </c>
      <c r="U516" s="10"/>
      <c r="V516" s="10"/>
      <c r="W516" s="10"/>
      <c r="X516" s="10"/>
      <c r="Y516" s="10"/>
      <c r="Z516" s="10"/>
      <c r="AA516" s="10"/>
      <c r="AB516" s="10"/>
    </row>
    <row r="517" spans="20:28" x14ac:dyDescent="0.25">
      <c r="T517" s="10" t="str">
        <f t="shared" si="5"/>
        <v/>
      </c>
      <c r="U517" s="10"/>
      <c r="V517" s="10"/>
      <c r="W517" s="10"/>
      <c r="X517" s="10"/>
      <c r="Y517" s="10"/>
      <c r="Z517" s="10"/>
      <c r="AA517" s="10"/>
      <c r="AB517" s="10"/>
    </row>
    <row r="518" spans="20:28" x14ac:dyDescent="0.25">
      <c r="T518" s="10" t="str">
        <f t="shared" si="5"/>
        <v/>
      </c>
      <c r="U518" s="10"/>
      <c r="V518" s="10"/>
      <c r="W518" s="10"/>
      <c r="X518" s="10"/>
      <c r="Y518" s="10"/>
      <c r="Z518" s="10"/>
      <c r="AA518" s="10"/>
      <c r="AB518" s="10"/>
    </row>
    <row r="519" spans="20:28" x14ac:dyDescent="0.25">
      <c r="T519" s="10" t="str">
        <f t="shared" si="5"/>
        <v/>
      </c>
      <c r="U519" s="10"/>
      <c r="V519" s="10"/>
      <c r="W519" s="10"/>
      <c r="X519" s="10"/>
      <c r="Y519" s="10"/>
      <c r="Z519" s="10"/>
      <c r="AA519" s="10"/>
      <c r="AB519" s="10"/>
    </row>
    <row r="520" spans="20:28" x14ac:dyDescent="0.25">
      <c r="T520" s="10" t="str">
        <f t="shared" si="5"/>
        <v/>
      </c>
      <c r="U520" s="10"/>
      <c r="V520" s="10"/>
      <c r="W520" s="10"/>
      <c r="X520" s="10"/>
      <c r="Y520" s="10"/>
      <c r="Z520" s="10"/>
      <c r="AA520" s="10"/>
      <c r="AB520" s="10"/>
    </row>
    <row r="521" spans="20:28" x14ac:dyDescent="0.25">
      <c r="T521" s="10" t="str">
        <f t="shared" si="5"/>
        <v/>
      </c>
      <c r="U521" s="10"/>
      <c r="V521" s="10"/>
      <c r="W521" s="10"/>
      <c r="X521" s="10"/>
      <c r="Y521" s="10"/>
      <c r="Z521" s="10"/>
      <c r="AA521" s="10"/>
      <c r="AB521" s="10"/>
    </row>
    <row r="522" spans="20:28" x14ac:dyDescent="0.25">
      <c r="T522" s="10" t="str">
        <f t="shared" si="5"/>
        <v/>
      </c>
      <c r="U522" s="10"/>
      <c r="V522" s="10"/>
      <c r="W522" s="10"/>
      <c r="X522" s="10"/>
      <c r="Y522" s="10"/>
      <c r="Z522" s="10"/>
      <c r="AA522" s="10"/>
      <c r="AB522" s="10"/>
    </row>
    <row r="523" spans="20:28" x14ac:dyDescent="0.25">
      <c r="T523" s="10" t="str">
        <f t="shared" si="5"/>
        <v/>
      </c>
      <c r="U523" s="10"/>
      <c r="V523" s="10"/>
      <c r="W523" s="10"/>
      <c r="X523" s="10"/>
      <c r="Y523" s="10"/>
      <c r="Z523" s="10"/>
      <c r="AA523" s="10"/>
      <c r="AB523" s="10"/>
    </row>
    <row r="524" spans="20:28" x14ac:dyDescent="0.25">
      <c r="T524" s="10" t="str">
        <f t="shared" si="5"/>
        <v/>
      </c>
      <c r="U524" s="10"/>
      <c r="V524" s="10"/>
      <c r="W524" s="10"/>
      <c r="X524" s="10"/>
      <c r="Y524" s="10"/>
      <c r="Z524" s="10"/>
      <c r="AA524" s="10"/>
      <c r="AB524" s="10"/>
    </row>
    <row r="525" spans="20:28" x14ac:dyDescent="0.25">
      <c r="T525" s="10" t="str">
        <f t="shared" si="5"/>
        <v/>
      </c>
      <c r="U525" s="10"/>
      <c r="V525" s="10"/>
      <c r="W525" s="10"/>
      <c r="X525" s="10"/>
      <c r="Y525" s="10"/>
      <c r="Z525" s="10"/>
      <c r="AA525" s="10"/>
      <c r="AB525" s="10"/>
    </row>
    <row r="526" spans="20:28" x14ac:dyDescent="0.25">
      <c r="T526" s="10" t="str">
        <f t="shared" si="5"/>
        <v/>
      </c>
      <c r="U526" s="10"/>
      <c r="V526" s="10"/>
      <c r="W526" s="10"/>
      <c r="X526" s="10"/>
      <c r="Y526" s="10"/>
      <c r="Z526" s="10"/>
      <c r="AA526" s="10"/>
      <c r="AB526" s="10"/>
    </row>
    <row r="527" spans="20:28" x14ac:dyDescent="0.25">
      <c r="T527" s="10" t="str">
        <f t="shared" si="5"/>
        <v/>
      </c>
      <c r="U527" s="10"/>
      <c r="V527" s="10"/>
      <c r="W527" s="10"/>
      <c r="X527" s="10"/>
      <c r="Y527" s="10"/>
      <c r="Z527" s="10"/>
      <c r="AA527" s="10"/>
      <c r="AB527" s="10"/>
    </row>
    <row r="528" spans="20:28" x14ac:dyDescent="0.25">
      <c r="T528" s="10" t="str">
        <f t="shared" si="5"/>
        <v/>
      </c>
      <c r="U528" s="10"/>
      <c r="V528" s="10"/>
      <c r="W528" s="10"/>
      <c r="X528" s="10"/>
      <c r="Y528" s="10"/>
      <c r="Z528" s="10"/>
      <c r="AA528" s="10"/>
      <c r="AB528" s="10"/>
    </row>
    <row r="529" spans="20:28" x14ac:dyDescent="0.25">
      <c r="T529" s="10" t="str">
        <f t="shared" si="5"/>
        <v/>
      </c>
      <c r="U529" s="10"/>
      <c r="V529" s="10"/>
      <c r="W529" s="10"/>
      <c r="X529" s="10"/>
      <c r="Y529" s="10"/>
      <c r="Z529" s="10"/>
      <c r="AA529" s="10"/>
      <c r="AB529" s="10"/>
    </row>
    <row r="530" spans="20:28" x14ac:dyDescent="0.25">
      <c r="T530" s="10" t="str">
        <f t="shared" si="5"/>
        <v/>
      </c>
      <c r="U530" s="10"/>
      <c r="V530" s="10"/>
      <c r="W530" s="10"/>
      <c r="X530" s="10"/>
      <c r="Y530" s="10"/>
      <c r="Z530" s="10"/>
      <c r="AA530" s="10"/>
      <c r="AB530" s="10"/>
    </row>
    <row r="531" spans="20:28" x14ac:dyDescent="0.25">
      <c r="T531" s="10" t="str">
        <f t="shared" si="5"/>
        <v/>
      </c>
      <c r="U531" s="10"/>
      <c r="V531" s="10"/>
      <c r="W531" s="10"/>
      <c r="X531" s="10"/>
      <c r="Y531" s="10"/>
      <c r="Z531" s="10"/>
      <c r="AA531" s="10"/>
      <c r="AB531" s="10"/>
    </row>
    <row r="532" spans="20:28" x14ac:dyDescent="0.25">
      <c r="T532" s="10" t="str">
        <f t="shared" si="5"/>
        <v/>
      </c>
      <c r="U532" s="10"/>
      <c r="V532" s="10"/>
      <c r="W532" s="10"/>
      <c r="X532" s="10"/>
      <c r="Y532" s="10"/>
      <c r="Z532" s="10"/>
      <c r="AA532" s="10"/>
      <c r="AB532" s="10"/>
    </row>
    <row r="533" spans="20:28" x14ac:dyDescent="0.25">
      <c r="T533" s="10" t="str">
        <f t="shared" si="5"/>
        <v/>
      </c>
      <c r="U533" s="10"/>
      <c r="V533" s="10"/>
      <c r="W533" s="10"/>
      <c r="X533" s="10"/>
      <c r="Y533" s="10"/>
      <c r="Z533" s="10"/>
      <c r="AA533" s="10"/>
      <c r="AB533" s="10"/>
    </row>
    <row r="534" spans="20:28" x14ac:dyDescent="0.25">
      <c r="T534" s="10" t="str">
        <f t="shared" si="5"/>
        <v/>
      </c>
      <c r="U534" s="10"/>
      <c r="V534" s="10"/>
      <c r="W534" s="10"/>
      <c r="X534" s="10"/>
      <c r="Y534" s="10"/>
      <c r="Z534" s="10"/>
      <c r="AA534" s="10"/>
      <c r="AB534" s="10"/>
    </row>
    <row r="535" spans="20:28" x14ac:dyDescent="0.25">
      <c r="T535" s="10" t="str">
        <f t="shared" si="5"/>
        <v/>
      </c>
      <c r="U535" s="10"/>
      <c r="V535" s="10"/>
      <c r="W535" s="10"/>
      <c r="X535" s="10"/>
      <c r="Y535" s="10"/>
      <c r="Z535" s="10"/>
      <c r="AA535" s="10"/>
      <c r="AB535" s="10"/>
    </row>
    <row r="536" spans="20:28" x14ac:dyDescent="0.25">
      <c r="T536" s="10" t="str">
        <f t="shared" si="5"/>
        <v/>
      </c>
      <c r="U536" s="10"/>
      <c r="V536" s="10"/>
      <c r="W536" s="10"/>
      <c r="X536" s="10"/>
      <c r="Y536" s="10"/>
      <c r="Z536" s="10"/>
      <c r="AA536" s="10"/>
      <c r="AB536" s="10"/>
    </row>
    <row r="537" spans="20:28" x14ac:dyDescent="0.25">
      <c r="T537" s="10" t="str">
        <f t="shared" si="5"/>
        <v/>
      </c>
      <c r="U537" s="10"/>
      <c r="V537" s="10"/>
      <c r="W537" s="10"/>
      <c r="X537" s="10"/>
      <c r="Y537" s="10"/>
      <c r="Z537" s="10"/>
      <c r="AA537" s="10"/>
      <c r="AB537" s="10"/>
    </row>
    <row r="538" spans="20:28" x14ac:dyDescent="0.25">
      <c r="T538" s="10" t="str">
        <f t="shared" si="5"/>
        <v/>
      </c>
      <c r="U538" s="10"/>
      <c r="V538" s="10"/>
      <c r="W538" s="10"/>
      <c r="X538" s="10"/>
      <c r="Y538" s="10"/>
      <c r="Z538" s="10"/>
      <c r="AA538" s="10"/>
      <c r="AB538" s="10"/>
    </row>
    <row r="539" spans="20:28" x14ac:dyDescent="0.25">
      <c r="T539" s="10" t="str">
        <f t="shared" si="5"/>
        <v/>
      </c>
      <c r="U539" s="10"/>
      <c r="V539" s="10"/>
      <c r="W539" s="10"/>
      <c r="X539" s="10"/>
      <c r="Y539" s="10"/>
      <c r="Z539" s="10"/>
      <c r="AA539" s="10"/>
      <c r="AB539" s="10"/>
    </row>
    <row r="540" spans="20:28" x14ac:dyDescent="0.25">
      <c r="T540" s="10" t="str">
        <f t="shared" si="5"/>
        <v/>
      </c>
      <c r="U540" s="10"/>
      <c r="V540" s="10"/>
      <c r="W540" s="10"/>
      <c r="X540" s="10"/>
      <c r="Y540" s="10"/>
      <c r="Z540" s="10"/>
      <c r="AA540" s="10"/>
      <c r="AB540" s="10"/>
    </row>
    <row r="541" spans="20:28" x14ac:dyDescent="0.25">
      <c r="T541" s="10" t="str">
        <f t="shared" si="5"/>
        <v/>
      </c>
      <c r="U541" s="10"/>
      <c r="V541" s="10"/>
      <c r="W541" s="10"/>
      <c r="X541" s="10"/>
      <c r="Y541" s="10"/>
      <c r="Z541" s="10"/>
      <c r="AA541" s="10"/>
      <c r="AB541" s="10"/>
    </row>
    <row r="542" spans="20:28" x14ac:dyDescent="0.25">
      <c r="T542" s="10" t="str">
        <f t="shared" si="5"/>
        <v/>
      </c>
      <c r="U542" s="10"/>
      <c r="V542" s="10"/>
      <c r="W542" s="10"/>
      <c r="X542" s="10"/>
      <c r="Y542" s="10"/>
      <c r="Z542" s="10"/>
      <c r="AA542" s="10"/>
      <c r="AB542" s="10"/>
    </row>
    <row r="543" spans="20:28" x14ac:dyDescent="0.25">
      <c r="T543" s="10" t="str">
        <f t="shared" si="5"/>
        <v/>
      </c>
      <c r="U543" s="10"/>
      <c r="V543" s="10"/>
      <c r="W543" s="10"/>
      <c r="X543" s="10"/>
      <c r="Y543" s="10"/>
      <c r="Z543" s="10"/>
      <c r="AA543" s="10"/>
      <c r="AB543" s="10"/>
    </row>
    <row r="544" spans="20:28" x14ac:dyDescent="0.25">
      <c r="T544" s="10" t="str">
        <f t="shared" si="5"/>
        <v/>
      </c>
      <c r="U544" s="10"/>
      <c r="V544" s="10"/>
      <c r="W544" s="10"/>
      <c r="X544" s="10"/>
      <c r="Y544" s="10"/>
      <c r="Z544" s="10"/>
      <c r="AA544" s="10"/>
      <c r="AB544" s="10"/>
    </row>
    <row r="545" spans="20:28" x14ac:dyDescent="0.25">
      <c r="T545" s="10" t="str">
        <f t="shared" si="5"/>
        <v/>
      </c>
      <c r="U545" s="10"/>
      <c r="V545" s="10"/>
      <c r="W545" s="10"/>
      <c r="X545" s="10"/>
      <c r="Y545" s="10"/>
      <c r="Z545" s="10"/>
      <c r="AA545" s="10"/>
      <c r="AB545" s="10"/>
    </row>
    <row r="546" spans="20:28" x14ac:dyDescent="0.25">
      <c r="T546" s="10" t="str">
        <f t="shared" si="5"/>
        <v/>
      </c>
      <c r="U546" s="10"/>
      <c r="V546" s="10"/>
      <c r="W546" s="10"/>
      <c r="X546" s="10"/>
      <c r="Y546" s="10"/>
      <c r="Z546" s="10"/>
      <c r="AA546" s="10"/>
      <c r="AB546" s="10"/>
    </row>
    <row r="547" spans="20:28" x14ac:dyDescent="0.25">
      <c r="T547" s="10" t="str">
        <f t="shared" si="5"/>
        <v/>
      </c>
      <c r="U547" s="10"/>
      <c r="V547" s="10"/>
      <c r="W547" s="10"/>
      <c r="X547" s="10"/>
      <c r="Y547" s="10"/>
      <c r="Z547" s="10"/>
      <c r="AA547" s="10"/>
      <c r="AB547" s="10"/>
    </row>
    <row r="548" spans="20:28" x14ac:dyDescent="0.25">
      <c r="T548" s="10" t="str">
        <f t="shared" si="5"/>
        <v/>
      </c>
      <c r="U548" s="10"/>
      <c r="V548" s="10"/>
      <c r="W548" s="10"/>
      <c r="X548" s="10"/>
      <c r="Y548" s="10"/>
      <c r="Z548" s="10"/>
      <c r="AA548" s="10"/>
      <c r="AB548" s="10"/>
    </row>
    <row r="549" spans="20:28" x14ac:dyDescent="0.25">
      <c r="T549" s="10" t="str">
        <f t="shared" si="5"/>
        <v/>
      </c>
      <c r="U549" s="10"/>
      <c r="V549" s="10"/>
      <c r="W549" s="10"/>
      <c r="X549" s="10"/>
      <c r="Y549" s="10"/>
      <c r="Z549" s="10"/>
      <c r="AA549" s="10"/>
      <c r="AB549" s="10"/>
    </row>
    <row r="550" spans="20:28" x14ac:dyDescent="0.25">
      <c r="T550" s="10" t="str">
        <f t="shared" si="5"/>
        <v/>
      </c>
      <c r="U550" s="10"/>
      <c r="V550" s="10"/>
      <c r="W550" s="10"/>
      <c r="X550" s="10"/>
      <c r="Y550" s="10"/>
      <c r="Z550" s="10"/>
      <c r="AA550" s="10"/>
      <c r="AB550" s="10"/>
    </row>
    <row r="551" spans="20:28" x14ac:dyDescent="0.25">
      <c r="T551" s="10" t="str">
        <f t="shared" si="5"/>
        <v/>
      </c>
      <c r="U551" s="10"/>
      <c r="V551" s="10"/>
      <c r="W551" s="10"/>
      <c r="X551" s="10"/>
      <c r="Y551" s="10"/>
      <c r="Z551" s="10"/>
      <c r="AA551" s="10"/>
      <c r="AB551" s="10"/>
    </row>
    <row r="552" spans="20:28" x14ac:dyDescent="0.25">
      <c r="T552" s="10" t="str">
        <f t="shared" si="5"/>
        <v/>
      </c>
      <c r="U552" s="10"/>
      <c r="V552" s="10"/>
      <c r="W552" s="10"/>
      <c r="X552" s="10"/>
      <c r="Y552" s="10"/>
      <c r="Z552" s="10"/>
      <c r="AA552" s="10"/>
      <c r="AB552" s="10"/>
    </row>
    <row r="553" spans="20:28" x14ac:dyDescent="0.25">
      <c r="T553" s="10" t="str">
        <f t="shared" si="5"/>
        <v/>
      </c>
      <c r="U553" s="10"/>
      <c r="V553" s="10"/>
      <c r="W553" s="10"/>
      <c r="X553" s="10"/>
      <c r="Y553" s="10"/>
      <c r="Z553" s="10"/>
      <c r="AA553" s="10"/>
      <c r="AB553" s="10"/>
    </row>
    <row r="554" spans="20:28" x14ac:dyDescent="0.25">
      <c r="T554" s="10" t="str">
        <f t="shared" si="5"/>
        <v/>
      </c>
      <c r="U554" s="10"/>
      <c r="V554" s="10"/>
      <c r="W554" s="10"/>
      <c r="X554" s="10"/>
      <c r="Y554" s="10"/>
      <c r="Z554" s="10"/>
      <c r="AA554" s="10"/>
      <c r="AB554" s="10"/>
    </row>
    <row r="555" spans="20:28" x14ac:dyDescent="0.25">
      <c r="T555" s="10" t="str">
        <f t="shared" si="5"/>
        <v/>
      </c>
      <c r="U555" s="10"/>
      <c r="V555" s="10"/>
      <c r="W555" s="10"/>
      <c r="X555" s="10"/>
      <c r="Y555" s="10"/>
      <c r="Z555" s="10"/>
      <c r="AA555" s="10"/>
      <c r="AB555" s="10"/>
    </row>
    <row r="556" spans="20:28" x14ac:dyDescent="0.25">
      <c r="T556" s="10" t="str">
        <f t="shared" si="5"/>
        <v/>
      </c>
      <c r="U556" s="10"/>
      <c r="V556" s="10"/>
      <c r="W556" s="10"/>
      <c r="X556" s="10"/>
      <c r="Y556" s="10"/>
      <c r="Z556" s="10"/>
      <c r="AA556" s="10"/>
      <c r="AB556" s="10"/>
    </row>
    <row r="557" spans="20:28" x14ac:dyDescent="0.25">
      <c r="T557" s="10" t="str">
        <f t="shared" si="5"/>
        <v/>
      </c>
      <c r="U557" s="10"/>
      <c r="V557" s="10"/>
      <c r="W557" s="10"/>
      <c r="X557" s="10"/>
      <c r="Y557" s="10"/>
      <c r="Z557" s="10"/>
      <c r="AA557" s="10"/>
      <c r="AB557" s="10"/>
    </row>
    <row r="558" spans="20:28" x14ac:dyDescent="0.25">
      <c r="T558" s="10" t="str">
        <f t="shared" si="5"/>
        <v/>
      </c>
      <c r="U558" s="10"/>
      <c r="V558" s="10"/>
      <c r="W558" s="10"/>
      <c r="X558" s="10"/>
      <c r="Y558" s="10"/>
      <c r="Z558" s="10"/>
      <c r="AA558" s="10"/>
      <c r="AB558" s="10"/>
    </row>
    <row r="559" spans="20:28" x14ac:dyDescent="0.25">
      <c r="T559" s="10" t="str">
        <f t="shared" si="5"/>
        <v/>
      </c>
      <c r="U559" s="10"/>
      <c r="V559" s="10"/>
      <c r="W559" s="10"/>
      <c r="X559" s="10"/>
      <c r="Y559" s="10"/>
      <c r="Z559" s="10"/>
      <c r="AA559" s="10"/>
      <c r="AB559" s="10"/>
    </row>
    <row r="560" spans="20:28" x14ac:dyDescent="0.25">
      <c r="T560" s="10" t="str">
        <f t="shared" si="5"/>
        <v/>
      </c>
      <c r="U560" s="10"/>
      <c r="V560" s="10"/>
      <c r="W560" s="10"/>
      <c r="X560" s="10"/>
      <c r="Y560" s="10"/>
      <c r="Z560" s="10"/>
      <c r="AA560" s="10"/>
      <c r="AB560" s="10"/>
    </row>
    <row r="561" spans="20:28" x14ac:dyDescent="0.25">
      <c r="T561" s="10" t="str">
        <f t="shared" si="5"/>
        <v/>
      </c>
      <c r="U561" s="10"/>
      <c r="V561" s="10"/>
      <c r="W561" s="10"/>
      <c r="X561" s="10"/>
      <c r="Y561" s="10"/>
      <c r="Z561" s="10"/>
      <c r="AA561" s="10"/>
      <c r="AB561" s="10"/>
    </row>
    <row r="562" spans="20:28" x14ac:dyDescent="0.25">
      <c r="T562" s="10" t="str">
        <f t="shared" si="5"/>
        <v/>
      </c>
      <c r="U562" s="10"/>
      <c r="V562" s="10"/>
      <c r="W562" s="10"/>
      <c r="X562" s="10"/>
      <c r="Y562" s="10"/>
      <c r="Z562" s="10"/>
      <c r="AA562" s="10"/>
      <c r="AB562" s="10"/>
    </row>
    <row r="563" spans="20:28" x14ac:dyDescent="0.25">
      <c r="T563" s="10" t="str">
        <f t="shared" si="5"/>
        <v/>
      </c>
      <c r="U563" s="10"/>
      <c r="V563" s="10"/>
      <c r="W563" s="10"/>
      <c r="X563" s="10"/>
      <c r="Y563" s="10"/>
      <c r="Z563" s="10"/>
      <c r="AA563" s="10"/>
      <c r="AB563" s="10"/>
    </row>
    <row r="564" spans="20:28" x14ac:dyDescent="0.25">
      <c r="T564" s="10" t="str">
        <f t="shared" si="5"/>
        <v/>
      </c>
      <c r="U564" s="10"/>
      <c r="V564" s="10"/>
      <c r="W564" s="10"/>
      <c r="X564" s="10"/>
      <c r="Y564" s="10"/>
      <c r="Z564" s="10"/>
      <c r="AA564" s="10"/>
      <c r="AB564" s="10"/>
    </row>
    <row r="565" spans="20:28" x14ac:dyDescent="0.25">
      <c r="T565" s="10" t="str">
        <f t="shared" si="5"/>
        <v/>
      </c>
      <c r="U565" s="10"/>
      <c r="V565" s="10"/>
      <c r="W565" s="10"/>
      <c r="X565" s="10"/>
      <c r="Y565" s="10"/>
      <c r="Z565" s="10"/>
      <c r="AA565" s="10"/>
      <c r="AB565" s="10"/>
    </row>
    <row r="566" spans="20:28" x14ac:dyDescent="0.25">
      <c r="T566" s="10" t="str">
        <f t="shared" si="5"/>
        <v/>
      </c>
      <c r="U566" s="10"/>
      <c r="V566" s="10"/>
      <c r="W566" s="10"/>
      <c r="X566" s="10"/>
      <c r="Y566" s="10"/>
      <c r="Z566" s="10"/>
      <c r="AA566" s="10"/>
      <c r="AB566" s="10"/>
    </row>
    <row r="567" spans="20:28" x14ac:dyDescent="0.25">
      <c r="T567" s="10" t="str">
        <f t="shared" si="5"/>
        <v/>
      </c>
      <c r="U567" s="10"/>
      <c r="V567" s="10"/>
      <c r="W567" s="10"/>
      <c r="X567" s="10"/>
      <c r="Y567" s="10"/>
      <c r="Z567" s="10"/>
      <c r="AA567" s="10"/>
      <c r="AB567" s="10"/>
    </row>
    <row r="568" spans="20:28" x14ac:dyDescent="0.25">
      <c r="T568" s="10" t="str">
        <f t="shared" si="5"/>
        <v/>
      </c>
      <c r="U568" s="10"/>
      <c r="V568" s="10"/>
      <c r="W568" s="10"/>
      <c r="X568" s="10"/>
      <c r="Y568" s="10"/>
      <c r="Z568" s="10"/>
      <c r="AA568" s="10"/>
      <c r="AB568" s="10"/>
    </row>
    <row r="569" spans="20:28" x14ac:dyDescent="0.25">
      <c r="T569" s="10" t="str">
        <f t="shared" si="5"/>
        <v/>
      </c>
      <c r="U569" s="10"/>
      <c r="V569" s="10"/>
      <c r="W569" s="10"/>
      <c r="X569" s="10"/>
      <c r="Y569" s="10"/>
      <c r="Z569" s="10"/>
      <c r="AA569" s="10"/>
      <c r="AB569" s="10"/>
    </row>
    <row r="570" spans="20:28" x14ac:dyDescent="0.25">
      <c r="T570" s="10" t="str">
        <f t="shared" si="5"/>
        <v/>
      </c>
      <c r="U570" s="10"/>
      <c r="V570" s="10"/>
      <c r="W570" s="10"/>
      <c r="X570" s="10"/>
      <c r="Y570" s="10"/>
      <c r="Z570" s="10"/>
      <c r="AA570" s="10"/>
      <c r="AB570" s="10"/>
    </row>
    <row r="571" spans="20:28" x14ac:dyDescent="0.25">
      <c r="T571" s="10" t="str">
        <f t="shared" si="5"/>
        <v/>
      </c>
      <c r="U571" s="10"/>
      <c r="V571" s="10"/>
      <c r="W571" s="10"/>
      <c r="X571" s="10"/>
      <c r="Y571" s="10"/>
      <c r="Z571" s="10"/>
      <c r="AA571" s="10"/>
      <c r="AB571" s="10"/>
    </row>
    <row r="572" spans="20:28" x14ac:dyDescent="0.25">
      <c r="T572" s="10" t="str">
        <f t="shared" si="5"/>
        <v/>
      </c>
      <c r="U572" s="10"/>
      <c r="V572" s="10"/>
      <c r="W572" s="10"/>
      <c r="X572" s="10"/>
      <c r="Y572" s="10"/>
      <c r="Z572" s="10"/>
      <c r="AA572" s="10"/>
      <c r="AB572" s="10"/>
    </row>
    <row r="573" spans="20:28" x14ac:dyDescent="0.25">
      <c r="T573" s="10" t="str">
        <f t="shared" si="5"/>
        <v/>
      </c>
      <c r="U573" s="10"/>
      <c r="V573" s="10"/>
      <c r="W573" s="10"/>
      <c r="X573" s="10"/>
      <c r="Y573" s="10"/>
      <c r="Z573" s="10"/>
      <c r="AA573" s="10"/>
      <c r="AB573" s="10"/>
    </row>
    <row r="574" spans="20:28" x14ac:dyDescent="0.25">
      <c r="T574" s="10" t="str">
        <f t="shared" si="5"/>
        <v/>
      </c>
      <c r="U574" s="10"/>
      <c r="V574" s="10"/>
      <c r="W574" s="10"/>
      <c r="X574" s="10"/>
      <c r="Y574" s="10"/>
      <c r="Z574" s="10"/>
      <c r="AA574" s="10"/>
      <c r="AB574" s="10"/>
    </row>
    <row r="575" spans="20:28" x14ac:dyDescent="0.25">
      <c r="T575" s="10" t="str">
        <f t="shared" si="5"/>
        <v/>
      </c>
      <c r="U575" s="10"/>
      <c r="V575" s="10"/>
      <c r="W575" s="10"/>
      <c r="X575" s="10"/>
      <c r="Y575" s="10"/>
      <c r="Z575" s="10"/>
      <c r="AA575" s="10"/>
      <c r="AB575" s="10"/>
    </row>
    <row r="576" spans="20:28" x14ac:dyDescent="0.25">
      <c r="T576" s="10" t="str">
        <f t="shared" si="5"/>
        <v/>
      </c>
      <c r="U576" s="10"/>
      <c r="V576" s="10"/>
      <c r="W576" s="10"/>
      <c r="X576" s="10"/>
      <c r="Y576" s="10"/>
      <c r="Z576" s="10"/>
      <c r="AA576" s="10"/>
      <c r="AB576" s="10"/>
    </row>
    <row r="577" spans="20:28" x14ac:dyDescent="0.25">
      <c r="T577" s="10" t="str">
        <f t="shared" si="5"/>
        <v/>
      </c>
      <c r="U577" s="10"/>
      <c r="V577" s="10"/>
      <c r="W577" s="10"/>
      <c r="X577" s="10"/>
      <c r="Y577" s="10"/>
      <c r="Z577" s="10"/>
      <c r="AA577" s="10"/>
      <c r="AB577" s="10"/>
    </row>
    <row r="578" spans="20:28" x14ac:dyDescent="0.25">
      <c r="T578" s="10" t="str">
        <f t="shared" ref="T578:T641" si="6">IF(A578&lt;&gt;"",L578*M578,"")</f>
        <v/>
      </c>
      <c r="U578" s="10"/>
      <c r="V578" s="10"/>
      <c r="W578" s="10"/>
      <c r="X578" s="10"/>
      <c r="Y578" s="10"/>
      <c r="Z578" s="10"/>
      <c r="AA578" s="10"/>
      <c r="AB578" s="10"/>
    </row>
    <row r="579" spans="20:28" x14ac:dyDescent="0.25">
      <c r="T579" s="10" t="str">
        <f t="shared" si="6"/>
        <v/>
      </c>
      <c r="U579" s="10"/>
      <c r="V579" s="10"/>
      <c r="W579" s="10"/>
      <c r="X579" s="10"/>
      <c r="Y579" s="10"/>
      <c r="Z579" s="10"/>
      <c r="AA579" s="10"/>
      <c r="AB579" s="10"/>
    </row>
    <row r="580" spans="20:28" x14ac:dyDescent="0.25">
      <c r="T580" s="10" t="str">
        <f t="shared" si="6"/>
        <v/>
      </c>
      <c r="U580" s="10"/>
      <c r="V580" s="10"/>
      <c r="W580" s="10"/>
      <c r="X580" s="10"/>
      <c r="Y580" s="10"/>
      <c r="Z580" s="10"/>
      <c r="AA580" s="10"/>
      <c r="AB580" s="10"/>
    </row>
    <row r="581" spans="20:28" x14ac:dyDescent="0.25">
      <c r="T581" s="10" t="str">
        <f t="shared" si="6"/>
        <v/>
      </c>
      <c r="U581" s="10"/>
      <c r="V581" s="10"/>
      <c r="W581" s="10"/>
      <c r="X581" s="10"/>
      <c r="Y581" s="10"/>
      <c r="Z581" s="10"/>
      <c r="AA581" s="10"/>
      <c r="AB581" s="10"/>
    </row>
    <row r="582" spans="20:28" x14ac:dyDescent="0.25">
      <c r="T582" s="10" t="str">
        <f t="shared" si="6"/>
        <v/>
      </c>
      <c r="U582" s="10"/>
      <c r="V582" s="10"/>
      <c r="W582" s="10"/>
      <c r="X582" s="10"/>
      <c r="Y582" s="10"/>
      <c r="Z582" s="10"/>
      <c r="AA582" s="10"/>
      <c r="AB582" s="10"/>
    </row>
    <row r="583" spans="20:28" x14ac:dyDescent="0.25">
      <c r="T583" s="10" t="str">
        <f t="shared" si="6"/>
        <v/>
      </c>
      <c r="U583" s="10"/>
      <c r="V583" s="10"/>
      <c r="W583" s="10"/>
      <c r="X583" s="10"/>
      <c r="Y583" s="10"/>
      <c r="Z583" s="10"/>
      <c r="AA583" s="10"/>
      <c r="AB583" s="10"/>
    </row>
    <row r="584" spans="20:28" x14ac:dyDescent="0.25">
      <c r="T584" s="10" t="str">
        <f t="shared" si="6"/>
        <v/>
      </c>
      <c r="U584" s="10"/>
      <c r="V584" s="10"/>
      <c r="W584" s="10"/>
      <c r="X584" s="10"/>
      <c r="Y584" s="10"/>
      <c r="Z584" s="10"/>
      <c r="AA584" s="10"/>
      <c r="AB584" s="10"/>
    </row>
    <row r="585" spans="20:28" x14ac:dyDescent="0.25">
      <c r="T585" s="10" t="str">
        <f t="shared" si="6"/>
        <v/>
      </c>
      <c r="U585" s="10"/>
      <c r="V585" s="10"/>
      <c r="W585" s="10"/>
      <c r="X585" s="10"/>
      <c r="Y585" s="10"/>
      <c r="Z585" s="10"/>
      <c r="AA585" s="10"/>
      <c r="AB585" s="10"/>
    </row>
    <row r="586" spans="20:28" x14ac:dyDescent="0.25">
      <c r="T586" s="10" t="str">
        <f t="shared" si="6"/>
        <v/>
      </c>
      <c r="U586" s="10"/>
      <c r="V586" s="10"/>
      <c r="W586" s="10"/>
      <c r="X586" s="10"/>
      <c r="Y586" s="10"/>
      <c r="Z586" s="10"/>
      <c r="AA586" s="10"/>
      <c r="AB586" s="10"/>
    </row>
    <row r="587" spans="20:28" x14ac:dyDescent="0.25">
      <c r="T587" s="10" t="str">
        <f t="shared" si="6"/>
        <v/>
      </c>
      <c r="U587" s="10"/>
      <c r="V587" s="10"/>
      <c r="W587" s="10"/>
      <c r="X587" s="10"/>
      <c r="Y587" s="10"/>
      <c r="Z587" s="10"/>
      <c r="AA587" s="10"/>
      <c r="AB587" s="10"/>
    </row>
    <row r="588" spans="20:28" x14ac:dyDescent="0.25">
      <c r="T588" s="10" t="str">
        <f t="shared" si="6"/>
        <v/>
      </c>
      <c r="U588" s="10"/>
      <c r="V588" s="10"/>
      <c r="W588" s="10"/>
      <c r="X588" s="10"/>
      <c r="Y588" s="10"/>
      <c r="Z588" s="10"/>
      <c r="AA588" s="10"/>
      <c r="AB588" s="10"/>
    </row>
    <row r="589" spans="20:28" x14ac:dyDescent="0.25">
      <c r="T589" s="10" t="str">
        <f t="shared" si="6"/>
        <v/>
      </c>
      <c r="U589" s="10"/>
      <c r="V589" s="10"/>
      <c r="W589" s="10"/>
      <c r="X589" s="10"/>
      <c r="Y589" s="10"/>
      <c r="Z589" s="10"/>
      <c r="AA589" s="10"/>
      <c r="AB589" s="10"/>
    </row>
    <row r="590" spans="20:28" x14ac:dyDescent="0.25">
      <c r="T590" s="10" t="str">
        <f t="shared" si="6"/>
        <v/>
      </c>
      <c r="U590" s="10"/>
      <c r="V590" s="10"/>
      <c r="W590" s="10"/>
      <c r="X590" s="10"/>
      <c r="Y590" s="10"/>
      <c r="Z590" s="10"/>
      <c r="AA590" s="10"/>
      <c r="AB590" s="10"/>
    </row>
    <row r="591" spans="20:28" x14ac:dyDescent="0.25">
      <c r="T591" s="10" t="str">
        <f t="shared" si="6"/>
        <v/>
      </c>
      <c r="U591" s="10"/>
      <c r="V591" s="10"/>
      <c r="W591" s="10"/>
      <c r="X591" s="10"/>
      <c r="Y591" s="10"/>
      <c r="Z591" s="10"/>
      <c r="AA591" s="10"/>
      <c r="AB591" s="10"/>
    </row>
    <row r="592" spans="20:28" x14ac:dyDescent="0.25">
      <c r="T592" s="10" t="str">
        <f t="shared" si="6"/>
        <v/>
      </c>
      <c r="U592" s="10"/>
      <c r="V592" s="10"/>
      <c r="W592" s="10"/>
      <c r="X592" s="10"/>
      <c r="Y592" s="10"/>
      <c r="Z592" s="10"/>
      <c r="AA592" s="10"/>
      <c r="AB592" s="10"/>
    </row>
    <row r="593" spans="20:28" x14ac:dyDescent="0.25">
      <c r="T593" s="10" t="str">
        <f t="shared" si="6"/>
        <v/>
      </c>
      <c r="U593" s="10"/>
      <c r="V593" s="10"/>
      <c r="W593" s="10"/>
      <c r="X593" s="10"/>
      <c r="Y593" s="10"/>
      <c r="Z593" s="10"/>
      <c r="AA593" s="10"/>
      <c r="AB593" s="10"/>
    </row>
    <row r="594" spans="20:28" x14ac:dyDescent="0.25">
      <c r="T594" s="10" t="str">
        <f t="shared" si="6"/>
        <v/>
      </c>
      <c r="U594" s="10"/>
      <c r="V594" s="10"/>
      <c r="W594" s="10"/>
      <c r="X594" s="10"/>
      <c r="Y594" s="10"/>
      <c r="Z594" s="10"/>
      <c r="AA594" s="10"/>
      <c r="AB594" s="10"/>
    </row>
    <row r="595" spans="20:28" x14ac:dyDescent="0.25">
      <c r="T595" s="10" t="str">
        <f t="shared" si="6"/>
        <v/>
      </c>
      <c r="U595" s="10"/>
      <c r="V595" s="10"/>
      <c r="W595" s="10"/>
      <c r="X595" s="10"/>
      <c r="Y595" s="10"/>
      <c r="Z595" s="10"/>
      <c r="AA595" s="10"/>
      <c r="AB595" s="10"/>
    </row>
    <row r="596" spans="20:28" x14ac:dyDescent="0.25">
      <c r="T596" s="10" t="str">
        <f t="shared" si="6"/>
        <v/>
      </c>
      <c r="U596" s="10"/>
      <c r="V596" s="10"/>
      <c r="W596" s="10"/>
      <c r="X596" s="10"/>
      <c r="Y596" s="10"/>
      <c r="Z596" s="10"/>
      <c r="AA596" s="10"/>
      <c r="AB596" s="10"/>
    </row>
    <row r="597" spans="20:28" x14ac:dyDescent="0.25">
      <c r="T597" s="10" t="str">
        <f t="shared" si="6"/>
        <v/>
      </c>
      <c r="U597" s="10"/>
      <c r="V597" s="10"/>
      <c r="W597" s="10"/>
      <c r="X597" s="10"/>
      <c r="Y597" s="10"/>
      <c r="Z597" s="10"/>
      <c r="AA597" s="10"/>
      <c r="AB597" s="10"/>
    </row>
    <row r="598" spans="20:28" x14ac:dyDescent="0.25">
      <c r="T598" s="10" t="str">
        <f t="shared" si="6"/>
        <v/>
      </c>
      <c r="U598" s="10"/>
      <c r="V598" s="10"/>
      <c r="W598" s="10"/>
      <c r="X598" s="10"/>
      <c r="Y598" s="10"/>
      <c r="Z598" s="10"/>
      <c r="AA598" s="10"/>
      <c r="AB598" s="10"/>
    </row>
    <row r="599" spans="20:28" x14ac:dyDescent="0.25">
      <c r="T599" s="10" t="str">
        <f t="shared" si="6"/>
        <v/>
      </c>
      <c r="U599" s="10"/>
      <c r="V599" s="10"/>
      <c r="W599" s="10"/>
      <c r="X599" s="10"/>
      <c r="Y599" s="10"/>
      <c r="Z599" s="10"/>
      <c r="AA599" s="10"/>
      <c r="AB599" s="10"/>
    </row>
    <row r="600" spans="20:28" x14ac:dyDescent="0.25">
      <c r="T600" s="10" t="str">
        <f t="shared" si="6"/>
        <v/>
      </c>
      <c r="U600" s="10"/>
      <c r="V600" s="10"/>
      <c r="W600" s="10"/>
      <c r="X600" s="10"/>
      <c r="Y600" s="10"/>
      <c r="Z600" s="10"/>
      <c r="AA600" s="10"/>
      <c r="AB600" s="10"/>
    </row>
    <row r="601" spans="20:28" x14ac:dyDescent="0.25">
      <c r="T601" s="10" t="str">
        <f t="shared" si="6"/>
        <v/>
      </c>
      <c r="U601" s="10"/>
      <c r="V601" s="10"/>
      <c r="W601" s="10"/>
      <c r="X601" s="10"/>
      <c r="Y601" s="10"/>
      <c r="Z601" s="10"/>
      <c r="AA601" s="10"/>
      <c r="AB601" s="10"/>
    </row>
    <row r="602" spans="20:28" x14ac:dyDescent="0.25">
      <c r="T602" s="10" t="str">
        <f t="shared" si="6"/>
        <v/>
      </c>
      <c r="U602" s="10"/>
      <c r="V602" s="10"/>
      <c r="W602" s="10"/>
      <c r="X602" s="10"/>
      <c r="Y602" s="10"/>
      <c r="Z602" s="10"/>
      <c r="AA602" s="10"/>
      <c r="AB602" s="10"/>
    </row>
    <row r="603" spans="20:28" x14ac:dyDescent="0.25">
      <c r="T603" s="10" t="str">
        <f t="shared" si="6"/>
        <v/>
      </c>
      <c r="U603" s="10"/>
      <c r="V603" s="10"/>
      <c r="W603" s="10"/>
      <c r="X603" s="10"/>
      <c r="Y603" s="10"/>
      <c r="Z603" s="10"/>
      <c r="AA603" s="10"/>
      <c r="AB603" s="10"/>
    </row>
    <row r="604" spans="20:28" x14ac:dyDescent="0.25">
      <c r="T604" s="10" t="str">
        <f t="shared" si="6"/>
        <v/>
      </c>
      <c r="U604" s="10"/>
      <c r="V604" s="10"/>
      <c r="W604" s="10"/>
      <c r="X604" s="10"/>
      <c r="Y604" s="10"/>
      <c r="Z604" s="10"/>
      <c r="AA604" s="10"/>
      <c r="AB604" s="10"/>
    </row>
    <row r="605" spans="20:28" x14ac:dyDescent="0.25">
      <c r="T605" s="10" t="str">
        <f t="shared" si="6"/>
        <v/>
      </c>
      <c r="U605" s="10"/>
      <c r="V605" s="10"/>
      <c r="W605" s="10"/>
      <c r="X605" s="10"/>
      <c r="Y605" s="10"/>
      <c r="Z605" s="10"/>
      <c r="AA605" s="10"/>
      <c r="AB605" s="10"/>
    </row>
    <row r="606" spans="20:28" x14ac:dyDescent="0.25">
      <c r="T606" s="10" t="str">
        <f t="shared" si="6"/>
        <v/>
      </c>
      <c r="U606" s="10"/>
      <c r="V606" s="10"/>
      <c r="W606" s="10"/>
      <c r="X606" s="10"/>
      <c r="Y606" s="10"/>
      <c r="Z606" s="10"/>
      <c r="AA606" s="10"/>
      <c r="AB606" s="10"/>
    </row>
    <row r="607" spans="20:28" x14ac:dyDescent="0.25">
      <c r="T607" s="10" t="str">
        <f t="shared" si="6"/>
        <v/>
      </c>
      <c r="U607" s="10"/>
      <c r="V607" s="10"/>
      <c r="W607" s="10"/>
      <c r="X607" s="10"/>
      <c r="Y607" s="10"/>
      <c r="Z607" s="10"/>
      <c r="AA607" s="10"/>
      <c r="AB607" s="10"/>
    </row>
    <row r="608" spans="20:28" x14ac:dyDescent="0.25">
      <c r="T608" s="10" t="str">
        <f t="shared" si="6"/>
        <v/>
      </c>
      <c r="U608" s="10"/>
      <c r="V608" s="10"/>
      <c r="W608" s="10"/>
      <c r="X608" s="10"/>
      <c r="Y608" s="10"/>
      <c r="Z608" s="10"/>
      <c r="AA608" s="10"/>
      <c r="AB608" s="10"/>
    </row>
    <row r="609" spans="20:28" x14ac:dyDescent="0.25">
      <c r="T609" s="10" t="str">
        <f t="shared" si="6"/>
        <v/>
      </c>
      <c r="U609" s="10"/>
      <c r="V609" s="10"/>
      <c r="W609" s="10"/>
      <c r="X609" s="10"/>
      <c r="Y609" s="10"/>
      <c r="Z609" s="10"/>
      <c r="AA609" s="10"/>
      <c r="AB609" s="10"/>
    </row>
    <row r="610" spans="20:28" x14ac:dyDescent="0.25">
      <c r="T610" s="10" t="str">
        <f t="shared" si="6"/>
        <v/>
      </c>
      <c r="U610" s="10"/>
      <c r="V610" s="10"/>
      <c r="W610" s="10"/>
      <c r="X610" s="10"/>
      <c r="Y610" s="10"/>
      <c r="Z610" s="10"/>
      <c r="AA610" s="10"/>
      <c r="AB610" s="10"/>
    </row>
    <row r="611" spans="20:28" x14ac:dyDescent="0.25">
      <c r="T611" s="10" t="str">
        <f t="shared" si="6"/>
        <v/>
      </c>
      <c r="U611" s="10"/>
      <c r="V611" s="10"/>
      <c r="W611" s="10"/>
      <c r="X611" s="10"/>
      <c r="Y611" s="10"/>
      <c r="Z611" s="10"/>
      <c r="AA611" s="10"/>
      <c r="AB611" s="10"/>
    </row>
    <row r="612" spans="20:28" x14ac:dyDescent="0.25">
      <c r="T612" s="10" t="str">
        <f t="shared" si="6"/>
        <v/>
      </c>
      <c r="U612" s="10"/>
      <c r="V612" s="10"/>
      <c r="W612" s="10"/>
      <c r="X612" s="10"/>
      <c r="Y612" s="10"/>
      <c r="Z612" s="10"/>
      <c r="AA612" s="10"/>
      <c r="AB612" s="10"/>
    </row>
    <row r="613" spans="20:28" x14ac:dyDescent="0.25">
      <c r="T613" s="10" t="str">
        <f t="shared" si="6"/>
        <v/>
      </c>
      <c r="U613" s="10"/>
      <c r="V613" s="10"/>
      <c r="W613" s="10"/>
      <c r="X613" s="10"/>
      <c r="Y613" s="10"/>
      <c r="Z613" s="10"/>
      <c r="AA613" s="10"/>
      <c r="AB613" s="10"/>
    </row>
    <row r="614" spans="20:28" x14ac:dyDescent="0.25">
      <c r="T614" s="10" t="str">
        <f t="shared" si="6"/>
        <v/>
      </c>
      <c r="U614" s="10"/>
      <c r="V614" s="10"/>
      <c r="W614" s="10"/>
      <c r="X614" s="10"/>
      <c r="Y614" s="10"/>
      <c r="Z614" s="10"/>
      <c r="AA614" s="10"/>
      <c r="AB614" s="10"/>
    </row>
    <row r="615" spans="20:28" x14ac:dyDescent="0.25">
      <c r="T615" s="10" t="str">
        <f t="shared" si="6"/>
        <v/>
      </c>
      <c r="U615" s="10"/>
      <c r="V615" s="10"/>
      <c r="W615" s="10"/>
      <c r="X615" s="10"/>
      <c r="Y615" s="10"/>
      <c r="Z615" s="10"/>
      <c r="AA615" s="10"/>
      <c r="AB615" s="10"/>
    </row>
    <row r="616" spans="20:28" x14ac:dyDescent="0.25">
      <c r="T616" s="10" t="str">
        <f t="shared" si="6"/>
        <v/>
      </c>
      <c r="U616" s="10"/>
      <c r="V616" s="10"/>
      <c r="W616" s="10"/>
      <c r="X616" s="10"/>
      <c r="Y616" s="10"/>
      <c r="Z616" s="10"/>
      <c r="AA616" s="10"/>
      <c r="AB616" s="10"/>
    </row>
    <row r="617" spans="20:28" x14ac:dyDescent="0.25">
      <c r="T617" s="10" t="str">
        <f t="shared" si="6"/>
        <v/>
      </c>
      <c r="U617" s="10"/>
      <c r="V617" s="10"/>
      <c r="W617" s="10"/>
      <c r="X617" s="10"/>
      <c r="Y617" s="10"/>
      <c r="Z617" s="10"/>
      <c r="AA617" s="10"/>
      <c r="AB617" s="10"/>
    </row>
    <row r="618" spans="20:28" x14ac:dyDescent="0.25">
      <c r="T618" s="10" t="str">
        <f t="shared" si="6"/>
        <v/>
      </c>
      <c r="U618" s="10"/>
      <c r="V618" s="10"/>
      <c r="W618" s="10"/>
      <c r="X618" s="10"/>
      <c r="Y618" s="10"/>
      <c r="Z618" s="10"/>
      <c r="AA618" s="10"/>
      <c r="AB618" s="10"/>
    </row>
    <row r="619" spans="20:28" x14ac:dyDescent="0.25">
      <c r="T619" s="10" t="str">
        <f t="shared" si="6"/>
        <v/>
      </c>
      <c r="U619" s="10"/>
      <c r="V619" s="10"/>
      <c r="W619" s="10"/>
      <c r="X619" s="10"/>
      <c r="Y619" s="10"/>
      <c r="Z619" s="10"/>
      <c r="AA619" s="10"/>
      <c r="AB619" s="10"/>
    </row>
    <row r="620" spans="20:28" x14ac:dyDescent="0.25">
      <c r="T620" s="10" t="str">
        <f t="shared" si="6"/>
        <v/>
      </c>
      <c r="U620" s="10"/>
      <c r="V620" s="10"/>
      <c r="W620" s="10"/>
      <c r="X620" s="10"/>
      <c r="Y620" s="10"/>
      <c r="Z620" s="10"/>
      <c r="AA620" s="10"/>
      <c r="AB620" s="10"/>
    </row>
    <row r="621" spans="20:28" x14ac:dyDescent="0.25">
      <c r="T621" s="10" t="str">
        <f t="shared" si="6"/>
        <v/>
      </c>
      <c r="U621" s="10"/>
      <c r="V621" s="10"/>
      <c r="W621" s="10"/>
      <c r="X621" s="10"/>
      <c r="Y621" s="10"/>
      <c r="Z621" s="10"/>
      <c r="AA621" s="10"/>
      <c r="AB621" s="10"/>
    </row>
    <row r="622" spans="20:28" x14ac:dyDescent="0.25">
      <c r="T622" s="10" t="str">
        <f t="shared" si="6"/>
        <v/>
      </c>
      <c r="U622" s="10"/>
      <c r="V622" s="10"/>
      <c r="W622" s="10"/>
      <c r="X622" s="10"/>
      <c r="Y622" s="10"/>
      <c r="Z622" s="10"/>
      <c r="AA622" s="10"/>
      <c r="AB622" s="10"/>
    </row>
    <row r="623" spans="20:28" x14ac:dyDescent="0.25">
      <c r="T623" s="10" t="str">
        <f t="shared" si="6"/>
        <v/>
      </c>
      <c r="U623" s="10"/>
      <c r="V623" s="10"/>
      <c r="W623" s="10"/>
      <c r="X623" s="10"/>
      <c r="Y623" s="10"/>
      <c r="Z623" s="10"/>
      <c r="AA623" s="10"/>
      <c r="AB623" s="10"/>
    </row>
    <row r="624" spans="20:28" x14ac:dyDescent="0.25">
      <c r="T624" s="10" t="str">
        <f t="shared" si="6"/>
        <v/>
      </c>
      <c r="U624" s="10"/>
      <c r="V624" s="10"/>
      <c r="W624" s="10"/>
      <c r="X624" s="10"/>
      <c r="Y624" s="10"/>
      <c r="Z624" s="10"/>
      <c r="AA624" s="10"/>
      <c r="AB624" s="10"/>
    </row>
    <row r="625" spans="20:28" x14ac:dyDescent="0.25">
      <c r="T625" s="10" t="str">
        <f t="shared" si="6"/>
        <v/>
      </c>
      <c r="U625" s="10"/>
      <c r="V625" s="10"/>
      <c r="W625" s="10"/>
      <c r="X625" s="10"/>
      <c r="Y625" s="10"/>
      <c r="Z625" s="10"/>
      <c r="AA625" s="10"/>
      <c r="AB625" s="10"/>
    </row>
    <row r="626" spans="20:28" x14ac:dyDescent="0.25">
      <c r="T626" s="10" t="str">
        <f t="shared" si="6"/>
        <v/>
      </c>
      <c r="U626" s="10"/>
      <c r="V626" s="10"/>
      <c r="W626" s="10"/>
      <c r="X626" s="10"/>
      <c r="Y626" s="10"/>
      <c r="Z626" s="10"/>
      <c r="AA626" s="10"/>
      <c r="AB626" s="10"/>
    </row>
    <row r="627" spans="20:28" x14ac:dyDescent="0.25">
      <c r="T627" s="10" t="str">
        <f t="shared" si="6"/>
        <v/>
      </c>
      <c r="U627" s="10"/>
      <c r="V627" s="10"/>
      <c r="W627" s="10"/>
      <c r="X627" s="10"/>
      <c r="Y627" s="10"/>
      <c r="Z627" s="10"/>
      <c r="AA627" s="10"/>
      <c r="AB627" s="10"/>
    </row>
    <row r="628" spans="20:28" x14ac:dyDescent="0.25">
      <c r="T628" s="10" t="str">
        <f t="shared" si="6"/>
        <v/>
      </c>
      <c r="U628" s="10"/>
      <c r="V628" s="10"/>
      <c r="W628" s="10"/>
      <c r="X628" s="10"/>
      <c r="Y628" s="10"/>
      <c r="Z628" s="10"/>
      <c r="AA628" s="10"/>
      <c r="AB628" s="10"/>
    </row>
    <row r="629" spans="20:28" x14ac:dyDescent="0.25">
      <c r="T629" s="10" t="str">
        <f t="shared" si="6"/>
        <v/>
      </c>
      <c r="U629" s="10"/>
      <c r="V629" s="10"/>
      <c r="W629" s="10"/>
      <c r="X629" s="10"/>
      <c r="Y629" s="10"/>
      <c r="Z629" s="10"/>
      <c r="AA629" s="10"/>
      <c r="AB629" s="10"/>
    </row>
    <row r="630" spans="20:28" x14ac:dyDescent="0.25">
      <c r="T630" s="10" t="str">
        <f t="shared" si="6"/>
        <v/>
      </c>
      <c r="U630" s="10"/>
      <c r="V630" s="10"/>
      <c r="W630" s="10"/>
      <c r="X630" s="10"/>
      <c r="Y630" s="10"/>
      <c r="Z630" s="10"/>
      <c r="AA630" s="10"/>
      <c r="AB630" s="10"/>
    </row>
    <row r="631" spans="20:28" x14ac:dyDescent="0.25">
      <c r="T631" s="10" t="str">
        <f t="shared" si="6"/>
        <v/>
      </c>
      <c r="U631" s="10"/>
      <c r="V631" s="10"/>
      <c r="W631" s="10"/>
      <c r="X631" s="10"/>
      <c r="Y631" s="10"/>
      <c r="Z631" s="10"/>
      <c r="AA631" s="10"/>
      <c r="AB631" s="10"/>
    </row>
    <row r="632" spans="20:28" x14ac:dyDescent="0.25">
      <c r="T632" s="10" t="str">
        <f t="shared" si="6"/>
        <v/>
      </c>
      <c r="U632" s="10"/>
      <c r="V632" s="10"/>
      <c r="W632" s="10"/>
      <c r="X632" s="10"/>
      <c r="Y632" s="10"/>
      <c r="Z632" s="10"/>
      <c r="AA632" s="10"/>
      <c r="AB632" s="10"/>
    </row>
    <row r="633" spans="20:28" x14ac:dyDescent="0.25">
      <c r="T633" s="10" t="str">
        <f t="shared" si="6"/>
        <v/>
      </c>
      <c r="U633" s="10"/>
      <c r="V633" s="10"/>
      <c r="W633" s="10"/>
      <c r="X633" s="10"/>
      <c r="Y633" s="10"/>
      <c r="Z633" s="10"/>
      <c r="AA633" s="10"/>
      <c r="AB633" s="10"/>
    </row>
    <row r="634" spans="20:28" x14ac:dyDescent="0.25">
      <c r="T634" s="10" t="str">
        <f t="shared" si="6"/>
        <v/>
      </c>
      <c r="U634" s="10"/>
      <c r="V634" s="10"/>
      <c r="W634" s="10"/>
      <c r="X634" s="10"/>
      <c r="Y634" s="10"/>
      <c r="Z634" s="10"/>
      <c r="AA634" s="10"/>
      <c r="AB634" s="10"/>
    </row>
    <row r="635" spans="20:28" x14ac:dyDescent="0.25">
      <c r="T635" s="10" t="str">
        <f t="shared" si="6"/>
        <v/>
      </c>
      <c r="U635" s="10"/>
      <c r="V635" s="10"/>
      <c r="W635" s="10"/>
      <c r="X635" s="10"/>
      <c r="Y635" s="10"/>
      <c r="Z635" s="10"/>
      <c r="AA635" s="10"/>
      <c r="AB635" s="10"/>
    </row>
    <row r="636" spans="20:28" x14ac:dyDescent="0.25">
      <c r="T636" s="10" t="str">
        <f t="shared" si="6"/>
        <v/>
      </c>
      <c r="U636" s="10"/>
      <c r="V636" s="10"/>
      <c r="W636" s="10"/>
      <c r="X636" s="10"/>
      <c r="Y636" s="10"/>
      <c r="Z636" s="10"/>
      <c r="AA636" s="10"/>
      <c r="AB636" s="10"/>
    </row>
    <row r="637" spans="20:28" x14ac:dyDescent="0.25">
      <c r="T637" s="10" t="str">
        <f t="shared" si="6"/>
        <v/>
      </c>
      <c r="U637" s="10"/>
      <c r="V637" s="10"/>
      <c r="W637" s="10"/>
      <c r="X637" s="10"/>
      <c r="Y637" s="10"/>
      <c r="Z637" s="10"/>
      <c r="AA637" s="10"/>
      <c r="AB637" s="10"/>
    </row>
    <row r="638" spans="20:28" x14ac:dyDescent="0.25">
      <c r="T638" s="10" t="str">
        <f t="shared" si="6"/>
        <v/>
      </c>
      <c r="U638" s="10"/>
      <c r="V638" s="10"/>
      <c r="W638" s="10"/>
      <c r="X638" s="10"/>
      <c r="Y638" s="10"/>
      <c r="Z638" s="10"/>
      <c r="AA638" s="10"/>
      <c r="AB638" s="10"/>
    </row>
    <row r="639" spans="20:28" x14ac:dyDescent="0.25">
      <c r="T639" s="10" t="str">
        <f t="shared" si="6"/>
        <v/>
      </c>
      <c r="U639" s="10"/>
      <c r="V639" s="10"/>
      <c r="W639" s="10"/>
      <c r="X639" s="10"/>
      <c r="Y639" s="10"/>
      <c r="Z639" s="10"/>
      <c r="AA639" s="10"/>
      <c r="AB639" s="10"/>
    </row>
    <row r="640" spans="20:28" x14ac:dyDescent="0.25">
      <c r="T640" s="10" t="str">
        <f t="shared" si="6"/>
        <v/>
      </c>
      <c r="U640" s="10"/>
      <c r="V640" s="10"/>
      <c r="W640" s="10"/>
      <c r="X640" s="10"/>
      <c r="Y640" s="10"/>
      <c r="Z640" s="10"/>
      <c r="AA640" s="10"/>
      <c r="AB640" s="10"/>
    </row>
    <row r="641" spans="20:28" x14ac:dyDescent="0.25">
      <c r="T641" s="10" t="str">
        <f t="shared" si="6"/>
        <v/>
      </c>
      <c r="U641" s="10"/>
      <c r="V641" s="10"/>
      <c r="W641" s="10"/>
      <c r="X641" s="10"/>
      <c r="Y641" s="10"/>
      <c r="Z641" s="10"/>
      <c r="AA641" s="10"/>
      <c r="AB641" s="10"/>
    </row>
    <row r="642" spans="20:28" x14ac:dyDescent="0.25">
      <c r="T642" s="10" t="str">
        <f t="shared" ref="T642:T705" si="7">IF(A642&lt;&gt;"",L642*M642,"")</f>
        <v/>
      </c>
      <c r="U642" s="10"/>
      <c r="V642" s="10"/>
      <c r="W642" s="10"/>
      <c r="X642" s="10"/>
      <c r="Y642" s="10"/>
      <c r="Z642" s="10"/>
      <c r="AA642" s="10"/>
      <c r="AB642" s="10"/>
    </row>
    <row r="643" spans="20:28" x14ac:dyDescent="0.25">
      <c r="T643" s="10" t="str">
        <f t="shared" si="7"/>
        <v/>
      </c>
      <c r="U643" s="10"/>
      <c r="V643" s="10"/>
      <c r="W643" s="10"/>
      <c r="X643" s="10"/>
      <c r="Y643" s="10"/>
      <c r="Z643" s="10"/>
      <c r="AA643" s="10"/>
      <c r="AB643" s="10"/>
    </row>
    <row r="644" spans="20:28" x14ac:dyDescent="0.25">
      <c r="T644" s="10" t="str">
        <f t="shared" si="7"/>
        <v/>
      </c>
      <c r="U644" s="10"/>
      <c r="V644" s="10"/>
      <c r="W644" s="10"/>
      <c r="X644" s="10"/>
      <c r="Y644" s="10"/>
      <c r="Z644" s="10"/>
      <c r="AA644" s="10"/>
      <c r="AB644" s="10"/>
    </row>
    <row r="645" spans="20:28" x14ac:dyDescent="0.25">
      <c r="T645" s="10" t="str">
        <f t="shared" si="7"/>
        <v/>
      </c>
      <c r="U645" s="10"/>
      <c r="V645" s="10"/>
      <c r="W645" s="10"/>
      <c r="X645" s="10"/>
      <c r="Y645" s="10"/>
      <c r="Z645" s="10"/>
      <c r="AA645" s="10"/>
      <c r="AB645" s="10"/>
    </row>
    <row r="646" spans="20:28" x14ac:dyDescent="0.25">
      <c r="T646" s="10" t="str">
        <f t="shared" si="7"/>
        <v/>
      </c>
      <c r="U646" s="10"/>
      <c r="V646" s="10"/>
      <c r="W646" s="10"/>
      <c r="X646" s="10"/>
      <c r="Y646" s="10"/>
      <c r="Z646" s="10"/>
      <c r="AA646" s="10"/>
      <c r="AB646" s="10"/>
    </row>
    <row r="647" spans="20:28" x14ac:dyDescent="0.25">
      <c r="T647" s="10" t="str">
        <f t="shared" si="7"/>
        <v/>
      </c>
      <c r="U647" s="10"/>
      <c r="V647" s="10"/>
      <c r="W647" s="10"/>
      <c r="X647" s="10"/>
      <c r="Y647" s="10"/>
      <c r="Z647" s="10"/>
      <c r="AA647" s="10"/>
      <c r="AB647" s="10"/>
    </row>
    <row r="648" spans="20:28" x14ac:dyDescent="0.25">
      <c r="T648" s="10" t="str">
        <f t="shared" si="7"/>
        <v/>
      </c>
      <c r="U648" s="10"/>
      <c r="V648" s="10"/>
      <c r="W648" s="10"/>
      <c r="X648" s="10"/>
      <c r="Y648" s="10"/>
      <c r="Z648" s="10"/>
      <c r="AA648" s="10"/>
      <c r="AB648" s="10"/>
    </row>
    <row r="649" spans="20:28" x14ac:dyDescent="0.25">
      <c r="T649" s="10" t="str">
        <f t="shared" si="7"/>
        <v/>
      </c>
      <c r="U649" s="10"/>
      <c r="V649" s="10"/>
      <c r="W649" s="10"/>
      <c r="X649" s="10"/>
      <c r="Y649" s="10"/>
      <c r="Z649" s="10"/>
      <c r="AA649" s="10"/>
      <c r="AB649" s="10"/>
    </row>
    <row r="650" spans="20:28" x14ac:dyDescent="0.25">
      <c r="T650" s="10" t="str">
        <f t="shared" si="7"/>
        <v/>
      </c>
      <c r="U650" s="10"/>
      <c r="V650" s="10"/>
      <c r="W650" s="10"/>
      <c r="X650" s="10"/>
      <c r="Y650" s="10"/>
      <c r="Z650" s="10"/>
      <c r="AA650" s="10"/>
      <c r="AB650" s="10"/>
    </row>
    <row r="651" spans="20:28" x14ac:dyDescent="0.25">
      <c r="T651" s="10" t="str">
        <f t="shared" si="7"/>
        <v/>
      </c>
      <c r="U651" s="10"/>
      <c r="V651" s="10"/>
      <c r="W651" s="10"/>
      <c r="X651" s="10"/>
      <c r="Y651" s="10"/>
      <c r="Z651" s="10"/>
      <c r="AA651" s="10"/>
      <c r="AB651" s="10"/>
    </row>
    <row r="652" spans="20:28" x14ac:dyDescent="0.25">
      <c r="T652" s="10" t="str">
        <f t="shared" si="7"/>
        <v/>
      </c>
      <c r="U652" s="10"/>
      <c r="V652" s="10"/>
      <c r="W652" s="10"/>
      <c r="X652" s="10"/>
      <c r="Y652" s="10"/>
      <c r="Z652" s="10"/>
      <c r="AA652" s="10"/>
      <c r="AB652" s="10"/>
    </row>
    <row r="653" spans="20:28" x14ac:dyDescent="0.25">
      <c r="T653" s="10" t="str">
        <f t="shared" si="7"/>
        <v/>
      </c>
      <c r="U653" s="10"/>
      <c r="V653" s="10"/>
      <c r="W653" s="10"/>
      <c r="X653" s="10"/>
      <c r="Y653" s="10"/>
      <c r="Z653" s="10"/>
      <c r="AA653" s="10"/>
      <c r="AB653" s="10"/>
    </row>
    <row r="654" spans="20:28" x14ac:dyDescent="0.25">
      <c r="T654" s="10" t="str">
        <f t="shared" si="7"/>
        <v/>
      </c>
      <c r="U654" s="10"/>
      <c r="V654" s="10"/>
      <c r="W654" s="10"/>
      <c r="X654" s="10"/>
      <c r="Y654" s="10"/>
      <c r="Z654" s="10"/>
      <c r="AA654" s="10"/>
      <c r="AB654" s="10"/>
    </row>
    <row r="655" spans="20:28" x14ac:dyDescent="0.25">
      <c r="T655" s="10" t="str">
        <f t="shared" si="7"/>
        <v/>
      </c>
      <c r="U655" s="10"/>
      <c r="V655" s="10"/>
      <c r="W655" s="10"/>
      <c r="X655" s="10"/>
      <c r="Y655" s="10"/>
      <c r="Z655" s="10"/>
      <c r="AA655" s="10"/>
      <c r="AB655" s="10"/>
    </row>
    <row r="656" spans="20:28" x14ac:dyDescent="0.25">
      <c r="T656" s="10" t="str">
        <f t="shared" si="7"/>
        <v/>
      </c>
      <c r="U656" s="10"/>
      <c r="V656" s="10"/>
      <c r="W656" s="10"/>
      <c r="X656" s="10"/>
      <c r="Y656" s="10"/>
      <c r="Z656" s="10"/>
      <c r="AA656" s="10"/>
      <c r="AB656" s="10"/>
    </row>
    <row r="657" spans="20:28" x14ac:dyDescent="0.25">
      <c r="T657" s="10" t="str">
        <f t="shared" si="7"/>
        <v/>
      </c>
      <c r="U657" s="10"/>
      <c r="V657" s="10"/>
      <c r="W657" s="10"/>
      <c r="X657" s="10"/>
      <c r="Y657" s="10"/>
      <c r="Z657" s="10"/>
      <c r="AA657" s="10"/>
      <c r="AB657" s="10"/>
    </row>
    <row r="658" spans="20:28" x14ac:dyDescent="0.25">
      <c r="T658" s="10" t="str">
        <f t="shared" si="7"/>
        <v/>
      </c>
      <c r="U658" s="10"/>
      <c r="V658" s="10"/>
      <c r="W658" s="10"/>
      <c r="X658" s="10"/>
      <c r="Y658" s="10"/>
      <c r="Z658" s="10"/>
      <c r="AA658" s="10"/>
      <c r="AB658" s="10"/>
    </row>
    <row r="659" spans="20:28" x14ac:dyDescent="0.25">
      <c r="T659" s="10" t="str">
        <f t="shared" si="7"/>
        <v/>
      </c>
      <c r="U659" s="10"/>
      <c r="V659" s="10"/>
      <c r="W659" s="10"/>
      <c r="X659" s="10"/>
      <c r="Y659" s="10"/>
      <c r="Z659" s="10"/>
      <c r="AA659" s="10"/>
      <c r="AB659" s="10"/>
    </row>
    <row r="660" spans="20:28" x14ac:dyDescent="0.25">
      <c r="T660" s="10" t="str">
        <f t="shared" si="7"/>
        <v/>
      </c>
      <c r="U660" s="10"/>
      <c r="V660" s="10"/>
      <c r="W660" s="10"/>
      <c r="X660" s="10"/>
      <c r="Y660" s="10"/>
      <c r="Z660" s="10"/>
      <c r="AA660" s="10"/>
      <c r="AB660" s="10"/>
    </row>
    <row r="661" spans="20:28" x14ac:dyDescent="0.25">
      <c r="T661" s="10" t="str">
        <f t="shared" si="7"/>
        <v/>
      </c>
      <c r="U661" s="10"/>
      <c r="V661" s="10"/>
      <c r="W661" s="10"/>
      <c r="X661" s="10"/>
      <c r="Y661" s="10"/>
      <c r="Z661" s="10"/>
      <c r="AA661" s="10"/>
      <c r="AB661" s="10"/>
    </row>
    <row r="662" spans="20:28" x14ac:dyDescent="0.25">
      <c r="T662" s="10" t="str">
        <f t="shared" si="7"/>
        <v/>
      </c>
      <c r="U662" s="10"/>
      <c r="V662" s="10"/>
      <c r="W662" s="10"/>
      <c r="X662" s="10"/>
      <c r="Y662" s="10"/>
      <c r="Z662" s="10"/>
      <c r="AA662" s="10"/>
      <c r="AB662" s="10"/>
    </row>
    <row r="663" spans="20:28" x14ac:dyDescent="0.25">
      <c r="T663" s="10" t="str">
        <f t="shared" si="7"/>
        <v/>
      </c>
      <c r="U663" s="10"/>
      <c r="V663" s="10"/>
      <c r="W663" s="10"/>
      <c r="X663" s="10"/>
      <c r="Y663" s="10"/>
      <c r="Z663" s="10"/>
      <c r="AA663" s="10"/>
      <c r="AB663" s="10"/>
    </row>
    <row r="664" spans="20:28" x14ac:dyDescent="0.25">
      <c r="T664" s="10" t="str">
        <f t="shared" si="7"/>
        <v/>
      </c>
      <c r="U664" s="10"/>
      <c r="V664" s="10"/>
      <c r="W664" s="10"/>
      <c r="X664" s="10"/>
      <c r="Y664" s="10"/>
      <c r="Z664" s="10"/>
      <c r="AA664" s="10"/>
      <c r="AB664" s="10"/>
    </row>
    <row r="665" spans="20:28" x14ac:dyDescent="0.25">
      <c r="T665" s="10" t="str">
        <f t="shared" si="7"/>
        <v/>
      </c>
      <c r="U665" s="10"/>
      <c r="V665" s="10"/>
      <c r="W665" s="10"/>
      <c r="X665" s="10"/>
      <c r="Y665" s="10"/>
      <c r="Z665" s="10"/>
      <c r="AA665" s="10"/>
      <c r="AB665" s="10"/>
    </row>
    <row r="666" spans="20:28" x14ac:dyDescent="0.25">
      <c r="T666" s="10" t="str">
        <f t="shared" si="7"/>
        <v/>
      </c>
      <c r="U666" s="10"/>
      <c r="V666" s="10"/>
      <c r="W666" s="10"/>
      <c r="X666" s="10"/>
      <c r="Y666" s="10"/>
      <c r="Z666" s="10"/>
      <c r="AA666" s="10"/>
      <c r="AB666" s="10"/>
    </row>
    <row r="667" spans="20:28" x14ac:dyDescent="0.25">
      <c r="T667" s="10" t="str">
        <f t="shared" si="7"/>
        <v/>
      </c>
      <c r="U667" s="10"/>
      <c r="V667" s="10"/>
      <c r="W667" s="10"/>
      <c r="X667" s="10"/>
      <c r="Y667" s="10"/>
      <c r="Z667" s="10"/>
      <c r="AA667" s="10"/>
      <c r="AB667" s="10"/>
    </row>
    <row r="668" spans="20:28" x14ac:dyDescent="0.25">
      <c r="T668" s="10" t="str">
        <f t="shared" si="7"/>
        <v/>
      </c>
      <c r="U668" s="10"/>
      <c r="V668" s="10"/>
      <c r="W668" s="10"/>
      <c r="X668" s="10"/>
      <c r="Y668" s="10"/>
      <c r="Z668" s="10"/>
      <c r="AA668" s="10"/>
      <c r="AB668" s="10"/>
    </row>
    <row r="669" spans="20:28" x14ac:dyDescent="0.25">
      <c r="T669" s="10" t="str">
        <f t="shared" si="7"/>
        <v/>
      </c>
      <c r="U669" s="10"/>
      <c r="V669" s="10"/>
      <c r="W669" s="10"/>
      <c r="X669" s="10"/>
      <c r="Y669" s="10"/>
      <c r="Z669" s="10"/>
      <c r="AA669" s="10"/>
      <c r="AB669" s="10"/>
    </row>
    <row r="670" spans="20:28" x14ac:dyDescent="0.25">
      <c r="T670" s="10" t="str">
        <f t="shared" si="7"/>
        <v/>
      </c>
      <c r="U670" s="10"/>
      <c r="V670" s="10"/>
      <c r="W670" s="10"/>
      <c r="X670" s="10"/>
      <c r="Y670" s="10"/>
      <c r="Z670" s="10"/>
      <c r="AA670" s="10"/>
      <c r="AB670" s="10"/>
    </row>
    <row r="671" spans="20:28" x14ac:dyDescent="0.25">
      <c r="T671" s="10" t="str">
        <f t="shared" si="7"/>
        <v/>
      </c>
      <c r="U671" s="10"/>
      <c r="V671" s="10"/>
      <c r="W671" s="10"/>
      <c r="X671" s="10"/>
      <c r="Y671" s="10"/>
      <c r="Z671" s="10"/>
      <c r="AA671" s="10"/>
      <c r="AB671" s="10"/>
    </row>
    <row r="672" spans="20:28" x14ac:dyDescent="0.25">
      <c r="T672" s="10" t="str">
        <f t="shared" si="7"/>
        <v/>
      </c>
      <c r="U672" s="10"/>
      <c r="V672" s="10"/>
      <c r="W672" s="10"/>
      <c r="X672" s="10"/>
      <c r="Y672" s="10"/>
      <c r="Z672" s="10"/>
      <c r="AA672" s="10"/>
      <c r="AB672" s="10"/>
    </row>
    <row r="673" spans="20:28" x14ac:dyDescent="0.25">
      <c r="T673" s="10" t="str">
        <f t="shared" si="7"/>
        <v/>
      </c>
      <c r="U673" s="10"/>
      <c r="V673" s="10"/>
      <c r="W673" s="10"/>
      <c r="X673" s="10"/>
      <c r="Y673" s="10"/>
      <c r="Z673" s="10"/>
      <c r="AA673" s="10"/>
      <c r="AB673" s="10"/>
    </row>
    <row r="674" spans="20:28" x14ac:dyDescent="0.25">
      <c r="T674" s="10" t="str">
        <f t="shared" si="7"/>
        <v/>
      </c>
      <c r="U674" s="10"/>
      <c r="V674" s="10"/>
      <c r="W674" s="10"/>
      <c r="X674" s="10"/>
      <c r="Y674" s="10"/>
      <c r="Z674" s="10"/>
      <c r="AA674" s="10"/>
      <c r="AB674" s="10"/>
    </row>
    <row r="675" spans="20:28" x14ac:dyDescent="0.25">
      <c r="T675" s="10" t="str">
        <f t="shared" si="7"/>
        <v/>
      </c>
      <c r="U675" s="10"/>
      <c r="V675" s="10"/>
      <c r="W675" s="10"/>
      <c r="X675" s="10"/>
      <c r="Y675" s="10"/>
      <c r="Z675" s="10"/>
      <c r="AA675" s="10"/>
      <c r="AB675" s="10"/>
    </row>
    <row r="676" spans="20:28" x14ac:dyDescent="0.25">
      <c r="T676" s="10" t="str">
        <f t="shared" si="7"/>
        <v/>
      </c>
      <c r="U676" s="10"/>
      <c r="V676" s="10"/>
      <c r="W676" s="10"/>
      <c r="X676" s="10"/>
      <c r="Y676" s="10"/>
      <c r="Z676" s="10"/>
      <c r="AA676" s="10"/>
      <c r="AB676" s="10"/>
    </row>
    <row r="677" spans="20:28" x14ac:dyDescent="0.25">
      <c r="T677" s="10" t="str">
        <f t="shared" si="7"/>
        <v/>
      </c>
      <c r="U677" s="10"/>
      <c r="V677" s="10"/>
      <c r="W677" s="10"/>
      <c r="X677" s="10"/>
      <c r="Y677" s="10"/>
      <c r="Z677" s="10"/>
      <c r="AA677" s="10"/>
      <c r="AB677" s="10"/>
    </row>
    <row r="678" spans="20:28" x14ac:dyDescent="0.25">
      <c r="T678" s="10" t="str">
        <f t="shared" si="7"/>
        <v/>
      </c>
      <c r="U678" s="10"/>
      <c r="V678" s="10"/>
      <c r="W678" s="10"/>
      <c r="X678" s="10"/>
      <c r="Y678" s="10"/>
      <c r="Z678" s="10"/>
      <c r="AA678" s="10"/>
      <c r="AB678" s="10"/>
    </row>
    <row r="679" spans="20:28" x14ac:dyDescent="0.25">
      <c r="T679" s="10" t="str">
        <f t="shared" si="7"/>
        <v/>
      </c>
      <c r="U679" s="10"/>
      <c r="V679" s="10"/>
      <c r="W679" s="10"/>
      <c r="X679" s="10"/>
      <c r="Y679" s="10"/>
      <c r="Z679" s="10"/>
      <c r="AA679" s="10"/>
      <c r="AB679" s="10"/>
    </row>
    <row r="680" spans="20:28" x14ac:dyDescent="0.25">
      <c r="T680" s="10" t="str">
        <f t="shared" si="7"/>
        <v/>
      </c>
      <c r="U680" s="10"/>
      <c r="V680" s="10"/>
      <c r="W680" s="10"/>
      <c r="X680" s="10"/>
      <c r="Y680" s="10"/>
      <c r="Z680" s="10"/>
      <c r="AA680" s="10"/>
      <c r="AB680" s="10"/>
    </row>
    <row r="681" spans="20:28" x14ac:dyDescent="0.25">
      <c r="T681" s="10" t="str">
        <f t="shared" si="7"/>
        <v/>
      </c>
      <c r="U681" s="10"/>
      <c r="V681" s="10"/>
      <c r="W681" s="10"/>
      <c r="X681" s="10"/>
      <c r="Y681" s="10"/>
      <c r="Z681" s="10"/>
      <c r="AA681" s="10"/>
      <c r="AB681" s="10"/>
    </row>
    <row r="682" spans="20:28" x14ac:dyDescent="0.25">
      <c r="T682" s="10" t="str">
        <f t="shared" si="7"/>
        <v/>
      </c>
      <c r="U682" s="10"/>
      <c r="V682" s="10"/>
      <c r="W682" s="10"/>
      <c r="X682" s="10"/>
      <c r="Y682" s="10"/>
      <c r="Z682" s="10"/>
      <c r="AA682" s="10"/>
      <c r="AB682" s="10"/>
    </row>
    <row r="683" spans="20:28" x14ac:dyDescent="0.25">
      <c r="T683" s="10" t="str">
        <f t="shared" si="7"/>
        <v/>
      </c>
      <c r="U683" s="10"/>
      <c r="V683" s="10"/>
      <c r="W683" s="10"/>
      <c r="X683" s="10"/>
      <c r="Y683" s="10"/>
      <c r="Z683" s="10"/>
      <c r="AA683" s="10"/>
      <c r="AB683" s="10"/>
    </row>
    <row r="684" spans="20:28" x14ac:dyDescent="0.25">
      <c r="T684" s="10" t="str">
        <f t="shared" si="7"/>
        <v/>
      </c>
      <c r="U684" s="10"/>
      <c r="V684" s="10"/>
      <c r="W684" s="10"/>
      <c r="X684" s="10"/>
      <c r="Y684" s="10"/>
      <c r="Z684" s="10"/>
      <c r="AA684" s="10"/>
      <c r="AB684" s="10"/>
    </row>
    <row r="685" spans="20:28" x14ac:dyDescent="0.25">
      <c r="T685" s="10" t="str">
        <f t="shared" si="7"/>
        <v/>
      </c>
      <c r="U685" s="10"/>
      <c r="V685" s="10"/>
      <c r="W685" s="10"/>
      <c r="X685" s="10"/>
      <c r="Y685" s="10"/>
      <c r="Z685" s="10"/>
      <c r="AA685" s="10"/>
      <c r="AB685" s="10"/>
    </row>
    <row r="686" spans="20:28" x14ac:dyDescent="0.25">
      <c r="T686" s="10" t="str">
        <f t="shared" si="7"/>
        <v/>
      </c>
      <c r="U686" s="10"/>
      <c r="V686" s="10"/>
      <c r="W686" s="10"/>
      <c r="X686" s="10"/>
      <c r="Y686" s="10"/>
      <c r="Z686" s="10"/>
      <c r="AA686" s="10"/>
      <c r="AB686" s="10"/>
    </row>
    <row r="687" spans="20:28" x14ac:dyDescent="0.25">
      <c r="T687" s="10" t="str">
        <f t="shared" si="7"/>
        <v/>
      </c>
      <c r="U687" s="10"/>
      <c r="V687" s="10"/>
      <c r="W687" s="10"/>
      <c r="X687" s="10"/>
      <c r="Y687" s="10"/>
      <c r="Z687" s="10"/>
      <c r="AA687" s="10"/>
      <c r="AB687" s="10"/>
    </row>
    <row r="688" spans="20:28" x14ac:dyDescent="0.25">
      <c r="T688" s="10" t="str">
        <f t="shared" si="7"/>
        <v/>
      </c>
      <c r="U688" s="10"/>
      <c r="V688" s="10"/>
      <c r="W688" s="10"/>
      <c r="X688" s="10"/>
      <c r="Y688" s="10"/>
      <c r="Z688" s="10"/>
      <c r="AA688" s="10"/>
      <c r="AB688" s="10"/>
    </row>
    <row r="689" spans="20:28" x14ac:dyDescent="0.25">
      <c r="T689" s="10" t="str">
        <f t="shared" si="7"/>
        <v/>
      </c>
      <c r="U689" s="10"/>
      <c r="V689" s="10"/>
      <c r="W689" s="10"/>
      <c r="X689" s="10"/>
      <c r="Y689" s="10"/>
      <c r="Z689" s="10"/>
      <c r="AA689" s="10"/>
      <c r="AB689" s="10"/>
    </row>
    <row r="690" spans="20:28" x14ac:dyDescent="0.25">
      <c r="T690" s="10" t="str">
        <f t="shared" si="7"/>
        <v/>
      </c>
      <c r="U690" s="10"/>
      <c r="V690" s="10"/>
      <c r="W690" s="10"/>
      <c r="X690" s="10"/>
      <c r="Y690" s="10"/>
      <c r="Z690" s="10"/>
      <c r="AA690" s="10"/>
      <c r="AB690" s="10"/>
    </row>
    <row r="691" spans="20:28" x14ac:dyDescent="0.25">
      <c r="T691" s="10" t="str">
        <f t="shared" si="7"/>
        <v/>
      </c>
      <c r="U691" s="10"/>
      <c r="V691" s="10"/>
      <c r="W691" s="10"/>
      <c r="X691" s="10"/>
      <c r="Y691" s="10"/>
      <c r="Z691" s="10"/>
      <c r="AA691" s="10"/>
      <c r="AB691" s="10"/>
    </row>
    <row r="692" spans="20:28" x14ac:dyDescent="0.25">
      <c r="T692" s="10" t="str">
        <f t="shared" si="7"/>
        <v/>
      </c>
      <c r="U692" s="10"/>
      <c r="V692" s="10"/>
      <c r="W692" s="10"/>
      <c r="X692" s="10"/>
      <c r="Y692" s="10"/>
      <c r="Z692" s="10"/>
      <c r="AA692" s="10"/>
      <c r="AB692" s="10"/>
    </row>
    <row r="693" spans="20:28" x14ac:dyDescent="0.25">
      <c r="T693" s="10" t="str">
        <f t="shared" si="7"/>
        <v/>
      </c>
      <c r="U693" s="10"/>
      <c r="V693" s="10"/>
      <c r="W693" s="10"/>
      <c r="X693" s="10"/>
      <c r="Y693" s="10"/>
      <c r="Z693" s="10"/>
      <c r="AA693" s="10"/>
      <c r="AB693" s="10"/>
    </row>
    <row r="694" spans="20:28" x14ac:dyDescent="0.25">
      <c r="T694" s="10" t="str">
        <f t="shared" si="7"/>
        <v/>
      </c>
      <c r="U694" s="10"/>
      <c r="V694" s="10"/>
      <c r="W694" s="10"/>
      <c r="X694" s="10"/>
      <c r="Y694" s="10"/>
      <c r="Z694" s="10"/>
      <c r="AA694" s="10"/>
      <c r="AB694" s="10"/>
    </row>
    <row r="695" spans="20:28" x14ac:dyDescent="0.25">
      <c r="T695" s="10" t="str">
        <f t="shared" si="7"/>
        <v/>
      </c>
      <c r="U695" s="10"/>
      <c r="V695" s="10"/>
      <c r="W695" s="10"/>
      <c r="X695" s="10"/>
      <c r="Y695" s="10"/>
      <c r="Z695" s="10"/>
      <c r="AA695" s="10"/>
      <c r="AB695" s="10"/>
    </row>
    <row r="696" spans="20:28" x14ac:dyDescent="0.25">
      <c r="T696" s="10" t="str">
        <f t="shared" si="7"/>
        <v/>
      </c>
      <c r="U696" s="10"/>
      <c r="V696" s="10"/>
      <c r="W696" s="10"/>
      <c r="X696" s="10"/>
      <c r="Y696" s="10"/>
      <c r="Z696" s="10"/>
      <c r="AA696" s="10"/>
      <c r="AB696" s="10"/>
    </row>
    <row r="697" spans="20:28" x14ac:dyDescent="0.25">
      <c r="T697" s="10" t="str">
        <f t="shared" si="7"/>
        <v/>
      </c>
      <c r="U697" s="10"/>
      <c r="V697" s="10"/>
      <c r="W697" s="10"/>
      <c r="X697" s="10"/>
      <c r="Y697" s="10"/>
      <c r="Z697" s="10"/>
      <c r="AA697" s="10"/>
      <c r="AB697" s="10"/>
    </row>
    <row r="698" spans="20:28" x14ac:dyDescent="0.25">
      <c r="T698" s="10" t="str">
        <f t="shared" si="7"/>
        <v/>
      </c>
      <c r="U698" s="10"/>
      <c r="V698" s="10"/>
      <c r="W698" s="10"/>
      <c r="X698" s="10"/>
      <c r="Y698" s="10"/>
      <c r="Z698" s="10"/>
      <c r="AA698" s="10"/>
      <c r="AB698" s="10"/>
    </row>
    <row r="699" spans="20:28" x14ac:dyDescent="0.25">
      <c r="T699" s="10" t="str">
        <f t="shared" si="7"/>
        <v/>
      </c>
      <c r="U699" s="10"/>
      <c r="V699" s="10"/>
      <c r="W699" s="10"/>
      <c r="X699" s="10"/>
      <c r="Y699" s="10"/>
      <c r="Z699" s="10"/>
      <c r="AA699" s="10"/>
      <c r="AB699" s="10"/>
    </row>
    <row r="700" spans="20:28" x14ac:dyDescent="0.25">
      <c r="T700" s="10" t="str">
        <f t="shared" si="7"/>
        <v/>
      </c>
      <c r="U700" s="10"/>
      <c r="V700" s="10"/>
      <c r="W700" s="10"/>
      <c r="X700" s="10"/>
      <c r="Y700" s="10"/>
      <c r="Z700" s="10"/>
      <c r="AA700" s="10"/>
      <c r="AB700" s="10"/>
    </row>
    <row r="701" spans="20:28" x14ac:dyDescent="0.25">
      <c r="T701" s="10" t="str">
        <f t="shared" si="7"/>
        <v/>
      </c>
      <c r="U701" s="10"/>
      <c r="V701" s="10"/>
      <c r="W701" s="10"/>
      <c r="X701" s="10"/>
      <c r="Y701" s="10"/>
      <c r="Z701" s="10"/>
      <c r="AA701" s="10"/>
      <c r="AB701" s="10"/>
    </row>
    <row r="702" spans="20:28" x14ac:dyDescent="0.25">
      <c r="T702" s="10" t="str">
        <f t="shared" si="7"/>
        <v/>
      </c>
      <c r="U702" s="10"/>
      <c r="V702" s="10"/>
      <c r="W702" s="10"/>
      <c r="X702" s="10"/>
      <c r="Y702" s="10"/>
      <c r="Z702" s="10"/>
      <c r="AA702" s="10"/>
      <c r="AB702" s="10"/>
    </row>
    <row r="703" spans="20:28" x14ac:dyDescent="0.25">
      <c r="T703" s="10" t="str">
        <f t="shared" si="7"/>
        <v/>
      </c>
      <c r="U703" s="10"/>
      <c r="V703" s="10"/>
      <c r="W703" s="10"/>
      <c r="X703" s="10"/>
      <c r="Y703" s="10"/>
      <c r="Z703" s="10"/>
      <c r="AA703" s="10"/>
      <c r="AB703" s="10"/>
    </row>
    <row r="704" spans="20:28" x14ac:dyDescent="0.25">
      <c r="T704" s="10" t="str">
        <f t="shared" si="7"/>
        <v/>
      </c>
      <c r="U704" s="10"/>
      <c r="V704" s="10"/>
      <c r="W704" s="10"/>
      <c r="X704" s="10"/>
      <c r="Y704" s="10"/>
      <c r="Z704" s="10"/>
      <c r="AA704" s="10"/>
      <c r="AB704" s="10"/>
    </row>
    <row r="705" spans="20:28" x14ac:dyDescent="0.25">
      <c r="T705" s="10" t="str">
        <f t="shared" si="7"/>
        <v/>
      </c>
      <c r="U705" s="10"/>
      <c r="V705" s="10"/>
      <c r="W705" s="10"/>
      <c r="X705" s="10"/>
      <c r="Y705" s="10"/>
      <c r="Z705" s="10"/>
      <c r="AA705" s="10"/>
      <c r="AB705" s="10"/>
    </row>
    <row r="706" spans="20:28" x14ac:dyDescent="0.25">
      <c r="T706" s="10" t="str">
        <f t="shared" ref="T706:T769" si="8">IF(A706&lt;&gt;"",L706*M706,"")</f>
        <v/>
      </c>
      <c r="U706" s="10"/>
      <c r="V706" s="10"/>
      <c r="W706" s="10"/>
      <c r="X706" s="10"/>
      <c r="Y706" s="10"/>
      <c r="Z706" s="10"/>
      <c r="AA706" s="10"/>
      <c r="AB706" s="10"/>
    </row>
    <row r="707" spans="20:28" x14ac:dyDescent="0.25">
      <c r="T707" s="10" t="str">
        <f t="shared" si="8"/>
        <v/>
      </c>
      <c r="U707" s="10"/>
      <c r="V707" s="10"/>
      <c r="W707" s="10"/>
      <c r="X707" s="10"/>
      <c r="Y707" s="10"/>
      <c r="Z707" s="10"/>
      <c r="AA707" s="10"/>
      <c r="AB707" s="10"/>
    </row>
    <row r="708" spans="20:28" x14ac:dyDescent="0.25">
      <c r="T708" s="10" t="str">
        <f t="shared" si="8"/>
        <v/>
      </c>
      <c r="U708" s="10"/>
      <c r="V708" s="10"/>
      <c r="W708" s="10"/>
      <c r="X708" s="10"/>
      <c r="Y708" s="10"/>
      <c r="Z708" s="10"/>
      <c r="AA708" s="10"/>
      <c r="AB708" s="10"/>
    </row>
    <row r="709" spans="20:28" x14ac:dyDescent="0.25">
      <c r="T709" s="10" t="str">
        <f t="shared" si="8"/>
        <v/>
      </c>
      <c r="U709" s="10"/>
      <c r="V709" s="10"/>
      <c r="W709" s="10"/>
      <c r="X709" s="10"/>
      <c r="Y709" s="10"/>
      <c r="Z709" s="10"/>
      <c r="AA709" s="10"/>
      <c r="AB709" s="10"/>
    </row>
    <row r="710" spans="20:28" x14ac:dyDescent="0.25">
      <c r="T710" s="10" t="str">
        <f t="shared" si="8"/>
        <v/>
      </c>
      <c r="U710" s="10"/>
      <c r="V710" s="10"/>
      <c r="W710" s="10"/>
      <c r="X710" s="10"/>
      <c r="Y710" s="10"/>
      <c r="Z710" s="10"/>
      <c r="AA710" s="10"/>
      <c r="AB710" s="10"/>
    </row>
    <row r="711" spans="20:28" x14ac:dyDescent="0.25">
      <c r="T711" s="10" t="str">
        <f t="shared" si="8"/>
        <v/>
      </c>
      <c r="U711" s="10"/>
      <c r="V711" s="10"/>
      <c r="W711" s="10"/>
      <c r="X711" s="10"/>
      <c r="Y711" s="10"/>
      <c r="Z711" s="10"/>
      <c r="AA711" s="10"/>
      <c r="AB711" s="10"/>
    </row>
    <row r="712" spans="20:28" x14ac:dyDescent="0.25">
      <c r="T712" s="10" t="str">
        <f t="shared" si="8"/>
        <v/>
      </c>
      <c r="U712" s="10"/>
      <c r="V712" s="10"/>
      <c r="W712" s="10"/>
      <c r="X712" s="10"/>
      <c r="Y712" s="10"/>
      <c r="Z712" s="10"/>
      <c r="AA712" s="10"/>
      <c r="AB712" s="10"/>
    </row>
    <row r="713" spans="20:28" x14ac:dyDescent="0.25">
      <c r="T713" s="10" t="str">
        <f t="shared" si="8"/>
        <v/>
      </c>
      <c r="U713" s="10"/>
      <c r="V713" s="10"/>
      <c r="W713" s="10"/>
      <c r="X713" s="10"/>
      <c r="Y713" s="10"/>
      <c r="Z713" s="10"/>
      <c r="AA713" s="10"/>
      <c r="AB713" s="10"/>
    </row>
    <row r="714" spans="20:28" x14ac:dyDescent="0.25">
      <c r="T714" s="10" t="str">
        <f t="shared" si="8"/>
        <v/>
      </c>
      <c r="U714" s="10"/>
      <c r="V714" s="10"/>
      <c r="W714" s="10"/>
      <c r="X714" s="10"/>
      <c r="Y714" s="10"/>
      <c r="Z714" s="10"/>
      <c r="AA714" s="10"/>
      <c r="AB714" s="10"/>
    </row>
    <row r="715" spans="20:28" x14ac:dyDescent="0.25">
      <c r="T715" s="10" t="str">
        <f t="shared" si="8"/>
        <v/>
      </c>
      <c r="U715" s="10"/>
      <c r="V715" s="10"/>
      <c r="W715" s="10"/>
      <c r="X715" s="10"/>
      <c r="Y715" s="10"/>
      <c r="Z715" s="10"/>
      <c r="AA715" s="10"/>
      <c r="AB715" s="10"/>
    </row>
    <row r="716" spans="20:28" x14ac:dyDescent="0.25">
      <c r="T716" s="10" t="str">
        <f t="shared" si="8"/>
        <v/>
      </c>
      <c r="U716" s="10"/>
      <c r="V716" s="10"/>
      <c r="W716" s="10"/>
      <c r="X716" s="10"/>
      <c r="Y716" s="10"/>
      <c r="Z716" s="10"/>
      <c r="AA716" s="10"/>
      <c r="AB716" s="10"/>
    </row>
    <row r="717" spans="20:28" x14ac:dyDescent="0.25">
      <c r="T717" s="10" t="str">
        <f t="shared" si="8"/>
        <v/>
      </c>
      <c r="U717" s="10"/>
      <c r="V717" s="10"/>
      <c r="W717" s="10"/>
      <c r="X717" s="10"/>
      <c r="Y717" s="10"/>
      <c r="Z717" s="10"/>
      <c r="AA717" s="10"/>
      <c r="AB717" s="10"/>
    </row>
    <row r="718" spans="20:28" x14ac:dyDescent="0.25">
      <c r="T718" s="10" t="str">
        <f t="shared" si="8"/>
        <v/>
      </c>
      <c r="U718" s="10"/>
      <c r="V718" s="10"/>
      <c r="W718" s="10"/>
      <c r="X718" s="10"/>
      <c r="Y718" s="10"/>
      <c r="Z718" s="10"/>
      <c r="AA718" s="10"/>
      <c r="AB718" s="10"/>
    </row>
    <row r="719" spans="20:28" x14ac:dyDescent="0.25">
      <c r="T719" s="10" t="str">
        <f t="shared" si="8"/>
        <v/>
      </c>
      <c r="U719" s="10"/>
      <c r="V719" s="10"/>
      <c r="W719" s="10"/>
      <c r="X719" s="10"/>
      <c r="Y719" s="10"/>
      <c r="Z719" s="10"/>
      <c r="AA719" s="10"/>
      <c r="AB719" s="10"/>
    </row>
    <row r="720" spans="20:28" x14ac:dyDescent="0.25">
      <c r="T720" s="10" t="str">
        <f t="shared" si="8"/>
        <v/>
      </c>
      <c r="U720" s="10"/>
      <c r="V720" s="10"/>
      <c r="W720" s="10"/>
      <c r="X720" s="10"/>
      <c r="Y720" s="10"/>
      <c r="Z720" s="10"/>
      <c r="AA720" s="10"/>
      <c r="AB720" s="10"/>
    </row>
    <row r="721" spans="20:28" x14ac:dyDescent="0.25">
      <c r="T721" s="10" t="str">
        <f t="shared" si="8"/>
        <v/>
      </c>
      <c r="U721" s="10"/>
      <c r="V721" s="10"/>
      <c r="W721" s="10"/>
      <c r="X721" s="10"/>
      <c r="Y721" s="10"/>
      <c r="Z721" s="10"/>
      <c r="AA721" s="10"/>
      <c r="AB721" s="10"/>
    </row>
    <row r="722" spans="20:28" x14ac:dyDescent="0.25">
      <c r="T722" s="10" t="str">
        <f t="shared" si="8"/>
        <v/>
      </c>
      <c r="U722" s="10"/>
      <c r="V722" s="10"/>
      <c r="W722" s="10"/>
      <c r="X722" s="10"/>
      <c r="Y722" s="10"/>
      <c r="Z722" s="10"/>
      <c r="AA722" s="10"/>
      <c r="AB722" s="10"/>
    </row>
    <row r="723" spans="20:28" x14ac:dyDescent="0.25">
      <c r="T723" s="10" t="str">
        <f t="shared" si="8"/>
        <v/>
      </c>
      <c r="U723" s="10"/>
      <c r="V723" s="10"/>
      <c r="W723" s="10"/>
      <c r="X723" s="10"/>
      <c r="Y723" s="10"/>
      <c r="Z723" s="10"/>
      <c r="AA723" s="10"/>
      <c r="AB723" s="10"/>
    </row>
    <row r="724" spans="20:28" x14ac:dyDescent="0.25">
      <c r="T724" s="10" t="str">
        <f t="shared" si="8"/>
        <v/>
      </c>
      <c r="U724" s="10"/>
      <c r="V724" s="10"/>
      <c r="W724" s="10"/>
      <c r="X724" s="10"/>
      <c r="Y724" s="10"/>
      <c r="Z724" s="10"/>
      <c r="AA724" s="10"/>
      <c r="AB724" s="10"/>
    </row>
    <row r="725" spans="20:28" x14ac:dyDescent="0.25">
      <c r="T725" s="10" t="str">
        <f t="shared" si="8"/>
        <v/>
      </c>
      <c r="U725" s="10"/>
      <c r="V725" s="10"/>
      <c r="W725" s="10"/>
      <c r="X725" s="10"/>
      <c r="Y725" s="10"/>
      <c r="Z725" s="10"/>
      <c r="AA725" s="10"/>
      <c r="AB725" s="10"/>
    </row>
    <row r="726" spans="20:28" x14ac:dyDescent="0.25">
      <c r="T726" s="10" t="str">
        <f t="shared" si="8"/>
        <v/>
      </c>
      <c r="U726" s="10"/>
      <c r="V726" s="10"/>
      <c r="W726" s="10"/>
      <c r="X726" s="10"/>
      <c r="Y726" s="10"/>
      <c r="Z726" s="10"/>
      <c r="AA726" s="10"/>
      <c r="AB726" s="10"/>
    </row>
    <row r="727" spans="20:28" x14ac:dyDescent="0.25">
      <c r="T727" s="10" t="str">
        <f t="shared" si="8"/>
        <v/>
      </c>
      <c r="U727" s="10"/>
      <c r="V727" s="10"/>
      <c r="W727" s="10"/>
      <c r="X727" s="10"/>
      <c r="Y727" s="10"/>
      <c r="Z727" s="10"/>
      <c r="AA727" s="10"/>
      <c r="AB727" s="10"/>
    </row>
    <row r="728" spans="20:28" x14ac:dyDescent="0.25">
      <c r="T728" s="10" t="str">
        <f t="shared" si="8"/>
        <v/>
      </c>
      <c r="U728" s="10"/>
      <c r="V728" s="10"/>
      <c r="W728" s="10"/>
      <c r="X728" s="10"/>
      <c r="Y728" s="10"/>
      <c r="Z728" s="10"/>
      <c r="AA728" s="10"/>
      <c r="AB728" s="10"/>
    </row>
    <row r="729" spans="20:28" x14ac:dyDescent="0.25">
      <c r="T729" s="10" t="str">
        <f t="shared" si="8"/>
        <v/>
      </c>
      <c r="U729" s="10"/>
      <c r="V729" s="10"/>
      <c r="W729" s="10"/>
      <c r="X729" s="10"/>
      <c r="Y729" s="10"/>
      <c r="Z729" s="10"/>
      <c r="AA729" s="10"/>
      <c r="AB729" s="10"/>
    </row>
    <row r="730" spans="20:28" x14ac:dyDescent="0.25">
      <c r="T730" s="10" t="str">
        <f t="shared" si="8"/>
        <v/>
      </c>
      <c r="U730" s="10"/>
      <c r="V730" s="10"/>
      <c r="W730" s="10"/>
      <c r="X730" s="10"/>
      <c r="Y730" s="10"/>
      <c r="Z730" s="10"/>
      <c r="AA730" s="10"/>
      <c r="AB730" s="10"/>
    </row>
    <row r="731" spans="20:28" x14ac:dyDescent="0.25">
      <c r="T731" s="10" t="str">
        <f t="shared" si="8"/>
        <v/>
      </c>
      <c r="U731" s="10"/>
      <c r="V731" s="10"/>
      <c r="W731" s="10"/>
      <c r="X731" s="10"/>
      <c r="Y731" s="10"/>
      <c r="Z731" s="10"/>
      <c r="AA731" s="10"/>
      <c r="AB731" s="10"/>
    </row>
    <row r="732" spans="20:28" x14ac:dyDescent="0.25">
      <c r="T732" s="10" t="str">
        <f t="shared" si="8"/>
        <v/>
      </c>
      <c r="U732" s="10"/>
      <c r="V732" s="10"/>
      <c r="W732" s="10"/>
      <c r="X732" s="10"/>
      <c r="Y732" s="10"/>
      <c r="Z732" s="10"/>
      <c r="AA732" s="10"/>
      <c r="AB732" s="10"/>
    </row>
    <row r="733" spans="20:28" x14ac:dyDescent="0.25">
      <c r="T733" s="10" t="str">
        <f t="shared" si="8"/>
        <v/>
      </c>
      <c r="U733" s="10"/>
      <c r="V733" s="10"/>
      <c r="W733" s="10"/>
      <c r="X733" s="10"/>
      <c r="Y733" s="10"/>
      <c r="Z733" s="10"/>
      <c r="AA733" s="10"/>
      <c r="AB733" s="10"/>
    </row>
    <row r="734" spans="20:28" x14ac:dyDescent="0.25">
      <c r="T734" s="10" t="str">
        <f t="shared" si="8"/>
        <v/>
      </c>
      <c r="U734" s="10"/>
      <c r="V734" s="10"/>
      <c r="W734" s="10"/>
      <c r="X734" s="10"/>
      <c r="Y734" s="10"/>
      <c r="Z734" s="10"/>
      <c r="AA734" s="10"/>
      <c r="AB734" s="10"/>
    </row>
    <row r="735" spans="20:28" x14ac:dyDescent="0.25">
      <c r="T735" s="10" t="str">
        <f t="shared" si="8"/>
        <v/>
      </c>
      <c r="U735" s="10"/>
      <c r="V735" s="10"/>
      <c r="W735" s="10"/>
      <c r="X735" s="10"/>
      <c r="Y735" s="10"/>
      <c r="Z735" s="10"/>
      <c r="AA735" s="10"/>
      <c r="AB735" s="10"/>
    </row>
    <row r="736" spans="20:28" x14ac:dyDescent="0.25">
      <c r="T736" s="10" t="str">
        <f t="shared" si="8"/>
        <v/>
      </c>
      <c r="U736" s="10"/>
      <c r="V736" s="10"/>
      <c r="W736" s="10"/>
      <c r="X736" s="10"/>
      <c r="Y736" s="10"/>
      <c r="Z736" s="10"/>
      <c r="AA736" s="10"/>
      <c r="AB736" s="10"/>
    </row>
    <row r="737" spans="20:28" x14ac:dyDescent="0.25">
      <c r="T737" s="10" t="str">
        <f t="shared" si="8"/>
        <v/>
      </c>
      <c r="U737" s="10"/>
      <c r="V737" s="10"/>
      <c r="W737" s="10"/>
      <c r="X737" s="10"/>
      <c r="Y737" s="10"/>
      <c r="Z737" s="10"/>
      <c r="AA737" s="10"/>
      <c r="AB737" s="10"/>
    </row>
    <row r="738" spans="20:28" x14ac:dyDescent="0.25">
      <c r="T738" s="10" t="str">
        <f t="shared" si="8"/>
        <v/>
      </c>
      <c r="U738" s="10"/>
      <c r="V738" s="10"/>
      <c r="W738" s="10"/>
      <c r="X738" s="10"/>
      <c r="Y738" s="10"/>
      <c r="Z738" s="10"/>
      <c r="AA738" s="10"/>
      <c r="AB738" s="10"/>
    </row>
    <row r="739" spans="20:28" x14ac:dyDescent="0.25">
      <c r="T739" s="10" t="str">
        <f t="shared" si="8"/>
        <v/>
      </c>
      <c r="U739" s="10"/>
      <c r="V739" s="10"/>
      <c r="W739" s="10"/>
      <c r="X739" s="10"/>
      <c r="Y739" s="10"/>
      <c r="Z739" s="10"/>
      <c r="AA739" s="10"/>
      <c r="AB739" s="10"/>
    </row>
    <row r="740" spans="20:28" x14ac:dyDescent="0.25">
      <c r="T740" s="10" t="str">
        <f t="shared" si="8"/>
        <v/>
      </c>
      <c r="U740" s="10"/>
      <c r="V740" s="10"/>
      <c r="W740" s="10"/>
      <c r="X740" s="10"/>
      <c r="Y740" s="10"/>
      <c r="Z740" s="10"/>
      <c r="AA740" s="10"/>
      <c r="AB740" s="10"/>
    </row>
    <row r="741" spans="20:28" x14ac:dyDescent="0.25">
      <c r="T741" s="10" t="str">
        <f t="shared" si="8"/>
        <v/>
      </c>
      <c r="U741" s="10"/>
      <c r="V741" s="10"/>
      <c r="W741" s="10"/>
      <c r="X741" s="10"/>
      <c r="Y741" s="10"/>
      <c r="Z741" s="10"/>
      <c r="AA741" s="10"/>
      <c r="AB741" s="10"/>
    </row>
    <row r="742" spans="20:28" x14ac:dyDescent="0.25">
      <c r="T742" s="10" t="str">
        <f t="shared" si="8"/>
        <v/>
      </c>
      <c r="U742" s="10"/>
      <c r="V742" s="10"/>
      <c r="W742" s="10"/>
      <c r="X742" s="10"/>
      <c r="Y742" s="10"/>
      <c r="Z742" s="10"/>
      <c r="AA742" s="10"/>
      <c r="AB742" s="10"/>
    </row>
    <row r="743" spans="20:28" x14ac:dyDescent="0.25">
      <c r="T743" s="10" t="str">
        <f t="shared" si="8"/>
        <v/>
      </c>
      <c r="U743" s="10"/>
      <c r="V743" s="10"/>
      <c r="W743" s="10"/>
      <c r="X743" s="10"/>
      <c r="Y743" s="10"/>
      <c r="Z743" s="10"/>
      <c r="AA743" s="10"/>
      <c r="AB743" s="10"/>
    </row>
    <row r="744" spans="20:28" x14ac:dyDescent="0.25">
      <c r="T744" s="10" t="str">
        <f t="shared" si="8"/>
        <v/>
      </c>
      <c r="U744" s="10"/>
      <c r="V744" s="10"/>
      <c r="W744" s="10"/>
      <c r="X744" s="10"/>
      <c r="Y744" s="10"/>
      <c r="Z744" s="10"/>
      <c r="AA744" s="10"/>
      <c r="AB744" s="10"/>
    </row>
    <row r="745" spans="20:28" x14ac:dyDescent="0.25">
      <c r="T745" s="10" t="str">
        <f t="shared" si="8"/>
        <v/>
      </c>
      <c r="U745" s="10"/>
      <c r="V745" s="10"/>
      <c r="W745" s="10"/>
      <c r="X745" s="10"/>
      <c r="Y745" s="10"/>
      <c r="Z745" s="10"/>
      <c r="AA745" s="10"/>
      <c r="AB745" s="10"/>
    </row>
    <row r="746" spans="20:28" x14ac:dyDescent="0.25">
      <c r="T746" s="10" t="str">
        <f t="shared" si="8"/>
        <v/>
      </c>
      <c r="U746" s="10"/>
      <c r="V746" s="10"/>
      <c r="W746" s="10"/>
      <c r="X746" s="10"/>
      <c r="Y746" s="10"/>
      <c r="Z746" s="10"/>
      <c r="AA746" s="10"/>
      <c r="AB746" s="10"/>
    </row>
    <row r="747" spans="20:28" x14ac:dyDescent="0.25">
      <c r="T747" s="10" t="str">
        <f t="shared" si="8"/>
        <v/>
      </c>
      <c r="U747" s="10"/>
      <c r="V747" s="10"/>
      <c r="W747" s="10"/>
      <c r="X747" s="10"/>
      <c r="Y747" s="10"/>
      <c r="Z747" s="10"/>
      <c r="AA747" s="10"/>
      <c r="AB747" s="10"/>
    </row>
    <row r="748" spans="20:28" x14ac:dyDescent="0.25">
      <c r="T748" s="10" t="str">
        <f t="shared" si="8"/>
        <v/>
      </c>
      <c r="U748" s="10"/>
      <c r="V748" s="10"/>
      <c r="W748" s="10"/>
      <c r="X748" s="10"/>
      <c r="Y748" s="10"/>
      <c r="Z748" s="10"/>
      <c r="AA748" s="10"/>
      <c r="AB748" s="10"/>
    </row>
    <row r="749" spans="20:28" x14ac:dyDescent="0.25">
      <c r="T749" s="10" t="str">
        <f t="shared" si="8"/>
        <v/>
      </c>
      <c r="U749" s="10"/>
      <c r="V749" s="10"/>
      <c r="W749" s="10"/>
      <c r="X749" s="10"/>
      <c r="Y749" s="10"/>
      <c r="Z749" s="10"/>
      <c r="AA749" s="10"/>
      <c r="AB749" s="10"/>
    </row>
    <row r="750" spans="20:28" x14ac:dyDescent="0.25">
      <c r="T750" s="10" t="str">
        <f t="shared" si="8"/>
        <v/>
      </c>
      <c r="U750" s="10"/>
      <c r="V750" s="10"/>
      <c r="W750" s="10"/>
      <c r="X750" s="10"/>
      <c r="Y750" s="10"/>
      <c r="Z750" s="10"/>
      <c r="AA750" s="10"/>
      <c r="AB750" s="10"/>
    </row>
    <row r="751" spans="20:28" x14ac:dyDescent="0.25">
      <c r="T751" s="10" t="str">
        <f t="shared" si="8"/>
        <v/>
      </c>
      <c r="U751" s="10"/>
      <c r="V751" s="10"/>
      <c r="W751" s="10"/>
      <c r="X751" s="10"/>
      <c r="Y751" s="10"/>
      <c r="Z751" s="10"/>
      <c r="AA751" s="10"/>
      <c r="AB751" s="10"/>
    </row>
    <row r="752" spans="20:28" x14ac:dyDescent="0.25">
      <c r="T752" s="10" t="str">
        <f t="shared" si="8"/>
        <v/>
      </c>
      <c r="U752" s="10"/>
      <c r="V752" s="10"/>
      <c r="W752" s="10"/>
      <c r="X752" s="10"/>
      <c r="Y752" s="10"/>
      <c r="Z752" s="10"/>
      <c r="AA752" s="10"/>
      <c r="AB752" s="10"/>
    </row>
    <row r="753" spans="20:28" x14ac:dyDescent="0.25">
      <c r="T753" s="10" t="str">
        <f t="shared" si="8"/>
        <v/>
      </c>
      <c r="U753" s="10"/>
      <c r="V753" s="10"/>
      <c r="W753" s="10"/>
      <c r="X753" s="10"/>
      <c r="Y753" s="10"/>
      <c r="Z753" s="10"/>
      <c r="AA753" s="10"/>
      <c r="AB753" s="10"/>
    </row>
    <row r="754" spans="20:28" x14ac:dyDescent="0.25">
      <c r="T754" s="10" t="str">
        <f t="shared" si="8"/>
        <v/>
      </c>
      <c r="U754" s="10"/>
      <c r="V754" s="10"/>
      <c r="W754" s="10"/>
      <c r="X754" s="10"/>
      <c r="Y754" s="10"/>
      <c r="Z754" s="10"/>
      <c r="AA754" s="10"/>
      <c r="AB754" s="10"/>
    </row>
    <row r="755" spans="20:28" x14ac:dyDescent="0.25">
      <c r="T755" s="10" t="str">
        <f t="shared" si="8"/>
        <v/>
      </c>
      <c r="U755" s="10"/>
      <c r="V755" s="10"/>
      <c r="W755" s="10"/>
      <c r="X755" s="10"/>
      <c r="Y755" s="10"/>
      <c r="Z755" s="10"/>
      <c r="AA755" s="10"/>
      <c r="AB755" s="10"/>
    </row>
    <row r="756" spans="20:28" x14ac:dyDescent="0.25">
      <c r="T756" s="10" t="str">
        <f t="shared" si="8"/>
        <v/>
      </c>
      <c r="U756" s="10"/>
      <c r="V756" s="10"/>
      <c r="W756" s="10"/>
      <c r="X756" s="10"/>
      <c r="Y756" s="10"/>
      <c r="Z756" s="10"/>
      <c r="AA756" s="10"/>
      <c r="AB756" s="10"/>
    </row>
    <row r="757" spans="20:28" x14ac:dyDescent="0.25">
      <c r="T757" s="10" t="str">
        <f t="shared" si="8"/>
        <v/>
      </c>
      <c r="U757" s="10"/>
      <c r="V757" s="10"/>
      <c r="W757" s="10"/>
      <c r="X757" s="10"/>
      <c r="Y757" s="10"/>
      <c r="Z757" s="10"/>
      <c r="AA757" s="10"/>
      <c r="AB757" s="10"/>
    </row>
    <row r="758" spans="20:28" x14ac:dyDescent="0.25">
      <c r="T758" s="10" t="str">
        <f t="shared" si="8"/>
        <v/>
      </c>
      <c r="U758" s="10"/>
      <c r="V758" s="10"/>
      <c r="W758" s="10"/>
      <c r="X758" s="10"/>
      <c r="Y758" s="10"/>
      <c r="Z758" s="10"/>
      <c r="AA758" s="10"/>
      <c r="AB758" s="10"/>
    </row>
    <row r="759" spans="20:28" x14ac:dyDescent="0.25">
      <c r="T759" s="10" t="str">
        <f t="shared" si="8"/>
        <v/>
      </c>
      <c r="U759" s="10"/>
      <c r="V759" s="10"/>
      <c r="W759" s="10"/>
      <c r="X759" s="10"/>
      <c r="Y759" s="10"/>
      <c r="Z759" s="10"/>
      <c r="AA759" s="10"/>
      <c r="AB759" s="10"/>
    </row>
    <row r="760" spans="20:28" x14ac:dyDescent="0.25">
      <c r="T760" s="10" t="str">
        <f t="shared" si="8"/>
        <v/>
      </c>
      <c r="U760" s="10"/>
      <c r="V760" s="10"/>
      <c r="W760" s="10"/>
      <c r="X760" s="10"/>
      <c r="Y760" s="10"/>
      <c r="Z760" s="10"/>
      <c r="AA760" s="10"/>
      <c r="AB760" s="10"/>
    </row>
    <row r="761" spans="20:28" x14ac:dyDescent="0.25">
      <c r="T761" s="10" t="str">
        <f t="shared" si="8"/>
        <v/>
      </c>
      <c r="U761" s="10"/>
      <c r="V761" s="10"/>
      <c r="W761" s="10"/>
      <c r="X761" s="10"/>
      <c r="Y761" s="10"/>
      <c r="Z761" s="10"/>
      <c r="AA761" s="10"/>
      <c r="AB761" s="10"/>
    </row>
    <row r="762" spans="20:28" x14ac:dyDescent="0.25">
      <c r="T762" s="10" t="str">
        <f t="shared" si="8"/>
        <v/>
      </c>
      <c r="U762" s="10"/>
      <c r="V762" s="10"/>
      <c r="W762" s="10"/>
      <c r="X762" s="10"/>
      <c r="Y762" s="10"/>
      <c r="Z762" s="10"/>
      <c r="AA762" s="10"/>
      <c r="AB762" s="10"/>
    </row>
    <row r="763" spans="20:28" x14ac:dyDescent="0.25">
      <c r="T763" s="10" t="str">
        <f t="shared" si="8"/>
        <v/>
      </c>
      <c r="U763" s="10"/>
      <c r="V763" s="10"/>
      <c r="W763" s="10"/>
      <c r="X763" s="10"/>
      <c r="Y763" s="10"/>
      <c r="Z763" s="10"/>
      <c r="AA763" s="10"/>
      <c r="AB763" s="10"/>
    </row>
    <row r="764" spans="20:28" x14ac:dyDescent="0.25">
      <c r="T764" s="10" t="str">
        <f t="shared" si="8"/>
        <v/>
      </c>
      <c r="U764" s="10"/>
      <c r="V764" s="10"/>
      <c r="W764" s="10"/>
      <c r="X764" s="10"/>
      <c r="Y764" s="10"/>
      <c r="Z764" s="10"/>
      <c r="AA764" s="10"/>
      <c r="AB764" s="10"/>
    </row>
    <row r="765" spans="20:28" x14ac:dyDescent="0.25">
      <c r="T765" s="10" t="str">
        <f t="shared" si="8"/>
        <v/>
      </c>
      <c r="U765" s="10"/>
      <c r="V765" s="10"/>
      <c r="W765" s="10"/>
      <c r="X765" s="10"/>
      <c r="Y765" s="10"/>
      <c r="Z765" s="10"/>
      <c r="AA765" s="10"/>
      <c r="AB765" s="10"/>
    </row>
    <row r="766" spans="20:28" x14ac:dyDescent="0.25">
      <c r="T766" s="10" t="str">
        <f t="shared" si="8"/>
        <v/>
      </c>
      <c r="U766" s="10"/>
      <c r="V766" s="10"/>
      <c r="W766" s="10"/>
      <c r="X766" s="10"/>
      <c r="Y766" s="10"/>
      <c r="Z766" s="10"/>
      <c r="AA766" s="10"/>
      <c r="AB766" s="10"/>
    </row>
    <row r="767" spans="20:28" x14ac:dyDescent="0.25">
      <c r="T767" s="10" t="str">
        <f t="shared" si="8"/>
        <v/>
      </c>
      <c r="U767" s="10"/>
      <c r="V767" s="10"/>
      <c r="W767" s="10"/>
      <c r="X767" s="10"/>
      <c r="Y767" s="10"/>
      <c r="Z767" s="10"/>
      <c r="AA767" s="10"/>
      <c r="AB767" s="10"/>
    </row>
    <row r="768" spans="20:28" x14ac:dyDescent="0.25">
      <c r="T768" s="10" t="str">
        <f t="shared" si="8"/>
        <v/>
      </c>
      <c r="U768" s="10"/>
      <c r="V768" s="10"/>
      <c r="W768" s="10"/>
      <c r="X768" s="10"/>
      <c r="Y768" s="10"/>
      <c r="Z768" s="10"/>
      <c r="AA768" s="10"/>
      <c r="AB768" s="10"/>
    </row>
    <row r="769" spans="20:28" x14ac:dyDescent="0.25">
      <c r="T769" s="10" t="str">
        <f t="shared" si="8"/>
        <v/>
      </c>
      <c r="U769" s="10"/>
      <c r="V769" s="10"/>
      <c r="W769" s="10"/>
      <c r="X769" s="10"/>
      <c r="Y769" s="10"/>
      <c r="Z769" s="10"/>
      <c r="AA769" s="10"/>
      <c r="AB769" s="10"/>
    </row>
    <row r="770" spans="20:28" x14ac:dyDescent="0.25">
      <c r="T770" s="10" t="str">
        <f t="shared" ref="T770:T780" si="9">IF(A770&lt;&gt;"",L770*M770,"")</f>
        <v/>
      </c>
      <c r="U770" s="10"/>
      <c r="V770" s="10"/>
      <c r="W770" s="10"/>
      <c r="X770" s="10"/>
      <c r="Y770" s="10"/>
      <c r="Z770" s="10"/>
      <c r="AA770" s="10"/>
      <c r="AB770" s="10"/>
    </row>
    <row r="771" spans="20:28" x14ac:dyDescent="0.25">
      <c r="T771" s="10" t="str">
        <f t="shared" si="9"/>
        <v/>
      </c>
      <c r="U771" s="10"/>
      <c r="V771" s="10"/>
      <c r="W771" s="10"/>
      <c r="X771" s="10"/>
      <c r="Y771" s="10"/>
      <c r="Z771" s="10"/>
      <c r="AA771" s="10"/>
      <c r="AB771" s="10"/>
    </row>
    <row r="772" spans="20:28" x14ac:dyDescent="0.25">
      <c r="T772" s="10" t="str">
        <f t="shared" si="9"/>
        <v/>
      </c>
      <c r="U772" s="10"/>
      <c r="V772" s="10"/>
      <c r="W772" s="10"/>
      <c r="X772" s="10"/>
      <c r="Y772" s="10"/>
      <c r="Z772" s="10"/>
      <c r="AA772" s="10"/>
      <c r="AB772" s="10"/>
    </row>
    <row r="773" spans="20:28" x14ac:dyDescent="0.25">
      <c r="T773" s="10" t="str">
        <f t="shared" si="9"/>
        <v/>
      </c>
      <c r="U773" s="10"/>
      <c r="V773" s="10"/>
      <c r="W773" s="10"/>
      <c r="X773" s="10"/>
      <c r="Y773" s="10"/>
      <c r="Z773" s="10"/>
      <c r="AA773" s="10"/>
      <c r="AB773" s="10"/>
    </row>
    <row r="774" spans="20:28" x14ac:dyDescent="0.25">
      <c r="T774" s="10" t="str">
        <f t="shared" si="9"/>
        <v/>
      </c>
      <c r="U774" s="10"/>
      <c r="V774" s="10"/>
      <c r="W774" s="10"/>
      <c r="X774" s="10"/>
      <c r="Y774" s="10"/>
      <c r="Z774" s="10"/>
      <c r="AA774" s="10"/>
      <c r="AB774" s="10"/>
    </row>
    <row r="775" spans="20:28" x14ac:dyDescent="0.25">
      <c r="T775" s="10" t="str">
        <f t="shared" si="9"/>
        <v/>
      </c>
      <c r="U775" s="10"/>
      <c r="V775" s="10"/>
      <c r="W775" s="10"/>
      <c r="X775" s="10"/>
      <c r="Y775" s="10"/>
      <c r="Z775" s="10"/>
      <c r="AA775" s="10"/>
      <c r="AB775" s="10"/>
    </row>
    <row r="776" spans="20:28" x14ac:dyDescent="0.25">
      <c r="T776" s="10" t="str">
        <f t="shared" si="9"/>
        <v/>
      </c>
      <c r="U776" s="10"/>
      <c r="V776" s="10"/>
      <c r="W776" s="10"/>
      <c r="X776" s="10"/>
      <c r="Y776" s="10"/>
      <c r="Z776" s="10"/>
      <c r="AA776" s="10"/>
      <c r="AB776" s="10"/>
    </row>
    <row r="777" spans="20:28" x14ac:dyDescent="0.25">
      <c r="T777" s="10" t="str">
        <f t="shared" si="9"/>
        <v/>
      </c>
      <c r="U777" s="10"/>
      <c r="V777" s="10"/>
      <c r="W777" s="10"/>
      <c r="X777" s="10"/>
      <c r="Y777" s="10"/>
      <c r="Z777" s="10"/>
      <c r="AA777" s="10"/>
      <c r="AB777" s="10"/>
    </row>
    <row r="778" spans="20:28" x14ac:dyDescent="0.25">
      <c r="T778" s="10" t="str">
        <f t="shared" si="9"/>
        <v/>
      </c>
      <c r="U778" s="10"/>
      <c r="V778" s="10"/>
      <c r="W778" s="10"/>
      <c r="X778" s="10"/>
      <c r="Y778" s="10"/>
      <c r="Z778" s="10"/>
      <c r="AA778" s="10"/>
      <c r="AB778" s="10"/>
    </row>
    <row r="779" spans="20:28" x14ac:dyDescent="0.25">
      <c r="T779" s="10" t="str">
        <f t="shared" si="9"/>
        <v/>
      </c>
      <c r="U779" s="10"/>
      <c r="V779" s="10"/>
      <c r="W779" s="10"/>
      <c r="X779" s="10"/>
      <c r="Y779" s="10"/>
      <c r="Z779" s="10"/>
      <c r="AA779" s="10"/>
      <c r="AB779" s="10"/>
    </row>
    <row r="780" spans="20:28" x14ac:dyDescent="0.25">
      <c r="T780" s="10" t="str">
        <f t="shared" si="9"/>
        <v/>
      </c>
      <c r="U780" s="10"/>
      <c r="V780" s="10"/>
      <c r="W780" s="10"/>
      <c r="X780" s="10"/>
      <c r="Y780" s="10"/>
      <c r="Z780" s="10"/>
      <c r="AA780" s="10"/>
      <c r="AB780" s="10"/>
    </row>
  </sheetData>
  <sortState xmlns:xlrd2="http://schemas.microsoft.com/office/spreadsheetml/2017/richdata2" ref="A2:T780">
    <sortCondition ref="P2:P78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852A-CA37-4959-AC81-F33588A880EB}">
  <dimension ref="A1:M431"/>
  <sheetViews>
    <sheetView workbookViewId="0">
      <pane ySplit="2" topLeftCell="A3" activePane="bottomLeft" state="frozen"/>
      <selection pane="bottomLeft" activeCell="B7" sqref="B7:J8"/>
    </sheetView>
  </sheetViews>
  <sheetFormatPr defaultRowHeight="15" x14ac:dyDescent="0.25"/>
  <cols>
    <col min="1" max="1" width="18.85546875" style="15" bestFit="1" customWidth="1"/>
    <col min="2" max="2" width="16.28515625" style="10" bestFit="1" customWidth="1"/>
    <col min="3" max="3" width="9.7109375" style="10" bestFit="1" customWidth="1"/>
    <col min="4" max="4" width="14.7109375" style="10" bestFit="1" customWidth="1"/>
    <col min="5" max="5" width="14.7109375" style="10" customWidth="1"/>
    <col min="6" max="6" width="10" style="10" bestFit="1" customWidth="1"/>
    <col min="7" max="7" width="9.140625" style="10"/>
    <col min="8" max="8" width="17.7109375" style="10" bestFit="1" customWidth="1"/>
    <col min="9" max="9" width="17.85546875" style="10" bestFit="1" customWidth="1"/>
    <col min="10" max="10" width="12.28515625" style="10" bestFit="1" customWidth="1"/>
    <col min="11" max="11" width="30.42578125" style="10" bestFit="1" customWidth="1"/>
    <col min="12" max="16384" width="9.140625" style="10"/>
  </cols>
  <sheetData>
    <row r="1" spans="1:13" x14ac:dyDescent="0.25">
      <c r="A1" s="26" t="s">
        <v>1569</v>
      </c>
      <c r="B1" s="27">
        <f>SUMIF(B3:B52,"BUY",E3:E52)</f>
        <v>85436.25</v>
      </c>
      <c r="D1" s="26" t="s">
        <v>1574</v>
      </c>
      <c r="E1" s="27">
        <f>B2-B1</f>
        <v>-3300</v>
      </c>
      <c r="G1" s="51" t="s">
        <v>1576</v>
      </c>
      <c r="H1" s="50">
        <f>E1-E2</f>
        <v>-4233.9525139650004</v>
      </c>
      <c r="J1" s="51" t="s">
        <v>1578</v>
      </c>
      <c r="K1" s="50">
        <f>COUNT(_xlfn.UNIQUE(A4:A52))</f>
        <v>22</v>
      </c>
    </row>
    <row r="2" spans="1:13" x14ac:dyDescent="0.25">
      <c r="A2" s="28" t="s">
        <v>1572</v>
      </c>
      <c r="B2" s="29">
        <f>SUMIF(B3:B52,"SELL",E3:E52)</f>
        <v>82136.25</v>
      </c>
      <c r="D2" s="28" t="s">
        <v>1575</v>
      </c>
      <c r="E2" s="29">
        <f>SUM(M4:M52)</f>
        <v>933.95251396500009</v>
      </c>
      <c r="G2" s="51"/>
      <c r="H2" s="50"/>
      <c r="J2" s="51"/>
      <c r="K2" s="50"/>
    </row>
    <row r="3" spans="1:13" x14ac:dyDescent="0.25">
      <c r="A3" s="25" t="s">
        <v>1131</v>
      </c>
      <c r="B3" s="4" t="s">
        <v>1134</v>
      </c>
      <c r="C3" s="4" t="s">
        <v>1141</v>
      </c>
      <c r="D3" s="4" t="s">
        <v>1142</v>
      </c>
      <c r="E3" s="4" t="s">
        <v>1558</v>
      </c>
      <c r="F3" s="4" t="s">
        <v>1164</v>
      </c>
      <c r="G3" s="4" t="s">
        <v>1560</v>
      </c>
      <c r="H3" s="4" t="s">
        <v>1562</v>
      </c>
      <c r="I3" s="4" t="s">
        <v>1565</v>
      </c>
      <c r="J3" s="4" t="s">
        <v>1567</v>
      </c>
      <c r="K3" s="4" t="s">
        <v>1570</v>
      </c>
      <c r="L3" s="4" t="s">
        <v>1161</v>
      </c>
      <c r="M3" s="4" t="s">
        <v>1162</v>
      </c>
    </row>
    <row r="4" spans="1:13" x14ac:dyDescent="0.25">
      <c r="A4" s="12">
        <f>IF(Orders!B2&lt;&gt;"",Orders!B2,"")</f>
        <v>32250923449602</v>
      </c>
      <c r="B4" s="10" t="str">
        <f>IF(Orders!E2&lt;&gt;"",Orders!E2,"")</f>
        <v>BUY</v>
      </c>
      <c r="C4" s="10">
        <f>IF(Orders!L2&lt;&gt;"",Orders!L2,"")</f>
        <v>225</v>
      </c>
      <c r="D4" s="10">
        <f>IF(Orders!M2&lt;&gt;"",Orders!M2,"")</f>
        <v>24.85</v>
      </c>
      <c r="E4" s="10">
        <f>IF(A4&lt;&gt;"",C4*D4,"")</f>
        <v>5591.25</v>
      </c>
      <c r="F4" s="10">
        <f>IF(A4&lt;&gt;"",20,"")</f>
        <v>20</v>
      </c>
      <c r="G4" s="10">
        <f>IF(A4&lt;&gt;"",E4*'Brokerage Charges'!$D$2,"")</f>
        <v>1.9586148750000001</v>
      </c>
      <c r="H4" s="10">
        <f>IF(A4&lt;&gt;"",E4*'Brokerage Charges'!$D$3,"")</f>
        <v>5.5912499999999999E-3</v>
      </c>
      <c r="I4" s="10">
        <f>IF(A4&lt;&gt;"",E4*'Brokerage Charges'!$D$4,"")</f>
        <v>2.7956250000000002E-2</v>
      </c>
      <c r="J4" s="10">
        <f>IF(B4="BUY",E4*'Brokerage Charges'!$D$5,"")</f>
        <v>0.16773750000000001</v>
      </c>
      <c r="K4" s="10" t="str">
        <f>IF(B4="SELL",E4*'Brokerage Charges'!$D$6,"")</f>
        <v/>
      </c>
      <c r="L4" s="10">
        <f>IF(A4&lt;&gt;"",(F4+G4+H4+I4)*'Brokerage Charges'!$D$7,"")</f>
        <v>3.9585892274999992</v>
      </c>
      <c r="M4" s="10">
        <f>IF(A4&lt;&gt;"",SUM(F4:L4),"")</f>
        <v>26.118489102499996</v>
      </c>
    </row>
    <row r="5" spans="1:13" x14ac:dyDescent="0.25">
      <c r="A5" s="12">
        <f>IF(Orders!B3&lt;&gt;"",Orders!B3,"")</f>
        <v>32250923474202</v>
      </c>
      <c r="B5" s="10" t="str">
        <f>IF(Orders!E3&lt;&gt;"",Orders!E3,"")</f>
        <v>BUY</v>
      </c>
      <c r="C5" s="10">
        <f>IF(Orders!L3&lt;&gt;"",Orders!L3,"")</f>
        <v>375</v>
      </c>
      <c r="D5" s="10">
        <f>IF(Orders!M3&lt;&gt;"",Orders!M3,"")</f>
        <v>24.75</v>
      </c>
      <c r="E5" s="10">
        <f t="shared" ref="E5:E52" si="0">IF(A5&lt;&gt;"",C5*D5,"")</f>
        <v>9281.25</v>
      </c>
      <c r="F5" s="10">
        <f t="shared" ref="F5:F52" si="1">IF(A5&lt;&gt;"",20,"")</f>
        <v>20</v>
      </c>
      <c r="G5" s="10">
        <f>IF(A5&lt;&gt;"",E5*'Brokerage Charges'!$D$2,"")</f>
        <v>3.2512218750000001</v>
      </c>
      <c r="H5" s="10">
        <f>IF(A5&lt;&gt;"",E5*'Brokerage Charges'!$D$3,"")</f>
        <v>9.2812499999999996E-3</v>
      </c>
      <c r="I5" s="10">
        <f>IF(A5&lt;&gt;"",E5*'Brokerage Charges'!$D$4,"")</f>
        <v>4.6406250000000003E-2</v>
      </c>
      <c r="J5" s="10">
        <f>IF(B5="BUY",E5*'Brokerage Charges'!$D$5,"")</f>
        <v>0.2784375</v>
      </c>
      <c r="K5" s="10" t="str">
        <f>IF(B5="SELL",E5*'Brokerage Charges'!$D$6,"")</f>
        <v/>
      </c>
      <c r="L5" s="10">
        <f>IF(A5&lt;&gt;"",(F5+G5+H5+I5)*'Brokerage Charges'!$D$7,"")</f>
        <v>4.1952436874999997</v>
      </c>
      <c r="M5" s="10">
        <f t="shared" ref="M5:M52" si="2">IF(A5&lt;&gt;"",SUM(F5:L5),"")</f>
        <v>27.780590562499999</v>
      </c>
    </row>
    <row r="6" spans="1:13" x14ac:dyDescent="0.25">
      <c r="A6" s="12">
        <f>IF(Orders!B4&lt;&gt;"",Orders!B4,"")</f>
        <v>32250923561702</v>
      </c>
      <c r="B6" s="10" t="str">
        <f>IF(Orders!E4&lt;&gt;"",Orders!E4,"")</f>
        <v>SELL</v>
      </c>
      <c r="C6" s="10">
        <f>IF(Orders!L4&lt;&gt;"",Orders!L4,"")</f>
        <v>150</v>
      </c>
      <c r="D6" s="10">
        <f>IF(Orders!M4&lt;&gt;"",Orders!M4,"")</f>
        <v>19.5</v>
      </c>
      <c r="E6" s="10">
        <f t="shared" si="0"/>
        <v>2925</v>
      </c>
      <c r="F6" s="10">
        <f t="shared" si="1"/>
        <v>20</v>
      </c>
      <c r="G6" s="10">
        <f>IF(A6&lt;&gt;"",E6*'Brokerage Charges'!$D$2,"")</f>
        <v>1.0246275</v>
      </c>
      <c r="H6" s="10">
        <f>IF(A6&lt;&gt;"",E6*'Brokerage Charges'!$D$3,"")</f>
        <v>2.9250000000000001E-3</v>
      </c>
      <c r="I6" s="10">
        <f>IF(A6&lt;&gt;"",E6*'Brokerage Charges'!$D$4,"")</f>
        <v>1.4625000000000001E-2</v>
      </c>
      <c r="J6" s="10" t="str">
        <f>IF(B6="BUY",E6*'Brokerage Charges'!$D$5,"")</f>
        <v/>
      </c>
      <c r="K6" s="10">
        <f>IF(B6="SELL",E6*'Brokerage Charges'!$D$6,"")</f>
        <v>2.9250000000000003</v>
      </c>
      <c r="L6" s="10">
        <f>IF(A6&lt;&gt;"",(F6+G6+H6+I6)*'Brokerage Charges'!$D$7,"")</f>
        <v>3.7875919499999999</v>
      </c>
      <c r="M6" s="10">
        <f t="shared" si="2"/>
        <v>27.754769450000001</v>
      </c>
    </row>
    <row r="7" spans="1:13" x14ac:dyDescent="0.25">
      <c r="A7" s="12">
        <f>IF(Orders!B5&lt;&gt;"",Orders!B5,"")</f>
        <v>32250923561702</v>
      </c>
      <c r="B7" s="10" t="str">
        <f>IF(Orders!E5&lt;&gt;"",Orders!E5,"")</f>
        <v>SELL</v>
      </c>
      <c r="C7" s="10">
        <f>IF(Orders!L5&lt;&gt;"",Orders!L5,"")</f>
        <v>300</v>
      </c>
      <c r="D7" s="10">
        <f>IF(Orders!M5&lt;&gt;"",Orders!M5,"")</f>
        <v>19.5</v>
      </c>
      <c r="E7" s="10">
        <f t="shared" si="0"/>
        <v>5850</v>
      </c>
      <c r="F7" s="10">
        <f t="shared" si="1"/>
        <v>20</v>
      </c>
      <c r="G7" s="10">
        <f>IF(A7&lt;&gt;"",E7*'Brokerage Charges'!$D$2,"")</f>
        <v>2.049255</v>
      </c>
      <c r="H7" s="10">
        <f>IF(A7&lt;&gt;"",E7*'Brokerage Charges'!$D$3,"")</f>
        <v>5.8500000000000002E-3</v>
      </c>
      <c r="I7" s="10">
        <f>IF(A7&lt;&gt;"",E7*'Brokerage Charges'!$D$4,"")</f>
        <v>2.9250000000000002E-2</v>
      </c>
      <c r="J7" s="10" t="str">
        <f>IF(B7="BUY",E7*'Brokerage Charges'!$D$5,"")</f>
        <v/>
      </c>
      <c r="K7" s="10">
        <f>IF(B7="SELL",E7*'Brokerage Charges'!$D$6,"")</f>
        <v>5.8500000000000005</v>
      </c>
      <c r="L7" s="10">
        <f>IF(A7&lt;&gt;"",(F7+G7+H7+I7)*'Brokerage Charges'!$D$7,"")</f>
        <v>3.9751838999999998</v>
      </c>
      <c r="M7" s="10">
        <f t="shared" si="2"/>
        <v>31.909538900000001</v>
      </c>
    </row>
    <row r="8" spans="1:13" x14ac:dyDescent="0.25">
      <c r="A8" s="12">
        <f>IF(Orders!B6&lt;&gt;"",Orders!B6,"")</f>
        <v>32250923932202</v>
      </c>
      <c r="B8" s="10" t="str">
        <f>IF(Orders!E6&lt;&gt;"",Orders!E6,"")</f>
        <v>SELL</v>
      </c>
      <c r="C8" s="10">
        <f>IF(Orders!L6&lt;&gt;"",Orders!L6,"")</f>
        <v>75</v>
      </c>
      <c r="D8" s="10">
        <f>IF(Orders!M6&lt;&gt;"",Orders!M6,"")</f>
        <v>31.75</v>
      </c>
      <c r="E8" s="10">
        <f t="shared" si="0"/>
        <v>2381.25</v>
      </c>
      <c r="F8" s="10">
        <f t="shared" si="1"/>
        <v>20</v>
      </c>
      <c r="G8" s="10">
        <f>IF(A8&lt;&gt;"",E8*'Brokerage Charges'!$D$2,"")</f>
        <v>0.83415187499999999</v>
      </c>
      <c r="H8" s="10">
        <f>IF(A8&lt;&gt;"",E8*'Brokerage Charges'!$D$3,"")</f>
        <v>2.3812499999999997E-3</v>
      </c>
      <c r="I8" s="10">
        <f>IF(A8&lt;&gt;"",E8*'Brokerage Charges'!$D$4,"")</f>
        <v>1.190625E-2</v>
      </c>
      <c r="J8" s="10" t="str">
        <f>IF(B8="BUY",E8*'Brokerage Charges'!$D$5,"")</f>
        <v/>
      </c>
      <c r="K8" s="10">
        <f>IF(B8="SELL",E8*'Brokerage Charges'!$D$6,"")</f>
        <v>2.3812500000000001</v>
      </c>
      <c r="L8" s="10">
        <f>IF(A8&lt;&gt;"",(F8+G8+H8+I8)*'Brokerage Charges'!$D$7,"")</f>
        <v>3.7527190874999996</v>
      </c>
      <c r="M8" s="10">
        <f t="shared" si="2"/>
        <v>26.9824084625</v>
      </c>
    </row>
    <row r="9" spans="1:13" x14ac:dyDescent="0.25">
      <c r="A9" s="12">
        <f>IF(Orders!B7&lt;&gt;"",Orders!B7,"")</f>
        <v>32250923932202</v>
      </c>
      <c r="B9" s="10" t="str">
        <f>IF(Orders!E7&lt;&gt;"",Orders!E7,"")</f>
        <v>SELL</v>
      </c>
      <c r="C9" s="10">
        <f>IF(Orders!L7&lt;&gt;"",Orders!L7,"")</f>
        <v>150</v>
      </c>
      <c r="D9" s="10">
        <f>IF(Orders!M7&lt;&gt;"",Orders!M7,"")</f>
        <v>31.75</v>
      </c>
      <c r="E9" s="10">
        <f t="shared" si="0"/>
        <v>4762.5</v>
      </c>
      <c r="F9" s="10">
        <f t="shared" si="1"/>
        <v>20</v>
      </c>
      <c r="G9" s="10">
        <f>IF(A9&lt;&gt;"",E9*'Brokerage Charges'!$D$2,"")</f>
        <v>1.66830375</v>
      </c>
      <c r="H9" s="10">
        <f>IF(A9&lt;&gt;"",E9*'Brokerage Charges'!$D$3,"")</f>
        <v>4.7624999999999994E-3</v>
      </c>
      <c r="I9" s="10">
        <f>IF(A9&lt;&gt;"",E9*'Brokerage Charges'!$D$4,"")</f>
        <v>2.38125E-2</v>
      </c>
      <c r="J9" s="10" t="str">
        <f>IF(B9="BUY",E9*'Brokerage Charges'!$D$5,"")</f>
        <v/>
      </c>
      <c r="K9" s="10">
        <f>IF(B9="SELL",E9*'Brokerage Charges'!$D$6,"")</f>
        <v>4.7625000000000002</v>
      </c>
      <c r="L9" s="10">
        <f>IF(A9&lt;&gt;"",(F9+G9+H9+I9)*'Brokerage Charges'!$D$7,"")</f>
        <v>3.9054381749999991</v>
      </c>
      <c r="M9" s="10">
        <f t="shared" si="2"/>
        <v>30.364816924999996</v>
      </c>
    </row>
    <row r="10" spans="1:13" x14ac:dyDescent="0.25">
      <c r="A10" s="12">
        <f>IF(Orders!B8&lt;&gt;"",Orders!B8,"")</f>
        <v>92250923424402</v>
      </c>
      <c r="B10" s="10" t="str">
        <f>IF(Orders!E8&lt;&gt;"",Orders!E8,"")</f>
        <v>SELL</v>
      </c>
      <c r="C10" s="10">
        <f>IF(Orders!L8&lt;&gt;"",Orders!L8,"")</f>
        <v>150</v>
      </c>
      <c r="D10" s="10">
        <f>IF(Orders!M8&lt;&gt;"",Orders!M8,"")</f>
        <v>24.1</v>
      </c>
      <c r="E10" s="10">
        <f t="shared" si="0"/>
        <v>3615</v>
      </c>
      <c r="F10" s="10">
        <f t="shared" si="1"/>
        <v>20</v>
      </c>
      <c r="G10" s="10">
        <f>IF(A10&lt;&gt;"",E10*'Brokerage Charges'!$D$2,"")</f>
        <v>1.2663344999999999</v>
      </c>
      <c r="H10" s="10">
        <f>IF(A10&lt;&gt;"",E10*'Brokerage Charges'!$D$3,"")</f>
        <v>3.6149999999999997E-3</v>
      </c>
      <c r="I10" s="10">
        <f>IF(A10&lt;&gt;"",E10*'Brokerage Charges'!$D$4,"")</f>
        <v>1.8075000000000001E-2</v>
      </c>
      <c r="J10" s="10" t="str">
        <f>IF(B10="BUY",E10*'Brokerage Charges'!$D$5,"")</f>
        <v/>
      </c>
      <c r="K10" s="10">
        <f>IF(B10="SELL",E10*'Brokerage Charges'!$D$6,"")</f>
        <v>3.6150000000000002</v>
      </c>
      <c r="L10" s="10">
        <f>IF(A10&lt;&gt;"",(F10+G10+H10+I10)*'Brokerage Charges'!$D$7,"")</f>
        <v>3.8318444099999995</v>
      </c>
      <c r="M10" s="10">
        <f t="shared" si="2"/>
        <v>28.734868909999999</v>
      </c>
    </row>
    <row r="11" spans="1:13" x14ac:dyDescent="0.25">
      <c r="A11" s="12">
        <f>IF(Orders!B9&lt;&gt;"",Orders!B9,"")</f>
        <v>92250923424402</v>
      </c>
      <c r="B11" s="10" t="str">
        <f>IF(Orders!E9&lt;&gt;"",Orders!E9,"")</f>
        <v>SELL</v>
      </c>
      <c r="C11" s="10">
        <f>IF(Orders!L9&lt;&gt;"",Orders!L9,"")</f>
        <v>75</v>
      </c>
      <c r="D11" s="10">
        <f>IF(Orders!M9&lt;&gt;"",Orders!M9,"")</f>
        <v>24.1</v>
      </c>
      <c r="E11" s="10">
        <f t="shared" si="0"/>
        <v>1807.5</v>
      </c>
      <c r="F11" s="10">
        <f t="shared" si="1"/>
        <v>20</v>
      </c>
      <c r="G11" s="10">
        <f>IF(A11&lt;&gt;"",E11*'Brokerage Charges'!$D$2,"")</f>
        <v>0.63316724999999996</v>
      </c>
      <c r="H11" s="10">
        <f>IF(A11&lt;&gt;"",E11*'Brokerage Charges'!$D$3,"")</f>
        <v>1.8074999999999999E-3</v>
      </c>
      <c r="I11" s="10">
        <f>IF(A11&lt;&gt;"",E11*'Brokerage Charges'!$D$4,"")</f>
        <v>9.0375000000000004E-3</v>
      </c>
      <c r="J11" s="10" t="str">
        <f>IF(B11="BUY",E11*'Brokerage Charges'!$D$5,"")</f>
        <v/>
      </c>
      <c r="K11" s="10">
        <f>IF(B11="SELL",E11*'Brokerage Charges'!$D$6,"")</f>
        <v>1.8075000000000001</v>
      </c>
      <c r="L11" s="10">
        <f>IF(A11&lt;&gt;"",(F11+G11+H11+I11)*'Brokerage Charges'!$D$7,"")</f>
        <v>3.7159222050000005</v>
      </c>
      <c r="M11" s="10">
        <f t="shared" si="2"/>
        <v>26.167434455000006</v>
      </c>
    </row>
    <row r="12" spans="1:13" x14ac:dyDescent="0.25">
      <c r="A12" s="12">
        <f>IF(Orders!B10&lt;&gt;"",Orders!B10,"")</f>
        <v>92250923528402</v>
      </c>
      <c r="B12" s="10" t="str">
        <f>IF(Orders!E10&lt;&gt;"",Orders!E10,"")</f>
        <v>BUY</v>
      </c>
      <c r="C12" s="10">
        <f>IF(Orders!L10&lt;&gt;"",Orders!L10,"")</f>
        <v>525</v>
      </c>
      <c r="D12" s="10">
        <f>IF(Orders!M10&lt;&gt;"",Orders!M10,"")</f>
        <v>17.25</v>
      </c>
      <c r="E12" s="10">
        <f t="shared" si="0"/>
        <v>9056.25</v>
      </c>
      <c r="F12" s="10">
        <f t="shared" si="1"/>
        <v>20</v>
      </c>
      <c r="G12" s="10">
        <f>IF(A12&lt;&gt;"",E12*'Brokerage Charges'!$D$2,"")</f>
        <v>3.1724043750000002</v>
      </c>
      <c r="H12" s="10">
        <f>IF(A12&lt;&gt;"",E12*'Brokerage Charges'!$D$3,"")</f>
        <v>9.0562500000000001E-3</v>
      </c>
      <c r="I12" s="10">
        <f>IF(A12&lt;&gt;"",E12*'Brokerage Charges'!$D$4,"")</f>
        <v>4.5281250000000002E-2</v>
      </c>
      <c r="J12" s="10">
        <f>IF(B12="BUY",E12*'Brokerage Charges'!$D$5,"")</f>
        <v>0.27168750000000003</v>
      </c>
      <c r="K12" s="10" t="str">
        <f>IF(B12="SELL",E12*'Brokerage Charges'!$D$6,"")</f>
        <v/>
      </c>
      <c r="L12" s="10">
        <f>IF(A12&lt;&gt;"",(F12+G12+H12+I12)*'Brokerage Charges'!$D$7,"")</f>
        <v>4.1808135374999997</v>
      </c>
      <c r="M12" s="10">
        <f t="shared" si="2"/>
        <v>27.679242912499998</v>
      </c>
    </row>
    <row r="13" spans="1:13" x14ac:dyDescent="0.25">
      <c r="A13" s="12">
        <f>IF(Orders!B11&lt;&gt;"",Orders!B11,"")</f>
        <v>92250923532402</v>
      </c>
      <c r="B13" s="10" t="str">
        <f>IF(Orders!E11&lt;&gt;"",Orders!E11,"")</f>
        <v>BUY</v>
      </c>
      <c r="C13" s="10">
        <f>IF(Orders!L11&lt;&gt;"",Orders!L11,"")</f>
        <v>150</v>
      </c>
      <c r="D13" s="10">
        <f>IF(Orders!M11&lt;&gt;"",Orders!M11,"")</f>
        <v>18.600000000000001</v>
      </c>
      <c r="E13" s="10">
        <f t="shared" si="0"/>
        <v>2790</v>
      </c>
      <c r="F13" s="10">
        <f t="shared" si="1"/>
        <v>20</v>
      </c>
      <c r="G13" s="10">
        <f>IF(A13&lt;&gt;"",E13*'Brokerage Charges'!$D$2,"")</f>
        <v>0.97733700000000001</v>
      </c>
      <c r="H13" s="10">
        <f>IF(A13&lt;&gt;"",E13*'Brokerage Charges'!$D$3,"")</f>
        <v>2.7899999999999999E-3</v>
      </c>
      <c r="I13" s="10">
        <f>IF(A13&lt;&gt;"",E13*'Brokerage Charges'!$D$4,"")</f>
        <v>1.3950000000000001E-2</v>
      </c>
      <c r="J13" s="10">
        <f>IF(B13="BUY",E13*'Brokerage Charges'!$D$5,"")</f>
        <v>8.3699999999999997E-2</v>
      </c>
      <c r="K13" s="10" t="str">
        <f>IF(B13="SELL",E13*'Brokerage Charges'!$D$6,"")</f>
        <v/>
      </c>
      <c r="L13" s="10">
        <f>IF(A13&lt;&gt;"",(F13+G13+H13+I13)*'Brokerage Charges'!$D$7,"")</f>
        <v>3.77893386</v>
      </c>
      <c r="M13" s="10">
        <f t="shared" si="2"/>
        <v>24.85671086</v>
      </c>
    </row>
    <row r="14" spans="1:13" x14ac:dyDescent="0.25">
      <c r="A14" s="12">
        <f>IF(Orders!B12&lt;&gt;"",Orders!B12,"")</f>
        <v>92250923532402</v>
      </c>
      <c r="B14" s="10" t="str">
        <f>IF(Orders!E12&lt;&gt;"",Orders!E12,"")</f>
        <v>BUY</v>
      </c>
      <c r="C14" s="10">
        <f>IF(Orders!L12&lt;&gt;"",Orders!L12,"")</f>
        <v>225</v>
      </c>
      <c r="D14" s="10">
        <f>IF(Orders!M12&lt;&gt;"",Orders!M12,"")</f>
        <v>18.600000000000001</v>
      </c>
      <c r="E14" s="10">
        <f t="shared" si="0"/>
        <v>4185</v>
      </c>
      <c r="F14" s="10">
        <f t="shared" si="1"/>
        <v>20</v>
      </c>
      <c r="G14" s="10">
        <f>IF(A14&lt;&gt;"",E14*'Brokerage Charges'!$D$2,"")</f>
        <v>1.4660055000000001</v>
      </c>
      <c r="H14" s="10">
        <f>IF(A14&lt;&gt;"",E14*'Brokerage Charges'!$D$3,"")</f>
        <v>4.1849999999999995E-3</v>
      </c>
      <c r="I14" s="10">
        <f>IF(A14&lt;&gt;"",E14*'Brokerage Charges'!$D$4,"")</f>
        <v>2.0925000000000003E-2</v>
      </c>
      <c r="J14" s="10">
        <f>IF(B14="BUY",E14*'Brokerage Charges'!$D$5,"")</f>
        <v>0.12554999999999999</v>
      </c>
      <c r="K14" s="10" t="str">
        <f>IF(B14="SELL",E14*'Brokerage Charges'!$D$6,"")</f>
        <v/>
      </c>
      <c r="L14" s="10">
        <f>IF(A14&lt;&gt;"",(F14+G14+H14+I14)*'Brokerage Charges'!$D$7,"")</f>
        <v>3.8684007899999999</v>
      </c>
      <c r="M14" s="10">
        <f t="shared" si="2"/>
        <v>25.485066289999999</v>
      </c>
    </row>
    <row r="15" spans="1:13" x14ac:dyDescent="0.25">
      <c r="A15" s="12">
        <f>IF(Orders!B13&lt;&gt;"",Orders!B13,"")</f>
        <v>92250923532402</v>
      </c>
      <c r="B15" s="10" t="str">
        <f>IF(Orders!E13&lt;&gt;"",Orders!E13,"")</f>
        <v>BUY</v>
      </c>
      <c r="C15" s="10">
        <f>IF(Orders!L13&lt;&gt;"",Orders!L13,"")</f>
        <v>75</v>
      </c>
      <c r="D15" s="10">
        <f>IF(Orders!M13&lt;&gt;"",Orders!M13,"")</f>
        <v>18.600000000000001</v>
      </c>
      <c r="E15" s="10">
        <f t="shared" si="0"/>
        <v>1395</v>
      </c>
      <c r="F15" s="10">
        <f t="shared" si="1"/>
        <v>20</v>
      </c>
      <c r="G15" s="10">
        <f>IF(A15&lt;&gt;"",E15*'Brokerage Charges'!$D$2,"")</f>
        <v>0.48866850000000001</v>
      </c>
      <c r="H15" s="10">
        <f>IF(A15&lt;&gt;"",E15*'Brokerage Charges'!$D$3,"")</f>
        <v>1.395E-3</v>
      </c>
      <c r="I15" s="10">
        <f>IF(A15&lt;&gt;"",E15*'Brokerage Charges'!$D$4,"")</f>
        <v>6.9750000000000003E-3</v>
      </c>
      <c r="J15" s="10">
        <f>IF(B15="BUY",E15*'Brokerage Charges'!$D$5,"")</f>
        <v>4.1849999999999998E-2</v>
      </c>
      <c r="K15" s="10" t="str">
        <f>IF(B15="SELL",E15*'Brokerage Charges'!$D$6,"")</f>
        <v/>
      </c>
      <c r="L15" s="10">
        <f>IF(A15&lt;&gt;"",(F15+G15+H15+I15)*'Brokerage Charges'!$D$7,"")</f>
        <v>3.6894669299999996</v>
      </c>
      <c r="M15" s="10">
        <f t="shared" si="2"/>
        <v>24.228355429999997</v>
      </c>
    </row>
    <row r="16" spans="1:13" x14ac:dyDescent="0.25">
      <c r="A16" s="12">
        <f>IF(Orders!B14&lt;&gt;"",Orders!B14,"")</f>
        <v>92250923565202</v>
      </c>
      <c r="B16" s="10" t="str">
        <f>IF(Orders!E14&lt;&gt;"",Orders!E14,"")</f>
        <v>BUY</v>
      </c>
      <c r="C16" s="10">
        <f>IF(Orders!L14&lt;&gt;"",Orders!L14,"")</f>
        <v>75</v>
      </c>
      <c r="D16" s="10">
        <f>IF(Orders!M14&lt;&gt;"",Orders!M14,"")</f>
        <v>15.25</v>
      </c>
      <c r="E16" s="10">
        <f t="shared" si="0"/>
        <v>1143.75</v>
      </c>
      <c r="F16" s="10">
        <f t="shared" si="1"/>
        <v>20</v>
      </c>
      <c r="G16" s="10">
        <f>IF(A16&lt;&gt;"",E16*'Brokerage Charges'!$D$2,"")</f>
        <v>0.40065562500000002</v>
      </c>
      <c r="H16" s="10">
        <f>IF(A16&lt;&gt;"",E16*'Brokerage Charges'!$D$3,"")</f>
        <v>1.14375E-3</v>
      </c>
      <c r="I16" s="10">
        <f>IF(A16&lt;&gt;"",E16*'Brokerage Charges'!$D$4,"")</f>
        <v>5.7187500000000007E-3</v>
      </c>
      <c r="J16" s="10">
        <f>IF(B16="BUY",E16*'Brokerage Charges'!$D$5,"")</f>
        <v>3.4312500000000003E-2</v>
      </c>
      <c r="K16" s="10" t="str">
        <f>IF(B16="SELL",E16*'Brokerage Charges'!$D$6,"")</f>
        <v/>
      </c>
      <c r="L16" s="10">
        <f>IF(A16&lt;&gt;"",(F16+G16+H16+I16)*'Brokerage Charges'!$D$7,"")</f>
        <v>3.6733532624999996</v>
      </c>
      <c r="M16" s="10">
        <f t="shared" si="2"/>
        <v>24.115183887499999</v>
      </c>
    </row>
    <row r="17" spans="1:13" x14ac:dyDescent="0.25">
      <c r="A17" s="12">
        <f>IF(Orders!B15&lt;&gt;"",Orders!B15,"")</f>
        <v>92250923565202</v>
      </c>
      <c r="B17" s="10" t="str">
        <f>IF(Orders!E15&lt;&gt;"",Orders!E15,"")</f>
        <v>BUY</v>
      </c>
      <c r="C17" s="10">
        <f>IF(Orders!L15&lt;&gt;"",Orders!L15,"")</f>
        <v>300</v>
      </c>
      <c r="D17" s="10">
        <f>IF(Orders!M15&lt;&gt;"",Orders!M15,"")</f>
        <v>15.25</v>
      </c>
      <c r="E17" s="10">
        <f t="shared" si="0"/>
        <v>4575</v>
      </c>
      <c r="F17" s="10">
        <f t="shared" si="1"/>
        <v>20</v>
      </c>
      <c r="G17" s="10">
        <f>IF(A17&lt;&gt;"",E17*'Brokerage Charges'!$D$2,"")</f>
        <v>1.6026225000000001</v>
      </c>
      <c r="H17" s="10">
        <f>IF(A17&lt;&gt;"",E17*'Brokerage Charges'!$D$3,"")</f>
        <v>4.5750000000000001E-3</v>
      </c>
      <c r="I17" s="10">
        <f>IF(A17&lt;&gt;"",E17*'Brokerage Charges'!$D$4,"")</f>
        <v>2.2875000000000003E-2</v>
      </c>
      <c r="J17" s="10">
        <f>IF(B17="BUY",E17*'Brokerage Charges'!$D$5,"")</f>
        <v>0.13725000000000001</v>
      </c>
      <c r="K17" s="10" t="str">
        <f>IF(B17="SELL",E17*'Brokerage Charges'!$D$6,"")</f>
        <v/>
      </c>
      <c r="L17" s="10">
        <f>IF(A17&lt;&gt;"",(F17+G17+H17+I17)*'Brokerage Charges'!$D$7,"")</f>
        <v>3.8934130499999995</v>
      </c>
      <c r="M17" s="10">
        <f t="shared" si="2"/>
        <v>25.660735549999998</v>
      </c>
    </row>
    <row r="18" spans="1:13" x14ac:dyDescent="0.25">
      <c r="A18" s="12">
        <f>IF(Orders!B16&lt;&gt;"",Orders!B16,"")</f>
        <v>92250923565202</v>
      </c>
      <c r="B18" s="10" t="str">
        <f>IF(Orders!E16&lt;&gt;"",Orders!E16,"")</f>
        <v>BUY</v>
      </c>
      <c r="C18" s="10">
        <f>IF(Orders!L16&lt;&gt;"",Orders!L16,"")</f>
        <v>75</v>
      </c>
      <c r="D18" s="10">
        <f>IF(Orders!M16&lt;&gt;"",Orders!M16,"")</f>
        <v>15.25</v>
      </c>
      <c r="E18" s="10">
        <f t="shared" si="0"/>
        <v>1143.75</v>
      </c>
      <c r="F18" s="10">
        <f t="shared" si="1"/>
        <v>20</v>
      </c>
      <c r="G18" s="10">
        <f>IF(A18&lt;&gt;"",E18*'Brokerage Charges'!$D$2,"")</f>
        <v>0.40065562500000002</v>
      </c>
      <c r="H18" s="10">
        <f>IF(A18&lt;&gt;"",E18*'Brokerage Charges'!$D$3,"")</f>
        <v>1.14375E-3</v>
      </c>
      <c r="I18" s="10">
        <f>IF(A18&lt;&gt;"",E18*'Brokerage Charges'!$D$4,"")</f>
        <v>5.7187500000000007E-3</v>
      </c>
      <c r="J18" s="10">
        <f>IF(B18="BUY",E18*'Brokerage Charges'!$D$5,"")</f>
        <v>3.4312500000000003E-2</v>
      </c>
      <c r="K18" s="10" t="str">
        <f>IF(B18="SELL",E18*'Brokerage Charges'!$D$6,"")</f>
        <v/>
      </c>
      <c r="L18" s="10">
        <f>IF(A18&lt;&gt;"",(F18+G18+H18+I18)*'Brokerage Charges'!$D$7,"")</f>
        <v>3.6733532624999996</v>
      </c>
      <c r="M18" s="10">
        <f t="shared" si="2"/>
        <v>24.115183887499999</v>
      </c>
    </row>
    <row r="19" spans="1:13" x14ac:dyDescent="0.25">
      <c r="A19" s="12">
        <f>IF(Orders!B17&lt;&gt;"",Orders!B17,"")</f>
        <v>92250923565202</v>
      </c>
      <c r="B19" s="10" t="str">
        <f>IF(Orders!E17&lt;&gt;"",Orders!E17,"")</f>
        <v>BUY</v>
      </c>
      <c r="C19" s="10">
        <f>IF(Orders!L17&lt;&gt;"",Orders!L17,"")</f>
        <v>150</v>
      </c>
      <c r="D19" s="10">
        <f>IF(Orders!M17&lt;&gt;"",Orders!M17,"")</f>
        <v>15.25</v>
      </c>
      <c r="E19" s="10">
        <f t="shared" si="0"/>
        <v>2287.5</v>
      </c>
      <c r="F19" s="10">
        <f t="shared" si="1"/>
        <v>20</v>
      </c>
      <c r="G19" s="10">
        <f>IF(A19&lt;&gt;"",E19*'Brokerage Charges'!$D$2,"")</f>
        <v>0.80131125000000003</v>
      </c>
      <c r="H19" s="10">
        <f>IF(A19&lt;&gt;"",E19*'Brokerage Charges'!$D$3,"")</f>
        <v>2.2875E-3</v>
      </c>
      <c r="I19" s="10">
        <f>IF(A19&lt;&gt;"",E19*'Brokerage Charges'!$D$4,"")</f>
        <v>1.1437500000000001E-2</v>
      </c>
      <c r="J19" s="10">
        <f>IF(B19="BUY",E19*'Brokerage Charges'!$D$5,"")</f>
        <v>6.8625000000000005E-2</v>
      </c>
      <c r="K19" s="10" t="str">
        <f>IF(B19="SELL",E19*'Brokerage Charges'!$D$6,"")</f>
        <v/>
      </c>
      <c r="L19" s="10">
        <f>IF(A19&lt;&gt;"",(F19+G19+H19+I19)*'Brokerage Charges'!$D$7,"")</f>
        <v>3.7467065250000005</v>
      </c>
      <c r="M19" s="10">
        <f t="shared" si="2"/>
        <v>24.630367775000003</v>
      </c>
    </row>
    <row r="20" spans="1:13" x14ac:dyDescent="0.25">
      <c r="A20" s="12">
        <f>IF(Orders!B18&lt;&gt;"",Orders!B18,"")</f>
        <v>312250923272402</v>
      </c>
      <c r="B20" s="10" t="str">
        <f>IF(Orders!E18&lt;&gt;"",Orders!E18,"")</f>
        <v>BUY</v>
      </c>
      <c r="C20" s="10">
        <f>IF(Orders!L18&lt;&gt;"",Orders!L18,"")</f>
        <v>525</v>
      </c>
      <c r="D20" s="10">
        <f>IF(Orders!M18&lt;&gt;"",Orders!M18,"")</f>
        <v>17.649999999999999</v>
      </c>
      <c r="E20" s="10">
        <f t="shared" si="0"/>
        <v>9266.25</v>
      </c>
      <c r="F20" s="10">
        <f t="shared" si="1"/>
        <v>20</v>
      </c>
      <c r="G20" s="10">
        <f>IF(A20&lt;&gt;"",E20*'Brokerage Charges'!$D$2,"")</f>
        <v>3.2459673750000002</v>
      </c>
      <c r="H20" s="10">
        <f>IF(A20&lt;&gt;"",E20*'Brokerage Charges'!$D$3,"")</f>
        <v>9.2662500000000002E-3</v>
      </c>
      <c r="I20" s="10">
        <f>IF(A20&lt;&gt;"",E20*'Brokerage Charges'!$D$4,"")</f>
        <v>4.6331250000000004E-2</v>
      </c>
      <c r="J20" s="10">
        <f>IF(B20="BUY",E20*'Brokerage Charges'!$D$5,"")</f>
        <v>0.2779875</v>
      </c>
      <c r="K20" s="10" t="str">
        <f>IF(B20="SELL",E20*'Brokerage Charges'!$D$6,"")</f>
        <v/>
      </c>
      <c r="L20" s="10">
        <f>IF(A20&lt;&gt;"",(F20+G20+H20+I20)*'Brokerage Charges'!$D$7,"")</f>
        <v>4.1942816775000002</v>
      </c>
      <c r="M20" s="10">
        <f t="shared" si="2"/>
        <v>27.7738340525</v>
      </c>
    </row>
    <row r="21" spans="1:13" x14ac:dyDescent="0.25">
      <c r="A21" s="12">
        <f>IF(Orders!B19&lt;&gt;"",Orders!B19,"")</f>
        <v>312250923293602</v>
      </c>
      <c r="B21" s="10" t="str">
        <f>IF(Orders!E19&lt;&gt;"",Orders!E19,"")</f>
        <v>SELL</v>
      </c>
      <c r="C21" s="10">
        <f>IF(Orders!L19&lt;&gt;"",Orders!L19,"")</f>
        <v>600</v>
      </c>
      <c r="D21" s="10">
        <f>IF(Orders!M19&lt;&gt;"",Orders!M19,"")</f>
        <v>13.6</v>
      </c>
      <c r="E21" s="10">
        <f t="shared" si="0"/>
        <v>8160</v>
      </c>
      <c r="F21" s="10">
        <f t="shared" si="1"/>
        <v>20</v>
      </c>
      <c r="G21" s="10">
        <f>IF(A21&lt;&gt;"",E21*'Brokerage Charges'!$D$2,"")</f>
        <v>2.8584480000000001</v>
      </c>
      <c r="H21" s="10">
        <f>IF(A21&lt;&gt;"",E21*'Brokerage Charges'!$D$3,"")</f>
        <v>8.1599999999999989E-3</v>
      </c>
      <c r="I21" s="10">
        <f>IF(A21&lt;&gt;"",E21*'Brokerage Charges'!$D$4,"")</f>
        <v>4.0800000000000003E-2</v>
      </c>
      <c r="J21" s="10" t="str">
        <f>IF(B21="BUY",E21*'Brokerage Charges'!$D$5,"")</f>
        <v/>
      </c>
      <c r="K21" s="10">
        <f>IF(B21="SELL",E21*'Brokerage Charges'!$D$6,"")</f>
        <v>8.16</v>
      </c>
      <c r="L21" s="10">
        <f>IF(A21&lt;&gt;"",(F21+G21+H21+I21)*'Brokerage Charges'!$D$7,"")</f>
        <v>4.1233334399999997</v>
      </c>
      <c r="M21" s="10">
        <f t="shared" si="2"/>
        <v>35.190741439999996</v>
      </c>
    </row>
    <row r="22" spans="1:13" x14ac:dyDescent="0.25">
      <c r="A22" s="12">
        <f>IF(Orders!B20&lt;&gt;"",Orders!B20,"")</f>
        <v>312250923320602</v>
      </c>
      <c r="B22" s="10" t="str">
        <f>IF(Orders!E20&lt;&gt;"",Orders!E20,"")</f>
        <v>BUY</v>
      </c>
      <c r="C22" s="10">
        <f>IF(Orders!L20&lt;&gt;"",Orders!L20,"")</f>
        <v>150</v>
      </c>
      <c r="D22" s="10">
        <f>IF(Orders!M20&lt;&gt;"",Orders!M20,"")</f>
        <v>24.6</v>
      </c>
      <c r="E22" s="10">
        <f t="shared" si="0"/>
        <v>3690</v>
      </c>
      <c r="F22" s="10">
        <f t="shared" si="1"/>
        <v>20</v>
      </c>
      <c r="G22" s="10">
        <f>IF(A22&lt;&gt;"",E22*'Brokerage Charges'!$D$2,"")</f>
        <v>1.2926070000000001</v>
      </c>
      <c r="H22" s="10">
        <f>IF(A22&lt;&gt;"",E22*'Brokerage Charges'!$D$3,"")</f>
        <v>3.6899999999999997E-3</v>
      </c>
      <c r="I22" s="10">
        <f>IF(A22&lt;&gt;"",E22*'Brokerage Charges'!$D$4,"")</f>
        <v>1.8450000000000001E-2</v>
      </c>
      <c r="J22" s="10">
        <f>IF(B22="BUY",E22*'Brokerage Charges'!$D$5,"")</f>
        <v>0.11070000000000001</v>
      </c>
      <c r="K22" s="10" t="str">
        <f>IF(B22="SELL",E22*'Brokerage Charges'!$D$6,"")</f>
        <v/>
      </c>
      <c r="L22" s="10">
        <f>IF(A22&lt;&gt;"",(F22+G22+H22+I22)*'Brokerage Charges'!$D$7,"")</f>
        <v>3.8366544600000001</v>
      </c>
      <c r="M22" s="10">
        <f t="shared" si="2"/>
        <v>25.262101460000004</v>
      </c>
    </row>
    <row r="23" spans="1:13" x14ac:dyDescent="0.25">
      <c r="A23" s="12">
        <f>IF(Orders!B21&lt;&gt;"",Orders!B21,"")</f>
        <v>322250923272502</v>
      </c>
      <c r="B23" s="10" t="str">
        <f>IF(Orders!E21&lt;&gt;"",Orders!E21,"")</f>
        <v>BUY</v>
      </c>
      <c r="C23" s="10">
        <f>IF(Orders!L21&lt;&gt;"",Orders!L21,"")</f>
        <v>75</v>
      </c>
      <c r="D23" s="10">
        <f>IF(Orders!M21&lt;&gt;"",Orders!M21,"")</f>
        <v>13</v>
      </c>
      <c r="E23" s="10">
        <f t="shared" si="0"/>
        <v>975</v>
      </c>
      <c r="F23" s="10">
        <f t="shared" si="1"/>
        <v>20</v>
      </c>
      <c r="G23" s="10">
        <f>IF(A23&lt;&gt;"",E23*'Brokerage Charges'!$D$2,"")</f>
        <v>0.34154250000000003</v>
      </c>
      <c r="H23" s="10">
        <f>IF(A23&lt;&gt;"",E23*'Brokerage Charges'!$D$3,"")</f>
        <v>9.7499999999999996E-4</v>
      </c>
      <c r="I23" s="10">
        <f>IF(A23&lt;&gt;"",E23*'Brokerage Charges'!$D$4,"")</f>
        <v>4.875E-3</v>
      </c>
      <c r="J23" s="10">
        <f>IF(B23="BUY",E23*'Brokerage Charges'!$D$5,"")</f>
        <v>2.9250000000000002E-2</v>
      </c>
      <c r="K23" s="10" t="str">
        <f>IF(B23="SELL",E23*'Brokerage Charges'!$D$6,"")</f>
        <v/>
      </c>
      <c r="L23" s="10">
        <f>IF(A23&lt;&gt;"",(F23+G23+H23+I23)*'Brokerage Charges'!$D$7,"")</f>
        <v>3.6625306499999994</v>
      </c>
      <c r="M23" s="10">
        <f t="shared" si="2"/>
        <v>24.03917315</v>
      </c>
    </row>
    <row r="24" spans="1:13" x14ac:dyDescent="0.25">
      <c r="A24" s="12">
        <f>IF(Orders!B22&lt;&gt;"",Orders!B22,"")</f>
        <v>322250923272502</v>
      </c>
      <c r="B24" s="10" t="str">
        <f>IF(Orders!E22&lt;&gt;"",Orders!E22,"")</f>
        <v>BUY</v>
      </c>
      <c r="C24" s="10">
        <f>IF(Orders!L22&lt;&gt;"",Orders!L22,"")</f>
        <v>525</v>
      </c>
      <c r="D24" s="10">
        <f>IF(Orders!M22&lt;&gt;"",Orders!M22,"")</f>
        <v>13</v>
      </c>
      <c r="E24" s="10">
        <f t="shared" si="0"/>
        <v>6825</v>
      </c>
      <c r="F24" s="10">
        <f t="shared" si="1"/>
        <v>20</v>
      </c>
      <c r="G24" s="10">
        <f>IF(A24&lt;&gt;"",E24*'Brokerage Charges'!$D$2,"")</f>
        <v>2.3907975000000001</v>
      </c>
      <c r="H24" s="10">
        <f>IF(A24&lt;&gt;"",E24*'Brokerage Charges'!$D$3,"")</f>
        <v>6.8249999999999995E-3</v>
      </c>
      <c r="I24" s="10">
        <f>IF(A24&lt;&gt;"",E24*'Brokerage Charges'!$D$4,"")</f>
        <v>3.4125000000000003E-2</v>
      </c>
      <c r="J24" s="10">
        <f>IF(B24="BUY",E24*'Brokerage Charges'!$D$5,"")</f>
        <v>0.20475000000000002</v>
      </c>
      <c r="K24" s="10" t="str">
        <f>IF(B24="SELL",E24*'Brokerage Charges'!$D$6,"")</f>
        <v/>
      </c>
      <c r="L24" s="10">
        <f>IF(A24&lt;&gt;"",(F24+G24+H24+I24)*'Brokerage Charges'!$D$7,"")</f>
        <v>4.0377145499999996</v>
      </c>
      <c r="M24" s="10">
        <f t="shared" si="2"/>
        <v>26.674212050000001</v>
      </c>
    </row>
    <row r="25" spans="1:13" x14ac:dyDescent="0.25">
      <c r="A25" s="12">
        <f>IF(Orders!B23&lt;&gt;"",Orders!B23,"")</f>
        <v>342250923102302</v>
      </c>
      <c r="B25" s="10" t="str">
        <f>IF(Orders!E23&lt;&gt;"",Orders!E23,"")</f>
        <v>SELL</v>
      </c>
      <c r="C25" s="10">
        <f>IF(Orders!L23&lt;&gt;"",Orders!L23,"")</f>
        <v>150</v>
      </c>
      <c r="D25" s="10">
        <f>IF(Orders!M23&lt;&gt;"",Orders!M23,"")</f>
        <v>25.8</v>
      </c>
      <c r="E25" s="10">
        <f t="shared" si="0"/>
        <v>3870</v>
      </c>
      <c r="F25" s="10">
        <f t="shared" si="1"/>
        <v>20</v>
      </c>
      <c r="G25" s="10">
        <f>IF(A25&lt;&gt;"",E25*'Brokerage Charges'!$D$2,"")</f>
        <v>1.355661</v>
      </c>
      <c r="H25" s="10">
        <f>IF(A25&lt;&gt;"",E25*'Brokerage Charges'!$D$3,"")</f>
        <v>3.8699999999999997E-3</v>
      </c>
      <c r="I25" s="10">
        <f>IF(A25&lt;&gt;"",E25*'Brokerage Charges'!$D$4,"")</f>
        <v>1.9350000000000003E-2</v>
      </c>
      <c r="J25" s="10" t="str">
        <f>IF(B25="BUY",E25*'Brokerage Charges'!$D$5,"")</f>
        <v/>
      </c>
      <c r="K25" s="10">
        <f>IF(B25="SELL",E25*'Brokerage Charges'!$D$6,"")</f>
        <v>3.87</v>
      </c>
      <c r="L25" s="10">
        <f>IF(A25&lt;&gt;"",(F25+G25+H25+I25)*'Brokerage Charges'!$D$7,"")</f>
        <v>3.84819858</v>
      </c>
      <c r="M25" s="10">
        <f t="shared" si="2"/>
        <v>29.097079579999999</v>
      </c>
    </row>
    <row r="26" spans="1:13" x14ac:dyDescent="0.25">
      <c r="A26" s="12">
        <f>IF(Orders!B24&lt;&gt;"",Orders!B24,"")</f>
        <v>342250923118802</v>
      </c>
      <c r="B26" s="10" t="str">
        <f>IF(Orders!E24&lt;&gt;"",Orders!E24,"")</f>
        <v>SELL</v>
      </c>
      <c r="C26" s="10">
        <f>IF(Orders!L24&lt;&gt;"",Orders!L24,"")</f>
        <v>150</v>
      </c>
      <c r="D26" s="10">
        <f>IF(Orders!M24&lt;&gt;"",Orders!M24,"")</f>
        <v>18.100000000000001</v>
      </c>
      <c r="E26" s="10">
        <f t="shared" si="0"/>
        <v>2715</v>
      </c>
      <c r="F26" s="10">
        <f t="shared" si="1"/>
        <v>20</v>
      </c>
      <c r="G26" s="10">
        <f>IF(A26&lt;&gt;"",E26*'Brokerage Charges'!$D$2,"")</f>
        <v>0.95106449999999998</v>
      </c>
      <c r="H26" s="10">
        <f>IF(A26&lt;&gt;"",E26*'Brokerage Charges'!$D$3,"")</f>
        <v>2.715E-3</v>
      </c>
      <c r="I26" s="10">
        <f>IF(A26&lt;&gt;"",E26*'Brokerage Charges'!$D$4,"")</f>
        <v>1.3575E-2</v>
      </c>
      <c r="J26" s="10" t="str">
        <f>IF(B26="BUY",E26*'Brokerage Charges'!$D$5,"")</f>
        <v/>
      </c>
      <c r="K26" s="10">
        <f>IF(B26="SELL",E26*'Brokerage Charges'!$D$6,"")</f>
        <v>2.7149999999999999</v>
      </c>
      <c r="L26" s="10">
        <f>IF(A26&lt;&gt;"",(F26+G26+H26+I26)*'Brokerage Charges'!$D$7,"")</f>
        <v>3.7741238099999999</v>
      </c>
      <c r="M26" s="10">
        <f t="shared" si="2"/>
        <v>27.456478309999998</v>
      </c>
    </row>
    <row r="27" spans="1:13" x14ac:dyDescent="0.25">
      <c r="A27" s="12">
        <f>IF(Orders!B25&lt;&gt;"",Orders!B25,"")</f>
        <v>342250923118802</v>
      </c>
      <c r="B27" s="10" t="str">
        <f>IF(Orders!E25&lt;&gt;"",Orders!E25,"")</f>
        <v>SELL</v>
      </c>
      <c r="C27" s="10">
        <f>IF(Orders!L25&lt;&gt;"",Orders!L25,"")</f>
        <v>375</v>
      </c>
      <c r="D27" s="10">
        <f>IF(Orders!M25&lt;&gt;"",Orders!M25,"")</f>
        <v>18.100000000000001</v>
      </c>
      <c r="E27" s="10">
        <f t="shared" si="0"/>
        <v>6787.5000000000009</v>
      </c>
      <c r="F27" s="10">
        <f t="shared" si="1"/>
        <v>20</v>
      </c>
      <c r="G27" s="10">
        <f>IF(A27&lt;&gt;"",E27*'Brokerage Charges'!$D$2,"")</f>
        <v>2.3776612500000005</v>
      </c>
      <c r="H27" s="10">
        <f>IF(A27&lt;&gt;"",E27*'Brokerage Charges'!$D$3,"")</f>
        <v>6.787500000000001E-3</v>
      </c>
      <c r="I27" s="10">
        <f>IF(A27&lt;&gt;"",E27*'Brokerage Charges'!$D$4,"")</f>
        <v>3.3937500000000009E-2</v>
      </c>
      <c r="J27" s="10" t="str">
        <f>IF(B27="BUY",E27*'Brokerage Charges'!$D$5,"")</f>
        <v/>
      </c>
      <c r="K27" s="10">
        <f>IF(B27="SELL",E27*'Brokerage Charges'!$D$6,"")</f>
        <v>6.7875000000000014</v>
      </c>
      <c r="L27" s="10">
        <f>IF(A27&lt;&gt;"",(F27+G27+H27+I27)*'Brokerage Charges'!$D$7,"")</f>
        <v>4.0353095249999997</v>
      </c>
      <c r="M27" s="10">
        <f t="shared" si="2"/>
        <v>33.241195775000001</v>
      </c>
    </row>
    <row r="28" spans="1:13" x14ac:dyDescent="0.25">
      <c r="A28" s="12">
        <f>IF(Orders!B26&lt;&gt;"",Orders!B26,"")</f>
        <v>352250923262902</v>
      </c>
      <c r="B28" s="10" t="str">
        <f>IF(Orders!E26&lt;&gt;"",Orders!E26,"")</f>
        <v>SELL</v>
      </c>
      <c r="C28" s="10">
        <f>IF(Orders!L26&lt;&gt;"",Orders!L26,"")</f>
        <v>525</v>
      </c>
      <c r="D28" s="10">
        <f>IF(Orders!M26&lt;&gt;"",Orders!M26,"")</f>
        <v>15.2</v>
      </c>
      <c r="E28" s="10">
        <f t="shared" si="0"/>
        <v>7980</v>
      </c>
      <c r="F28" s="10">
        <f t="shared" si="1"/>
        <v>20</v>
      </c>
      <c r="G28" s="10">
        <f>IF(A28&lt;&gt;"",E28*'Brokerage Charges'!$D$2,"")</f>
        <v>2.7953939999999999</v>
      </c>
      <c r="H28" s="10">
        <f>IF(A28&lt;&gt;"",E28*'Brokerage Charges'!$D$3,"")</f>
        <v>7.9799999999999992E-3</v>
      </c>
      <c r="I28" s="10">
        <f>IF(A28&lt;&gt;"",E28*'Brokerage Charges'!$D$4,"")</f>
        <v>3.9900000000000005E-2</v>
      </c>
      <c r="J28" s="10" t="str">
        <f>IF(B28="BUY",E28*'Brokerage Charges'!$D$5,"")</f>
        <v/>
      </c>
      <c r="K28" s="10">
        <f>IF(B28="SELL",E28*'Brokerage Charges'!$D$6,"")</f>
        <v>7.98</v>
      </c>
      <c r="L28" s="10">
        <f>IF(A28&lt;&gt;"",(F28+G28+H28+I28)*'Brokerage Charges'!$D$7,"")</f>
        <v>4.1117893199999997</v>
      </c>
      <c r="M28" s="10">
        <f t="shared" si="2"/>
        <v>34.935063319999998</v>
      </c>
    </row>
    <row r="29" spans="1:13" x14ac:dyDescent="0.25">
      <c r="A29" s="12">
        <f>IF(Orders!B27&lt;&gt;"",Orders!B27,"")</f>
        <v>352250923606202</v>
      </c>
      <c r="B29" s="10" t="str">
        <f>IF(Orders!E27&lt;&gt;"",Orders!E27,"")</f>
        <v>BUY</v>
      </c>
      <c r="C29" s="10">
        <f>IF(Orders!L27&lt;&gt;"",Orders!L27,"")</f>
        <v>225</v>
      </c>
      <c r="D29" s="10">
        <f>IF(Orders!M27&lt;&gt;"",Orders!M27,"")</f>
        <v>37.15</v>
      </c>
      <c r="E29" s="10">
        <f t="shared" si="0"/>
        <v>8358.75</v>
      </c>
      <c r="F29" s="10">
        <f t="shared" si="1"/>
        <v>20</v>
      </c>
      <c r="G29" s="10">
        <f>IF(A29&lt;&gt;"",E29*'Brokerage Charges'!$D$2,"")</f>
        <v>2.9280701250000001</v>
      </c>
      <c r="H29" s="10">
        <f>IF(A29&lt;&gt;"",E29*'Brokerage Charges'!$D$3,"")</f>
        <v>8.3587499999999999E-3</v>
      </c>
      <c r="I29" s="10">
        <f>IF(A29&lt;&gt;"",E29*'Brokerage Charges'!$D$4,"")</f>
        <v>4.1793750000000005E-2</v>
      </c>
      <c r="J29" s="10">
        <f>IF(B29="BUY",E29*'Brokerage Charges'!$D$5,"")</f>
        <v>0.2507625</v>
      </c>
      <c r="K29" s="10" t="str">
        <f>IF(B29="SELL",E29*'Brokerage Charges'!$D$6,"")</f>
        <v/>
      </c>
      <c r="L29" s="10">
        <f>IF(A29&lt;&gt;"",(F29+G29+H29+I29)*'Brokerage Charges'!$D$7,"")</f>
        <v>4.1360800725000004</v>
      </c>
      <c r="M29" s="10">
        <f t="shared" si="2"/>
        <v>27.365065197500002</v>
      </c>
    </row>
    <row r="30" spans="1:13" x14ac:dyDescent="0.25">
      <c r="A30" s="12">
        <f>IF(Orders!B28&lt;&gt;"",Orders!B28,"")</f>
        <v>362250923291702</v>
      </c>
      <c r="B30" s="10" t="str">
        <f>IF(Orders!E28&lt;&gt;"",Orders!E28,"")</f>
        <v>BUY</v>
      </c>
      <c r="C30" s="10">
        <f>IF(Orders!L28&lt;&gt;"",Orders!L28,"")</f>
        <v>225</v>
      </c>
      <c r="D30" s="10">
        <f>IF(Orders!M28&lt;&gt;"",Orders!M28,"")</f>
        <v>28.25</v>
      </c>
      <c r="E30" s="10">
        <f t="shared" si="0"/>
        <v>6356.25</v>
      </c>
      <c r="F30" s="10">
        <f t="shared" si="1"/>
        <v>20</v>
      </c>
      <c r="G30" s="10">
        <f>IF(A30&lt;&gt;"",E30*'Brokerage Charges'!$D$2,"")</f>
        <v>2.2265943749999999</v>
      </c>
      <c r="H30" s="10">
        <f>IF(A30&lt;&gt;"",E30*'Brokerage Charges'!$D$3,"")</f>
        <v>6.3562499999999999E-3</v>
      </c>
      <c r="I30" s="10">
        <f>IF(A30&lt;&gt;"",E30*'Brokerage Charges'!$D$4,"")</f>
        <v>3.1781250000000004E-2</v>
      </c>
      <c r="J30" s="10">
        <f>IF(B30="BUY",E30*'Brokerage Charges'!$D$5,"")</f>
        <v>0.19068750000000001</v>
      </c>
      <c r="K30" s="10" t="str">
        <f>IF(B30="SELL",E30*'Brokerage Charges'!$D$6,"")</f>
        <v/>
      </c>
      <c r="L30" s="10">
        <f>IF(A30&lt;&gt;"",(F30+G30+H30+I30)*'Brokerage Charges'!$D$7,"")</f>
        <v>4.0076517375000007</v>
      </c>
      <c r="M30" s="10">
        <f t="shared" si="2"/>
        <v>26.463071112500003</v>
      </c>
    </row>
    <row r="31" spans="1:13" x14ac:dyDescent="0.25">
      <c r="A31" s="12">
        <f>IF(Orders!B29&lt;&gt;"",Orders!B29,"")</f>
        <v>362250923307802</v>
      </c>
      <c r="B31" s="10" t="str">
        <f>IF(Orders!E29&lt;&gt;"",Orders!E29,"")</f>
        <v>SELL</v>
      </c>
      <c r="C31" s="10">
        <f>IF(Orders!L29&lt;&gt;"",Orders!L29,"")</f>
        <v>225</v>
      </c>
      <c r="D31" s="10">
        <f>IF(Orders!M29&lt;&gt;"",Orders!M29,"")</f>
        <v>21.4</v>
      </c>
      <c r="E31" s="10">
        <f t="shared" si="0"/>
        <v>4815</v>
      </c>
      <c r="F31" s="10">
        <f t="shared" si="1"/>
        <v>20</v>
      </c>
      <c r="G31" s="10">
        <f>IF(A31&lt;&gt;"",E31*'Brokerage Charges'!$D$2,"")</f>
        <v>1.6866945</v>
      </c>
      <c r="H31" s="10">
        <f>IF(A31&lt;&gt;"",E31*'Brokerage Charges'!$D$3,"")</f>
        <v>4.8149999999999998E-3</v>
      </c>
      <c r="I31" s="10">
        <f>IF(A31&lt;&gt;"",E31*'Brokerage Charges'!$D$4,"")</f>
        <v>2.4075000000000003E-2</v>
      </c>
      <c r="J31" s="10" t="str">
        <f>IF(B31="BUY",E31*'Brokerage Charges'!$D$5,"")</f>
        <v/>
      </c>
      <c r="K31" s="10">
        <f>IF(B31="SELL",E31*'Brokerage Charges'!$D$6,"")</f>
        <v>4.8150000000000004</v>
      </c>
      <c r="L31" s="10">
        <f>IF(A31&lt;&gt;"",(F31+G31+H31+I31)*'Brokerage Charges'!$D$7,"")</f>
        <v>3.9088052100000001</v>
      </c>
      <c r="M31" s="10">
        <f t="shared" si="2"/>
        <v>30.439389710000004</v>
      </c>
    </row>
    <row r="32" spans="1:13" x14ac:dyDescent="0.25">
      <c r="A32" s="12">
        <f>IF(Orders!B30&lt;&gt;"",Orders!B30,"")</f>
        <v>362250923326702</v>
      </c>
      <c r="B32" s="10" t="str">
        <f>IF(Orders!E30&lt;&gt;"",Orders!E30,"")</f>
        <v>SELL</v>
      </c>
      <c r="C32" s="10">
        <f>IF(Orders!L30&lt;&gt;"",Orders!L30,"")</f>
        <v>375</v>
      </c>
      <c r="D32" s="10">
        <f>IF(Orders!M30&lt;&gt;"",Orders!M30,"")</f>
        <v>21</v>
      </c>
      <c r="E32" s="10">
        <f t="shared" si="0"/>
        <v>7875</v>
      </c>
      <c r="F32" s="10">
        <f t="shared" si="1"/>
        <v>20</v>
      </c>
      <c r="G32" s="10">
        <f>IF(A32&lt;&gt;"",E32*'Brokerage Charges'!$D$2,"")</f>
        <v>2.7586124999999999</v>
      </c>
      <c r="H32" s="10">
        <f>IF(A32&lt;&gt;"",E32*'Brokerage Charges'!$D$3,"")</f>
        <v>7.8750000000000001E-3</v>
      </c>
      <c r="I32" s="10">
        <f>IF(A32&lt;&gt;"",E32*'Brokerage Charges'!$D$4,"")</f>
        <v>3.9375E-2</v>
      </c>
      <c r="J32" s="10" t="str">
        <f>IF(B32="BUY",E32*'Brokerage Charges'!$D$5,"")</f>
        <v/>
      </c>
      <c r="K32" s="10">
        <f>IF(B32="SELL",E32*'Brokerage Charges'!$D$6,"")</f>
        <v>7.875</v>
      </c>
      <c r="L32" s="10">
        <f>IF(A32&lt;&gt;"",(F32+G32+H32+I32)*'Brokerage Charges'!$D$7,"")</f>
        <v>4.1050552499999995</v>
      </c>
      <c r="M32" s="10">
        <f t="shared" si="2"/>
        <v>34.785917749999996</v>
      </c>
    </row>
    <row r="33" spans="1:13" x14ac:dyDescent="0.25">
      <c r="A33" s="12">
        <f>IF(Orders!B31&lt;&gt;"",Orders!B31,"")</f>
        <v>362250923397202</v>
      </c>
      <c r="B33" s="10" t="str">
        <f>IF(Orders!E31&lt;&gt;"",Orders!E31,"")</f>
        <v>SELL</v>
      </c>
      <c r="C33" s="10">
        <f>IF(Orders!L31&lt;&gt;"",Orders!L31,"")</f>
        <v>600</v>
      </c>
      <c r="D33" s="10">
        <f>IF(Orders!M31&lt;&gt;"",Orders!M31,"")</f>
        <v>16.100000000000001</v>
      </c>
      <c r="E33" s="10">
        <f t="shared" si="0"/>
        <v>9660</v>
      </c>
      <c r="F33" s="10">
        <f t="shared" si="1"/>
        <v>20</v>
      </c>
      <c r="G33" s="10">
        <f>IF(A33&lt;&gt;"",E33*'Brokerage Charges'!$D$2,"")</f>
        <v>3.3838979999999999</v>
      </c>
      <c r="H33" s="10">
        <f>IF(A33&lt;&gt;"",E33*'Brokerage Charges'!$D$3,"")</f>
        <v>9.6600000000000002E-3</v>
      </c>
      <c r="I33" s="10">
        <f>IF(A33&lt;&gt;"",E33*'Brokerage Charges'!$D$4,"")</f>
        <v>4.8300000000000003E-2</v>
      </c>
      <c r="J33" s="10" t="str">
        <f>IF(B33="BUY",E33*'Brokerage Charges'!$D$5,"")</f>
        <v/>
      </c>
      <c r="K33" s="10">
        <f>IF(B33="SELL",E33*'Brokerage Charges'!$D$6,"")</f>
        <v>9.66</v>
      </c>
      <c r="L33" s="10">
        <f>IF(A33&lt;&gt;"",(F33+G33+H33+I33)*'Brokerage Charges'!$D$7,"")</f>
        <v>4.2195344399999994</v>
      </c>
      <c r="M33" s="10">
        <f t="shared" si="2"/>
        <v>37.321392439999997</v>
      </c>
    </row>
    <row r="34" spans="1:13" x14ac:dyDescent="0.25">
      <c r="A34" s="12">
        <f>IF(Orders!B32&lt;&gt;"",Orders!B32,"")</f>
        <v>362250923601702</v>
      </c>
      <c r="B34" s="10" t="str">
        <f>IF(Orders!E32&lt;&gt;"",Orders!E32,"")</f>
        <v>BUY</v>
      </c>
      <c r="C34" s="10">
        <f>IF(Orders!L32&lt;&gt;"",Orders!L32,"")</f>
        <v>225</v>
      </c>
      <c r="D34" s="10">
        <f>IF(Orders!M32&lt;&gt;"",Orders!M32,"")</f>
        <v>37.85</v>
      </c>
      <c r="E34" s="10">
        <f t="shared" si="0"/>
        <v>8516.25</v>
      </c>
      <c r="F34" s="10">
        <f t="shared" si="1"/>
        <v>20</v>
      </c>
      <c r="G34" s="10">
        <f>IF(A34&lt;&gt;"",E34*'Brokerage Charges'!$D$2,"")</f>
        <v>2.9832423750000001</v>
      </c>
      <c r="H34" s="10">
        <f>IF(A34&lt;&gt;"",E34*'Brokerage Charges'!$D$3,"")</f>
        <v>8.5162499999999995E-3</v>
      </c>
      <c r="I34" s="10">
        <f>IF(A34&lt;&gt;"",E34*'Brokerage Charges'!$D$4,"")</f>
        <v>4.2581250000000001E-2</v>
      </c>
      <c r="J34" s="10">
        <f>IF(B34="BUY",E34*'Brokerage Charges'!$D$5,"")</f>
        <v>0.25548750000000003</v>
      </c>
      <c r="K34" s="10" t="str">
        <f>IF(B34="SELL",E34*'Brokerage Charges'!$D$6,"")</f>
        <v/>
      </c>
      <c r="L34" s="10">
        <f>IF(A34&lt;&gt;"",(F34+G34+H34+I34)*'Brokerage Charges'!$D$7,"")</f>
        <v>4.1461811774999999</v>
      </c>
      <c r="M34" s="10">
        <f t="shared" si="2"/>
        <v>27.436008552500002</v>
      </c>
    </row>
    <row r="35" spans="1:13" x14ac:dyDescent="0.25">
      <c r="A35" s="12">
        <f>IF(Orders!B33&lt;&gt;"",Orders!B33,"")</f>
        <v>362250923601902</v>
      </c>
      <c r="B35" s="10" t="str">
        <f>IF(Orders!E33&lt;&gt;"",Orders!E33,"")</f>
        <v>SELL</v>
      </c>
      <c r="C35" s="10">
        <f>IF(Orders!L33&lt;&gt;"",Orders!L33,"")</f>
        <v>75</v>
      </c>
      <c r="D35" s="10">
        <f>IF(Orders!M33&lt;&gt;"",Orders!M33,"")</f>
        <v>39.700000000000003</v>
      </c>
      <c r="E35" s="10">
        <f t="shared" si="0"/>
        <v>2977.5</v>
      </c>
      <c r="F35" s="10">
        <f t="shared" si="1"/>
        <v>20</v>
      </c>
      <c r="G35" s="10">
        <f>IF(A35&lt;&gt;"",E35*'Brokerage Charges'!$D$2,"")</f>
        <v>1.04301825</v>
      </c>
      <c r="H35" s="10">
        <f>IF(A35&lt;&gt;"",E35*'Brokerage Charges'!$D$3,"")</f>
        <v>2.9774999999999997E-3</v>
      </c>
      <c r="I35" s="10">
        <f>IF(A35&lt;&gt;"",E35*'Brokerage Charges'!$D$4,"")</f>
        <v>1.4887500000000001E-2</v>
      </c>
      <c r="J35" s="10" t="str">
        <f>IF(B35="BUY",E35*'Brokerage Charges'!$D$5,"")</f>
        <v/>
      </c>
      <c r="K35" s="10">
        <f>IF(B35="SELL",E35*'Brokerage Charges'!$D$6,"")</f>
        <v>2.9775</v>
      </c>
      <c r="L35" s="10">
        <f>IF(A35&lt;&gt;"",(F35+G35+H35+I35)*'Brokerage Charges'!$D$7,"")</f>
        <v>3.7909589849999996</v>
      </c>
      <c r="M35" s="10">
        <f t="shared" si="2"/>
        <v>27.829342234999999</v>
      </c>
    </row>
    <row r="36" spans="1:13" x14ac:dyDescent="0.25">
      <c r="A36" s="12">
        <f>IF(Orders!B34&lt;&gt;"",Orders!B34,"")</f>
        <v>362250923601902</v>
      </c>
      <c r="B36" s="10" t="str">
        <f>IF(Orders!E34&lt;&gt;"",Orders!E34,"")</f>
        <v>SELL</v>
      </c>
      <c r="C36" s="10">
        <f>IF(Orders!L34&lt;&gt;"",Orders!L34,"")</f>
        <v>150</v>
      </c>
      <c r="D36" s="10">
        <f>IF(Orders!M34&lt;&gt;"",Orders!M34,"")</f>
        <v>39.700000000000003</v>
      </c>
      <c r="E36" s="10">
        <f t="shared" si="0"/>
        <v>5955</v>
      </c>
      <c r="F36" s="10">
        <f t="shared" si="1"/>
        <v>20</v>
      </c>
      <c r="G36" s="10">
        <f>IF(A36&lt;&gt;"",E36*'Brokerage Charges'!$D$2,"")</f>
        <v>2.0860365000000001</v>
      </c>
      <c r="H36" s="10">
        <f>IF(A36&lt;&gt;"",E36*'Brokerage Charges'!$D$3,"")</f>
        <v>5.9549999999999994E-3</v>
      </c>
      <c r="I36" s="10">
        <f>IF(A36&lt;&gt;"",E36*'Brokerage Charges'!$D$4,"")</f>
        <v>2.9775000000000003E-2</v>
      </c>
      <c r="J36" s="10" t="str">
        <f>IF(B36="BUY",E36*'Brokerage Charges'!$D$5,"")</f>
        <v/>
      </c>
      <c r="K36" s="10">
        <f>IF(B36="SELL",E36*'Brokerage Charges'!$D$6,"")</f>
        <v>5.9550000000000001</v>
      </c>
      <c r="L36" s="10">
        <f>IF(A36&lt;&gt;"",(F36+G36+H36+I36)*'Brokerage Charges'!$D$7,"")</f>
        <v>3.9819179699999996</v>
      </c>
      <c r="M36" s="10">
        <f t="shared" si="2"/>
        <v>32.058684469999996</v>
      </c>
    </row>
    <row r="37" spans="1:13" x14ac:dyDescent="0.25">
      <c r="A37" s="12" t="str">
        <f>IF(Orders!B35&lt;&gt;"",Orders!B35,"")</f>
        <v/>
      </c>
      <c r="B37" s="10" t="str">
        <f>IF(Orders!E35&lt;&gt;"",Orders!E35,"")</f>
        <v/>
      </c>
      <c r="C37" s="10" t="str">
        <f>IF(Orders!L35&lt;&gt;"",Orders!L35,"")</f>
        <v/>
      </c>
      <c r="D37" s="10" t="str">
        <f>IF(Orders!M35&lt;&gt;"",Orders!M35,"")</f>
        <v/>
      </c>
      <c r="E37" s="10" t="str">
        <f t="shared" si="0"/>
        <v/>
      </c>
      <c r="F37" s="10" t="str">
        <f t="shared" si="1"/>
        <v/>
      </c>
      <c r="G37" s="10" t="str">
        <f>IF(A37&lt;&gt;"",E37*'Brokerage Charges'!$D$2,"")</f>
        <v/>
      </c>
      <c r="H37" s="10" t="str">
        <f>IF(A37&lt;&gt;"",E37*'Brokerage Charges'!$D$3,"")</f>
        <v/>
      </c>
      <c r="I37" s="10" t="str">
        <f>IF(A37&lt;&gt;"",E37*'Brokerage Charges'!$D$4,"")</f>
        <v/>
      </c>
      <c r="J37" s="10" t="str">
        <f>IF(B37="BUY",E37*'Brokerage Charges'!$D$5,"")</f>
        <v/>
      </c>
      <c r="K37" s="10" t="str">
        <f>IF(B37="SELL",E37*'Brokerage Charges'!$D$6,"")</f>
        <v/>
      </c>
      <c r="L37" s="10" t="str">
        <f>IF(A37&lt;&gt;"",(F37+G37+H37+I37)*'Brokerage Charges'!$D$7,"")</f>
        <v/>
      </c>
      <c r="M37" s="10" t="str">
        <f t="shared" si="2"/>
        <v/>
      </c>
    </row>
    <row r="38" spans="1:13" x14ac:dyDescent="0.25">
      <c r="A38" s="12" t="str">
        <f>IF(Orders!B36&lt;&gt;"",Orders!B36,"")</f>
        <v/>
      </c>
      <c r="B38" s="10" t="str">
        <f>IF(Orders!E36&lt;&gt;"",Orders!E36,"")</f>
        <v/>
      </c>
      <c r="C38" s="10" t="str">
        <f>IF(Orders!L36&lt;&gt;"",Orders!L36,"")</f>
        <v/>
      </c>
      <c r="D38" s="10" t="str">
        <f>IF(Orders!M36&lt;&gt;"",Orders!M36,"")</f>
        <v/>
      </c>
      <c r="E38" s="10" t="str">
        <f t="shared" si="0"/>
        <v/>
      </c>
      <c r="F38" s="10" t="str">
        <f t="shared" si="1"/>
        <v/>
      </c>
      <c r="G38" s="10" t="str">
        <f>IF(A38&lt;&gt;"",E38*'Brokerage Charges'!$D$2,"")</f>
        <v/>
      </c>
      <c r="H38" s="10" t="str">
        <f>IF(A38&lt;&gt;"",E38*'Brokerage Charges'!$D$3,"")</f>
        <v/>
      </c>
      <c r="I38" s="10" t="str">
        <f>IF(A38&lt;&gt;"",E38*'Brokerage Charges'!$D$4,"")</f>
        <v/>
      </c>
      <c r="J38" s="10" t="str">
        <f>IF(B38="BUY",E38*'Brokerage Charges'!$D$5,"")</f>
        <v/>
      </c>
      <c r="K38" s="10" t="str">
        <f>IF(B38="SELL",E38*'Brokerage Charges'!$D$6,"")</f>
        <v/>
      </c>
      <c r="L38" s="10" t="str">
        <f>IF(A38&lt;&gt;"",(F38+G38+H38+I38)*'Brokerage Charges'!$D$7,"")</f>
        <v/>
      </c>
      <c r="M38" s="10" t="str">
        <f t="shared" si="2"/>
        <v/>
      </c>
    </row>
    <row r="39" spans="1:13" x14ac:dyDescent="0.25">
      <c r="A39" s="12" t="str">
        <f>IF(Orders!B37&lt;&gt;"",Orders!B37,"")</f>
        <v/>
      </c>
      <c r="B39" s="10" t="str">
        <f>IF(Orders!E37&lt;&gt;"",Orders!E37,"")</f>
        <v/>
      </c>
      <c r="C39" s="10" t="str">
        <f>IF(Orders!L37&lt;&gt;"",Orders!L37,"")</f>
        <v/>
      </c>
      <c r="D39" s="10" t="str">
        <f>IF(Orders!M37&lt;&gt;"",Orders!M37,"")</f>
        <v/>
      </c>
      <c r="E39" s="10" t="str">
        <f t="shared" si="0"/>
        <v/>
      </c>
      <c r="F39" s="10" t="str">
        <f t="shared" si="1"/>
        <v/>
      </c>
      <c r="G39" s="10" t="str">
        <f>IF(A39&lt;&gt;"",E39*'Brokerage Charges'!$D$2,"")</f>
        <v/>
      </c>
      <c r="H39" s="10" t="str">
        <f>IF(A39&lt;&gt;"",E39*'Brokerage Charges'!$D$3,"")</f>
        <v/>
      </c>
      <c r="I39" s="10" t="str">
        <f>IF(A39&lt;&gt;"",E39*'Brokerage Charges'!$D$4,"")</f>
        <v/>
      </c>
      <c r="J39" s="10" t="str">
        <f>IF(B39="BUY",E39*'Brokerage Charges'!$D$5,"")</f>
        <v/>
      </c>
      <c r="K39" s="10" t="str">
        <f>IF(B39="SELL",E39*'Brokerage Charges'!$D$6,"")</f>
        <v/>
      </c>
      <c r="L39" s="10" t="str">
        <f>IF(A39&lt;&gt;"",(F39+G39+H39+I39)*'Brokerage Charges'!$D$7,"")</f>
        <v/>
      </c>
      <c r="M39" s="10" t="str">
        <f t="shared" si="2"/>
        <v/>
      </c>
    </row>
    <row r="40" spans="1:13" x14ac:dyDescent="0.25">
      <c r="A40" s="12" t="str">
        <f>IF(Orders!B38&lt;&gt;"",Orders!B38,"")</f>
        <v/>
      </c>
      <c r="B40" s="10" t="str">
        <f>IF(Orders!E38&lt;&gt;"",Orders!E38,"")</f>
        <v/>
      </c>
      <c r="C40" s="10" t="str">
        <f>IF(Orders!L38&lt;&gt;"",Orders!L38,"")</f>
        <v/>
      </c>
      <c r="D40" s="10" t="str">
        <f>IF(Orders!M38&lt;&gt;"",Orders!M38,"")</f>
        <v/>
      </c>
      <c r="E40" s="10" t="str">
        <f t="shared" si="0"/>
        <v/>
      </c>
      <c r="F40" s="10" t="str">
        <f t="shared" si="1"/>
        <v/>
      </c>
      <c r="G40" s="10" t="str">
        <f>IF(A40&lt;&gt;"",E40*'Brokerage Charges'!$D$2,"")</f>
        <v/>
      </c>
      <c r="H40" s="10" t="str">
        <f>IF(A40&lt;&gt;"",E40*'Brokerage Charges'!$D$3,"")</f>
        <v/>
      </c>
      <c r="I40" s="10" t="str">
        <f>IF(A40&lt;&gt;"",E40*'Brokerage Charges'!$D$4,"")</f>
        <v/>
      </c>
      <c r="J40" s="10" t="str">
        <f>IF(B40="BUY",E40*'Brokerage Charges'!$D$5,"")</f>
        <v/>
      </c>
      <c r="K40" s="10" t="str">
        <f>IF(B40="SELL",E40*'Brokerage Charges'!$D$6,"")</f>
        <v/>
      </c>
      <c r="L40" s="10" t="str">
        <f>IF(A40&lt;&gt;"",(F40+G40+H40+I40)*'Brokerage Charges'!$D$7,"")</f>
        <v/>
      </c>
      <c r="M40" s="10" t="str">
        <f t="shared" si="2"/>
        <v/>
      </c>
    </row>
    <row r="41" spans="1:13" x14ac:dyDescent="0.25">
      <c r="A41" s="12" t="str">
        <f>IF(Orders!B39&lt;&gt;"",Orders!B39,"")</f>
        <v/>
      </c>
      <c r="B41" s="10" t="str">
        <f>IF(Orders!E39&lt;&gt;"",Orders!E39,"")</f>
        <v/>
      </c>
      <c r="C41" s="10" t="str">
        <f>IF(Orders!L39&lt;&gt;"",Orders!L39,"")</f>
        <v/>
      </c>
      <c r="D41" s="10" t="str">
        <f>IF(Orders!M39&lt;&gt;"",Orders!M39,"")</f>
        <v/>
      </c>
      <c r="E41" s="10" t="str">
        <f t="shared" si="0"/>
        <v/>
      </c>
      <c r="F41" s="10" t="str">
        <f t="shared" si="1"/>
        <v/>
      </c>
      <c r="G41" s="10" t="str">
        <f>IF(A41&lt;&gt;"",E41*'Brokerage Charges'!$D$2,"")</f>
        <v/>
      </c>
      <c r="H41" s="10" t="str">
        <f>IF(A41&lt;&gt;"",E41*'Brokerage Charges'!$D$3,"")</f>
        <v/>
      </c>
      <c r="I41" s="10" t="str">
        <f>IF(A41&lt;&gt;"",E41*'Brokerage Charges'!$D$4,"")</f>
        <v/>
      </c>
      <c r="J41" s="10" t="str">
        <f>IF(B41="BUY",E41*'Brokerage Charges'!$D$5,"")</f>
        <v/>
      </c>
      <c r="K41" s="10" t="str">
        <f>IF(B41="SELL",E41*'Brokerage Charges'!$D$6,"")</f>
        <v/>
      </c>
      <c r="L41" s="10" t="str">
        <f>IF(A41&lt;&gt;"",(F41+G41+H41+I41)*'Brokerage Charges'!$D$7,"")</f>
        <v/>
      </c>
      <c r="M41" s="10" t="str">
        <f t="shared" si="2"/>
        <v/>
      </c>
    </row>
    <row r="42" spans="1:13" x14ac:dyDescent="0.25">
      <c r="A42" s="12" t="str">
        <f>IF(Orders!B40&lt;&gt;"",Orders!B40,"")</f>
        <v/>
      </c>
      <c r="B42" s="10" t="str">
        <f>IF(Orders!E40&lt;&gt;"",Orders!E40,"")</f>
        <v/>
      </c>
      <c r="C42" s="10" t="str">
        <f>IF(Orders!L40&lt;&gt;"",Orders!L40,"")</f>
        <v/>
      </c>
      <c r="D42" s="10" t="str">
        <f>IF(Orders!M40&lt;&gt;"",Orders!M40,"")</f>
        <v/>
      </c>
      <c r="E42" s="10" t="str">
        <f t="shared" si="0"/>
        <v/>
      </c>
      <c r="F42" s="10" t="str">
        <f t="shared" si="1"/>
        <v/>
      </c>
      <c r="G42" s="10" t="str">
        <f>IF(A42&lt;&gt;"",E42*'Brokerage Charges'!$D$2,"")</f>
        <v/>
      </c>
      <c r="H42" s="10" t="str">
        <f>IF(A42&lt;&gt;"",E42*'Brokerage Charges'!$D$3,"")</f>
        <v/>
      </c>
      <c r="I42" s="10" t="str">
        <f>IF(A42&lt;&gt;"",E42*'Brokerage Charges'!$D$4,"")</f>
        <v/>
      </c>
      <c r="J42" s="10" t="str">
        <f>IF(B42="BUY",E42*'Brokerage Charges'!$D$5,"")</f>
        <v/>
      </c>
      <c r="K42" s="10" t="str">
        <f>IF(B42="SELL",E42*'Brokerage Charges'!$D$6,"")</f>
        <v/>
      </c>
      <c r="L42" s="10" t="str">
        <f>IF(A42&lt;&gt;"",(F42+G42+H42+I42)*'Brokerage Charges'!$D$7,"")</f>
        <v/>
      </c>
      <c r="M42" s="10" t="str">
        <f t="shared" si="2"/>
        <v/>
      </c>
    </row>
    <row r="43" spans="1:13" x14ac:dyDescent="0.25">
      <c r="A43" s="12" t="str">
        <f>IF(Orders!B41&lt;&gt;"",Orders!B41,"")</f>
        <v/>
      </c>
      <c r="B43" s="10" t="str">
        <f>IF(Orders!E41&lt;&gt;"",Orders!E41,"")</f>
        <v/>
      </c>
      <c r="C43" s="10" t="str">
        <f>IF(Orders!L41&lt;&gt;"",Orders!L41,"")</f>
        <v/>
      </c>
      <c r="D43" s="10" t="str">
        <f>IF(Orders!M41&lt;&gt;"",Orders!M41,"")</f>
        <v/>
      </c>
      <c r="E43" s="10" t="str">
        <f t="shared" si="0"/>
        <v/>
      </c>
      <c r="F43" s="10" t="str">
        <f t="shared" si="1"/>
        <v/>
      </c>
      <c r="G43" s="10" t="str">
        <f>IF(A43&lt;&gt;"",E43*'Brokerage Charges'!$D$2,"")</f>
        <v/>
      </c>
      <c r="H43" s="10" t="str">
        <f>IF(A43&lt;&gt;"",E43*'Brokerage Charges'!$D$3,"")</f>
        <v/>
      </c>
      <c r="I43" s="10" t="str">
        <f>IF(A43&lt;&gt;"",E43*'Brokerage Charges'!$D$4,"")</f>
        <v/>
      </c>
      <c r="J43" s="10" t="str">
        <f>IF(B43="BUY",E43*'Brokerage Charges'!$D$5,"")</f>
        <v/>
      </c>
      <c r="K43" s="10" t="str">
        <f>IF(B43="SELL",E43*'Brokerage Charges'!$D$6,"")</f>
        <v/>
      </c>
      <c r="L43" s="10" t="str">
        <f>IF(A43&lt;&gt;"",(F43+G43+H43+I43)*'Brokerage Charges'!$D$7,"")</f>
        <v/>
      </c>
      <c r="M43" s="10" t="str">
        <f t="shared" si="2"/>
        <v/>
      </c>
    </row>
    <row r="44" spans="1:13" x14ac:dyDescent="0.25">
      <c r="A44" s="12" t="str">
        <f>IF(Orders!B42&lt;&gt;"",Orders!B42,"")</f>
        <v/>
      </c>
      <c r="B44" s="10" t="str">
        <f>IF(Orders!E42&lt;&gt;"",Orders!E42,"")</f>
        <v/>
      </c>
      <c r="C44" s="10" t="str">
        <f>IF(Orders!L42&lt;&gt;"",Orders!L42,"")</f>
        <v/>
      </c>
      <c r="D44" s="10" t="str">
        <f>IF(Orders!M42&lt;&gt;"",Orders!M42,"")</f>
        <v/>
      </c>
      <c r="E44" s="10" t="str">
        <f t="shared" si="0"/>
        <v/>
      </c>
      <c r="F44" s="10" t="str">
        <f t="shared" si="1"/>
        <v/>
      </c>
      <c r="G44" s="10" t="str">
        <f>IF(A44&lt;&gt;"",E44*'Brokerage Charges'!$D$2,"")</f>
        <v/>
      </c>
      <c r="H44" s="10" t="str">
        <f>IF(A44&lt;&gt;"",E44*'Brokerage Charges'!$D$3,"")</f>
        <v/>
      </c>
      <c r="I44" s="10" t="str">
        <f>IF(A44&lt;&gt;"",E44*'Brokerage Charges'!$D$4,"")</f>
        <v/>
      </c>
      <c r="J44" s="10" t="str">
        <f>IF(B44="BUY",E44*'Brokerage Charges'!$D$5,"")</f>
        <v/>
      </c>
      <c r="K44" s="10" t="str">
        <f>IF(B44="SELL",E44*'Brokerage Charges'!$D$6,"")</f>
        <v/>
      </c>
      <c r="L44" s="10" t="str">
        <f>IF(A44&lt;&gt;"",(F44+G44+H44+I44)*'Brokerage Charges'!$D$7,"")</f>
        <v/>
      </c>
      <c r="M44" s="10" t="str">
        <f t="shared" si="2"/>
        <v/>
      </c>
    </row>
    <row r="45" spans="1:13" x14ac:dyDescent="0.25">
      <c r="A45" s="12" t="str">
        <f>IF(Orders!B43&lt;&gt;"",Orders!B43,"")</f>
        <v/>
      </c>
      <c r="B45" s="10" t="str">
        <f>IF(Orders!E43&lt;&gt;"",Orders!E43,"")</f>
        <v/>
      </c>
      <c r="C45" s="10" t="str">
        <f>IF(Orders!L43&lt;&gt;"",Orders!L43,"")</f>
        <v/>
      </c>
      <c r="D45" s="10" t="str">
        <f>IF(Orders!M43&lt;&gt;"",Orders!M43,"")</f>
        <v/>
      </c>
      <c r="E45" s="10" t="str">
        <f t="shared" si="0"/>
        <v/>
      </c>
      <c r="F45" s="10" t="str">
        <f t="shared" si="1"/>
        <v/>
      </c>
      <c r="G45" s="10" t="str">
        <f>IF(A45&lt;&gt;"",E45*'Brokerage Charges'!$D$2,"")</f>
        <v/>
      </c>
      <c r="H45" s="10" t="str">
        <f>IF(A45&lt;&gt;"",E45*'Brokerage Charges'!$D$3,"")</f>
        <v/>
      </c>
      <c r="I45" s="10" t="str">
        <f>IF(A45&lt;&gt;"",E45*'Brokerage Charges'!$D$4,"")</f>
        <v/>
      </c>
      <c r="J45" s="10" t="str">
        <f>IF(B45="BUY",E45*'Brokerage Charges'!$D$5,"")</f>
        <v/>
      </c>
      <c r="K45" s="10" t="str">
        <f>IF(B45="SELL",E45*'Brokerage Charges'!$D$6,"")</f>
        <v/>
      </c>
      <c r="L45" s="10" t="str">
        <f>IF(A45&lt;&gt;"",(F45+G45+H45+I45)*'Brokerage Charges'!$D$7,"")</f>
        <v/>
      </c>
      <c r="M45" s="10" t="str">
        <f t="shared" si="2"/>
        <v/>
      </c>
    </row>
    <row r="46" spans="1:13" x14ac:dyDescent="0.25">
      <c r="A46" s="12" t="str">
        <f>IF(Orders!B44&lt;&gt;"",Orders!B44,"")</f>
        <v/>
      </c>
      <c r="B46" s="10" t="str">
        <f>IF(Orders!E44&lt;&gt;"",Orders!E44,"")</f>
        <v/>
      </c>
      <c r="C46" s="10" t="str">
        <f>IF(Orders!L44&lt;&gt;"",Orders!L44,"")</f>
        <v/>
      </c>
      <c r="D46" s="10" t="str">
        <f>IF(Orders!M44&lt;&gt;"",Orders!M44,"")</f>
        <v/>
      </c>
      <c r="E46" s="10" t="str">
        <f t="shared" si="0"/>
        <v/>
      </c>
      <c r="F46" s="10" t="str">
        <f t="shared" si="1"/>
        <v/>
      </c>
      <c r="G46" s="10" t="str">
        <f>IF(A46&lt;&gt;"",E46*'Brokerage Charges'!$D$2,"")</f>
        <v/>
      </c>
      <c r="H46" s="10" t="str">
        <f>IF(A46&lt;&gt;"",E46*'Brokerage Charges'!$D$3,"")</f>
        <v/>
      </c>
      <c r="I46" s="10" t="str">
        <f>IF(A46&lt;&gt;"",E46*'Brokerage Charges'!$D$4,"")</f>
        <v/>
      </c>
      <c r="J46" s="10" t="str">
        <f>IF(B46="BUY",E46*'Brokerage Charges'!$D$5,"")</f>
        <v/>
      </c>
      <c r="K46" s="10" t="str">
        <f>IF(B46="SELL",E46*'Brokerage Charges'!$D$6,"")</f>
        <v/>
      </c>
      <c r="L46" s="10" t="str">
        <f>IF(A46&lt;&gt;"",(F46+G46+H46+I46)*'Brokerage Charges'!$D$7,"")</f>
        <v/>
      </c>
      <c r="M46" s="10" t="str">
        <f t="shared" si="2"/>
        <v/>
      </c>
    </row>
    <row r="47" spans="1:13" x14ac:dyDescent="0.25">
      <c r="A47" s="12" t="str">
        <f>IF(Orders!B45&lt;&gt;"",Orders!B45,"")</f>
        <v/>
      </c>
      <c r="B47" s="10" t="str">
        <f>IF(Orders!E45&lt;&gt;"",Orders!E45,"")</f>
        <v/>
      </c>
      <c r="C47" s="10" t="str">
        <f>IF(Orders!L45&lt;&gt;"",Orders!L45,"")</f>
        <v/>
      </c>
      <c r="D47" s="10" t="str">
        <f>IF(Orders!M45&lt;&gt;"",Orders!M45,"")</f>
        <v/>
      </c>
      <c r="E47" s="10" t="str">
        <f t="shared" si="0"/>
        <v/>
      </c>
      <c r="F47" s="10" t="str">
        <f t="shared" si="1"/>
        <v/>
      </c>
      <c r="G47" s="10" t="str">
        <f>IF(A47&lt;&gt;"",E47*'Brokerage Charges'!$D$2,"")</f>
        <v/>
      </c>
      <c r="H47" s="10" t="str">
        <f>IF(A47&lt;&gt;"",E47*'Brokerage Charges'!$D$3,"")</f>
        <v/>
      </c>
      <c r="I47" s="10" t="str">
        <f>IF(A47&lt;&gt;"",E47*'Brokerage Charges'!$D$4,"")</f>
        <v/>
      </c>
      <c r="J47" s="10" t="str">
        <f>IF(B47="BUY",E47*'Brokerage Charges'!$D$5,"")</f>
        <v/>
      </c>
      <c r="K47" s="10" t="str">
        <f>IF(B47="SELL",E47*'Brokerage Charges'!$D$6,"")</f>
        <v/>
      </c>
      <c r="L47" s="10" t="str">
        <f>IF(A47&lt;&gt;"",(F47+G47+H47+I47)*'Brokerage Charges'!$D$7,"")</f>
        <v/>
      </c>
      <c r="M47" s="10" t="str">
        <f t="shared" si="2"/>
        <v/>
      </c>
    </row>
    <row r="48" spans="1:13" x14ac:dyDescent="0.25">
      <c r="A48" s="12" t="str">
        <f>IF(Orders!B46&lt;&gt;"",Orders!B46,"")</f>
        <v/>
      </c>
      <c r="B48" s="10" t="str">
        <f>IF(Orders!E46&lt;&gt;"",Orders!E46,"")</f>
        <v/>
      </c>
      <c r="C48" s="10" t="str">
        <f>IF(Orders!L46&lt;&gt;"",Orders!L46,"")</f>
        <v/>
      </c>
      <c r="D48" s="10" t="str">
        <f>IF(Orders!M46&lt;&gt;"",Orders!M46,"")</f>
        <v/>
      </c>
      <c r="E48" s="10" t="str">
        <f t="shared" si="0"/>
        <v/>
      </c>
      <c r="F48" s="10" t="str">
        <f t="shared" si="1"/>
        <v/>
      </c>
      <c r="G48" s="10" t="str">
        <f>IF(A48&lt;&gt;"",E48*'Brokerage Charges'!$D$2,"")</f>
        <v/>
      </c>
      <c r="H48" s="10" t="str">
        <f>IF(A48&lt;&gt;"",E48*'Brokerage Charges'!$D$3,"")</f>
        <v/>
      </c>
      <c r="I48" s="10" t="str">
        <f>IF(A48&lt;&gt;"",E48*'Brokerage Charges'!$D$4,"")</f>
        <v/>
      </c>
      <c r="J48" s="10" t="str">
        <f>IF(B48="BUY",E48*'Brokerage Charges'!$D$5,"")</f>
        <v/>
      </c>
      <c r="K48" s="10" t="str">
        <f>IF(B48="SELL",E48*'Brokerage Charges'!$D$6,"")</f>
        <v/>
      </c>
      <c r="L48" s="10" t="str">
        <f>IF(A48&lt;&gt;"",(F48+G48+H48+I48)*'Brokerage Charges'!$D$7,"")</f>
        <v/>
      </c>
      <c r="M48" s="10" t="str">
        <f t="shared" si="2"/>
        <v/>
      </c>
    </row>
    <row r="49" spans="1:13" x14ac:dyDescent="0.25">
      <c r="A49" s="12" t="str">
        <f>IF(Orders!B47&lt;&gt;"",Orders!B47,"")</f>
        <v/>
      </c>
      <c r="B49" s="10" t="str">
        <f>IF(Orders!E47&lt;&gt;"",Orders!E47,"")</f>
        <v/>
      </c>
      <c r="C49" s="10" t="str">
        <f>IF(Orders!L47&lt;&gt;"",Orders!L47,"")</f>
        <v/>
      </c>
      <c r="D49" s="10" t="str">
        <f>IF(Orders!M47&lt;&gt;"",Orders!M47,"")</f>
        <v/>
      </c>
      <c r="E49" s="10" t="str">
        <f t="shared" si="0"/>
        <v/>
      </c>
      <c r="F49" s="10" t="str">
        <f t="shared" si="1"/>
        <v/>
      </c>
      <c r="G49" s="10" t="str">
        <f>IF(A49&lt;&gt;"",E49*'Brokerage Charges'!$D$2,"")</f>
        <v/>
      </c>
      <c r="H49" s="10" t="str">
        <f>IF(A49&lt;&gt;"",E49*'Brokerage Charges'!$D$3,"")</f>
        <v/>
      </c>
      <c r="I49" s="10" t="str">
        <f>IF(A49&lt;&gt;"",E49*'Brokerage Charges'!$D$4,"")</f>
        <v/>
      </c>
      <c r="J49" s="10" t="str">
        <f>IF(B49="BUY",E49*'Brokerage Charges'!$D$5,"")</f>
        <v/>
      </c>
      <c r="K49" s="10" t="str">
        <f>IF(B49="SELL",E49*'Brokerage Charges'!$D$6,"")</f>
        <v/>
      </c>
      <c r="L49" s="10" t="str">
        <f>IF(A49&lt;&gt;"",(F49+G49+H49+I49)*'Brokerage Charges'!$D$7,"")</f>
        <v/>
      </c>
      <c r="M49" s="10" t="str">
        <f t="shared" si="2"/>
        <v/>
      </c>
    </row>
    <row r="50" spans="1:13" x14ac:dyDescent="0.25">
      <c r="A50" s="12" t="str">
        <f>IF(Orders!B48&lt;&gt;"",Orders!B48,"")</f>
        <v/>
      </c>
      <c r="B50" s="10" t="str">
        <f>IF(Orders!E48&lt;&gt;"",Orders!E48,"")</f>
        <v/>
      </c>
      <c r="C50" s="10" t="str">
        <f>IF(Orders!L48&lt;&gt;"",Orders!L48,"")</f>
        <v/>
      </c>
      <c r="D50" s="10" t="str">
        <f>IF(Orders!M48&lt;&gt;"",Orders!M48,"")</f>
        <v/>
      </c>
      <c r="E50" s="10" t="str">
        <f t="shared" si="0"/>
        <v/>
      </c>
      <c r="F50" s="10" t="str">
        <f t="shared" si="1"/>
        <v/>
      </c>
      <c r="G50" s="10" t="str">
        <f>IF(A50&lt;&gt;"",E50*'Brokerage Charges'!$D$2,"")</f>
        <v/>
      </c>
      <c r="H50" s="10" t="str">
        <f>IF(A50&lt;&gt;"",E50*'Brokerage Charges'!$D$3,"")</f>
        <v/>
      </c>
      <c r="I50" s="10" t="str">
        <f>IF(A50&lt;&gt;"",E50*'Brokerage Charges'!$D$4,"")</f>
        <v/>
      </c>
      <c r="J50" s="10" t="str">
        <f>IF(B50="BUY",E50*'Brokerage Charges'!$D$5,"")</f>
        <v/>
      </c>
      <c r="K50" s="10" t="str">
        <f>IF(B50="SELL",E50*'Brokerage Charges'!$D$6,"")</f>
        <v/>
      </c>
      <c r="L50" s="10" t="str">
        <f>IF(A50&lt;&gt;"",(F50+G50+H50+I50)*'Brokerage Charges'!$D$7,"")</f>
        <v/>
      </c>
      <c r="M50" s="10" t="str">
        <f t="shared" si="2"/>
        <v/>
      </c>
    </row>
    <row r="51" spans="1:13" x14ac:dyDescent="0.25">
      <c r="A51" s="12" t="str">
        <f>IF(Orders!B49&lt;&gt;"",Orders!B49,"")</f>
        <v/>
      </c>
      <c r="B51" s="10" t="str">
        <f>IF(Orders!E49&lt;&gt;"",Orders!E49,"")</f>
        <v/>
      </c>
      <c r="C51" s="10" t="str">
        <f>IF(Orders!L49&lt;&gt;"",Orders!L49,"")</f>
        <v/>
      </c>
      <c r="D51" s="10" t="str">
        <f>IF(Orders!M49&lt;&gt;"",Orders!M49,"")</f>
        <v/>
      </c>
      <c r="E51" s="10" t="str">
        <f t="shared" si="0"/>
        <v/>
      </c>
      <c r="F51" s="10" t="str">
        <f t="shared" si="1"/>
        <v/>
      </c>
      <c r="G51" s="10" t="str">
        <f>IF(A51&lt;&gt;"",E51*'Brokerage Charges'!$D$2,"")</f>
        <v/>
      </c>
      <c r="H51" s="10" t="str">
        <f>IF(A51&lt;&gt;"",E51*'Brokerage Charges'!$D$3,"")</f>
        <v/>
      </c>
      <c r="I51" s="10" t="str">
        <f>IF(A51&lt;&gt;"",E51*'Brokerage Charges'!$D$4,"")</f>
        <v/>
      </c>
      <c r="J51" s="10" t="str">
        <f>IF(B51="BUY",E51*'Brokerage Charges'!$D$5,"")</f>
        <v/>
      </c>
      <c r="K51" s="10" t="str">
        <f>IF(B51="SELL",E51*'Brokerage Charges'!$D$6,"")</f>
        <v/>
      </c>
      <c r="L51" s="10" t="str">
        <f>IF(A51&lt;&gt;"",(F51+G51+H51+I51)*'Brokerage Charges'!$D$7,"")</f>
        <v/>
      </c>
      <c r="M51" s="10" t="str">
        <f t="shared" si="2"/>
        <v/>
      </c>
    </row>
    <row r="52" spans="1:13" x14ac:dyDescent="0.25">
      <c r="A52" s="12" t="str">
        <f>IF(Orders!B50&lt;&gt;"",Orders!B50,"")</f>
        <v/>
      </c>
      <c r="B52" s="10" t="str">
        <f>IF(Orders!E50&lt;&gt;"",Orders!E50,"")</f>
        <v/>
      </c>
      <c r="C52" s="10" t="str">
        <f>IF(Orders!L50&lt;&gt;"",Orders!L50,"")</f>
        <v/>
      </c>
      <c r="D52" s="10" t="str">
        <f>IF(Orders!M50&lt;&gt;"",Orders!M50,"")</f>
        <v/>
      </c>
      <c r="E52" s="10" t="str">
        <f t="shared" si="0"/>
        <v/>
      </c>
      <c r="F52" s="10" t="str">
        <f t="shared" si="1"/>
        <v/>
      </c>
      <c r="G52" s="10" t="str">
        <f>IF(A52&lt;&gt;"",E52*'Brokerage Charges'!$D$2,"")</f>
        <v/>
      </c>
      <c r="H52" s="10" t="str">
        <f>IF(A52&lt;&gt;"",E52*'Brokerage Charges'!$D$3,"")</f>
        <v/>
      </c>
      <c r="I52" s="10" t="str">
        <f>IF(A52&lt;&gt;"",E52*'Brokerage Charges'!$D$4,"")</f>
        <v/>
      </c>
      <c r="J52" s="10" t="str">
        <f>IF(B52="BUY",E52*'Brokerage Charges'!$D$5,"")</f>
        <v/>
      </c>
      <c r="K52" s="10" t="str">
        <f>IF(B52="SELL",E52*'Brokerage Charges'!$D$6,"")</f>
        <v/>
      </c>
      <c r="L52" s="10" t="str">
        <f>IF(A52&lt;&gt;"",(F52+G52+H52+I52)*'Brokerage Charges'!$D$7,"")</f>
        <v/>
      </c>
      <c r="M52" s="10" t="str">
        <f t="shared" si="2"/>
        <v/>
      </c>
    </row>
    <row r="53" spans="1:13" x14ac:dyDescent="0.25">
      <c r="A53" s="12"/>
    </row>
    <row r="54" spans="1:13" x14ac:dyDescent="0.25">
      <c r="A54" s="12"/>
    </row>
    <row r="55" spans="1:13" x14ac:dyDescent="0.25">
      <c r="A55" s="12"/>
    </row>
    <row r="56" spans="1:13" x14ac:dyDescent="0.25">
      <c r="A56" s="12"/>
    </row>
    <row r="57" spans="1:13" x14ac:dyDescent="0.25">
      <c r="A57" s="12"/>
    </row>
    <row r="58" spans="1:13" x14ac:dyDescent="0.25">
      <c r="A58" s="12"/>
    </row>
    <row r="59" spans="1:13" x14ac:dyDescent="0.25">
      <c r="A59" s="12"/>
    </row>
    <row r="60" spans="1:13" x14ac:dyDescent="0.25">
      <c r="A60" s="12"/>
    </row>
    <row r="61" spans="1:13" x14ac:dyDescent="0.25">
      <c r="A61" s="12"/>
    </row>
    <row r="62" spans="1:13" x14ac:dyDescent="0.25">
      <c r="A62" s="12"/>
    </row>
    <row r="63" spans="1:13" x14ac:dyDescent="0.25">
      <c r="A63" s="16"/>
      <c r="B63" s="11"/>
      <c r="C63" s="11"/>
      <c r="D63" s="11"/>
      <c r="E63" s="11"/>
    </row>
    <row r="64" spans="1:13" x14ac:dyDescent="0.25">
      <c r="A64" s="16"/>
      <c r="B64" s="11"/>
      <c r="C64" s="11"/>
      <c r="D64" s="11"/>
      <c r="E64" s="11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5" x14ac:dyDescent="0.25">
      <c r="A97" s="12"/>
    </row>
    <row r="98" spans="1:5" x14ac:dyDescent="0.25">
      <c r="A98" s="12"/>
    </row>
    <row r="99" spans="1:5" x14ac:dyDescent="0.25">
      <c r="A99" s="12"/>
    </row>
    <row r="100" spans="1:5" x14ac:dyDescent="0.25">
      <c r="A100" s="12"/>
    </row>
    <row r="101" spans="1:5" x14ac:dyDescent="0.25">
      <c r="A101" s="16"/>
      <c r="B101" s="11"/>
      <c r="C101" s="11"/>
      <c r="D101" s="11"/>
      <c r="E101" s="11"/>
    </row>
    <row r="102" spans="1:5" x14ac:dyDescent="0.25">
      <c r="A102" s="12"/>
    </row>
    <row r="103" spans="1:5" x14ac:dyDescent="0.25">
      <c r="A103" s="12"/>
    </row>
    <row r="104" spans="1:5" x14ac:dyDescent="0.25">
      <c r="A104" s="12"/>
    </row>
    <row r="105" spans="1:5" x14ac:dyDescent="0.25">
      <c r="A105" s="12"/>
    </row>
    <row r="106" spans="1:5" x14ac:dyDescent="0.25">
      <c r="A106" s="12"/>
    </row>
    <row r="107" spans="1:5" x14ac:dyDescent="0.25">
      <c r="A107" s="12"/>
    </row>
    <row r="108" spans="1:5" x14ac:dyDescent="0.25">
      <c r="A108" s="12"/>
    </row>
    <row r="109" spans="1:5" x14ac:dyDescent="0.25">
      <c r="A109" s="12"/>
    </row>
    <row r="110" spans="1:5" x14ac:dyDescent="0.25">
      <c r="A110" s="12"/>
    </row>
    <row r="111" spans="1:5" x14ac:dyDescent="0.25">
      <c r="A111" s="12"/>
    </row>
    <row r="112" spans="1:5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  <row r="288" spans="1:1" x14ac:dyDescent="0.25">
      <c r="A288" s="12"/>
    </row>
    <row r="289" spans="1:1" x14ac:dyDescent="0.25">
      <c r="A289" s="12"/>
    </row>
    <row r="290" spans="1:1" x14ac:dyDescent="0.25">
      <c r="A290" s="12"/>
    </row>
    <row r="291" spans="1:1" x14ac:dyDescent="0.25">
      <c r="A291" s="12"/>
    </row>
    <row r="292" spans="1:1" x14ac:dyDescent="0.25">
      <c r="A292" s="12"/>
    </row>
    <row r="293" spans="1:1" x14ac:dyDescent="0.25">
      <c r="A293" s="12"/>
    </row>
    <row r="294" spans="1:1" x14ac:dyDescent="0.25">
      <c r="A294" s="12"/>
    </row>
    <row r="295" spans="1:1" x14ac:dyDescent="0.25">
      <c r="A295" s="12"/>
    </row>
    <row r="296" spans="1:1" x14ac:dyDescent="0.25">
      <c r="A296" s="12"/>
    </row>
    <row r="297" spans="1:1" x14ac:dyDescent="0.25">
      <c r="A297" s="12"/>
    </row>
    <row r="298" spans="1:1" x14ac:dyDescent="0.25">
      <c r="A298" s="12"/>
    </row>
    <row r="299" spans="1:1" x14ac:dyDescent="0.25">
      <c r="A299" s="12"/>
    </row>
    <row r="300" spans="1:1" x14ac:dyDescent="0.25">
      <c r="A300" s="12"/>
    </row>
    <row r="301" spans="1:1" x14ac:dyDescent="0.25">
      <c r="A301" s="12"/>
    </row>
    <row r="302" spans="1:1" x14ac:dyDescent="0.25">
      <c r="A302" s="12"/>
    </row>
    <row r="303" spans="1:1" x14ac:dyDescent="0.25">
      <c r="A303" s="12"/>
    </row>
    <row r="304" spans="1:1" x14ac:dyDescent="0.25">
      <c r="A304" s="12"/>
    </row>
    <row r="305" spans="1:1" x14ac:dyDescent="0.25">
      <c r="A305" s="12"/>
    </row>
    <row r="306" spans="1:1" x14ac:dyDescent="0.25">
      <c r="A306" s="12"/>
    </row>
    <row r="307" spans="1:1" x14ac:dyDescent="0.25">
      <c r="A307" s="12"/>
    </row>
    <row r="308" spans="1:1" x14ac:dyDescent="0.25">
      <c r="A308" s="12"/>
    </row>
    <row r="309" spans="1:1" x14ac:dyDescent="0.25">
      <c r="A309" s="12"/>
    </row>
    <row r="310" spans="1:1" x14ac:dyDescent="0.25">
      <c r="A310" s="12"/>
    </row>
    <row r="311" spans="1:1" x14ac:dyDescent="0.25">
      <c r="A311" s="12"/>
    </row>
    <row r="312" spans="1:1" x14ac:dyDescent="0.25">
      <c r="A312" s="12"/>
    </row>
    <row r="313" spans="1:1" x14ac:dyDescent="0.25">
      <c r="A313" s="12"/>
    </row>
    <row r="314" spans="1:1" x14ac:dyDescent="0.25">
      <c r="A314" s="12"/>
    </row>
    <row r="315" spans="1:1" x14ac:dyDescent="0.25">
      <c r="A315" s="12"/>
    </row>
    <row r="316" spans="1:1" x14ac:dyDescent="0.25">
      <c r="A316" s="12"/>
    </row>
    <row r="317" spans="1:1" x14ac:dyDescent="0.25">
      <c r="A317" s="12"/>
    </row>
    <row r="318" spans="1:1" x14ac:dyDescent="0.25">
      <c r="A318" s="12"/>
    </row>
    <row r="319" spans="1:1" x14ac:dyDescent="0.25">
      <c r="A319" s="12"/>
    </row>
    <row r="320" spans="1:1" x14ac:dyDescent="0.25">
      <c r="A320" s="12"/>
    </row>
    <row r="321" spans="1:1" x14ac:dyDescent="0.25">
      <c r="A321" s="12"/>
    </row>
    <row r="322" spans="1:1" x14ac:dyDescent="0.25">
      <c r="A322" s="12"/>
    </row>
    <row r="323" spans="1:1" x14ac:dyDescent="0.25">
      <c r="A323" s="12"/>
    </row>
    <row r="324" spans="1:1" x14ac:dyDescent="0.25">
      <c r="A324" s="12"/>
    </row>
    <row r="325" spans="1:1" x14ac:dyDescent="0.25">
      <c r="A325" s="12"/>
    </row>
    <row r="326" spans="1:1" x14ac:dyDescent="0.25">
      <c r="A326" s="12"/>
    </row>
    <row r="327" spans="1:1" x14ac:dyDescent="0.25">
      <c r="A327" s="12"/>
    </row>
    <row r="328" spans="1:1" x14ac:dyDescent="0.25">
      <c r="A328" s="12"/>
    </row>
    <row r="329" spans="1:1" x14ac:dyDescent="0.25">
      <c r="A329" s="12"/>
    </row>
    <row r="330" spans="1:1" x14ac:dyDescent="0.25">
      <c r="A330" s="12"/>
    </row>
    <row r="331" spans="1:1" x14ac:dyDescent="0.25">
      <c r="A331" s="12"/>
    </row>
    <row r="332" spans="1:1" x14ac:dyDescent="0.25">
      <c r="A332" s="12"/>
    </row>
    <row r="333" spans="1:1" x14ac:dyDescent="0.25">
      <c r="A333" s="12"/>
    </row>
    <row r="334" spans="1:1" x14ac:dyDescent="0.25">
      <c r="A334" s="12"/>
    </row>
    <row r="335" spans="1:1" x14ac:dyDescent="0.25">
      <c r="A335" s="12"/>
    </row>
    <row r="336" spans="1:1" x14ac:dyDescent="0.25">
      <c r="A336" s="12"/>
    </row>
    <row r="337" spans="1:1" x14ac:dyDescent="0.25">
      <c r="A337" s="12"/>
    </row>
    <row r="338" spans="1:1" x14ac:dyDescent="0.25">
      <c r="A338" s="12"/>
    </row>
    <row r="339" spans="1:1" x14ac:dyDescent="0.25">
      <c r="A339" s="12"/>
    </row>
    <row r="340" spans="1:1" x14ac:dyDescent="0.25">
      <c r="A340" s="12"/>
    </row>
    <row r="341" spans="1:1" x14ac:dyDescent="0.25">
      <c r="A341" s="12"/>
    </row>
    <row r="342" spans="1:1" x14ac:dyDescent="0.25">
      <c r="A342" s="12"/>
    </row>
    <row r="343" spans="1:1" x14ac:dyDescent="0.25">
      <c r="A343" s="12"/>
    </row>
    <row r="344" spans="1:1" x14ac:dyDescent="0.25">
      <c r="A344" s="12"/>
    </row>
    <row r="345" spans="1:1" x14ac:dyDescent="0.25">
      <c r="A345" s="12"/>
    </row>
    <row r="346" spans="1:1" x14ac:dyDescent="0.25">
      <c r="A346" s="12"/>
    </row>
    <row r="347" spans="1:1" x14ac:dyDescent="0.25">
      <c r="A347" s="12"/>
    </row>
    <row r="348" spans="1:1" x14ac:dyDescent="0.25">
      <c r="A348" s="12"/>
    </row>
    <row r="349" spans="1:1" x14ac:dyDescent="0.25">
      <c r="A349" s="12"/>
    </row>
    <row r="350" spans="1:1" x14ac:dyDescent="0.25">
      <c r="A350" s="12"/>
    </row>
    <row r="351" spans="1:1" x14ac:dyDescent="0.25">
      <c r="A351" s="12"/>
    </row>
    <row r="352" spans="1:1" x14ac:dyDescent="0.25">
      <c r="A352" s="12"/>
    </row>
    <row r="353" spans="1:1" x14ac:dyDescent="0.25">
      <c r="A353" s="12"/>
    </row>
    <row r="354" spans="1:1" x14ac:dyDescent="0.25">
      <c r="A354" s="12"/>
    </row>
    <row r="355" spans="1:1" x14ac:dyDescent="0.25">
      <c r="A355" s="12"/>
    </row>
    <row r="356" spans="1:1" x14ac:dyDescent="0.25">
      <c r="A356" s="12"/>
    </row>
    <row r="357" spans="1:1" x14ac:dyDescent="0.25">
      <c r="A357" s="12"/>
    </row>
    <row r="358" spans="1:1" x14ac:dyDescent="0.25">
      <c r="A358" s="12"/>
    </row>
    <row r="359" spans="1:1" x14ac:dyDescent="0.25">
      <c r="A359" s="12"/>
    </row>
    <row r="360" spans="1:1" x14ac:dyDescent="0.25">
      <c r="A360" s="12"/>
    </row>
    <row r="361" spans="1:1" x14ac:dyDescent="0.25">
      <c r="A361" s="12"/>
    </row>
    <row r="362" spans="1:1" x14ac:dyDescent="0.25">
      <c r="A362" s="12"/>
    </row>
    <row r="363" spans="1:1" x14ac:dyDescent="0.25">
      <c r="A363" s="12"/>
    </row>
    <row r="364" spans="1:1" x14ac:dyDescent="0.25">
      <c r="A364" s="12"/>
    </row>
    <row r="365" spans="1:1" x14ac:dyDescent="0.25">
      <c r="A365" s="12"/>
    </row>
    <row r="366" spans="1:1" x14ac:dyDescent="0.25">
      <c r="A366" s="12"/>
    </row>
    <row r="367" spans="1:1" x14ac:dyDescent="0.25">
      <c r="A367" s="12"/>
    </row>
    <row r="368" spans="1:1" x14ac:dyDescent="0.25">
      <c r="A368" s="12"/>
    </row>
    <row r="369" spans="1:1" x14ac:dyDescent="0.25">
      <c r="A369" s="12"/>
    </row>
    <row r="370" spans="1:1" x14ac:dyDescent="0.25">
      <c r="A370" s="12"/>
    </row>
    <row r="371" spans="1:1" x14ac:dyDescent="0.25">
      <c r="A371" s="12"/>
    </row>
    <row r="372" spans="1:1" x14ac:dyDescent="0.25">
      <c r="A372" s="12"/>
    </row>
    <row r="373" spans="1:1" x14ac:dyDescent="0.25">
      <c r="A373" s="12"/>
    </row>
    <row r="374" spans="1:1" x14ac:dyDescent="0.25">
      <c r="A374" s="12"/>
    </row>
    <row r="375" spans="1:1" x14ac:dyDescent="0.25">
      <c r="A375" s="12"/>
    </row>
    <row r="376" spans="1:1" x14ac:dyDescent="0.25">
      <c r="A376" s="12"/>
    </row>
    <row r="377" spans="1:1" x14ac:dyDescent="0.25">
      <c r="A377" s="12"/>
    </row>
    <row r="378" spans="1:1" x14ac:dyDescent="0.25">
      <c r="A378" s="12"/>
    </row>
    <row r="379" spans="1:1" x14ac:dyDescent="0.25">
      <c r="A379" s="12"/>
    </row>
    <row r="380" spans="1:1" x14ac:dyDescent="0.25">
      <c r="A380" s="12"/>
    </row>
    <row r="381" spans="1:1" x14ac:dyDescent="0.25">
      <c r="A381" s="12"/>
    </row>
    <row r="382" spans="1:1" x14ac:dyDescent="0.25">
      <c r="A382" s="12"/>
    </row>
    <row r="383" spans="1:1" x14ac:dyDescent="0.25">
      <c r="A383" s="12"/>
    </row>
    <row r="384" spans="1:1" x14ac:dyDescent="0.25">
      <c r="A384" s="12"/>
    </row>
    <row r="385" spans="1:1" x14ac:dyDescent="0.25">
      <c r="A385" s="12"/>
    </row>
    <row r="386" spans="1:1" x14ac:dyDescent="0.25">
      <c r="A386" s="12"/>
    </row>
    <row r="387" spans="1:1" x14ac:dyDescent="0.25">
      <c r="A387" s="12"/>
    </row>
    <row r="388" spans="1:1" x14ac:dyDescent="0.25">
      <c r="A388" s="12"/>
    </row>
    <row r="389" spans="1:1" x14ac:dyDescent="0.25">
      <c r="A389" s="12"/>
    </row>
    <row r="390" spans="1:1" x14ac:dyDescent="0.25">
      <c r="A390" s="12"/>
    </row>
    <row r="391" spans="1:1" x14ac:dyDescent="0.25">
      <c r="A391" s="12"/>
    </row>
    <row r="392" spans="1:1" x14ac:dyDescent="0.25">
      <c r="A392" s="12"/>
    </row>
    <row r="393" spans="1:1" x14ac:dyDescent="0.25">
      <c r="A393" s="12"/>
    </row>
    <row r="394" spans="1:1" x14ac:dyDescent="0.25">
      <c r="A394" s="12"/>
    </row>
    <row r="395" spans="1:1" x14ac:dyDescent="0.25">
      <c r="A395" s="12"/>
    </row>
    <row r="396" spans="1:1" x14ac:dyDescent="0.25">
      <c r="A396" s="12"/>
    </row>
    <row r="397" spans="1:1" x14ac:dyDescent="0.25">
      <c r="A397" s="12"/>
    </row>
    <row r="398" spans="1:1" x14ac:dyDescent="0.25">
      <c r="A398" s="12"/>
    </row>
    <row r="399" spans="1:1" x14ac:dyDescent="0.25">
      <c r="A399" s="12"/>
    </row>
    <row r="400" spans="1:1" x14ac:dyDescent="0.25">
      <c r="A400" s="12"/>
    </row>
    <row r="401" spans="1:1" x14ac:dyDescent="0.25">
      <c r="A401" s="12"/>
    </row>
    <row r="402" spans="1:1" x14ac:dyDescent="0.25">
      <c r="A402" s="12"/>
    </row>
    <row r="403" spans="1:1" x14ac:dyDescent="0.25">
      <c r="A403" s="12"/>
    </row>
    <row r="404" spans="1:1" x14ac:dyDescent="0.25">
      <c r="A404" s="12"/>
    </row>
    <row r="405" spans="1:1" x14ac:dyDescent="0.25">
      <c r="A405" s="12"/>
    </row>
    <row r="406" spans="1:1" x14ac:dyDescent="0.25">
      <c r="A406" s="12"/>
    </row>
    <row r="407" spans="1:1" x14ac:dyDescent="0.25">
      <c r="A407" s="12"/>
    </row>
    <row r="408" spans="1:1" x14ac:dyDescent="0.25">
      <c r="A408" s="12"/>
    </row>
    <row r="409" spans="1:1" x14ac:dyDescent="0.25">
      <c r="A409" s="12"/>
    </row>
    <row r="410" spans="1:1" x14ac:dyDescent="0.25">
      <c r="A410" s="12"/>
    </row>
    <row r="411" spans="1:1" x14ac:dyDescent="0.25">
      <c r="A411" s="12"/>
    </row>
    <row r="412" spans="1:1" x14ac:dyDescent="0.25">
      <c r="A412" s="12"/>
    </row>
    <row r="413" spans="1:1" x14ac:dyDescent="0.25">
      <c r="A413" s="12"/>
    </row>
    <row r="414" spans="1:1" x14ac:dyDescent="0.25">
      <c r="A414" s="12"/>
    </row>
    <row r="415" spans="1:1" x14ac:dyDescent="0.25">
      <c r="A415" s="12"/>
    </row>
    <row r="416" spans="1:1" x14ac:dyDescent="0.25">
      <c r="A416" s="12"/>
    </row>
    <row r="417" spans="1:1" x14ac:dyDescent="0.25">
      <c r="A417" s="12"/>
    </row>
    <row r="418" spans="1:1" x14ac:dyDescent="0.25">
      <c r="A418" s="12"/>
    </row>
    <row r="419" spans="1:1" x14ac:dyDescent="0.25">
      <c r="A419" s="12"/>
    </row>
    <row r="420" spans="1:1" x14ac:dyDescent="0.25">
      <c r="A420" s="12"/>
    </row>
    <row r="421" spans="1:1" x14ac:dyDescent="0.25">
      <c r="A421" s="12"/>
    </row>
    <row r="422" spans="1:1" x14ac:dyDescent="0.25">
      <c r="A422" s="12"/>
    </row>
    <row r="423" spans="1:1" x14ac:dyDescent="0.25">
      <c r="A423" s="12"/>
    </row>
    <row r="424" spans="1:1" x14ac:dyDescent="0.25">
      <c r="A424" s="12"/>
    </row>
    <row r="425" spans="1:1" x14ac:dyDescent="0.25">
      <c r="A425" s="12"/>
    </row>
    <row r="426" spans="1:1" x14ac:dyDescent="0.25">
      <c r="A426" s="12"/>
    </row>
    <row r="427" spans="1:1" x14ac:dyDescent="0.25">
      <c r="A427" s="12"/>
    </row>
    <row r="428" spans="1:1" x14ac:dyDescent="0.25">
      <c r="A428" s="12"/>
    </row>
    <row r="429" spans="1:1" x14ac:dyDescent="0.25">
      <c r="A429" s="12"/>
    </row>
    <row r="430" spans="1:1" x14ac:dyDescent="0.25">
      <c r="A430" s="12"/>
    </row>
    <row r="431" spans="1:1" x14ac:dyDescent="0.25">
      <c r="A431" s="12"/>
    </row>
  </sheetData>
  <mergeCells count="4">
    <mergeCell ref="H1:H2"/>
    <mergeCell ref="G1:G2"/>
    <mergeCell ref="J1:J2"/>
    <mergeCell ref="K1:K2"/>
  </mergeCells>
  <conditionalFormatting sqref="H1:H2">
    <cfRule type="cellIs" dxfId="1" priority="2" operator="greaterThan">
      <formula>0</formula>
    </cfRule>
  </conditionalFormatting>
  <conditionalFormatting sqref="K1:K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B735C-09A0-4B72-A3E4-D05F79230EF2}">
  <dimension ref="A1:D7"/>
  <sheetViews>
    <sheetView workbookViewId="0">
      <selection activeCell="D7" sqref="D7"/>
    </sheetView>
  </sheetViews>
  <sheetFormatPr defaultRowHeight="15" x14ac:dyDescent="0.25"/>
  <cols>
    <col min="1" max="1" width="18.5703125" bestFit="1" customWidth="1"/>
    <col min="2" max="2" width="26.85546875" bestFit="1" customWidth="1"/>
    <col min="3" max="3" width="26.85546875" style="10" customWidth="1"/>
    <col min="4" max="4" width="33.5703125" customWidth="1"/>
  </cols>
  <sheetData>
    <row r="1" spans="1:4" x14ac:dyDescent="0.25">
      <c r="A1" t="s">
        <v>1164</v>
      </c>
      <c r="B1" t="s">
        <v>1559</v>
      </c>
      <c r="C1" s="10" t="s">
        <v>1564</v>
      </c>
      <c r="D1">
        <v>20</v>
      </c>
    </row>
    <row r="2" spans="1:4" x14ac:dyDescent="0.25">
      <c r="A2" t="s">
        <v>1560</v>
      </c>
      <c r="B2" t="s">
        <v>1561</v>
      </c>
      <c r="C2" s="10" t="s">
        <v>1564</v>
      </c>
      <c r="D2" s="24">
        <v>3.503E-4</v>
      </c>
    </row>
    <row r="3" spans="1:4" x14ac:dyDescent="0.25">
      <c r="A3" t="s">
        <v>1562</v>
      </c>
      <c r="B3" t="s">
        <v>1563</v>
      </c>
      <c r="C3" s="10" t="s">
        <v>1564</v>
      </c>
      <c r="D3" s="24">
        <v>9.9999999999999995E-7</v>
      </c>
    </row>
    <row r="4" spans="1:4" x14ac:dyDescent="0.25">
      <c r="A4" t="s">
        <v>1565</v>
      </c>
      <c r="B4" t="s">
        <v>1566</v>
      </c>
      <c r="C4" s="10" t="s">
        <v>1564</v>
      </c>
      <c r="D4" s="24">
        <v>5.0000000000000004E-6</v>
      </c>
    </row>
    <row r="5" spans="1:4" x14ac:dyDescent="0.25">
      <c r="A5" t="s">
        <v>1567</v>
      </c>
      <c r="B5" t="s">
        <v>1568</v>
      </c>
      <c r="C5" s="10" t="s">
        <v>1569</v>
      </c>
      <c r="D5" s="24">
        <v>3.0000000000000001E-5</v>
      </c>
    </row>
    <row r="6" spans="1:4" x14ac:dyDescent="0.25">
      <c r="A6" t="s">
        <v>1570</v>
      </c>
      <c r="B6" t="s">
        <v>1571</v>
      </c>
      <c r="C6" s="10" t="s">
        <v>1572</v>
      </c>
      <c r="D6" s="23">
        <v>1E-3</v>
      </c>
    </row>
    <row r="7" spans="1:4" x14ac:dyDescent="0.25">
      <c r="A7" t="s">
        <v>1161</v>
      </c>
      <c r="B7" t="s">
        <v>1573</v>
      </c>
      <c r="C7" s="10" t="s">
        <v>1564</v>
      </c>
      <c r="D7" s="1"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77</vt:i4>
      </vt:variant>
    </vt:vector>
  </HeadingPairs>
  <TitlesOfParts>
    <vt:vector size="84" baseType="lpstr">
      <vt:lpstr>Trade</vt:lpstr>
      <vt:lpstr>TRADEMGMT</vt:lpstr>
      <vt:lpstr>OptionsLookUp</vt:lpstr>
      <vt:lpstr>IndexLookup</vt:lpstr>
      <vt:lpstr>Orders</vt:lpstr>
      <vt:lpstr>Charges</vt:lpstr>
      <vt:lpstr>Brokerage Charges</vt:lpstr>
      <vt:lpstr>Active</vt:lpstr>
      <vt:lpstr>ALLOCATION_PCT</vt:lpstr>
      <vt:lpstr>ATM_KEY</vt:lpstr>
      <vt:lpstr>ATM_LTP</vt:lpstr>
      <vt:lpstr>AVG_BUY_PRICE</vt:lpstr>
      <vt:lpstr>BROKERAGE</vt:lpstr>
      <vt:lpstr>BUY_QTY</vt:lpstr>
      <vt:lpstr>CAPITAL</vt:lpstr>
      <vt:lpstr>CHARGES_GST</vt:lpstr>
      <vt:lpstr>CHARGES_IPFT</vt:lpstr>
      <vt:lpstr>CHARGES_SEBI</vt:lpstr>
      <vt:lpstr>CHARGES_STAMP_DUTY</vt:lpstr>
      <vt:lpstr>CHARGES_STT</vt:lpstr>
      <vt:lpstr>CHARGES_TRANSACTION_CHARGES</vt:lpstr>
      <vt:lpstr>FREEZE_LOT_C</vt:lpstr>
      <vt:lpstr>FREEZE_LOT_CM</vt:lpstr>
      <vt:lpstr>FREEZE_QTY_C</vt:lpstr>
      <vt:lpstr>FREEZE_QTY_CM</vt:lpstr>
      <vt:lpstr>FREEZW_LOT_BANKNIFTY</vt:lpstr>
      <vt:lpstr>FREEZW_LOT_NIFTY</vt:lpstr>
      <vt:lpstr>FREEZW_QTY_BANKNIFTY</vt:lpstr>
      <vt:lpstr>FREEZW_QTY_NIFTY</vt:lpstr>
      <vt:lpstr>Generate_PL</vt:lpstr>
      <vt:lpstr>INDEX_LTP</vt:lpstr>
      <vt:lpstr>INDEX_NAME</vt:lpstr>
      <vt:lpstr>IndexKey</vt:lpstr>
      <vt:lpstr>INITIATE</vt:lpstr>
      <vt:lpstr>INSTRUMENT</vt:lpstr>
      <vt:lpstr>ITM_EIGHT_KEY</vt:lpstr>
      <vt:lpstr>ITM_EIGHT_LTP</vt:lpstr>
      <vt:lpstr>ITM_FIVE_KEY</vt:lpstr>
      <vt:lpstr>ITM_FIVE_LTP</vt:lpstr>
      <vt:lpstr>ITM_FOUR_KEY</vt:lpstr>
      <vt:lpstr>ITM_FOUR_LTP</vt:lpstr>
      <vt:lpstr>ITM_NINE_KEY</vt:lpstr>
      <vt:lpstr>ITM_NINE_LTP</vt:lpstr>
      <vt:lpstr>ITM_ONE_KEY</vt:lpstr>
      <vt:lpstr>ITM_ONE_LTP</vt:lpstr>
      <vt:lpstr>ITM_SEVEN_KEY</vt:lpstr>
      <vt:lpstr>ITM_SEVEN_LTP</vt:lpstr>
      <vt:lpstr>ITM_SIX_KEY</vt:lpstr>
      <vt:lpstr>ITM_SIX_LTP</vt:lpstr>
      <vt:lpstr>ITM_TEN_KEY</vt:lpstr>
      <vt:lpstr>ITM_TEN_LTP</vt:lpstr>
      <vt:lpstr>ITM_THREE_KEY</vt:lpstr>
      <vt:lpstr>ITM_THREE_LTP</vt:lpstr>
      <vt:lpstr>ITM_TWO_KEY</vt:lpstr>
      <vt:lpstr>ITM_TWO_LTP</vt:lpstr>
      <vt:lpstr>LIMITMODE</vt:lpstr>
      <vt:lpstr>LMT_PRICE</vt:lpstr>
      <vt:lpstr>LOSS_EXIT_ACTUAL_PERCENTAGE</vt:lpstr>
      <vt:lpstr>LOSS_EXIT_TRIGGER_PERCENTAGE</vt:lpstr>
      <vt:lpstr>LOT_SIZE</vt:lpstr>
      <vt:lpstr>LOTSIZEMULTIPLIER</vt:lpstr>
      <vt:lpstr>LTP</vt:lpstr>
      <vt:lpstr>MESSAGE</vt:lpstr>
      <vt:lpstr>NON_SLICE_ORDER_QTY</vt:lpstr>
      <vt:lpstr>ORDER_PLACED_QTY</vt:lpstr>
      <vt:lpstr>ORDERSTATUS</vt:lpstr>
      <vt:lpstr>PROFIT_EXIT_ACTUAL_PERCENTAGE</vt:lpstr>
      <vt:lpstr>PROFIT_TARGET</vt:lpstr>
      <vt:lpstr>PROFIT_TARGET_CHARGES_ADJUSTED</vt:lpstr>
      <vt:lpstr>PROFT_EXIT_TRIGGER_PERCENTAGE</vt:lpstr>
      <vt:lpstr>Refresh</vt:lpstr>
      <vt:lpstr>Safe_Mode</vt:lpstr>
      <vt:lpstr>SELECTED_KEY</vt:lpstr>
      <vt:lpstr>SELECTED_LTP</vt:lpstr>
      <vt:lpstr>SELL_NON_SLICE_ORDER_QTY</vt:lpstr>
      <vt:lpstr>SELL_SLICE_ORDER_QTY</vt:lpstr>
      <vt:lpstr>SIDE</vt:lpstr>
      <vt:lpstr>SL_TARGET</vt:lpstr>
      <vt:lpstr>SLICE_ORDER_QTY</vt:lpstr>
      <vt:lpstr>SYMBOL_KEY</vt:lpstr>
      <vt:lpstr>TRADE_STATUS</vt:lpstr>
      <vt:lpstr>TRADEDSERIES</vt:lpstr>
      <vt:lpstr>TRIGGER_PROFIT</vt:lpstr>
      <vt:lpstr>TRIGGER_SL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2024-12-23T08:20:55Z</dcterms:created>
  <dcterms:modified xsi:type="dcterms:W3CDTF">2025-10-05T12:22:47Z</dcterms:modified>
</cp:coreProperties>
</file>